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19\VKL\Rapportering\Definitief\Bijlagen\Deel 2 - per labo\"/>
    </mc:Choice>
  </mc:AlternateContent>
  <xr:revisionPtr revIDLastSave="0" documentId="10_ncr:100000_{48E781F6-1FC4-423C-BBAC-46478B4A60A9}" xr6:coauthVersionLast="31" xr6:coauthVersionMax="31" xr10:uidLastSave="{00000000-0000-0000-0000-000000000000}"/>
  <bookViews>
    <workbookView xWindow="0" yWindow="0" windowWidth="28800" windowHeight="12210" tabRatio="828" xr2:uid="{00000000-000D-0000-FFFF-FFFF00000000}"/>
  </bookViews>
  <sheets>
    <sheet name="127" sheetId="7" r:id="rId1"/>
    <sheet name="146" sheetId="6" r:id="rId2"/>
    <sheet name="187" sheetId="16" r:id="rId3"/>
    <sheet name="215" sheetId="13" r:id="rId4"/>
    <sheet name="324" sheetId="20" r:id="rId5"/>
    <sheet name="338" sheetId="8" r:id="rId6"/>
    <sheet name="761" sheetId="14" r:id="rId7"/>
    <sheet name="961" sheetId="15" r:id="rId8"/>
  </sheets>
  <definedNames>
    <definedName name="_xlnm.Print_Titles" localSheetId="0">'127'!$2:$6</definedName>
    <definedName name="_xlnm.Print_Titles" localSheetId="1">'146'!$2:$6</definedName>
    <definedName name="_xlnm.Print_Titles" localSheetId="2">'187'!$1:$5</definedName>
    <definedName name="_xlnm.Print_Titles" localSheetId="3">'215'!$2:$6</definedName>
    <definedName name="_xlnm.Print_Titles" localSheetId="4">'324'!$2:$6</definedName>
    <definedName name="_xlnm.Print_Titles" localSheetId="5">'338'!$2:$6</definedName>
    <definedName name="_xlnm.Print_Titles" localSheetId="6">'761'!$2:$6</definedName>
    <definedName name="_xlnm.Print_Titles" localSheetId="7">'961'!$2:$6</definedName>
  </definedNames>
  <calcPr calcId="179017" calcMode="manual"/>
</workbook>
</file>

<file path=xl/calcChain.xml><?xml version="1.0" encoding="utf-8"?>
<calcChain xmlns="http://schemas.openxmlformats.org/spreadsheetml/2006/main">
  <c r="J23" i="16" l="1"/>
  <c r="J23" i="7"/>
  <c r="J22" i="7"/>
  <c r="J21" i="7"/>
  <c r="J20" i="7"/>
  <c r="J19" i="7"/>
  <c r="J18" i="7"/>
  <c r="J17" i="7"/>
  <c r="J16" i="7"/>
  <c r="J15" i="7"/>
  <c r="J14" i="7"/>
  <c r="J23" i="13"/>
  <c r="J22" i="13"/>
  <c r="J21" i="13"/>
  <c r="J20" i="13"/>
  <c r="J19" i="13"/>
  <c r="J18" i="13"/>
  <c r="J17" i="13"/>
  <c r="J16" i="13"/>
  <c r="J15" i="13"/>
  <c r="J14" i="13"/>
  <c r="J23" i="8"/>
  <c r="J22" i="8"/>
  <c r="J21" i="8"/>
  <c r="J20" i="8"/>
  <c r="J19" i="8"/>
  <c r="J18" i="8"/>
  <c r="J17" i="8"/>
  <c r="J16" i="8"/>
  <c r="J15" i="8"/>
  <c r="J14" i="8"/>
  <c r="J22" i="16"/>
  <c r="J21" i="16"/>
  <c r="J20" i="16"/>
  <c r="J19" i="16"/>
  <c r="J18" i="16"/>
  <c r="J17" i="16"/>
  <c r="J16" i="16"/>
  <c r="J15" i="16"/>
  <c r="J14" i="16"/>
  <c r="J23" i="15"/>
  <c r="J22" i="15"/>
  <c r="J21" i="15"/>
  <c r="J20" i="15"/>
  <c r="J19" i="15"/>
  <c r="J18" i="15"/>
  <c r="J17" i="15"/>
  <c r="J16" i="15"/>
  <c r="J15" i="15"/>
  <c r="J14" i="15"/>
  <c r="J23" i="14"/>
  <c r="J22" i="14"/>
  <c r="J21" i="14"/>
  <c r="J20" i="14"/>
  <c r="J19" i="14"/>
  <c r="J18" i="14"/>
  <c r="J17" i="14"/>
  <c r="J16" i="14"/>
  <c r="J15" i="14"/>
  <c r="J14" i="14"/>
  <c r="J23" i="6"/>
  <c r="J22" i="6"/>
  <c r="J21" i="6"/>
  <c r="J20" i="6"/>
  <c r="J19" i="6"/>
  <c r="J18" i="6"/>
  <c r="J17" i="6"/>
  <c r="J16" i="6"/>
  <c r="J15" i="6"/>
  <c r="J14" i="6"/>
  <c r="J15" i="20"/>
  <c r="J16" i="20"/>
  <c r="J17" i="20"/>
  <c r="J18" i="20"/>
  <c r="J19" i="20"/>
  <c r="J20" i="20"/>
  <c r="J21" i="20"/>
  <c r="J22" i="20"/>
  <c r="J23" i="20"/>
  <c r="J14" i="20"/>
  <c r="Q23" i="7" l="1"/>
  <c r="H23" i="7"/>
  <c r="Q22" i="7"/>
  <c r="H22" i="7"/>
  <c r="Q21" i="7"/>
  <c r="H21" i="7"/>
  <c r="Q20" i="7"/>
  <c r="H20" i="7"/>
  <c r="Q19" i="7"/>
  <c r="U19" i="7" s="1"/>
  <c r="H19" i="7"/>
  <c r="Q18" i="7"/>
  <c r="H18" i="7"/>
  <c r="Q17" i="7"/>
  <c r="H17" i="7"/>
  <c r="Q16" i="7"/>
  <c r="H16" i="7"/>
  <c r="V15" i="7"/>
  <c r="Q15" i="7"/>
  <c r="U15" i="7" s="1"/>
  <c r="H15" i="7"/>
  <c r="Q14" i="7"/>
  <c r="H14" i="7"/>
  <c r="Q23" i="13"/>
  <c r="H23" i="13"/>
  <c r="Q22" i="13"/>
  <c r="H22" i="13"/>
  <c r="Q21" i="13"/>
  <c r="H21" i="13"/>
  <c r="Q20" i="13"/>
  <c r="H20" i="13"/>
  <c r="Q19" i="13"/>
  <c r="U19" i="13" s="1"/>
  <c r="H19" i="13"/>
  <c r="Q18" i="13"/>
  <c r="H18" i="13"/>
  <c r="Q17" i="13"/>
  <c r="H17" i="13"/>
  <c r="Q16" i="13"/>
  <c r="H16" i="13"/>
  <c r="V15" i="13"/>
  <c r="Q15" i="13"/>
  <c r="U15" i="13" s="1"/>
  <c r="H15" i="13"/>
  <c r="Q14" i="13"/>
  <c r="H14" i="13"/>
  <c r="Q23" i="8"/>
  <c r="H23" i="8"/>
  <c r="Q22" i="8"/>
  <c r="H22" i="8"/>
  <c r="Q21" i="8"/>
  <c r="H21" i="8"/>
  <c r="Q20" i="8"/>
  <c r="H20" i="8"/>
  <c r="Q19" i="8"/>
  <c r="U19" i="8" s="1"/>
  <c r="H19" i="8"/>
  <c r="Q18" i="8"/>
  <c r="H18" i="8"/>
  <c r="Q17" i="8"/>
  <c r="H17" i="8"/>
  <c r="Q16" i="8"/>
  <c r="H16" i="8"/>
  <c r="V15" i="8"/>
  <c r="Q15" i="8"/>
  <c r="U15" i="8" s="1"/>
  <c r="H15" i="8"/>
  <c r="Q14" i="8"/>
  <c r="H14" i="8"/>
  <c r="Q23" i="16"/>
  <c r="H23" i="16"/>
  <c r="Q22" i="16"/>
  <c r="H22" i="16"/>
  <c r="Q21" i="16"/>
  <c r="H21" i="16"/>
  <c r="Q20" i="16"/>
  <c r="H20" i="16"/>
  <c r="Q19" i="16"/>
  <c r="U19" i="16" s="1"/>
  <c r="H19" i="16"/>
  <c r="Q18" i="16"/>
  <c r="H18" i="16"/>
  <c r="Q17" i="16"/>
  <c r="H17" i="16"/>
  <c r="Q16" i="16"/>
  <c r="H16" i="16"/>
  <c r="V15" i="16"/>
  <c r="Q15" i="16"/>
  <c r="U15" i="16" s="1"/>
  <c r="H15" i="16"/>
  <c r="Q14" i="16"/>
  <c r="H14" i="16"/>
  <c r="Q23" i="15"/>
  <c r="H23" i="15"/>
  <c r="Q22" i="15"/>
  <c r="H22" i="15"/>
  <c r="Q21" i="15"/>
  <c r="U21" i="15" s="1"/>
  <c r="H21" i="15"/>
  <c r="Q20" i="15"/>
  <c r="H20" i="15"/>
  <c r="Q19" i="15"/>
  <c r="H19" i="15"/>
  <c r="Q18" i="15"/>
  <c r="H18" i="15"/>
  <c r="V17" i="15"/>
  <c r="Q17" i="15"/>
  <c r="U17" i="15" s="1"/>
  <c r="H17" i="15"/>
  <c r="Q16" i="15"/>
  <c r="H16" i="15"/>
  <c r="Q15" i="15"/>
  <c r="H15" i="15"/>
  <c r="Q14" i="15"/>
  <c r="H14" i="15"/>
  <c r="Q23" i="14"/>
  <c r="H23" i="14"/>
  <c r="Q22" i="14"/>
  <c r="H22" i="14"/>
  <c r="Q21" i="14"/>
  <c r="U21" i="14" s="1"/>
  <c r="H21" i="14"/>
  <c r="Q20" i="14"/>
  <c r="H20" i="14"/>
  <c r="Q19" i="14"/>
  <c r="H19" i="14"/>
  <c r="Q18" i="14"/>
  <c r="H18" i="14"/>
  <c r="V17" i="14"/>
  <c r="Q17" i="14"/>
  <c r="U17" i="14" s="1"/>
  <c r="H17" i="14"/>
  <c r="Q16" i="14"/>
  <c r="H16" i="14"/>
  <c r="Q15" i="14"/>
  <c r="H15" i="14"/>
  <c r="Q14" i="14"/>
  <c r="H14" i="14"/>
  <c r="Q23" i="6"/>
  <c r="H23" i="6"/>
  <c r="Q22" i="6"/>
  <c r="H22" i="6"/>
  <c r="Q21" i="6"/>
  <c r="H21" i="6"/>
  <c r="Q20" i="6"/>
  <c r="H20" i="6"/>
  <c r="Q19" i="6"/>
  <c r="H19" i="6"/>
  <c r="Q18" i="6"/>
  <c r="H18" i="6"/>
  <c r="Q17" i="6"/>
  <c r="H17" i="6"/>
  <c r="Q16" i="6"/>
  <c r="U16" i="6" s="1"/>
  <c r="H16" i="6"/>
  <c r="Q15" i="6"/>
  <c r="H15" i="6"/>
  <c r="Q14" i="6"/>
  <c r="U14" i="6" s="1"/>
  <c r="H14" i="6"/>
  <c r="H15" i="20"/>
  <c r="H16" i="20"/>
  <c r="H17" i="20"/>
  <c r="H18" i="20"/>
  <c r="H19" i="20"/>
  <c r="H20" i="20"/>
  <c r="H21" i="20"/>
  <c r="H22" i="20"/>
  <c r="H23" i="20"/>
  <c r="H14" i="20"/>
  <c r="Q23" i="20"/>
  <c r="V23" i="20" s="1"/>
  <c r="Q22" i="20"/>
  <c r="V22" i="20" s="1"/>
  <c r="Q21" i="20"/>
  <c r="V21" i="20" s="1"/>
  <c r="Q20" i="20"/>
  <c r="V20" i="20" s="1"/>
  <c r="Q19" i="20"/>
  <c r="U19" i="20" s="1"/>
  <c r="Q18" i="20"/>
  <c r="V18" i="20" s="1"/>
  <c r="Q17" i="20"/>
  <c r="V17" i="20" s="1"/>
  <c r="Q16" i="20"/>
  <c r="V16" i="20" s="1"/>
  <c r="Q15" i="20"/>
  <c r="V15" i="20" s="1"/>
  <c r="Q14" i="20"/>
  <c r="V14" i="20" s="1"/>
  <c r="V17" i="16" l="1"/>
  <c r="U17" i="16"/>
  <c r="V17" i="13"/>
  <c r="U17" i="13"/>
  <c r="V19" i="20"/>
  <c r="V18" i="6"/>
  <c r="U18" i="6"/>
  <c r="V20" i="6"/>
  <c r="U20" i="6"/>
  <c r="V22" i="6"/>
  <c r="U22" i="6"/>
  <c r="V14" i="14"/>
  <c r="U14" i="14"/>
  <c r="V16" i="14"/>
  <c r="U16" i="14"/>
  <c r="V21" i="14"/>
  <c r="V23" i="14"/>
  <c r="U23" i="14"/>
  <c r="V15" i="15"/>
  <c r="U15" i="15"/>
  <c r="V22" i="15"/>
  <c r="U22" i="15"/>
  <c r="V14" i="16"/>
  <c r="U14" i="16"/>
  <c r="V19" i="16"/>
  <c r="V21" i="16"/>
  <c r="U21" i="16"/>
  <c r="V23" i="16"/>
  <c r="U23" i="16"/>
  <c r="V20" i="8"/>
  <c r="U20" i="8"/>
  <c r="V22" i="8"/>
  <c r="U22" i="8"/>
  <c r="V14" i="13"/>
  <c r="U14" i="13"/>
  <c r="V19" i="13"/>
  <c r="V21" i="13"/>
  <c r="U21" i="13"/>
  <c r="V23" i="13"/>
  <c r="U23" i="13"/>
  <c r="V20" i="7"/>
  <c r="U20" i="7"/>
  <c r="V22" i="7"/>
  <c r="U22" i="7"/>
  <c r="V19" i="14"/>
  <c r="U19" i="14"/>
  <c r="V20" i="15"/>
  <c r="U20" i="15"/>
  <c r="V16" i="7"/>
  <c r="U16" i="7"/>
  <c r="V18" i="7"/>
  <c r="U18" i="7"/>
  <c r="V18" i="14"/>
  <c r="U18" i="14"/>
  <c r="V20" i="14"/>
  <c r="U20" i="14"/>
  <c r="V19" i="15"/>
  <c r="U19" i="15"/>
  <c r="V16" i="16"/>
  <c r="U16" i="16"/>
  <c r="V18" i="16"/>
  <c r="U18" i="16"/>
  <c r="V17" i="8"/>
  <c r="U17" i="8"/>
  <c r="V16" i="13"/>
  <c r="U16" i="13"/>
  <c r="V18" i="13"/>
  <c r="U18" i="13"/>
  <c r="V17" i="7"/>
  <c r="U17" i="7"/>
  <c r="V18" i="15"/>
  <c r="U18" i="15"/>
  <c r="V16" i="8"/>
  <c r="U16" i="8"/>
  <c r="V18" i="8"/>
  <c r="U18" i="8"/>
  <c r="V15" i="6"/>
  <c r="U15" i="6"/>
  <c r="V17" i="6"/>
  <c r="U17" i="6"/>
  <c r="V19" i="6"/>
  <c r="U19" i="6"/>
  <c r="V21" i="6"/>
  <c r="U21" i="6"/>
  <c r="V23" i="6"/>
  <c r="U23" i="6"/>
  <c r="V15" i="14"/>
  <c r="U15" i="14"/>
  <c r="V22" i="14"/>
  <c r="U22" i="14"/>
  <c r="V14" i="15"/>
  <c r="U14" i="15"/>
  <c r="V16" i="15"/>
  <c r="U16" i="15"/>
  <c r="V21" i="15"/>
  <c r="V23" i="15"/>
  <c r="U23" i="15"/>
  <c r="V20" i="16"/>
  <c r="U20" i="16"/>
  <c r="V22" i="16"/>
  <c r="U22" i="16"/>
  <c r="V14" i="8"/>
  <c r="U14" i="8"/>
  <c r="V19" i="8"/>
  <c r="V21" i="8"/>
  <c r="U21" i="8"/>
  <c r="V23" i="8"/>
  <c r="U23" i="8"/>
  <c r="V20" i="13"/>
  <c r="U20" i="13"/>
  <c r="V22" i="13"/>
  <c r="U22" i="13"/>
  <c r="V14" i="7"/>
  <c r="U14" i="7"/>
  <c r="V19" i="7"/>
  <c r="V21" i="7"/>
  <c r="U21" i="7"/>
  <c r="V23" i="7"/>
  <c r="U23" i="7"/>
  <c r="V14" i="6"/>
  <c r="V16" i="6"/>
  <c r="U15" i="20"/>
  <c r="U16" i="20"/>
  <c r="U17" i="20"/>
  <c r="U20" i="20"/>
  <c r="U21" i="20"/>
  <c r="U14" i="20"/>
  <c r="U18" i="20"/>
  <c r="U22" i="20"/>
  <c r="U23" i="20"/>
</calcChain>
</file>

<file path=xl/sharedStrings.xml><?xml version="1.0" encoding="utf-8"?>
<sst xmlns="http://schemas.openxmlformats.org/spreadsheetml/2006/main" count="1209" uniqueCount="68">
  <si>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</si>
  <si>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</si>
  <si>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</si>
  <si>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</si>
  <si>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</si>
  <si>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</si>
  <si>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</si>
  <si>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</si>
  <si>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</si>
  <si>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</si>
  <si>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</si>
  <si>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</si>
  <si>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</si>
  <si>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1</t>
  </si>
  <si>
    <t>gas</t>
  </si>
  <si>
    <t>mg/Nm³</t>
  </si>
  <si>
    <t>Referentie-
waarde</t>
  </si>
  <si>
    <t>Versie : 1</t>
  </si>
  <si>
    <t>EVALUATIE TOV REFERENTIEWAARDE</t>
  </si>
  <si>
    <t>INFORMATIEVE STATISTISCHE VERWERKING</t>
  </si>
  <si>
    <t>21</t>
  </si>
  <si>
    <t>Methylacetaat</t>
  </si>
  <si>
    <t>Tetrachloorethyleen</t>
  </si>
  <si>
    <t>Aceton</t>
  </si>
  <si>
    <t>1,4-dioxaan</t>
  </si>
  <si>
    <t>Benzeen</t>
  </si>
  <si>
    <t>1</t>
  </si>
  <si>
    <t>Tolueen</t>
  </si>
  <si>
    <t>5</t>
  </si>
  <si>
    <t>10</t>
  </si>
  <si>
    <t>Dichloormethaan</t>
  </si>
  <si>
    <t>18</t>
  </si>
  <si>
    <t>30</t>
  </si>
  <si>
    <t>33</t>
  </si>
  <si>
    <t>Di-isopropylether</t>
  </si>
  <si>
    <t>Ethanol</t>
  </si>
  <si>
    <t>Propanol</t>
  </si>
  <si>
    <t>49,27</t>
  </si>
  <si>
    <t>7,00</t>
  </si>
  <si>
    <t>110,32</t>
  </si>
  <si>
    <t>75,26</t>
  </si>
  <si>
    <t>140,53</t>
  </si>
  <si>
    <t>120,94</t>
  </si>
  <si>
    <t>32,23</t>
  </si>
  <si>
    <t>135,41</t>
  </si>
  <si>
    <t>195,65</t>
  </si>
  <si>
    <t>105,29</t>
  </si>
  <si>
    <t>5,529</t>
  </si>
  <si>
    <t>38,02</t>
  </si>
  <si>
    <t>87,47</t>
  </si>
  <si>
    <t>61,48</t>
  </si>
  <si>
    <t>125,2</t>
  </si>
  <si>
    <t>93,49</t>
  </si>
  <si>
    <t>25,28</t>
  </si>
  <si>
    <t>117,5</t>
  </si>
  <si>
    <t>124,3</t>
  </si>
  <si>
    <t>66,06</t>
  </si>
  <si>
    <t>1,099</t>
  </si>
  <si>
    <t>9,179</t>
  </si>
  <si>
    <t>21,92</t>
  </si>
  <si>
    <t>17,36</t>
  </si>
  <si>
    <t>29,42</t>
  </si>
  <si>
    <t>26,06</t>
  </si>
  <si>
    <t>4,394</t>
  </si>
  <si>
    <t>23,89</t>
  </si>
  <si>
    <t>43,27</t>
  </si>
  <si>
    <t>38,29</t>
  </si>
  <si>
    <t>Rapportnr. : 2019/HEALTH/R/2053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</si>
</sst>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  <numFmt numFmtId="167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21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0" fillId="0" borderId="12" xfId="0" applyFont="1" applyFill="1" applyBorder="1" applyAlignment="1">
      <alignment horizontal="center"/>
    </xf>
    <xf numFmtId="0" fontId="0" fillId="0" borderId="0" xfId="0"/>
    <xf numFmtId="0" fontId="11" fillId="3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0" fillId="0" borderId="6" xfId="0" applyNumberFormat="1" applyFill="1" applyBorder="1"/>
    <xf numFmtId="49" fontId="0" fillId="0" borderId="7" xfId="0" applyNumberForma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left"/>
    </xf>
    <xf numFmtId="49" fontId="0" fillId="0" borderId="4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49" fontId="0" fillId="0" borderId="8" xfId="0" applyNumberFormat="1" applyFill="1" applyBorder="1"/>
    <xf numFmtId="49" fontId="0" fillId="0" borderId="9" xfId="0" applyNumberForma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wrapText="1"/>
    </xf>
    <xf numFmtId="49" fontId="0" fillId="0" borderId="7" xfId="0" applyNumberFormat="1" applyFont="1" applyFill="1" applyBorder="1" applyAlignment="1">
      <alignment horizontal="center" wrapText="1"/>
    </xf>
    <xf numFmtId="49" fontId="0" fillId="0" borderId="7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11" xfId="0" applyFill="1" applyBorder="1"/>
    <xf numFmtId="0" fontId="12" fillId="0" borderId="12" xfId="0" applyFont="1" applyFill="1" applyBorder="1" applyAlignment="1">
      <alignment horizontal="center"/>
    </xf>
    <xf numFmtId="0" fontId="0" fillId="0" borderId="12" xfId="0" applyFill="1" applyBorder="1"/>
    <xf numFmtId="0" fontId="12" fillId="0" borderId="12" xfId="0" applyFont="1" applyFill="1" applyBorder="1" applyAlignment="1">
      <alignment horizontal="left"/>
    </xf>
    <xf numFmtId="0" fontId="0" fillId="0" borderId="0" xfId="0" applyFill="1"/>
    <xf numFmtId="14" fontId="13" fillId="3" borderId="0" xfId="0" applyNumberFormat="1" applyFont="1" applyFill="1" applyBorder="1" applyAlignment="1">
      <alignment horizontal="left"/>
    </xf>
    <xf numFmtId="166" fontId="0" fillId="0" borderId="9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2" fontId="0" fillId="0" borderId="7" xfId="0" applyNumberFormat="1" applyFont="1" applyFill="1" applyBorder="1" applyAlignment="1">
      <alignment horizontal="center"/>
    </xf>
    <xf numFmtId="2" fontId="0" fillId="0" borderId="9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10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 wrapText="1"/>
    </xf>
    <xf numFmtId="2" fontId="0" fillId="0" borderId="0" xfId="0" applyNumberFormat="1"/>
    <xf numFmtId="1" fontId="0" fillId="0" borderId="9" xfId="0" applyNumberFormat="1" applyFont="1" applyFill="1" applyBorder="1" applyAlignment="1">
      <alignment horizontal="center"/>
    </xf>
    <xf numFmtId="49" fontId="0" fillId="0" borderId="18" xfId="0" applyNumberFormat="1" applyFill="1" applyBorder="1" applyAlignment="1">
      <alignment horizontal="left"/>
    </xf>
    <xf numFmtId="49" fontId="0" fillId="0" borderId="19" xfId="0" applyNumberFormat="1" applyFill="1" applyBorder="1" applyAlignment="1">
      <alignment horizontal="left"/>
    </xf>
    <xf numFmtId="0" fontId="11" fillId="3" borderId="23" xfId="0" applyFont="1" applyFill="1" applyBorder="1" applyAlignment="1">
      <alignment horizontal="left"/>
    </xf>
    <xf numFmtId="0" fontId="11" fillId="3" borderId="24" xfId="0" applyFont="1" applyFill="1" applyBorder="1" applyAlignment="1">
      <alignment horizontal="left"/>
    </xf>
    <xf numFmtId="0" fontId="11" fillId="3" borderId="25" xfId="0" applyFont="1" applyFill="1" applyBorder="1" applyAlignment="1">
      <alignment horizontal="left"/>
    </xf>
    <xf numFmtId="0" fontId="11" fillId="3" borderId="26" xfId="0" applyFont="1" applyFill="1" applyBorder="1" applyAlignment="1">
      <alignment horizontal="left"/>
    </xf>
    <xf numFmtId="0" fontId="11" fillId="3" borderId="27" xfId="0" applyFont="1" applyFill="1" applyBorder="1" applyAlignment="1">
      <alignment horizontal="left"/>
    </xf>
    <xf numFmtId="167" fontId="15" fillId="4" borderId="16" xfId="0" applyNumberFormat="1" applyFont="1" applyFill="1" applyBorder="1" applyAlignment="1">
      <alignment horizontal="center"/>
    </xf>
    <xf numFmtId="167" fontId="0" fillId="5" borderId="16" xfId="120" applyNumberFormat="1" applyFont="1" applyFill="1" applyBorder="1" applyAlignment="1">
      <alignment horizontal="center"/>
    </xf>
    <xf numFmtId="167" fontId="0" fillId="5" borderId="10" xfId="120" applyNumberFormat="1" applyFont="1" applyFill="1" applyBorder="1" applyAlignment="1">
      <alignment horizontal="center"/>
    </xf>
    <xf numFmtId="167" fontId="15" fillId="4" borderId="1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</cellXfs>
  <cellStyles count="121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" xfId="120" builtinId="5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24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4"/>
  <sheetViews>
    <sheetView tabSelected="1" topLeftCell="A2" zoomScale="80" zoomScaleNormal="80" zoomScalePageLayoutView="85" workbookViewId="0">
      <selection activeCell="D31" sqref="D31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127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2.9</v>
      </c>
      <c r="G14" s="48" t="s">
        <v>38</v>
      </c>
      <c r="H14" s="48">
        <f>G14*0.1</f>
        <v>0.70000000000000007</v>
      </c>
      <c r="I14" s="34">
        <v>4</v>
      </c>
      <c r="J14" s="62">
        <f>((F14-G14)/G14)</f>
        <v>-0.58571428571428563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2.9</v>
      </c>
      <c r="R14" s="11" t="s">
        <v>47</v>
      </c>
      <c r="S14" s="11" t="s">
        <v>57</v>
      </c>
      <c r="T14" s="11">
        <v>2</v>
      </c>
      <c r="U14" s="47">
        <f>((Q14-R14)/R14)*100</f>
        <v>-47.549285585096762</v>
      </c>
      <c r="V14" s="50">
        <f>(Q14-R14)/S14</f>
        <v>-2.392174704276615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11.3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3" si="2">((F15-G15)/G15)</f>
        <v>-0.7706515120763141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11.3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-70.27880063124671</v>
      </c>
      <c r="V15" s="50">
        <f t="shared" ref="V15:V23" si="4">(Q15-R15)/S15</f>
        <v>-2.9109924828412681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17.5</v>
      </c>
      <c r="G16" s="48" t="s">
        <v>39</v>
      </c>
      <c r="H16" s="48">
        <f t="shared" si="1"/>
        <v>11.032</v>
      </c>
      <c r="I16" s="34">
        <v>4</v>
      </c>
      <c r="J16" s="62">
        <f t="shared" si="2"/>
        <v>-0.84137055837563446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17.5</v>
      </c>
      <c r="R16" s="11" t="s">
        <v>49</v>
      </c>
      <c r="S16" s="11" t="s">
        <v>59</v>
      </c>
      <c r="T16" s="11">
        <v>2</v>
      </c>
      <c r="U16" s="47">
        <f t="shared" si="3"/>
        <v>-79.993140505316106</v>
      </c>
      <c r="V16" s="50">
        <f t="shared" si="4"/>
        <v>-3.19206204379562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37.4</v>
      </c>
      <c r="G17" s="48" t="s">
        <v>40</v>
      </c>
      <c r="H17" s="48">
        <f t="shared" si="1"/>
        <v>7.5260000000000007</v>
      </c>
      <c r="I17" s="34">
        <v>4</v>
      </c>
      <c r="J17" s="62">
        <f t="shared" si="2"/>
        <v>-0.50305607228275317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37.4</v>
      </c>
      <c r="R17" s="11" t="s">
        <v>50</v>
      </c>
      <c r="S17" s="11" t="s">
        <v>60</v>
      </c>
      <c r="T17" s="11">
        <v>2</v>
      </c>
      <c r="U17" s="47">
        <f t="shared" si="3"/>
        <v>-39.167208848405984</v>
      </c>
      <c r="V17" s="50">
        <f t="shared" si="4"/>
        <v>-1.3870967741935483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77.2</v>
      </c>
      <c r="G18" s="48" t="s">
        <v>41</v>
      </c>
      <c r="H18" s="48">
        <f t="shared" si="1"/>
        <v>14.053000000000001</v>
      </c>
      <c r="I18" s="34">
        <v>4</v>
      </c>
      <c r="J18" s="62">
        <f t="shared" si="2"/>
        <v>-0.45065110652529705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77.2</v>
      </c>
      <c r="R18" s="11" t="s">
        <v>51</v>
      </c>
      <c r="S18" s="11" t="s">
        <v>61</v>
      </c>
      <c r="T18" s="11">
        <v>2</v>
      </c>
      <c r="U18" s="47">
        <f t="shared" si="3"/>
        <v>-38.338658146964853</v>
      </c>
      <c r="V18" s="50">
        <f t="shared" si="4"/>
        <v>-1.6315431679129844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66.8</v>
      </c>
      <c r="G19" s="48" t="s">
        <v>42</v>
      </c>
      <c r="H19" s="48">
        <f t="shared" si="1"/>
        <v>12.094000000000001</v>
      </c>
      <c r="I19" s="34">
        <v>4</v>
      </c>
      <c r="J19" s="62">
        <f t="shared" si="2"/>
        <v>-0.44765999669257484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66.8</v>
      </c>
      <c r="R19" s="11" t="s">
        <v>52</v>
      </c>
      <c r="S19" s="11" t="s">
        <v>62</v>
      </c>
      <c r="T19" s="11">
        <v>2</v>
      </c>
      <c r="U19" s="47">
        <f t="shared" si="3"/>
        <v>-28.548507861803401</v>
      </c>
      <c r="V19" s="50">
        <f t="shared" si="4"/>
        <v>-1.0241749808135072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6.06</v>
      </c>
      <c r="G20" s="48" t="s">
        <v>43</v>
      </c>
      <c r="H20" s="48">
        <f t="shared" si="1"/>
        <v>3.2229999999999999</v>
      </c>
      <c r="I20" s="34">
        <v>4</v>
      </c>
      <c r="J20" s="62">
        <f t="shared" si="2"/>
        <v>-0.81197641948495192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6.06</v>
      </c>
      <c r="R20" s="11" t="s">
        <v>53</v>
      </c>
      <c r="S20" s="11" t="s">
        <v>63</v>
      </c>
      <c r="T20" s="11">
        <v>2</v>
      </c>
      <c r="U20" s="47">
        <f t="shared" si="3"/>
        <v>-76.028481012658233</v>
      </c>
      <c r="V20" s="50">
        <f t="shared" si="4"/>
        <v>-4.3741465634956764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15.5</v>
      </c>
      <c r="G21" s="48" t="s">
        <v>44</v>
      </c>
      <c r="H21" s="48">
        <f t="shared" si="1"/>
        <v>13.541</v>
      </c>
      <c r="I21" s="34">
        <v>4</v>
      </c>
      <c r="J21" s="62">
        <f t="shared" si="2"/>
        <v>-0.88553282623144525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15.5</v>
      </c>
      <c r="R21" s="11" t="s">
        <v>54</v>
      </c>
      <c r="S21" s="11" t="s">
        <v>64</v>
      </c>
      <c r="T21" s="11">
        <v>2</v>
      </c>
      <c r="U21" s="47">
        <f t="shared" si="3"/>
        <v>-86.808510638297875</v>
      </c>
      <c r="V21" s="50">
        <f t="shared" si="4"/>
        <v>-4.2695688572624526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95.8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-0.5103501150012778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95.8</v>
      </c>
      <c r="R22" s="11" t="s">
        <v>55</v>
      </c>
      <c r="S22" s="11" t="s">
        <v>65</v>
      </c>
      <c r="T22" s="11">
        <v>2</v>
      </c>
      <c r="U22" s="47">
        <f t="shared" si="3"/>
        <v>-22.928399034593724</v>
      </c>
      <c r="V22" s="50">
        <f t="shared" si="4"/>
        <v>-0.65865495724520451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41</v>
      </c>
      <c r="G23" s="49" t="s">
        <v>46</v>
      </c>
      <c r="H23" s="49">
        <f t="shared" si="1"/>
        <v>10.529000000000002</v>
      </c>
      <c r="I23" s="52">
        <v>4</v>
      </c>
      <c r="J23" s="65">
        <f t="shared" si="2"/>
        <v>-0.61059929717921935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41</v>
      </c>
      <c r="R23" s="15" t="s">
        <v>56</v>
      </c>
      <c r="S23" s="15" t="s">
        <v>66</v>
      </c>
      <c r="T23" s="15">
        <v>2</v>
      </c>
      <c r="U23" s="54">
        <f t="shared" si="3"/>
        <v>-37.935210414774453</v>
      </c>
      <c r="V23" s="51">
        <f t="shared" si="4"/>
        <v>-0.65447897623400375</v>
      </c>
    </row>
    <row r="24" spans="1:22" x14ac:dyDescent="0.25">
      <c r="F24" s="53"/>
    </row>
  </sheetData>
  <sheetProtection algorithmName="SHA-512" hashValue="1lZzMEA2MRFR/Gsi3uqyrCNnAYNTuuEL87w0whsEAucnfhzf81EDZuXlP9ebSbWVfZd6MkhM+qKytOL6liG5nQ==" saltValue="Cn7wVbNOKFTu0//aPNNy9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4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146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4.53</v>
      </c>
      <c r="G14" s="48" t="s">
        <v>38</v>
      </c>
      <c r="H14" s="48">
        <f>G14*0.1</f>
        <v>0.70000000000000007</v>
      </c>
      <c r="I14" s="34">
        <v>4</v>
      </c>
      <c r="J14" s="62">
        <f>((F14-G14)/G14)</f>
        <v>-0.35285714285714281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4.53</v>
      </c>
      <c r="R14" s="11" t="s">
        <v>47</v>
      </c>
      <c r="S14" s="11" t="s">
        <v>57</v>
      </c>
      <c r="T14" s="11">
        <v>2</v>
      </c>
      <c r="U14" s="47">
        <f>((Q14-R14)/R14)*100</f>
        <v>-18.068366793271835</v>
      </c>
      <c r="V14" s="50">
        <f>(Q14-R14)/S14</f>
        <v>-0.909008189262966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34.6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3" si="2">((F15-G15)/G15)</f>
        <v>-0.297747107773493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34.6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-8.9952656496580783</v>
      </c>
      <c r="V15" s="50">
        <f t="shared" ref="V15:V23" si="4">(Q15-R15)/S15</f>
        <v>-0.37258960671097086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78.3</v>
      </c>
      <c r="G16" s="48" t="s">
        <v>39</v>
      </c>
      <c r="H16" s="48">
        <f t="shared" si="1"/>
        <v>11.032</v>
      </c>
      <c r="I16" s="34">
        <v>4</v>
      </c>
      <c r="J16" s="62">
        <f t="shared" si="2"/>
        <v>-0.29024655547498185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78.3</v>
      </c>
      <c r="R16" s="11" t="s">
        <v>49</v>
      </c>
      <c r="S16" s="11" t="s">
        <v>59</v>
      </c>
      <c r="T16" s="11">
        <v>2</v>
      </c>
      <c r="U16" s="47">
        <f t="shared" si="3"/>
        <v>-10.483594375214361</v>
      </c>
      <c r="V16" s="50">
        <f t="shared" si="4"/>
        <v>-0.4183394160583942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62.2</v>
      </c>
      <c r="G17" s="48" t="s">
        <v>40</v>
      </c>
      <c r="H17" s="48">
        <f t="shared" si="1"/>
        <v>7.5260000000000007</v>
      </c>
      <c r="I17" s="34">
        <v>4</v>
      </c>
      <c r="J17" s="63">
        <f t="shared" si="2"/>
        <v>-0.17353175657719908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62.2</v>
      </c>
      <c r="R17" s="11" t="s">
        <v>50</v>
      </c>
      <c r="S17" s="11" t="s">
        <v>60</v>
      </c>
      <c r="T17" s="11">
        <v>2</v>
      </c>
      <c r="U17" s="47">
        <f t="shared" si="3"/>
        <v>1.1711125569290926</v>
      </c>
      <c r="V17" s="50">
        <f t="shared" si="4"/>
        <v>4.1474654377880532E-2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100.2</v>
      </c>
      <c r="G18" s="48" t="s">
        <v>41</v>
      </c>
      <c r="H18" s="48">
        <f t="shared" si="1"/>
        <v>14.053000000000001</v>
      </c>
      <c r="I18" s="34">
        <v>4</v>
      </c>
      <c r="J18" s="62">
        <f t="shared" si="2"/>
        <v>-0.28698498541236744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100.2</v>
      </c>
      <c r="R18" s="11" t="s">
        <v>51</v>
      </c>
      <c r="S18" s="11" t="s">
        <v>61</v>
      </c>
      <c r="T18" s="11">
        <v>2</v>
      </c>
      <c r="U18" s="47">
        <f t="shared" si="3"/>
        <v>-19.968051118210862</v>
      </c>
      <c r="V18" s="50">
        <f t="shared" si="4"/>
        <v>-0.84976206662134601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70.3</v>
      </c>
      <c r="G19" s="48" t="s">
        <v>42</v>
      </c>
      <c r="H19" s="48">
        <f t="shared" si="1"/>
        <v>12.094000000000001</v>
      </c>
      <c r="I19" s="34">
        <v>4</v>
      </c>
      <c r="J19" s="62">
        <f t="shared" si="2"/>
        <v>-0.41872002645940137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70.3</v>
      </c>
      <c r="R19" s="11" t="s">
        <v>52</v>
      </c>
      <c r="S19" s="11" t="s">
        <v>62</v>
      </c>
      <c r="T19" s="11">
        <v>2</v>
      </c>
      <c r="U19" s="47">
        <f t="shared" si="3"/>
        <v>-24.804791956358969</v>
      </c>
      <c r="V19" s="50">
        <f t="shared" si="4"/>
        <v>-0.88986953184957784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21.9</v>
      </c>
      <c r="G20" s="48" t="s">
        <v>43</v>
      </c>
      <c r="H20" s="48">
        <f t="shared" si="1"/>
        <v>3.2229999999999999</v>
      </c>
      <c r="I20" s="34">
        <v>4</v>
      </c>
      <c r="J20" s="62">
        <f t="shared" si="2"/>
        <v>-0.320508842693143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21.9</v>
      </c>
      <c r="R20" s="11" t="s">
        <v>53</v>
      </c>
      <c r="S20" s="11" t="s">
        <v>63</v>
      </c>
      <c r="T20" s="11">
        <v>2</v>
      </c>
      <c r="U20" s="47">
        <f t="shared" si="3"/>
        <v>-13.370253164556972</v>
      </c>
      <c r="V20" s="50">
        <f t="shared" si="4"/>
        <v>-0.76923076923076983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100.2</v>
      </c>
      <c r="G21" s="48" t="s">
        <v>44</v>
      </c>
      <c r="H21" s="48">
        <f t="shared" si="1"/>
        <v>13.541</v>
      </c>
      <c r="I21" s="34">
        <v>4</v>
      </c>
      <c r="J21" s="62">
        <f t="shared" si="2"/>
        <v>-0.2600251089284395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100.2</v>
      </c>
      <c r="R21" s="11" t="s">
        <v>54</v>
      </c>
      <c r="S21" s="11" t="s">
        <v>64</v>
      </c>
      <c r="T21" s="11">
        <v>2</v>
      </c>
      <c r="U21" s="47">
        <f t="shared" si="3"/>
        <v>-14.723404255319148</v>
      </c>
      <c r="V21" s="50">
        <f t="shared" si="4"/>
        <v>-0.72415236500627866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101.3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-0.48223869154101717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101.3</v>
      </c>
      <c r="R22" s="11" t="s">
        <v>55</v>
      </c>
      <c r="S22" s="11" t="s">
        <v>65</v>
      </c>
      <c r="T22" s="11">
        <v>2</v>
      </c>
      <c r="U22" s="47">
        <f t="shared" si="3"/>
        <v>-18.50362027353178</v>
      </c>
      <c r="V22" s="50">
        <f t="shared" si="4"/>
        <v>-0.53154610584700712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73.7</v>
      </c>
      <c r="G23" s="49" t="s">
        <v>46</v>
      </c>
      <c r="H23" s="49">
        <f t="shared" si="1"/>
        <v>10.529000000000002</v>
      </c>
      <c r="I23" s="52">
        <v>4</v>
      </c>
      <c r="J23" s="65">
        <f t="shared" si="2"/>
        <v>-0.30002849273435278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73.7</v>
      </c>
      <c r="R23" s="15" t="s">
        <v>56</v>
      </c>
      <c r="S23" s="15" t="s">
        <v>66</v>
      </c>
      <c r="T23" s="15">
        <v>2</v>
      </c>
      <c r="U23" s="54">
        <f t="shared" si="3"/>
        <v>11.565243717832274</v>
      </c>
      <c r="V23" s="51">
        <f t="shared" si="4"/>
        <v>0.19952990336902587</v>
      </c>
    </row>
    <row r="24" spans="1:22" x14ac:dyDescent="0.25">
      <c r="F24" s="53"/>
      <c r="J24" s="53"/>
    </row>
  </sheetData>
  <sheetProtection algorithmName="SHA-512" hashValue="42DhqPWxnlWVn7rHa9jlpQ7idD21KYqgMNtwL6CA2+yCwhqToY4wO7GfaoEWXEWpNFbXa+40IcKjV3ng5SoUxQ==" saltValue="ED7FbXz3oci6lXLJBVEb1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24"/>
  <sheetViews>
    <sheetView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ht="1.5" customHeight="1" thickTop="1" thickBot="1" x14ac:dyDescent="0.3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s="44" customFormat="1" ht="15.75" thickBot="1" x14ac:dyDescent="0.3"/>
    <row r="6" spans="1:22" ht="16.5" thickTop="1" thickBot="1" x14ac:dyDescent="0.3">
      <c r="A6" s="40" t="s">
        <v>7</v>
      </c>
      <c r="B6" s="41">
        <v>187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40"/>
      <c r="B7" s="41"/>
      <c r="C7" s="5"/>
      <c r="D7" s="42"/>
      <c r="E7" s="42"/>
      <c r="F7" s="43"/>
      <c r="G7" s="42"/>
      <c r="H7" s="42"/>
      <c r="I7" s="42"/>
      <c r="J7" s="42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s="28" customFormat="1" ht="15.75" thickBot="1" x14ac:dyDescent="0.3">
      <c r="A10" s="6"/>
      <c r="B10" s="2"/>
      <c r="C10" s="2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s="36" customFormat="1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5.26</v>
      </c>
      <c r="G14" s="48" t="s">
        <v>38</v>
      </c>
      <c r="H14" s="48">
        <f>G14*0.1</f>
        <v>0.70000000000000007</v>
      </c>
      <c r="I14" s="34">
        <v>4</v>
      </c>
      <c r="J14" s="62">
        <f>((F14-G14)/G14)</f>
        <v>-0.24857142857142861</v>
      </c>
      <c r="K14" s="6"/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5.26</v>
      </c>
      <c r="R14" s="11" t="s">
        <v>47</v>
      </c>
      <c r="S14" s="11" t="s">
        <v>57</v>
      </c>
      <c r="T14" s="11">
        <v>2</v>
      </c>
      <c r="U14" s="47">
        <f>((Q14-R14)/R14)*100</f>
        <v>-4.8652559233134403</v>
      </c>
      <c r="V14" s="50">
        <f>(Q14-R14)/S14</f>
        <v>-0.24476797088262067</v>
      </c>
    </row>
    <row r="15" spans="1:22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37.5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2" si="2">((F15-G15)/G15)</f>
        <v>-0.23888776131520201</v>
      </c>
      <c r="K15" s="36"/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37.5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-1.36770120988954</v>
      </c>
      <c r="V15" s="50">
        <f t="shared" ref="V15:V23" si="4">(Q15-R15)/S15</f>
        <v>-5.6651051312779512E-2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88.9</v>
      </c>
      <c r="G16" s="48" t="s">
        <v>39</v>
      </c>
      <c r="H16" s="48">
        <f t="shared" si="1"/>
        <v>11.032</v>
      </c>
      <c r="I16" s="34">
        <v>4</v>
      </c>
      <c r="J16" s="63">
        <f t="shared" si="2"/>
        <v>-0.19416243654822324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88.9</v>
      </c>
      <c r="R16" s="11" t="s">
        <v>49</v>
      </c>
      <c r="S16" s="11" t="s">
        <v>59</v>
      </c>
      <c r="T16" s="11">
        <v>2</v>
      </c>
      <c r="U16" s="47">
        <f t="shared" si="3"/>
        <v>1.6348462329941773</v>
      </c>
      <c r="V16" s="50">
        <f t="shared" si="4"/>
        <v>6.5237226277372565E-2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51.3</v>
      </c>
      <c r="G17" s="48" t="s">
        <v>40</v>
      </c>
      <c r="H17" s="48">
        <f t="shared" si="1"/>
        <v>7.5260000000000007</v>
      </c>
      <c r="I17" s="34">
        <v>4</v>
      </c>
      <c r="J17" s="62">
        <f t="shared" si="2"/>
        <v>-0.31836300823810798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51.3</v>
      </c>
      <c r="R17" s="11" t="s">
        <v>50</v>
      </c>
      <c r="S17" s="11" t="s">
        <v>60</v>
      </c>
      <c r="T17" s="11">
        <v>2</v>
      </c>
      <c r="U17" s="47">
        <f t="shared" si="3"/>
        <v>-16.558230318802863</v>
      </c>
      <c r="V17" s="50">
        <f t="shared" si="4"/>
        <v>-0.58640552995391704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122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-0.13185796627054722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122</v>
      </c>
      <c r="R18" s="11" t="s">
        <v>51</v>
      </c>
      <c r="S18" s="11" t="s">
        <v>61</v>
      </c>
      <c r="T18" s="11">
        <v>2</v>
      </c>
      <c r="U18" s="47">
        <f t="shared" si="3"/>
        <v>-2.5559105431309925</v>
      </c>
      <c r="V18" s="50">
        <f t="shared" si="4"/>
        <v>-0.10876954452753237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98.8</v>
      </c>
      <c r="G19" s="48" t="s">
        <v>42</v>
      </c>
      <c r="H19" s="48">
        <f t="shared" si="1"/>
        <v>12.094000000000001</v>
      </c>
      <c r="I19" s="34">
        <v>4</v>
      </c>
      <c r="J19" s="63">
        <f t="shared" si="2"/>
        <v>-0.18306598313213165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98.8</v>
      </c>
      <c r="R19" s="11" t="s">
        <v>52</v>
      </c>
      <c r="S19" s="11" t="s">
        <v>62</v>
      </c>
      <c r="T19" s="11">
        <v>2</v>
      </c>
      <c r="U19" s="47">
        <f t="shared" si="3"/>
        <v>5.6797518451171278</v>
      </c>
      <c r="V19" s="50">
        <f t="shared" si="4"/>
        <v>0.20376055257099013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24.6</v>
      </c>
      <c r="G20" s="48" t="s">
        <v>43</v>
      </c>
      <c r="H20" s="48">
        <f t="shared" si="1"/>
        <v>3.2229999999999999</v>
      </c>
      <c r="I20" s="34">
        <v>4</v>
      </c>
      <c r="J20" s="62">
        <f t="shared" si="2"/>
        <v>-0.23673596028544822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24.6</v>
      </c>
      <c r="R20" s="11" t="s">
        <v>53</v>
      </c>
      <c r="S20" s="11" t="s">
        <v>63</v>
      </c>
      <c r="T20" s="11">
        <v>2</v>
      </c>
      <c r="U20" s="47">
        <f t="shared" si="3"/>
        <v>-2.6898734177215178</v>
      </c>
      <c r="V20" s="50">
        <f t="shared" si="4"/>
        <v>-0.15475648611743278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112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-0.17288235728528173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112</v>
      </c>
      <c r="R21" s="11" t="s">
        <v>54</v>
      </c>
      <c r="S21" s="11" t="s">
        <v>64</v>
      </c>
      <c r="T21" s="11">
        <v>2</v>
      </c>
      <c r="U21" s="47">
        <f t="shared" si="3"/>
        <v>-4.6808510638297873</v>
      </c>
      <c r="V21" s="50">
        <f t="shared" si="4"/>
        <v>-0.23022185014650481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83.9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-0.57117301303347812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83.9</v>
      </c>
      <c r="R22" s="11" t="s">
        <v>55</v>
      </c>
      <c r="S22" s="11" t="s">
        <v>65</v>
      </c>
      <c r="T22" s="11">
        <v>2</v>
      </c>
      <c r="U22" s="47">
        <f t="shared" si="3"/>
        <v>-32.502011263073207</v>
      </c>
      <c r="V22" s="50">
        <f t="shared" si="4"/>
        <v>-0.93367229027039489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63.7</v>
      </c>
      <c r="G23" s="49" t="s">
        <v>46</v>
      </c>
      <c r="H23" s="49">
        <f t="shared" si="1"/>
        <v>10.529000000000002</v>
      </c>
      <c r="I23" s="52">
        <v>4</v>
      </c>
      <c r="J23" s="65">
        <f>((F23-G23)/G23)</f>
        <v>-0.39500427391015291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63.7</v>
      </c>
      <c r="R23" s="15" t="s">
        <v>56</v>
      </c>
      <c r="S23" s="15" t="s">
        <v>66</v>
      </c>
      <c r="T23" s="15">
        <v>2</v>
      </c>
      <c r="U23" s="54">
        <f t="shared" si="3"/>
        <v>-3.5725098395398112</v>
      </c>
      <c r="V23" s="51">
        <f t="shared" si="4"/>
        <v>-6.1634891616610066E-2</v>
      </c>
    </row>
    <row r="24" spans="1:22" x14ac:dyDescent="0.25">
      <c r="F24" s="53"/>
      <c r="J24" s="39"/>
    </row>
  </sheetData>
  <sheetProtection algorithmName="SHA-512" hashValue="KwDEp8SKhCseonjhv/4fyQPdf70JFq6Y7IurZFfU/6/Ego4BOu1kNawpTWKnDu7b1Ll90XFwSfVQ4C6xU2JRNw==" saltValue="JMyW8CpzJvNbvNDh/n719A==" spinCount="100000" sheet="1" objects="1" scenarios="1" selectLockedCells="1" selectUnlockedCells="1"/>
  <mergeCells count="4">
    <mergeCell ref="A1:J1"/>
    <mergeCell ref="A8:J8"/>
    <mergeCell ref="K8:V8"/>
    <mergeCell ref="A2:J2"/>
  </mergeCells>
  <conditionalFormatting sqref="V14:V23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4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215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6.39</v>
      </c>
      <c r="G14" s="48" t="s">
        <v>38</v>
      </c>
      <c r="H14" s="48">
        <f>G14*0.1</f>
        <v>0.70000000000000007</v>
      </c>
      <c r="I14" s="34">
        <v>4</v>
      </c>
      <c r="J14" s="63">
        <f>((F14-G14)/G14)</f>
        <v>-8.7142857142857189E-2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6.39</v>
      </c>
      <c r="R14" s="11" t="s">
        <v>47</v>
      </c>
      <c r="S14" s="11" t="s">
        <v>57</v>
      </c>
      <c r="T14" s="11">
        <v>2</v>
      </c>
      <c r="U14" s="47">
        <f>((Q14-R14)/R14)*100</f>
        <v>15.572436245252302</v>
      </c>
      <c r="V14" s="50">
        <f>(Q14-R14)/S14</f>
        <v>0.7834394904458597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34.5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3" si="2">((F15-G15)/G15)</f>
        <v>-0.29977674040998586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34.5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-9.2582851130983776</v>
      </c>
      <c r="V15" s="50">
        <f t="shared" ref="V15:V23" si="4">(Q15-R15)/S15</f>
        <v>-0.38348403965573624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74.2</v>
      </c>
      <c r="G16" s="48" t="s">
        <v>39</v>
      </c>
      <c r="H16" s="48">
        <f t="shared" si="1"/>
        <v>11.032</v>
      </c>
      <c r="I16" s="34">
        <v>4</v>
      </c>
      <c r="J16" s="62">
        <f t="shared" si="2"/>
        <v>-0.32741116751269028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74.2</v>
      </c>
      <c r="R16" s="11" t="s">
        <v>49</v>
      </c>
      <c r="S16" s="11" t="s">
        <v>59</v>
      </c>
      <c r="T16" s="11">
        <v>2</v>
      </c>
      <c r="U16" s="47">
        <f t="shared" si="3"/>
        <v>-15.170915742540295</v>
      </c>
      <c r="V16" s="50">
        <f t="shared" si="4"/>
        <v>-0.60538321167883191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62.2</v>
      </c>
      <c r="G17" s="48" t="s">
        <v>40</v>
      </c>
      <c r="H17" s="48">
        <f t="shared" si="1"/>
        <v>7.5260000000000007</v>
      </c>
      <c r="I17" s="34">
        <v>4</v>
      </c>
      <c r="J17" s="63">
        <f t="shared" si="2"/>
        <v>-0.17353175657719908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62.2</v>
      </c>
      <c r="R17" s="11" t="s">
        <v>50</v>
      </c>
      <c r="S17" s="11" t="s">
        <v>60</v>
      </c>
      <c r="T17" s="11">
        <v>2</v>
      </c>
      <c r="U17" s="47">
        <f t="shared" si="3"/>
        <v>1.1711125569290926</v>
      </c>
      <c r="V17" s="50">
        <f t="shared" si="4"/>
        <v>4.1474654377880532E-2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158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0.12431509286273393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158</v>
      </c>
      <c r="R18" s="11" t="s">
        <v>51</v>
      </c>
      <c r="S18" s="11" t="s">
        <v>61</v>
      </c>
      <c r="T18" s="11">
        <v>2</v>
      </c>
      <c r="U18" s="47">
        <f t="shared" si="3"/>
        <v>26.198083067092647</v>
      </c>
      <c r="V18" s="50">
        <f t="shared" si="4"/>
        <v>1.1148878314072059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130</v>
      </c>
      <c r="G19" s="48" t="s">
        <v>42</v>
      </c>
      <c r="H19" s="48">
        <f t="shared" si="1"/>
        <v>12.094000000000001</v>
      </c>
      <c r="I19" s="34">
        <v>4</v>
      </c>
      <c r="J19" s="63">
        <f t="shared" si="2"/>
        <v>7.4913180089300493E-2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130</v>
      </c>
      <c r="R19" s="11" t="s">
        <v>52</v>
      </c>
      <c r="S19" s="11" t="s">
        <v>62</v>
      </c>
      <c r="T19" s="11">
        <v>2</v>
      </c>
      <c r="U19" s="47">
        <f t="shared" si="3"/>
        <v>39.052305059364642</v>
      </c>
      <c r="V19" s="50">
        <f t="shared" si="4"/>
        <v>1.4009976976208751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25.9</v>
      </c>
      <c r="G20" s="48" t="s">
        <v>43</v>
      </c>
      <c r="H20" s="48">
        <f t="shared" si="1"/>
        <v>3.2229999999999999</v>
      </c>
      <c r="I20" s="34">
        <v>4</v>
      </c>
      <c r="J20" s="63">
        <f t="shared" si="2"/>
        <v>-0.19640086875581753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25.9</v>
      </c>
      <c r="R20" s="11" t="s">
        <v>53</v>
      </c>
      <c r="S20" s="11" t="s">
        <v>63</v>
      </c>
      <c r="T20" s="11">
        <v>2</v>
      </c>
      <c r="U20" s="47">
        <f t="shared" si="3"/>
        <v>2.4525316455696102</v>
      </c>
      <c r="V20" s="50">
        <f t="shared" si="4"/>
        <v>0.14110150204824704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135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-3.0278413706520684E-3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135</v>
      </c>
      <c r="R21" s="11" t="s">
        <v>54</v>
      </c>
      <c r="S21" s="11" t="s">
        <v>64</v>
      </c>
      <c r="T21" s="11">
        <v>2</v>
      </c>
      <c r="U21" s="47">
        <f t="shared" si="3"/>
        <v>14.893617021276595</v>
      </c>
      <c r="V21" s="50">
        <f t="shared" si="4"/>
        <v>0.73252406864796982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191</v>
      </c>
      <c r="G22" s="48" t="s">
        <v>45</v>
      </c>
      <c r="H22" s="48">
        <f t="shared" si="1"/>
        <v>19.565000000000001</v>
      </c>
      <c r="I22" s="34">
        <v>4</v>
      </c>
      <c r="J22" s="63">
        <f t="shared" si="2"/>
        <v>-2.3766930743674957E-2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191</v>
      </c>
      <c r="R22" s="11" t="s">
        <v>55</v>
      </c>
      <c r="S22" s="11" t="s">
        <v>65</v>
      </c>
      <c r="T22" s="11">
        <v>2</v>
      </c>
      <c r="U22" s="47">
        <f t="shared" si="3"/>
        <v>53.660498793242162</v>
      </c>
      <c r="V22" s="50">
        <f t="shared" si="4"/>
        <v>1.5414837069563208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8.6999999999999993</v>
      </c>
      <c r="G23" s="49" t="s">
        <v>46</v>
      </c>
      <c r="H23" s="49">
        <f t="shared" si="1"/>
        <v>10.529000000000002</v>
      </c>
      <c r="I23" s="52">
        <v>4</v>
      </c>
      <c r="J23" s="65">
        <f t="shared" si="2"/>
        <v>-0.91737107037705379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8.6999999999999993</v>
      </c>
      <c r="R23" s="15" t="s">
        <v>56</v>
      </c>
      <c r="S23" s="15" t="s">
        <v>66</v>
      </c>
      <c r="T23" s="15">
        <v>2</v>
      </c>
      <c r="U23" s="54">
        <f t="shared" si="3"/>
        <v>-86.830154405086276</v>
      </c>
      <c r="V23" s="51">
        <f t="shared" si="4"/>
        <v>-1.4980412640376077</v>
      </c>
    </row>
    <row r="24" spans="1:22" x14ac:dyDescent="0.25">
      <c r="F24" s="53"/>
      <c r="J24" s="53"/>
    </row>
  </sheetData>
  <sheetProtection algorithmName="SHA-512" hashValue="7JyzHU/iH7K0hjDjn1xz4glq6ONbOGV5qM7wWWIYjFyWsooV6Lyxo6pFUnfYY4RGjH0uvV8GLgezYNyVNkEp3g==" saltValue="S10x0ebF0v1KwcbzmZy98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4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324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6.38</v>
      </c>
      <c r="G14" s="48" t="s">
        <v>38</v>
      </c>
      <c r="H14" s="48">
        <f>G14*0.1</f>
        <v>0.70000000000000007</v>
      </c>
      <c r="I14" s="34">
        <v>4</v>
      </c>
      <c r="J14" s="63">
        <f>((F14-G14)/G14)</f>
        <v>-8.8571428571428593E-2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6.38</v>
      </c>
      <c r="R14" s="11" t="s">
        <v>47</v>
      </c>
      <c r="S14" s="11" t="s">
        <v>57</v>
      </c>
      <c r="T14" s="11">
        <v>2</v>
      </c>
      <c r="U14" s="47">
        <f>((Q14-R14)/R14)*100</f>
        <v>15.391571712787123</v>
      </c>
      <c r="V14" s="50">
        <f>(Q14-R14)/S14</f>
        <v>0.77434030937215648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47.5</v>
      </c>
      <c r="G15" s="48" t="s">
        <v>37</v>
      </c>
      <c r="H15" s="48">
        <f t="shared" ref="H15:H23" si="1">G15*0.1</f>
        <v>4.9270000000000005</v>
      </c>
      <c r="I15" s="34">
        <v>4</v>
      </c>
      <c r="J15" s="63">
        <f t="shared" ref="J15:J23" si="2">((F15-G15)/G15)</f>
        <v>-3.5924497665922532E-2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47.5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24.934245134139914</v>
      </c>
      <c r="V15" s="50">
        <f t="shared" ref="V15:V23" si="4">(Q15-R15)/S15</f>
        <v>1.0327922431637429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111</v>
      </c>
      <c r="G16" s="48" t="s">
        <v>39</v>
      </c>
      <c r="H16" s="48">
        <f t="shared" si="1"/>
        <v>11.032</v>
      </c>
      <c r="I16" s="34">
        <v>4</v>
      </c>
      <c r="J16" s="63">
        <f t="shared" si="2"/>
        <v>6.1638868745468355E-3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111</v>
      </c>
      <c r="R16" s="11" t="s">
        <v>49</v>
      </c>
      <c r="S16" s="11" t="s">
        <v>59</v>
      </c>
      <c r="T16" s="11">
        <v>2</v>
      </c>
      <c r="U16" s="47">
        <f t="shared" si="3"/>
        <v>26.900651651994973</v>
      </c>
      <c r="V16" s="50">
        <f t="shared" si="4"/>
        <v>1.0734489051094891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79.3</v>
      </c>
      <c r="G17" s="48" t="s">
        <v>40</v>
      </c>
      <c r="H17" s="48">
        <f t="shared" si="1"/>
        <v>7.5260000000000007</v>
      </c>
      <c r="I17" s="34">
        <v>4</v>
      </c>
      <c r="J17" s="63">
        <f t="shared" si="2"/>
        <v>5.3680574010098216E-2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79.3</v>
      </c>
      <c r="R17" s="11" t="s">
        <v>50</v>
      </c>
      <c r="S17" s="11" t="s">
        <v>60</v>
      </c>
      <c r="T17" s="11">
        <v>2</v>
      </c>
      <c r="U17" s="47">
        <f t="shared" si="3"/>
        <v>28.985035783994796</v>
      </c>
      <c r="V17" s="50">
        <f t="shared" si="4"/>
        <v>1.0264976958525347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137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-2.5119191631680075E-2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137</v>
      </c>
      <c r="R18" s="11" t="s">
        <v>51</v>
      </c>
      <c r="S18" s="11" t="s">
        <v>61</v>
      </c>
      <c r="T18" s="11">
        <v>2</v>
      </c>
      <c r="U18" s="47">
        <f t="shared" si="3"/>
        <v>9.4249201277955255</v>
      </c>
      <c r="V18" s="50">
        <f t="shared" si="4"/>
        <v>0.40108769544527523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102</v>
      </c>
      <c r="G19" s="48" t="s">
        <v>42</v>
      </c>
      <c r="H19" s="48">
        <f t="shared" si="1"/>
        <v>12.094000000000001</v>
      </c>
      <c r="I19" s="34">
        <v>4</v>
      </c>
      <c r="J19" s="63">
        <f t="shared" si="2"/>
        <v>-0.1566065817760873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102</v>
      </c>
      <c r="R19" s="11" t="s">
        <v>52</v>
      </c>
      <c r="S19" s="11" t="s">
        <v>62</v>
      </c>
      <c r="T19" s="11">
        <v>2</v>
      </c>
      <c r="U19" s="47">
        <f t="shared" si="3"/>
        <v>9.1025778158091839</v>
      </c>
      <c r="V19" s="50">
        <f t="shared" si="4"/>
        <v>0.32655410590943995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29.7</v>
      </c>
      <c r="G20" s="48" t="s">
        <v>43</v>
      </c>
      <c r="H20" s="48">
        <f t="shared" si="1"/>
        <v>3.2229999999999999</v>
      </c>
      <c r="I20" s="34">
        <v>4</v>
      </c>
      <c r="J20" s="63">
        <f t="shared" si="2"/>
        <v>-7.8498293515358294E-2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29.7</v>
      </c>
      <c r="R20" s="11" t="s">
        <v>53</v>
      </c>
      <c r="S20" s="11" t="s">
        <v>63</v>
      </c>
      <c r="T20" s="11">
        <v>2</v>
      </c>
      <c r="U20" s="47">
        <f t="shared" si="3"/>
        <v>17.484177215189867</v>
      </c>
      <c r="V20" s="50">
        <f t="shared" si="4"/>
        <v>1.0059171597633132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137.1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1.2480614430248857E-2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137.1</v>
      </c>
      <c r="R21" s="11" t="s">
        <v>54</v>
      </c>
      <c r="S21" s="11" t="s">
        <v>64</v>
      </c>
      <c r="T21" s="11">
        <v>2</v>
      </c>
      <c r="U21" s="47">
        <f t="shared" si="3"/>
        <v>16.680851063829781</v>
      </c>
      <c r="V21" s="50">
        <f t="shared" si="4"/>
        <v>0.82042695688572598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153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-0.21799131101456684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153</v>
      </c>
      <c r="R22" s="11" t="s">
        <v>55</v>
      </c>
      <c r="S22" s="11" t="s">
        <v>65</v>
      </c>
      <c r="T22" s="11">
        <v>2</v>
      </c>
      <c r="U22" s="47">
        <f t="shared" si="3"/>
        <v>23.089300080450524</v>
      </c>
      <c r="V22" s="50">
        <f t="shared" si="4"/>
        <v>0.66327709729604811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97.8</v>
      </c>
      <c r="G23" s="49" t="s">
        <v>46</v>
      </c>
      <c r="H23" s="49">
        <f t="shared" si="1"/>
        <v>10.529000000000002</v>
      </c>
      <c r="I23" s="52">
        <v>4</v>
      </c>
      <c r="J23" s="64">
        <f t="shared" si="2"/>
        <v>-7.1136860100674409E-2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97.8</v>
      </c>
      <c r="R23" s="15" t="s">
        <v>56</v>
      </c>
      <c r="S23" s="15" t="s">
        <v>66</v>
      </c>
      <c r="T23" s="15">
        <v>2</v>
      </c>
      <c r="U23" s="54">
        <f t="shared" si="3"/>
        <v>48.047229791098992</v>
      </c>
      <c r="V23" s="51">
        <f t="shared" si="4"/>
        <v>0.82893705928440831</v>
      </c>
    </row>
    <row r="24" spans="1:22" x14ac:dyDescent="0.25">
      <c r="F24" s="53"/>
      <c r="J24" s="53"/>
    </row>
  </sheetData>
  <sheetProtection algorithmName="SHA-512" hashValue="akwbO1hH4ahi8aJDC7m/3y85iAzSKX2uDUzklMn/jjUp2x6dvvlN+KAra7CDLm0dflbZIhOtDX33G8L+lIPCIg==" saltValue="QbUbeAj1jLyRMTdABYXeZ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11" priority="13" stopIfTrue="1" operator="between">
      <formula>-2</formula>
      <formula>2</formula>
    </cfRule>
    <cfRule type="cellIs" dxfId="10" priority="14" stopIfTrue="1" operator="between">
      <formula>-3</formula>
      <formula>3</formula>
    </cfRule>
    <cfRule type="cellIs" dxfId="9" priority="15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4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338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5.3</v>
      </c>
      <c r="G14" s="48" t="s">
        <v>38</v>
      </c>
      <c r="H14" s="48">
        <f>G14*0.1</f>
        <v>0.70000000000000007</v>
      </c>
      <c r="I14" s="34">
        <v>4</v>
      </c>
      <c r="J14" s="62">
        <f>((F14-G14)/G14)</f>
        <v>-0.24285714285714288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5.3</v>
      </c>
      <c r="R14" s="11" t="s">
        <v>47</v>
      </c>
      <c r="S14" s="11" t="s">
        <v>57</v>
      </c>
      <c r="T14" s="11">
        <v>2</v>
      </c>
      <c r="U14" s="47">
        <f>((Q14-R14)/R14)*100</f>
        <v>-4.1417977934527057</v>
      </c>
      <c r="V14" s="50">
        <f>(Q14-R14)/S14</f>
        <v>-0.20837124658780717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39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3" si="2">((F15-G15)/G15)</f>
        <v>-0.20844327176781008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39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2.5775907417148787</v>
      </c>
      <c r="V15" s="50">
        <f t="shared" ref="V15:V23" si="4">(Q15-R15)/S15</f>
        <v>0.10676544285869886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91</v>
      </c>
      <c r="G16" s="48" t="s">
        <v>39</v>
      </c>
      <c r="H16" s="48">
        <f t="shared" si="1"/>
        <v>11.032</v>
      </c>
      <c r="I16" s="34">
        <v>4</v>
      </c>
      <c r="J16" s="63">
        <f t="shared" si="2"/>
        <v>-0.17512690355329943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91</v>
      </c>
      <c r="R16" s="11" t="s">
        <v>49</v>
      </c>
      <c r="S16" s="11" t="s">
        <v>59</v>
      </c>
      <c r="T16" s="11">
        <v>2</v>
      </c>
      <c r="U16" s="47">
        <f t="shared" si="3"/>
        <v>4.0356693723562378</v>
      </c>
      <c r="V16" s="50">
        <f t="shared" si="4"/>
        <v>0.16104014598540151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56</v>
      </c>
      <c r="G17" s="48" t="s">
        <v>40</v>
      </c>
      <c r="H17" s="48">
        <f t="shared" si="1"/>
        <v>7.5260000000000007</v>
      </c>
      <c r="I17" s="34">
        <v>4</v>
      </c>
      <c r="J17" s="62">
        <f t="shared" si="2"/>
        <v>-0.25591283550358762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56</v>
      </c>
      <c r="R17" s="11" t="s">
        <v>50</v>
      </c>
      <c r="S17" s="11" t="s">
        <v>60</v>
      </c>
      <c r="T17" s="11">
        <v>2</v>
      </c>
      <c r="U17" s="47">
        <f t="shared" si="3"/>
        <v>-8.9134677944046796</v>
      </c>
      <c r="V17" s="50">
        <f t="shared" si="4"/>
        <v>-0.31566820276497681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124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-0.11762612965203161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124</v>
      </c>
      <c r="R18" s="11" t="s">
        <v>51</v>
      </c>
      <c r="S18" s="11" t="s">
        <v>61</v>
      </c>
      <c r="T18" s="11">
        <v>2</v>
      </c>
      <c r="U18" s="47">
        <f t="shared" si="3"/>
        <v>-0.95846645367412364</v>
      </c>
      <c r="V18" s="50">
        <f t="shared" si="4"/>
        <v>-4.0788579197824706E-2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71</v>
      </c>
      <c r="G19" s="48" t="s">
        <v>42</v>
      </c>
      <c r="H19" s="48">
        <f t="shared" si="1"/>
        <v>12.094000000000001</v>
      </c>
      <c r="I19" s="34">
        <v>4</v>
      </c>
      <c r="J19" s="62">
        <f t="shared" si="2"/>
        <v>-0.41293203241276666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71</v>
      </c>
      <c r="R19" s="11" t="s">
        <v>52</v>
      </c>
      <c r="S19" s="11" t="s">
        <v>62</v>
      </c>
      <c r="T19" s="11">
        <v>2</v>
      </c>
      <c r="U19" s="47">
        <f t="shared" si="3"/>
        <v>-24.056048775270078</v>
      </c>
      <c r="V19" s="50">
        <f t="shared" si="4"/>
        <v>-0.86300844205679184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25</v>
      </c>
      <c r="G20" s="48" t="s">
        <v>43</v>
      </c>
      <c r="H20" s="48">
        <f t="shared" si="1"/>
        <v>3.2229999999999999</v>
      </c>
      <c r="I20" s="34">
        <v>4</v>
      </c>
      <c r="J20" s="62">
        <f t="shared" si="2"/>
        <v>-0.22432516289171572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25</v>
      </c>
      <c r="R20" s="11" t="s">
        <v>53</v>
      </c>
      <c r="S20" s="11" t="s">
        <v>63</v>
      </c>
      <c r="T20" s="11">
        <v>2</v>
      </c>
      <c r="U20" s="47">
        <f t="shared" si="3"/>
        <v>-1.1075949367088653</v>
      </c>
      <c r="V20" s="50">
        <f t="shared" si="4"/>
        <v>-6.3723258989531434E-2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117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-0.13595746252123178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117</v>
      </c>
      <c r="R21" s="11" t="s">
        <v>54</v>
      </c>
      <c r="S21" s="11" t="s">
        <v>64</v>
      </c>
      <c r="T21" s="11">
        <v>2</v>
      </c>
      <c r="U21" s="47">
        <f t="shared" si="3"/>
        <v>-0.42553191489361702</v>
      </c>
      <c r="V21" s="50">
        <f t="shared" si="4"/>
        <v>-2.0929259104227708E-2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101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-0.4837720419115768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101</v>
      </c>
      <c r="R22" s="11" t="s">
        <v>55</v>
      </c>
      <c r="S22" s="11" t="s">
        <v>65</v>
      </c>
      <c r="T22" s="11">
        <v>2</v>
      </c>
      <c r="U22" s="47">
        <f t="shared" si="3"/>
        <v>-18.744971842316975</v>
      </c>
      <c r="V22" s="50">
        <f t="shared" si="4"/>
        <v>-0.53847931592327236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/>
      <c r="G23" s="49" t="s">
        <v>46</v>
      </c>
      <c r="H23" s="49">
        <f t="shared" si="1"/>
        <v>10.529000000000002</v>
      </c>
      <c r="I23" s="52">
        <v>4</v>
      </c>
      <c r="J23" s="65">
        <f t="shared" si="2"/>
        <v>-1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0</v>
      </c>
      <c r="R23" s="15" t="s">
        <v>56</v>
      </c>
      <c r="S23" s="15" t="s">
        <v>66</v>
      </c>
      <c r="T23" s="15">
        <v>2</v>
      </c>
      <c r="U23" s="54">
        <f t="shared" si="3"/>
        <v>-100</v>
      </c>
      <c r="V23" s="51">
        <f t="shared" si="4"/>
        <v>-1.7252546356751111</v>
      </c>
    </row>
    <row r="24" spans="1:22" x14ac:dyDescent="0.25">
      <c r="F24" s="53"/>
      <c r="J24" s="53"/>
    </row>
  </sheetData>
  <sheetProtection algorithmName="SHA-512" hashValue="QwQ5WoJufVvi4zKi5Iz/+31vOvNd/wFSILNNp/TiRczZEtNdbCNM8EpOJ4rVwgH3xyNgJ4sYe+LnteeVZMsSbw==" saltValue="aJTCi2v9NwFzhJVv+whHp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6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5.75" hidden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761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6.4</v>
      </c>
      <c r="G14" s="48" t="s">
        <v>38</v>
      </c>
      <c r="H14" s="48">
        <f>G14*0.1</f>
        <v>0.70000000000000007</v>
      </c>
      <c r="I14" s="34">
        <v>4</v>
      </c>
      <c r="J14" s="63">
        <f>((F14-G14)/G14)</f>
        <v>-8.571428571428566E-2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6.4</v>
      </c>
      <c r="R14" s="11" t="s">
        <v>47</v>
      </c>
      <c r="S14" s="11" t="s">
        <v>57</v>
      </c>
      <c r="T14" s="11">
        <v>2</v>
      </c>
      <c r="U14" s="47">
        <f>((Q14-R14)/R14)*100</f>
        <v>15.753300777717497</v>
      </c>
      <c r="V14" s="50">
        <f>(Q14-R14)/S14</f>
        <v>0.7925386715195637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49.6</v>
      </c>
      <c r="G15" s="48" t="s">
        <v>37</v>
      </c>
      <c r="H15" s="48">
        <f t="shared" ref="H15:H23" si="1">G15*0.1</f>
        <v>4.9270000000000005</v>
      </c>
      <c r="I15" s="34">
        <v>4</v>
      </c>
      <c r="J15" s="63">
        <f t="shared" ref="J15:J23" si="2">((F15-G15)/G15)</f>
        <v>6.6977877004261877E-3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49.6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30.457653866386103</v>
      </c>
      <c r="V15" s="50">
        <f t="shared" ref="V15:V23" si="4">(Q15-R15)/S15</f>
        <v>1.2615753350038128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111.6</v>
      </c>
      <c r="G16" s="48" t="s">
        <v>39</v>
      </c>
      <c r="H16" s="48">
        <f t="shared" si="1"/>
        <v>11.032</v>
      </c>
      <c r="I16" s="34">
        <v>4</v>
      </c>
      <c r="J16" s="63">
        <f t="shared" si="2"/>
        <v>1.1602610587382172E-2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111.6</v>
      </c>
      <c r="R16" s="11" t="s">
        <v>49</v>
      </c>
      <c r="S16" s="11" t="s">
        <v>59</v>
      </c>
      <c r="T16" s="11">
        <v>2</v>
      </c>
      <c r="U16" s="47">
        <f t="shared" si="3"/>
        <v>27.586601120384124</v>
      </c>
      <c r="V16" s="50">
        <f t="shared" si="4"/>
        <v>1.1008211678832114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83.7</v>
      </c>
      <c r="G17" s="48" t="s">
        <v>40</v>
      </c>
      <c r="H17" s="48">
        <f t="shared" si="1"/>
        <v>7.5260000000000007</v>
      </c>
      <c r="I17" s="34">
        <v>4</v>
      </c>
      <c r="J17" s="63">
        <f t="shared" si="2"/>
        <v>0.11214456550624498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83.7</v>
      </c>
      <c r="R17" s="11" t="s">
        <v>50</v>
      </c>
      <c r="S17" s="11" t="s">
        <v>60</v>
      </c>
      <c r="T17" s="11">
        <v>2</v>
      </c>
      <c r="U17" s="47">
        <f t="shared" si="3"/>
        <v>36.141834743005866</v>
      </c>
      <c r="V17" s="50">
        <f t="shared" si="4"/>
        <v>1.2799539170506917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151.9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8.0907991176261324E-2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151.9</v>
      </c>
      <c r="R18" s="11" t="s">
        <v>51</v>
      </c>
      <c r="S18" s="11" t="s">
        <v>61</v>
      </c>
      <c r="T18" s="11">
        <v>2</v>
      </c>
      <c r="U18" s="47">
        <f t="shared" si="3"/>
        <v>21.325878594249204</v>
      </c>
      <c r="V18" s="50">
        <f t="shared" si="4"/>
        <v>0.90754588715159756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102.3</v>
      </c>
      <c r="G19" s="48" t="s">
        <v>42</v>
      </c>
      <c r="H19" s="48">
        <f t="shared" si="1"/>
        <v>12.094000000000001</v>
      </c>
      <c r="I19" s="34">
        <v>4</v>
      </c>
      <c r="J19" s="63">
        <f t="shared" si="2"/>
        <v>-0.15412601289895816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102.3</v>
      </c>
      <c r="R19" s="11" t="s">
        <v>52</v>
      </c>
      <c r="S19" s="11" t="s">
        <v>62</v>
      </c>
      <c r="T19" s="11">
        <v>2</v>
      </c>
      <c r="U19" s="47">
        <f t="shared" si="3"/>
        <v>9.4234677505615601</v>
      </c>
      <c r="V19" s="50">
        <f t="shared" si="4"/>
        <v>0.3380660015349195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30.3</v>
      </c>
      <c r="G20" s="48" t="s">
        <v>43</v>
      </c>
      <c r="H20" s="48">
        <f t="shared" si="1"/>
        <v>3.2229999999999999</v>
      </c>
      <c r="I20" s="34">
        <v>4</v>
      </c>
      <c r="J20" s="63">
        <f t="shared" si="2"/>
        <v>-5.9882097424759424E-2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30.3</v>
      </c>
      <c r="R20" s="11" t="s">
        <v>53</v>
      </c>
      <c r="S20" s="11" t="s">
        <v>63</v>
      </c>
      <c r="T20" s="11">
        <v>2</v>
      </c>
      <c r="U20" s="47">
        <f t="shared" si="3"/>
        <v>19.857594936708857</v>
      </c>
      <c r="V20" s="50">
        <f t="shared" si="4"/>
        <v>1.142467000455166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142.6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5.3097998670703771E-2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142.6</v>
      </c>
      <c r="R21" s="11" t="s">
        <v>54</v>
      </c>
      <c r="S21" s="11" t="s">
        <v>64</v>
      </c>
      <c r="T21" s="11">
        <v>2</v>
      </c>
      <c r="U21" s="47">
        <f t="shared" si="3"/>
        <v>21.361702127659569</v>
      </c>
      <c r="V21" s="50">
        <f t="shared" si="4"/>
        <v>1.0506488070322308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158.1</v>
      </c>
      <c r="G22" s="48" t="s">
        <v>45</v>
      </c>
      <c r="H22" s="48">
        <f t="shared" si="1"/>
        <v>19.565000000000001</v>
      </c>
      <c r="I22" s="34">
        <v>4</v>
      </c>
      <c r="J22" s="63">
        <f t="shared" si="2"/>
        <v>-0.19192435471505245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158.1</v>
      </c>
      <c r="R22" s="11" t="s">
        <v>55</v>
      </c>
      <c r="S22" s="11" t="s">
        <v>65</v>
      </c>
      <c r="T22" s="11">
        <v>2</v>
      </c>
      <c r="U22" s="47">
        <f t="shared" si="3"/>
        <v>27.192276749798872</v>
      </c>
      <c r="V22" s="50">
        <f t="shared" si="4"/>
        <v>0.78114166859255818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102.3</v>
      </c>
      <c r="G23" s="49" t="s">
        <v>46</v>
      </c>
      <c r="H23" s="49">
        <f t="shared" si="1"/>
        <v>10.529000000000002</v>
      </c>
      <c r="I23" s="52">
        <v>4</v>
      </c>
      <c r="J23" s="64">
        <f t="shared" si="2"/>
        <v>-2.8397758571564336E-2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102.3</v>
      </c>
      <c r="R23" s="15" t="s">
        <v>56</v>
      </c>
      <c r="S23" s="15" t="s">
        <v>66</v>
      </c>
      <c r="T23" s="15">
        <v>2</v>
      </c>
      <c r="U23" s="54">
        <f t="shared" si="3"/>
        <v>54.859218891916427</v>
      </c>
      <c r="V23" s="51">
        <f t="shared" si="4"/>
        <v>0.9464612170279445</v>
      </c>
    </row>
    <row r="26" spans="1:22" x14ac:dyDescent="0.25">
      <c r="F26" s="53"/>
      <c r="J26" s="53"/>
    </row>
  </sheetData>
  <sheetProtection algorithmName="SHA-512" hashValue="AEP2ZEnwtKZ1BNLeSAaMlT7G35E63as/AJRvHSxM5PCMZhVzzZWMYmcUcCg8fYa+XKWkwBaDRv7l1mZb10ZSUA==" saltValue="7mQoauWs0VgOFAmes3rFz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24"/>
  <sheetViews>
    <sheetView topLeftCell="A2" zoomScale="80" zoomScaleNormal="80" zoomScalePageLayoutView="85" workbookViewId="0">
      <selection activeCell="A2" sqref="A2:J2"/>
    </sheetView>
  </sheetViews>
  <sheetFormatPr defaultRowHeight="15" x14ac:dyDescent="0.25"/>
  <cols>
    <col min="1" max="1" width="11" style="6" customWidth="1"/>
    <col min="2" max="2" width="11.5703125" style="2" customWidth="1"/>
    <col min="3" max="3" width="7.140625" style="2" customWidth="1"/>
    <col min="4" max="4" width="47" style="6" bestFit="1" customWidth="1"/>
    <col min="5" max="5" width="12.42578125" style="6" customWidth="1"/>
    <col min="6" max="6" width="12.28515625" style="6" customWidth="1"/>
    <col min="7" max="7" width="11.28515625" style="6" bestFit="1" customWidth="1"/>
    <col min="8" max="8" width="12" style="6" bestFit="1" customWidth="1"/>
    <col min="9" max="9" width="9.5703125" style="6" customWidth="1"/>
    <col min="10" max="10" width="13.28515625" style="6" customWidth="1"/>
    <col min="11" max="11" width="6.5703125" style="6" customWidth="1"/>
    <col min="12" max="12" width="9.140625" style="6"/>
    <col min="13" max="13" width="9.42578125" style="6" bestFit="1" customWidth="1"/>
    <col min="14" max="14" width="9.140625" style="6"/>
    <col min="15" max="15" width="47" style="6" bestFit="1" customWidth="1"/>
    <col min="16" max="16" width="9.140625" style="6"/>
    <col min="17" max="17" width="11.7109375" style="6" customWidth="1"/>
    <col min="18" max="20" width="9.140625" style="6"/>
    <col min="21" max="21" width="11.7109375" style="6" bestFit="1" customWidth="1"/>
    <col min="22" max="16384" width="9.140625" style="6"/>
  </cols>
  <sheetData>
    <row r="1" spans="1:22" s="3" customFormat="1" ht="17.25" hidden="1" customHeight="1" thickBot="1" x14ac:dyDescent="0.3">
      <c r="B1" s="1"/>
      <c r="C1" s="1"/>
      <c r="D1" s="4"/>
    </row>
    <row r="2" spans="1:22" ht="18.75" x14ac:dyDescent="0.3">
      <c r="A2" s="70" t="s">
        <v>12</v>
      </c>
      <c r="B2" s="71"/>
      <c r="C2" s="71"/>
      <c r="D2" s="71"/>
      <c r="E2" s="71"/>
      <c r="F2" s="71"/>
      <c r="G2" s="71"/>
      <c r="H2" s="71"/>
      <c r="I2" s="71"/>
      <c r="J2" s="72"/>
    </row>
    <row r="3" spans="1:22" s="8" customFormat="1" ht="12.75" x14ac:dyDescent="0.2">
      <c r="A3" s="57"/>
      <c r="B3" s="7"/>
      <c r="C3" s="7"/>
      <c r="D3" s="45">
        <v>43656</v>
      </c>
      <c r="E3" s="7"/>
      <c r="F3" s="7"/>
      <c r="G3" s="66" t="s">
        <v>67</v>
      </c>
      <c r="H3" s="66"/>
      <c r="I3" s="7"/>
      <c r="J3" s="58" t="s">
        <v>17</v>
      </c>
    </row>
    <row r="4" spans="1:22" s="8" customFormat="1" ht="13.5" thickBot="1" x14ac:dyDescent="0.25">
      <c r="A4" s="59"/>
      <c r="B4" s="60"/>
      <c r="C4" s="60"/>
      <c r="D4" s="60"/>
      <c r="E4" s="60"/>
      <c r="F4" s="60"/>
      <c r="G4" s="60"/>
      <c r="H4" s="60"/>
      <c r="I4" s="60"/>
      <c r="J4" s="61"/>
    </row>
    <row r="5" spans="1:22" ht="15.75" thickBot="1" x14ac:dyDescent="0.3"/>
    <row r="6" spans="1:22" s="44" customFormat="1" ht="16.5" thickTop="1" thickBot="1" x14ac:dyDescent="0.3">
      <c r="A6" s="40" t="s">
        <v>7</v>
      </c>
      <c r="B6" s="41">
        <v>961</v>
      </c>
      <c r="C6" s="5"/>
      <c r="D6" s="42"/>
      <c r="E6" s="42"/>
      <c r="F6" s="43"/>
      <c r="G6" s="42"/>
      <c r="H6" s="42"/>
      <c r="I6" s="42"/>
      <c r="J6" s="42"/>
    </row>
    <row r="7" spans="1:22" ht="16.5" thickTop="1" thickBot="1" x14ac:dyDescent="0.3">
      <c r="A7" s="16"/>
      <c r="B7" s="17"/>
      <c r="C7" s="18"/>
      <c r="D7" s="16"/>
      <c r="E7" s="16"/>
      <c r="F7" s="17"/>
      <c r="G7" s="16"/>
      <c r="H7" s="16"/>
      <c r="I7" s="16"/>
      <c r="J7" s="16"/>
    </row>
    <row r="8" spans="1:22" ht="16.5" thickTop="1" thickBot="1" x14ac:dyDescent="0.3">
      <c r="A8" s="67" t="s">
        <v>18</v>
      </c>
      <c r="B8" s="68"/>
      <c r="C8" s="68"/>
      <c r="D8" s="68"/>
      <c r="E8" s="68"/>
      <c r="F8" s="68"/>
      <c r="G8" s="68"/>
      <c r="H8" s="68"/>
      <c r="I8" s="68"/>
      <c r="J8" s="68"/>
      <c r="K8" s="67" t="s">
        <v>19</v>
      </c>
      <c r="L8" s="68"/>
      <c r="M8" s="68"/>
      <c r="N8" s="68"/>
      <c r="O8" s="68"/>
      <c r="P8" s="68"/>
      <c r="Q8" s="68"/>
      <c r="R8" s="68"/>
      <c r="S8" s="68"/>
      <c r="T8" s="68"/>
      <c r="U8" s="68"/>
      <c r="V8" s="69"/>
    </row>
    <row r="9" spans="1:22" ht="15.75" thickTop="1" x14ac:dyDescent="0.25">
      <c r="A9" s="3"/>
    </row>
    <row r="10" spans="1:22" ht="15.75" thickBot="1" x14ac:dyDescent="0.3"/>
    <row r="11" spans="1:22" s="28" customFormat="1" ht="30.75" thickBot="1" x14ac:dyDescent="0.3">
      <c r="A11" s="22" t="s">
        <v>1</v>
      </c>
      <c r="B11" s="30" t="s">
        <v>10</v>
      </c>
      <c r="C11" s="23" t="s">
        <v>2</v>
      </c>
      <c r="D11" s="23" t="s">
        <v>3</v>
      </c>
      <c r="E11" s="23" t="s">
        <v>4</v>
      </c>
      <c r="F11" s="37" t="s">
        <v>11</v>
      </c>
      <c r="G11" s="24" t="s">
        <v>16</v>
      </c>
      <c r="H11" s="25" t="s">
        <v>8</v>
      </c>
      <c r="I11" s="26" t="s">
        <v>9</v>
      </c>
      <c r="J11" s="27" t="s">
        <v>5</v>
      </c>
      <c r="K11" s="6"/>
      <c r="L11" s="22" t="s">
        <v>1</v>
      </c>
      <c r="M11" s="23" t="s">
        <v>10</v>
      </c>
      <c r="N11" s="23" t="s">
        <v>2</v>
      </c>
      <c r="O11" s="23" t="s">
        <v>3</v>
      </c>
      <c r="P11" s="23" t="s">
        <v>4</v>
      </c>
      <c r="Q11" s="37" t="s">
        <v>11</v>
      </c>
      <c r="R11" s="29" t="s">
        <v>0</v>
      </c>
      <c r="S11" s="25" t="s">
        <v>8</v>
      </c>
      <c r="T11" s="26" t="s">
        <v>9</v>
      </c>
      <c r="U11" s="26" t="s">
        <v>5</v>
      </c>
      <c r="V11" s="27" t="s">
        <v>6</v>
      </c>
    </row>
    <row r="12" spans="1:22" x14ac:dyDescent="0.25">
      <c r="A12" s="9"/>
      <c r="B12" s="31"/>
      <c r="C12" s="11"/>
      <c r="D12" s="12"/>
      <c r="E12" s="13"/>
      <c r="F12" s="13"/>
      <c r="G12" s="13"/>
      <c r="H12" s="13"/>
      <c r="I12" s="13"/>
      <c r="J12" s="19"/>
      <c r="L12" s="9"/>
      <c r="M12" s="10"/>
      <c r="N12" s="11"/>
      <c r="O12" s="12"/>
      <c r="P12" s="13"/>
      <c r="Q12" s="13"/>
      <c r="R12" s="13"/>
      <c r="S12" s="13"/>
      <c r="T12" s="13"/>
      <c r="U12" s="11"/>
      <c r="V12" s="14"/>
    </row>
    <row r="13" spans="1:22" x14ac:dyDescent="0.25">
      <c r="A13" s="9"/>
      <c r="B13" s="31"/>
      <c r="C13" s="11"/>
      <c r="D13" s="12"/>
      <c r="E13" s="11"/>
      <c r="F13" s="11"/>
      <c r="G13" s="11"/>
      <c r="H13" s="11"/>
      <c r="I13" s="11"/>
      <c r="J13" s="19"/>
      <c r="L13" s="9"/>
      <c r="M13" s="10"/>
      <c r="N13" s="11"/>
      <c r="O13" s="12"/>
      <c r="P13" s="11"/>
      <c r="Q13" s="11"/>
      <c r="R13" s="11"/>
      <c r="S13" s="11"/>
      <c r="T13" s="11"/>
      <c r="U13" s="11"/>
      <c r="V13" s="19"/>
    </row>
    <row r="14" spans="1:22" x14ac:dyDescent="0.25">
      <c r="A14" s="9" t="s">
        <v>13</v>
      </c>
      <c r="B14" s="31" t="s">
        <v>14</v>
      </c>
      <c r="C14" s="31" t="s">
        <v>26</v>
      </c>
      <c r="D14" s="55" t="s">
        <v>25</v>
      </c>
      <c r="E14" s="11" t="s">
        <v>15</v>
      </c>
      <c r="F14" s="48">
        <v>6.03</v>
      </c>
      <c r="G14" s="48" t="s">
        <v>38</v>
      </c>
      <c r="H14" s="48">
        <f>G14*0.1</f>
        <v>0.70000000000000007</v>
      </c>
      <c r="I14" s="34">
        <v>4</v>
      </c>
      <c r="J14" s="63">
        <f>((F14-G14)/G14)</f>
        <v>-0.13857142857142854</v>
      </c>
      <c r="L14" s="9" t="s">
        <v>13</v>
      </c>
      <c r="M14" s="10" t="s">
        <v>14</v>
      </c>
      <c r="N14" s="31" t="s">
        <v>26</v>
      </c>
      <c r="O14" s="55" t="s">
        <v>25</v>
      </c>
      <c r="P14" s="11" t="s">
        <v>15</v>
      </c>
      <c r="Q14" s="38">
        <f t="shared" ref="Q14:Q23" si="0">F14</f>
        <v>6.03</v>
      </c>
      <c r="R14" s="11" t="s">
        <v>47</v>
      </c>
      <c r="S14" s="11" t="s">
        <v>57</v>
      </c>
      <c r="T14" s="11">
        <v>2</v>
      </c>
      <c r="U14" s="47">
        <f>((Q14-R14)/R14)*100</f>
        <v>9.0613130765057033</v>
      </c>
      <c r="V14" s="50">
        <f>(Q14-R14)/S14</f>
        <v>0.45586897179253899</v>
      </c>
    </row>
    <row r="15" spans="1:22" s="36" customFormat="1" x14ac:dyDescent="0.25">
      <c r="A15" s="9" t="s">
        <v>13</v>
      </c>
      <c r="B15" s="31" t="s">
        <v>14</v>
      </c>
      <c r="C15" s="31" t="s">
        <v>28</v>
      </c>
      <c r="D15" s="55" t="s">
        <v>27</v>
      </c>
      <c r="E15" s="11" t="s">
        <v>15</v>
      </c>
      <c r="F15" s="11">
        <v>36.74</v>
      </c>
      <c r="G15" s="48" t="s">
        <v>37</v>
      </c>
      <c r="H15" s="48">
        <f t="shared" ref="H15:H23" si="1">G15*0.1</f>
        <v>4.9270000000000005</v>
      </c>
      <c r="I15" s="34">
        <v>4</v>
      </c>
      <c r="J15" s="62">
        <f t="shared" ref="J15:J23" si="2">((F15-G15)/G15)</f>
        <v>-0.25431296935254721</v>
      </c>
      <c r="L15" s="33" t="s">
        <v>13</v>
      </c>
      <c r="M15" s="35" t="s">
        <v>14</v>
      </c>
      <c r="N15" s="31" t="s">
        <v>28</v>
      </c>
      <c r="O15" s="55" t="s">
        <v>27</v>
      </c>
      <c r="P15" s="34" t="s">
        <v>15</v>
      </c>
      <c r="Q15" s="38">
        <f t="shared" si="0"/>
        <v>36.74</v>
      </c>
      <c r="R15" s="11" t="s">
        <v>48</v>
      </c>
      <c r="S15" s="34" t="s">
        <v>58</v>
      </c>
      <c r="T15" s="34">
        <v>2</v>
      </c>
      <c r="U15" s="47">
        <f t="shared" ref="U15:U23" si="3">((Q15-R15)/R15)*100</f>
        <v>-3.3666491320357732</v>
      </c>
      <c r="V15" s="50">
        <f t="shared" ref="V15:V23" si="4">(Q15-R15)/S15</f>
        <v>-0.13944874169299501</v>
      </c>
    </row>
    <row r="16" spans="1:22" x14ac:dyDescent="0.25">
      <c r="A16" s="9" t="s">
        <v>13</v>
      </c>
      <c r="B16" s="31" t="s">
        <v>14</v>
      </c>
      <c r="C16" s="31" t="s">
        <v>29</v>
      </c>
      <c r="D16" s="55" t="s">
        <v>22</v>
      </c>
      <c r="E16" s="11" t="s">
        <v>15</v>
      </c>
      <c r="F16" s="11">
        <v>88.55</v>
      </c>
      <c r="G16" s="48" t="s">
        <v>39</v>
      </c>
      <c r="H16" s="48">
        <f t="shared" si="1"/>
        <v>11.032</v>
      </c>
      <c r="I16" s="34">
        <v>4</v>
      </c>
      <c r="J16" s="63">
        <f t="shared" si="2"/>
        <v>-0.19733502538071063</v>
      </c>
      <c r="L16" s="9" t="s">
        <v>13</v>
      </c>
      <c r="M16" s="10" t="s">
        <v>14</v>
      </c>
      <c r="N16" s="31" t="s">
        <v>29</v>
      </c>
      <c r="O16" s="55" t="s">
        <v>22</v>
      </c>
      <c r="P16" s="11" t="s">
        <v>15</v>
      </c>
      <c r="Q16" s="38">
        <f t="shared" si="0"/>
        <v>88.55</v>
      </c>
      <c r="R16" s="11" t="s">
        <v>49</v>
      </c>
      <c r="S16" s="11" t="s">
        <v>59</v>
      </c>
      <c r="T16" s="11">
        <v>2</v>
      </c>
      <c r="U16" s="47">
        <f t="shared" si="3"/>
        <v>1.2347090431004897</v>
      </c>
      <c r="V16" s="50">
        <f t="shared" si="4"/>
        <v>4.9270072992700649E-2</v>
      </c>
    </row>
    <row r="17" spans="1:22" x14ac:dyDescent="0.25">
      <c r="A17" s="9" t="s">
        <v>13</v>
      </c>
      <c r="B17" s="31" t="s">
        <v>14</v>
      </c>
      <c r="C17" s="31" t="s">
        <v>31</v>
      </c>
      <c r="D17" s="55" t="s">
        <v>30</v>
      </c>
      <c r="E17" s="11" t="s">
        <v>15</v>
      </c>
      <c r="F17" s="11">
        <v>59.69</v>
      </c>
      <c r="G17" s="48" t="s">
        <v>40</v>
      </c>
      <c r="H17" s="48">
        <f t="shared" si="1"/>
        <v>7.5260000000000007</v>
      </c>
      <c r="I17" s="34">
        <v>4</v>
      </c>
      <c r="J17" s="62">
        <f t="shared" si="2"/>
        <v>-0.20688280627159189</v>
      </c>
      <c r="L17" s="9" t="s">
        <v>13</v>
      </c>
      <c r="M17" s="10" t="s">
        <v>14</v>
      </c>
      <c r="N17" s="31" t="s">
        <v>31</v>
      </c>
      <c r="O17" s="55" t="s">
        <v>30</v>
      </c>
      <c r="P17" s="11" t="s">
        <v>15</v>
      </c>
      <c r="Q17" s="47">
        <f t="shared" si="0"/>
        <v>59.69</v>
      </c>
      <c r="R17" s="11" t="s">
        <v>50</v>
      </c>
      <c r="S17" s="11" t="s">
        <v>60</v>
      </c>
      <c r="T17" s="11">
        <v>2</v>
      </c>
      <c r="U17" s="47">
        <f t="shared" si="3"/>
        <v>-2.911515940143135</v>
      </c>
      <c r="V17" s="50">
        <f t="shared" si="4"/>
        <v>-0.10311059907834097</v>
      </c>
    </row>
    <row r="18" spans="1:22" x14ac:dyDescent="0.25">
      <c r="A18" s="9" t="s">
        <v>13</v>
      </c>
      <c r="B18" s="31" t="s">
        <v>14</v>
      </c>
      <c r="C18" s="31" t="s">
        <v>20</v>
      </c>
      <c r="D18" s="55" t="s">
        <v>21</v>
      </c>
      <c r="E18" s="11" t="s">
        <v>15</v>
      </c>
      <c r="F18" s="11">
        <v>125.77</v>
      </c>
      <c r="G18" s="48" t="s">
        <v>41</v>
      </c>
      <c r="H18" s="48">
        <f t="shared" si="1"/>
        <v>14.053000000000001</v>
      </c>
      <c r="I18" s="34">
        <v>4</v>
      </c>
      <c r="J18" s="63">
        <f t="shared" si="2"/>
        <v>-0.10503095424464531</v>
      </c>
      <c r="L18" s="9" t="s">
        <v>13</v>
      </c>
      <c r="M18" s="10" t="s">
        <v>14</v>
      </c>
      <c r="N18" s="31" t="s">
        <v>20</v>
      </c>
      <c r="O18" s="55" t="s">
        <v>21</v>
      </c>
      <c r="P18" s="11" t="s">
        <v>15</v>
      </c>
      <c r="Q18" s="47">
        <f t="shared" si="0"/>
        <v>125.77</v>
      </c>
      <c r="R18" s="11" t="s">
        <v>51</v>
      </c>
      <c r="S18" s="11" t="s">
        <v>61</v>
      </c>
      <c r="T18" s="11">
        <v>2</v>
      </c>
      <c r="U18" s="47">
        <f t="shared" si="3"/>
        <v>0.4552715654952022</v>
      </c>
      <c r="V18" s="50">
        <f t="shared" si="4"/>
        <v>1.9374575118966456E-2</v>
      </c>
    </row>
    <row r="19" spans="1:22" x14ac:dyDescent="0.25">
      <c r="A19" s="9" t="s">
        <v>13</v>
      </c>
      <c r="B19" s="31" t="s">
        <v>14</v>
      </c>
      <c r="C19" s="31" t="s">
        <v>32</v>
      </c>
      <c r="D19" s="55" t="s">
        <v>23</v>
      </c>
      <c r="E19" s="11" t="s">
        <v>15</v>
      </c>
      <c r="F19" s="11">
        <v>106.59</v>
      </c>
      <c r="G19" s="48" t="s">
        <v>42</v>
      </c>
      <c r="H19" s="48">
        <f t="shared" si="1"/>
        <v>12.094000000000001</v>
      </c>
      <c r="I19" s="34">
        <v>4</v>
      </c>
      <c r="J19" s="63">
        <f t="shared" si="2"/>
        <v>-0.11865387795601121</v>
      </c>
      <c r="L19" s="9" t="s">
        <v>13</v>
      </c>
      <c r="M19" s="10" t="s">
        <v>14</v>
      </c>
      <c r="N19" s="31" t="s">
        <v>32</v>
      </c>
      <c r="O19" s="55" t="s">
        <v>23</v>
      </c>
      <c r="P19" s="11" t="s">
        <v>15</v>
      </c>
      <c r="Q19" s="47">
        <f t="shared" si="0"/>
        <v>106.59</v>
      </c>
      <c r="R19" s="11" t="s">
        <v>52</v>
      </c>
      <c r="S19" s="11" t="s">
        <v>62</v>
      </c>
      <c r="T19" s="11">
        <v>2</v>
      </c>
      <c r="U19" s="47">
        <f t="shared" si="3"/>
        <v>14.012193817520599</v>
      </c>
      <c r="V19" s="50">
        <f t="shared" si="4"/>
        <v>0.5026861089792789</v>
      </c>
    </row>
    <row r="20" spans="1:22" x14ac:dyDescent="0.25">
      <c r="A20" s="9" t="s">
        <v>13</v>
      </c>
      <c r="B20" s="31" t="s">
        <v>14</v>
      </c>
      <c r="C20" s="31" t="s">
        <v>33</v>
      </c>
      <c r="D20" s="55" t="s">
        <v>24</v>
      </c>
      <c r="E20" s="11" t="s">
        <v>15</v>
      </c>
      <c r="F20" s="11">
        <v>25.89</v>
      </c>
      <c r="G20" s="48" t="s">
        <v>43</v>
      </c>
      <c r="H20" s="48">
        <f t="shared" si="1"/>
        <v>3.2229999999999999</v>
      </c>
      <c r="I20" s="34">
        <v>4</v>
      </c>
      <c r="J20" s="63">
        <f t="shared" si="2"/>
        <v>-0.19671113869066079</v>
      </c>
      <c r="L20" s="9" t="s">
        <v>13</v>
      </c>
      <c r="M20" s="10" t="s">
        <v>14</v>
      </c>
      <c r="N20" s="31" t="s">
        <v>33</v>
      </c>
      <c r="O20" s="55" t="s">
        <v>24</v>
      </c>
      <c r="P20" s="11" t="s">
        <v>15</v>
      </c>
      <c r="Q20" s="47">
        <f t="shared" si="0"/>
        <v>25.89</v>
      </c>
      <c r="R20" s="11" t="s">
        <v>53</v>
      </c>
      <c r="S20" s="11" t="s">
        <v>63</v>
      </c>
      <c r="T20" s="11">
        <v>2</v>
      </c>
      <c r="U20" s="47">
        <f t="shared" si="3"/>
        <v>2.4129746835443013</v>
      </c>
      <c r="V20" s="50">
        <f t="shared" si="4"/>
        <v>0.13882567137004995</v>
      </c>
    </row>
    <row r="21" spans="1:22" x14ac:dyDescent="0.25">
      <c r="A21" s="9" t="s">
        <v>13</v>
      </c>
      <c r="B21" s="31" t="s">
        <v>14</v>
      </c>
      <c r="C21" s="31">
        <v>37</v>
      </c>
      <c r="D21" s="55" t="s">
        <v>34</v>
      </c>
      <c r="E21" s="11" t="s">
        <v>15</v>
      </c>
      <c r="F21" s="11">
        <v>113.34</v>
      </c>
      <c r="G21" s="48" t="s">
        <v>44</v>
      </c>
      <c r="H21" s="48">
        <f t="shared" si="1"/>
        <v>13.541</v>
      </c>
      <c r="I21" s="34">
        <v>4</v>
      </c>
      <c r="J21" s="63">
        <f t="shared" si="2"/>
        <v>-0.16298648548851633</v>
      </c>
      <c r="L21" s="9" t="s">
        <v>13</v>
      </c>
      <c r="M21" s="10" t="s">
        <v>14</v>
      </c>
      <c r="N21" s="31">
        <v>37</v>
      </c>
      <c r="O21" s="55" t="s">
        <v>34</v>
      </c>
      <c r="P21" s="11" t="s">
        <v>15</v>
      </c>
      <c r="Q21" s="47">
        <f t="shared" si="0"/>
        <v>113.34</v>
      </c>
      <c r="R21" s="11" t="s">
        <v>54</v>
      </c>
      <c r="S21" s="11" t="s">
        <v>64</v>
      </c>
      <c r="T21" s="11">
        <v>2</v>
      </c>
      <c r="U21" s="47">
        <f t="shared" si="3"/>
        <v>-3.5404255319148903</v>
      </c>
      <c r="V21" s="50">
        <f t="shared" si="4"/>
        <v>-0.17413143574717441</v>
      </c>
    </row>
    <row r="22" spans="1:22" x14ac:dyDescent="0.25">
      <c r="A22" s="9" t="s">
        <v>13</v>
      </c>
      <c r="B22" s="31" t="s">
        <v>14</v>
      </c>
      <c r="C22" s="31">
        <v>38</v>
      </c>
      <c r="D22" s="55" t="s">
        <v>35</v>
      </c>
      <c r="E22" s="11" t="s">
        <v>15</v>
      </c>
      <c r="F22" s="11">
        <v>115.22</v>
      </c>
      <c r="G22" s="48" t="s">
        <v>45</v>
      </c>
      <c r="H22" s="48">
        <f t="shared" si="1"/>
        <v>19.565000000000001</v>
      </c>
      <c r="I22" s="34">
        <v>4</v>
      </c>
      <c r="J22" s="62">
        <f t="shared" si="2"/>
        <v>-0.41109123434704831</v>
      </c>
      <c r="L22" s="9" t="s">
        <v>13</v>
      </c>
      <c r="M22" s="10" t="s">
        <v>14</v>
      </c>
      <c r="N22" s="31">
        <v>38</v>
      </c>
      <c r="O22" s="55" t="s">
        <v>35</v>
      </c>
      <c r="P22" s="11" t="s">
        <v>15</v>
      </c>
      <c r="Q22" s="47">
        <f t="shared" si="0"/>
        <v>115.22</v>
      </c>
      <c r="R22" s="11" t="s">
        <v>55</v>
      </c>
      <c r="S22" s="11" t="s">
        <v>65</v>
      </c>
      <c r="T22" s="11">
        <v>2</v>
      </c>
      <c r="U22" s="47">
        <f t="shared" si="3"/>
        <v>-7.3049074818986313</v>
      </c>
      <c r="V22" s="50">
        <f t="shared" si="4"/>
        <v>-0.2098451583082967</v>
      </c>
    </row>
    <row r="23" spans="1:22" ht="15.75" thickBot="1" x14ac:dyDescent="0.3">
      <c r="A23" s="20" t="s">
        <v>13</v>
      </c>
      <c r="B23" s="32" t="s">
        <v>14</v>
      </c>
      <c r="C23" s="32">
        <v>39</v>
      </c>
      <c r="D23" s="56" t="s">
        <v>36</v>
      </c>
      <c r="E23" s="15" t="s">
        <v>15</v>
      </c>
      <c r="F23" s="15">
        <v>71.33</v>
      </c>
      <c r="G23" s="49" t="s">
        <v>46</v>
      </c>
      <c r="H23" s="49">
        <f t="shared" si="1"/>
        <v>10.529000000000002</v>
      </c>
      <c r="I23" s="52">
        <v>4</v>
      </c>
      <c r="J23" s="65">
        <f t="shared" si="2"/>
        <v>-0.32253775287301745</v>
      </c>
      <c r="L23" s="20" t="s">
        <v>13</v>
      </c>
      <c r="M23" s="21" t="s">
        <v>14</v>
      </c>
      <c r="N23" s="32">
        <v>39</v>
      </c>
      <c r="O23" s="56" t="s">
        <v>36</v>
      </c>
      <c r="P23" s="15" t="s">
        <v>15</v>
      </c>
      <c r="Q23" s="46">
        <f t="shared" si="0"/>
        <v>71.33</v>
      </c>
      <c r="R23" s="15" t="s">
        <v>56</v>
      </c>
      <c r="S23" s="15" t="s">
        <v>66</v>
      </c>
      <c r="T23" s="15">
        <v>2</v>
      </c>
      <c r="U23" s="54">
        <f t="shared" si="3"/>
        <v>7.9775961247350828</v>
      </c>
      <c r="V23" s="51">
        <f t="shared" si="4"/>
        <v>0.13763384695743003</v>
      </c>
    </row>
    <row r="24" spans="1:22" x14ac:dyDescent="0.25">
      <c r="F24" s="53"/>
      <c r="J24" s="53"/>
    </row>
  </sheetData>
  <sheetProtection algorithmName="SHA-512" hashValue="PxgrIJBrgZC2qLAwM0BzIH4mrtxuiYHPXu9GGWnLqc8M1eWsFwJ5gYEma99my+3y5YWLNR3bzUonmgm6Be8zdA==" saltValue="6w9oPruZh7XfO1YBtfK/RA==" spinCount="100000" sheet="1" objects="1" scenarios="1" selectLockedCells="1" selectUnlockedCells="1"/>
  <mergeCells count="3">
    <mergeCell ref="A8:J8"/>
    <mergeCell ref="K8:V8"/>
    <mergeCell ref="A2:J2"/>
  </mergeCells>
  <conditionalFormatting sqref="V14:V23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 xmlns="08cda046-0f15-45eb-a9d5-77306d3264cd">2019</Jaar>
    <Ringtest xmlns="eba2475f-4c5c-418a-90c2-2b36802fc485">VKL</Ringtest>
    <DEEL xmlns="08cda046-0f15-45eb-a9d5-77306d3264cd">Deel 2</DEEL>
    <Publicatiedatum xmlns="dda9e79c-c62e-445e-b991-197574827cb3">2021-05-25T07:57:49+00:00</Publicatiedatum>
    <Distributie_x0020_datum xmlns="eba2475f-4c5c-418a-90c2-2b36802fc485">25 januari 2012</Distributie_x0020_datum>
    <PublicURL xmlns="08cda046-0f15-45eb-a9d5-77306d3264cd">https://reflabos.vito.be/ree/LABSVKL_2019-1_Deel2.xlsx</PublicURL>
  </documentManagement>
</p:properties>
</file>

<file path=customXml/itemProps1.xml><?xml version="1.0" encoding="utf-8"?>
<ds:datastoreItem xmlns:ds="http://schemas.openxmlformats.org/officeDocument/2006/customXml" ds:itemID="{1882AC28-D925-4157-B3BF-13A244C7CCF8}"/>
</file>

<file path=customXml/itemProps2.xml><?xml version="1.0" encoding="utf-8"?>
<ds:datastoreItem xmlns:ds="http://schemas.openxmlformats.org/officeDocument/2006/customXml" ds:itemID="{018D9097-1C34-4F42-BB23-6007A417978A}"/>
</file>

<file path=customXml/itemProps3.xml><?xml version="1.0" encoding="utf-8"?>
<ds:datastoreItem xmlns:ds="http://schemas.openxmlformats.org/officeDocument/2006/customXml" ds:itemID="{501B38F9-13F7-442A-93D3-628F505323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127</vt:lpstr>
      <vt:lpstr>146</vt:lpstr>
      <vt:lpstr>187</vt:lpstr>
      <vt:lpstr>215</vt:lpstr>
      <vt:lpstr>324</vt:lpstr>
      <vt:lpstr>338</vt:lpstr>
      <vt:lpstr>761</vt:lpstr>
      <vt:lpstr>961</vt:lpstr>
      <vt:lpstr>'127'!Print_Titles</vt:lpstr>
      <vt:lpstr>'146'!Print_Titles</vt:lpstr>
      <vt:lpstr>'187'!Print_Titles</vt:lpstr>
      <vt:lpstr>'215'!Print_Titles</vt:lpstr>
      <vt:lpstr>'324'!Print_Titles</vt:lpstr>
      <vt:lpstr>'338'!Print_Titles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LABSVKL 2019-1 deel 2</dc:title>
  <dc:creator>dceustet</dc:creator>
  <cp:lastModifiedBy>Baeyens Bart</cp:lastModifiedBy>
  <cp:lastPrinted>2017-06-30T07:27:52Z</cp:lastPrinted>
  <dcterms:created xsi:type="dcterms:W3CDTF">2012-03-19T07:59:52Z</dcterms:created>
  <dcterms:modified xsi:type="dcterms:W3CDTF">2019-12-12T07:18:57Z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  <property fmtid="{D5CDD505-2E9C-101B-9397-08002B2CF9AE}" pid="3" name="Order">
    <vt:r8>25200</vt:r8>
  </property>
</Properties>
</file>