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/chart3.xml" ContentType="application/vnd.openxmlformats-officedocument.drawingml.char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charts/chart2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ienst_REE\Ringtesten\E0003 (L15W4) ringtesten LNElucht (LABS)\LABS2019\VKL\Rapportering\Definitief\Bijlagen\Deel 3 - per ringtestparameter\"/>
    </mc:Choice>
  </mc:AlternateContent>
  <xr:revisionPtr revIDLastSave="0" documentId="10_ncr:100000_{AB2B2684-FFC2-4752-BBC7-64CA9712D262}" xr6:coauthVersionLast="31" xr6:coauthVersionMax="31" xr10:uidLastSave="{00000000-0000-0000-0000-000000000000}"/>
  <bookViews>
    <workbookView xWindow="210" yWindow="105" windowWidth="21105" windowHeight="9975" tabRatio="849" xr2:uid="{00000000-000D-0000-FFFF-FFFF00000000}"/>
  </bookViews>
  <sheets>
    <sheet name="HF stap 1" sheetId="35" r:id="rId1"/>
    <sheet name="HF stap 2" sheetId="34" r:id="rId2"/>
    <sheet name="NH3 stap 3" sheetId="29" r:id="rId3"/>
  </sheets>
  <definedNames>
    <definedName name="_xlnm.Print_Area" localSheetId="0">'HF stap 1'!$A$1:$W$27</definedName>
    <definedName name="_xlnm.Print_Area" localSheetId="1">'HF stap 2'!$A$1:$W$27</definedName>
    <definedName name="_xlnm.Print_Area" localSheetId="2">'NH3 stap 3'!$A$1:$W$27</definedName>
  </definedNames>
  <calcPr calcId="179017" calcMode="manual"/>
</workbook>
</file>

<file path=xl/calcChain.xml><?xml version="1.0" encoding="utf-8"?>
<calcChain xmlns="http://schemas.openxmlformats.org/spreadsheetml/2006/main">
  <c r="D5" i="29" l="1"/>
  <c r="D5" i="34"/>
  <c r="D5" i="35"/>
  <c r="I18" i="35" l="1"/>
  <c r="F18" i="35"/>
  <c r="H18" i="35" s="1"/>
  <c r="I17" i="35"/>
  <c r="F17" i="35"/>
  <c r="H17" i="35" s="1"/>
  <c r="I16" i="35"/>
  <c r="F16" i="35"/>
  <c r="H16" i="35" s="1"/>
  <c r="I15" i="35"/>
  <c r="F15" i="35"/>
  <c r="H15" i="35" s="1"/>
  <c r="I14" i="35"/>
  <c r="F14" i="35"/>
  <c r="H14" i="35" s="1"/>
  <c r="I13" i="35"/>
  <c r="F13" i="35"/>
  <c r="H13" i="35" s="1"/>
  <c r="I12" i="35"/>
  <c r="F12" i="35"/>
  <c r="H12" i="35" s="1"/>
  <c r="I11" i="35"/>
  <c r="F11" i="35"/>
  <c r="H11" i="35" s="1"/>
  <c r="F11" i="29" l="1"/>
  <c r="F12" i="34"/>
  <c r="H12" i="34" s="1"/>
  <c r="F13" i="34"/>
  <c r="F14" i="34"/>
  <c r="F15" i="34"/>
  <c r="F16" i="34"/>
  <c r="F17" i="34"/>
  <c r="F18" i="34"/>
  <c r="F11" i="34"/>
  <c r="H11" i="34" s="1"/>
  <c r="I11" i="34"/>
  <c r="H11" i="29" l="1"/>
  <c r="I11" i="29"/>
  <c r="F12" i="29" l="1"/>
  <c r="F13" i="29"/>
  <c r="F14" i="29"/>
  <c r="F15" i="29"/>
  <c r="F16" i="29"/>
  <c r="F17" i="29"/>
  <c r="H12" i="29" l="1"/>
  <c r="I12" i="29"/>
  <c r="H13" i="29"/>
  <c r="I13" i="29"/>
  <c r="H14" i="29"/>
  <c r="I14" i="29"/>
  <c r="H15" i="29"/>
  <c r="I15" i="29"/>
  <c r="H16" i="29"/>
  <c r="I16" i="29"/>
  <c r="H17" i="29"/>
  <c r="I17" i="29"/>
  <c r="I18" i="29"/>
  <c r="I12" i="34"/>
  <c r="H13" i="34"/>
  <c r="I13" i="34"/>
  <c r="H14" i="34"/>
  <c r="I14" i="34"/>
  <c r="H15" i="34"/>
  <c r="I15" i="34"/>
  <c r="H16" i="34"/>
  <c r="I16" i="34"/>
  <c r="H17" i="34"/>
  <c r="I17" i="34"/>
  <c r="H18" i="34"/>
  <c r="I18" i="34"/>
</calcChain>
</file>

<file path=xl/sharedStrings.xml><?xml version="1.0" encoding="utf-8"?>
<sst xmlns="http://schemas.openxmlformats.org/spreadsheetml/2006/main" count="57" uniqueCount="24">
  <si>
    <t>Labonr.</t>
  </si>
  <si>
    <t/>
  </si>
  <si>
    <t>%</t>
  </si>
  <si>
    <t>Referentiewaarde:</t>
  </si>
  <si>
    <r>
      <t>mg/Nm</t>
    </r>
    <r>
      <rPr>
        <vertAlign val="superscript"/>
        <sz val="12"/>
        <color theme="1"/>
        <rFont val="Calibri"/>
        <family val="2"/>
        <scheme val="minor"/>
      </rPr>
      <t>3</t>
    </r>
  </si>
  <si>
    <t>Parameter:</t>
  </si>
  <si>
    <t>Aantal Labo's:</t>
  </si>
  <si>
    <t>Z-Score 
(statistisch)</t>
  </si>
  <si>
    <t>%Afw 
(tov ref.waarde)</t>
  </si>
  <si>
    <t>Resultaat</t>
  </si>
  <si>
    <t>Statistisch gemiddelde:</t>
  </si>
  <si>
    <t>Statistisch standaard afw. abs.:</t>
  </si>
  <si>
    <t>Statistisch standaard afw. rel.:</t>
  </si>
  <si>
    <t>HF stap 1</t>
  </si>
  <si>
    <t>HF stap 2</t>
  </si>
  <si>
    <t>HF stap 3</t>
  </si>
  <si>
    <t>9,734</t>
  </si>
  <si>
    <t>1,747</t>
  </si>
  <si>
    <t>6,399</t>
  </si>
  <si>
    <t>0,9115</t>
  </si>
  <si>
    <t>2,881</t>
  </si>
  <si>
    <t>0,5033</t>
  </si>
  <si>
    <t>&lt;0,1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</si>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</sst>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0EE9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7">
    <xf numFmtId="0" fontId="0" fillId="0" borderId="0" xfId="0"/>
    <xf numFmtId="2" fontId="5" fillId="2" borderId="0" xfId="0" applyNumberFormat="1" applyFont="1" applyFill="1" applyAlignment="1" applyProtection="1">
      <alignment horizontal="center" vertical="center"/>
      <protection hidden="1"/>
    </xf>
    <xf numFmtId="2" fontId="7" fillId="2" borderId="0" xfId="1" applyNumberFormat="1" applyFont="1" applyFill="1" applyAlignment="1" applyProtection="1">
      <alignment horizontal="right" vertical="center"/>
      <protection hidden="1"/>
    </xf>
    <xf numFmtId="2" fontId="6" fillId="2" borderId="0" xfId="0" applyNumberFormat="1" applyFont="1" applyFill="1" applyBorder="1" applyAlignment="1" applyProtection="1">
      <alignment vertical="center"/>
      <protection hidden="1"/>
    </xf>
    <xf numFmtId="2" fontId="7" fillId="2" borderId="0" xfId="1" applyNumberFormat="1" applyFont="1" applyFill="1" applyAlignment="1" applyProtection="1">
      <alignment horizontal="center" vertical="center"/>
      <protection hidden="1"/>
    </xf>
    <xf numFmtId="2" fontId="4" fillId="2" borderId="0" xfId="1" applyNumberFormat="1" applyFont="1" applyFill="1" applyAlignment="1" applyProtection="1">
      <alignment horizontal="right" vertical="center"/>
      <protection hidden="1"/>
    </xf>
    <xf numFmtId="2" fontId="4" fillId="2" borderId="0" xfId="1" applyNumberFormat="1" applyFont="1" applyFill="1" applyAlignment="1" applyProtection="1">
      <alignment horizontal="center" vertical="center"/>
      <protection hidden="1"/>
    </xf>
    <xf numFmtId="2" fontId="4" fillId="2" borderId="0" xfId="1" applyNumberFormat="1" applyFont="1" applyFill="1" applyAlignment="1" applyProtection="1">
      <alignment horizontal="center" vertical="center" wrapText="1"/>
      <protection hidden="1"/>
    </xf>
    <xf numFmtId="1" fontId="4" fillId="2" borderId="0" xfId="1" applyNumberFormat="1" applyFont="1" applyFill="1" applyAlignment="1" applyProtection="1">
      <alignment horizontal="center" vertical="center"/>
      <protection hidden="1"/>
    </xf>
    <xf numFmtId="2" fontId="4" fillId="2" borderId="0" xfId="1" applyNumberFormat="1" applyFont="1" applyFill="1" applyBorder="1" applyAlignment="1" applyProtection="1">
      <alignment horizontal="center" vertical="center"/>
      <protection hidden="1"/>
    </xf>
    <xf numFmtId="2" fontId="5" fillId="2" borderId="0" xfId="0" applyNumberFormat="1" applyFont="1" applyFill="1" applyBorder="1" applyAlignment="1" applyProtection="1">
      <alignment horizontal="center" vertical="center"/>
      <protection hidden="1"/>
    </xf>
    <xf numFmtId="49" fontId="0" fillId="2" borderId="0" xfId="0" applyNumberFormat="1" applyFont="1" applyFill="1" applyBorder="1" applyAlignment="1" applyProtection="1">
      <alignment horizontal="center"/>
      <protection hidden="1"/>
    </xf>
    <xf numFmtId="1" fontId="5" fillId="2" borderId="0" xfId="0" applyNumberFormat="1" applyFont="1" applyFill="1" applyBorder="1" applyAlignment="1" applyProtection="1">
      <alignment horizontal="center" vertical="center"/>
      <protection hidden="1"/>
    </xf>
    <xf numFmtId="164" fontId="5" fillId="2" borderId="0" xfId="5" applyNumberFormat="1" applyFont="1" applyFill="1" applyAlignment="1" applyProtection="1">
      <alignment horizontal="center" vertical="center"/>
      <protection hidden="1"/>
    </xf>
    <xf numFmtId="0" fontId="4" fillId="2" borderId="0" xfId="1" applyNumberFormat="1" applyFont="1" applyFill="1" applyBorder="1" applyAlignment="1" applyProtection="1">
      <alignment horizontal="center" vertical="center"/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1" fontId="4" fillId="2" borderId="0" xfId="1" applyNumberFormat="1" applyFont="1" applyFill="1" applyBorder="1" applyAlignment="1" applyProtection="1">
      <alignment horizontal="center" vertical="center"/>
      <protection hidden="1"/>
    </xf>
    <xf numFmtId="2" fontId="5" fillId="2" borderId="0" xfId="5" applyNumberFormat="1" applyFont="1" applyFill="1" applyBorder="1" applyAlignment="1" applyProtection="1">
      <alignment horizontal="center" vertical="center"/>
      <protection hidden="1"/>
    </xf>
    <xf numFmtId="2" fontId="4" fillId="2" borderId="0" xfId="0" applyNumberFormat="1" applyFont="1" applyFill="1" applyBorder="1" applyAlignment="1" applyProtection="1">
      <alignment horizontal="center" vertical="center"/>
      <protection hidden="1"/>
    </xf>
    <xf numFmtId="49" fontId="0" fillId="3" borderId="0" xfId="0" applyNumberFormat="1" applyFont="1" applyFill="1" applyBorder="1" applyAlignment="1">
      <alignment horizontal="center"/>
    </xf>
    <xf numFmtId="49" fontId="9" fillId="4" borderId="0" xfId="0" applyNumberFormat="1" applyFont="1" applyFill="1" applyBorder="1" applyAlignment="1">
      <alignment horizontal="center"/>
    </xf>
    <xf numFmtId="2" fontId="4" fillId="2" borderId="0" xfId="0" applyNumberFormat="1" applyFont="1" applyFill="1" applyAlignment="1" applyProtection="1">
      <alignment horizontal="center" vertical="center"/>
      <protection hidden="1"/>
    </xf>
    <xf numFmtId="49" fontId="10" fillId="2" borderId="0" xfId="0" applyNumberFormat="1" applyFont="1" applyFill="1" applyBorder="1" applyAlignment="1" applyProtection="1">
      <alignment horizontal="center"/>
      <protection hidden="1"/>
    </xf>
    <xf numFmtId="49" fontId="10" fillId="2" borderId="0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 applyProtection="1">
      <alignment horizontal="center" vertical="center"/>
      <protection hidden="1"/>
    </xf>
    <xf numFmtId="164" fontId="4" fillId="2" borderId="0" xfId="5" applyNumberFormat="1" applyFont="1" applyFill="1" applyAlignment="1" applyProtection="1">
      <alignment horizontal="center" vertical="center"/>
      <protection hidden="1"/>
    </xf>
    <xf numFmtId="1" fontId="4" fillId="2" borderId="0" xfId="0" applyNumberFormat="1" applyFont="1" applyFill="1" applyAlignment="1" applyProtection="1">
      <alignment horizontal="center" vertical="center"/>
      <protection hidden="1"/>
    </xf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Percent" xfId="5" builtinId="5"/>
    <cellStyle name="Percent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HF stap 1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'HF stap 1'!$C$11:$C$18</c:f>
              <c:numCache>
                <c:formatCode>General</c:formatCode>
                <c:ptCount val="8"/>
                <c:pt idx="0">
                  <c:v>127</c:v>
                </c:pt>
                <c:pt idx="1">
                  <c:v>146</c:v>
                </c:pt>
                <c:pt idx="2">
                  <c:v>215</c:v>
                </c:pt>
                <c:pt idx="3">
                  <c:v>249</c:v>
                </c:pt>
                <c:pt idx="4">
                  <c:v>338</c:v>
                </c:pt>
                <c:pt idx="5">
                  <c:v>761</c:v>
                </c:pt>
                <c:pt idx="6">
                  <c:v>835</c:v>
                </c:pt>
                <c:pt idx="7">
                  <c:v>961</c:v>
                </c:pt>
              </c:numCache>
            </c:numRef>
          </c:cat>
          <c:val>
            <c:numRef>
              <c:f>'HF stap 1'!$H$11:$H$18</c:f>
              <c:numCache>
                <c:formatCode>0.000</c:formatCode>
                <c:ptCount val="8"/>
                <c:pt idx="0">
                  <c:v>0.70991600661162468</c:v>
                </c:pt>
                <c:pt idx="1">
                  <c:v>0.75724374038573306</c:v>
                </c:pt>
                <c:pt idx="2">
                  <c:v>1.0036743541750557</c:v>
                </c:pt>
                <c:pt idx="3">
                  <c:v>0.66177227742761802</c:v>
                </c:pt>
                <c:pt idx="4">
                  <c:v>0.79151554760146647</c:v>
                </c:pt>
                <c:pt idx="5">
                  <c:v>0.85679518039334013</c:v>
                </c:pt>
                <c:pt idx="6">
                  <c:v>0.65116433709893839</c:v>
                </c:pt>
                <c:pt idx="7">
                  <c:v>0.92207481318521378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6E-4496-8586-E5530F9E7D68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'HF stap 1'!$C$11:$C$18</c:f>
              <c:numCache>
                <c:formatCode>General</c:formatCode>
                <c:ptCount val="8"/>
                <c:pt idx="0">
                  <c:v>127</c:v>
                </c:pt>
                <c:pt idx="1">
                  <c:v>146</c:v>
                </c:pt>
                <c:pt idx="2">
                  <c:v>215</c:v>
                </c:pt>
                <c:pt idx="3">
                  <c:v>249</c:v>
                </c:pt>
                <c:pt idx="4">
                  <c:v>338</c:v>
                </c:pt>
                <c:pt idx="5">
                  <c:v>761</c:v>
                </c:pt>
                <c:pt idx="6">
                  <c:v>835</c:v>
                </c:pt>
                <c:pt idx="7">
                  <c:v>961</c:v>
                </c:pt>
              </c:numCache>
            </c:numRef>
          </c:cat>
          <c:val>
            <c:numRef>
              <c:f>'HF stap 1'!$I$11:$I$18</c:f>
              <c:numCache>
                <c:formatCode>0.00</c:formatCode>
                <c:ptCount val="8"/>
                <c:pt idx="0">
                  <c:v>0.79428993199512121</c:v>
                </c:pt>
                <c:pt idx="1">
                  <c:v>0.79428993199512121</c:v>
                </c:pt>
                <c:pt idx="2">
                  <c:v>0.79428993199512121</c:v>
                </c:pt>
                <c:pt idx="3">
                  <c:v>0.79428993199512121</c:v>
                </c:pt>
                <c:pt idx="4">
                  <c:v>0.79428993199512121</c:v>
                </c:pt>
                <c:pt idx="5">
                  <c:v>0.79428993199512121</c:v>
                </c:pt>
                <c:pt idx="6">
                  <c:v>0.79428993199512121</c:v>
                </c:pt>
                <c:pt idx="7">
                  <c:v>0.79428993199512121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6E-4496-8586-E5530F9E7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001152"/>
        <c:axId val="362003072"/>
      </c:lineChart>
      <c:catAx>
        <c:axId val="36200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2003072"/>
        <c:crosses val="autoZero"/>
        <c:auto val="1"/>
        <c:lblAlgn val="ctr"/>
        <c:lblOffset val="100"/>
        <c:noMultiLvlLbl val="1"/>
      </c:catAx>
      <c:valAx>
        <c:axId val="362003072"/>
        <c:scaling>
          <c:orientation val="minMax"/>
          <c:max val="1.1000000000000001"/>
          <c:min val="0.65000000000000013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001152"/>
        <c:crosses val="autoZero"/>
        <c:crossBetween val="midCat"/>
        <c:majorUnit val="2.0000000000000004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HF stap 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'HF stap 2'!$C$11:$C$18</c:f>
              <c:numCache>
                <c:formatCode>General</c:formatCode>
                <c:ptCount val="8"/>
                <c:pt idx="0">
                  <c:v>127</c:v>
                </c:pt>
                <c:pt idx="1">
                  <c:v>146</c:v>
                </c:pt>
                <c:pt idx="2">
                  <c:v>215</c:v>
                </c:pt>
                <c:pt idx="3">
                  <c:v>249</c:v>
                </c:pt>
                <c:pt idx="4">
                  <c:v>338</c:v>
                </c:pt>
                <c:pt idx="5">
                  <c:v>761</c:v>
                </c:pt>
                <c:pt idx="6">
                  <c:v>835</c:v>
                </c:pt>
                <c:pt idx="7">
                  <c:v>961</c:v>
                </c:pt>
              </c:numCache>
            </c:numRef>
          </c:cat>
          <c:val>
            <c:numRef>
              <c:f>'HF stap 2'!$H$11:$H$18</c:f>
              <c:numCache>
                <c:formatCode>0.000</c:formatCode>
                <c:ptCount val="8"/>
                <c:pt idx="0">
                  <c:v>0.74958196198415872</c:v>
                </c:pt>
                <c:pt idx="1">
                  <c:v>0.90005053262186285</c:v>
                </c:pt>
                <c:pt idx="2">
                  <c:v>1.0077252895919631</c:v>
                </c:pt>
                <c:pt idx="3">
                  <c:v>0.65295076983150491</c:v>
                </c:pt>
                <c:pt idx="4">
                  <c:v>0.91109409743930891</c:v>
                </c:pt>
                <c:pt idx="5">
                  <c:v>0.9525074655047322</c:v>
                </c:pt>
                <c:pt idx="6">
                  <c:v>0.86277850136298218</c:v>
                </c:pt>
                <c:pt idx="7">
                  <c:v>0.98839905116143223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3E-40AC-ABEF-2C0E23E369A6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'HF stap 2'!$C$11:$C$18</c:f>
              <c:numCache>
                <c:formatCode>General</c:formatCode>
                <c:ptCount val="8"/>
                <c:pt idx="0">
                  <c:v>127</c:v>
                </c:pt>
                <c:pt idx="1">
                  <c:v>146</c:v>
                </c:pt>
                <c:pt idx="2">
                  <c:v>215</c:v>
                </c:pt>
                <c:pt idx="3">
                  <c:v>249</c:v>
                </c:pt>
                <c:pt idx="4">
                  <c:v>338</c:v>
                </c:pt>
                <c:pt idx="5">
                  <c:v>761</c:v>
                </c:pt>
                <c:pt idx="6">
                  <c:v>835</c:v>
                </c:pt>
                <c:pt idx="7">
                  <c:v>961</c:v>
                </c:pt>
              </c:numCache>
            </c:numRef>
          </c:cat>
          <c:val>
            <c:numRef>
              <c:f>'HF stap 2'!$I$11:$I$18</c:f>
              <c:numCache>
                <c:formatCode>0.00</c:formatCode>
                <c:ptCount val="8"/>
                <c:pt idx="0">
                  <c:v>0.88334714083547561</c:v>
                </c:pt>
                <c:pt idx="1">
                  <c:v>0.88334714083547561</c:v>
                </c:pt>
                <c:pt idx="2">
                  <c:v>0.88334714083547561</c:v>
                </c:pt>
                <c:pt idx="3">
                  <c:v>0.88334714083547561</c:v>
                </c:pt>
                <c:pt idx="4">
                  <c:v>0.88334714083547561</c:v>
                </c:pt>
                <c:pt idx="5">
                  <c:v>0.88334714083547561</c:v>
                </c:pt>
                <c:pt idx="6">
                  <c:v>0.88334714083547561</c:v>
                </c:pt>
                <c:pt idx="7">
                  <c:v>0.88334714083547561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3E-40AC-ABEF-2C0E23E36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001152"/>
        <c:axId val="362003072"/>
      </c:lineChart>
      <c:catAx>
        <c:axId val="36200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2003072"/>
        <c:crosses val="autoZero"/>
        <c:auto val="1"/>
        <c:lblAlgn val="ctr"/>
        <c:lblOffset val="100"/>
        <c:noMultiLvlLbl val="1"/>
      </c:catAx>
      <c:valAx>
        <c:axId val="362003072"/>
        <c:scaling>
          <c:orientation val="minMax"/>
          <c:max val="1.1000000000000001"/>
          <c:min val="0.7400000000000001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001152"/>
        <c:crosses val="autoZero"/>
        <c:crossBetween val="midCat"/>
        <c:majorUnit val="2.0000000000000004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HF stap 3</a:t>
            </a:r>
          </a:p>
        </c:rich>
      </c:tx>
      <c:layout>
        <c:manualLayout>
          <c:xMode val="edge"/>
          <c:yMode val="edge"/>
          <c:x val="0.43459944444444443"/>
          <c:y val="2.469444444444444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'NH3 stap 3'!$C$11:$C$18</c:f>
              <c:numCache>
                <c:formatCode>General</c:formatCode>
                <c:ptCount val="8"/>
                <c:pt idx="0">
                  <c:v>127</c:v>
                </c:pt>
                <c:pt idx="1">
                  <c:v>146</c:v>
                </c:pt>
                <c:pt idx="2">
                  <c:v>215</c:v>
                </c:pt>
                <c:pt idx="3">
                  <c:v>249</c:v>
                </c:pt>
                <c:pt idx="4">
                  <c:v>338</c:v>
                </c:pt>
                <c:pt idx="5">
                  <c:v>761</c:v>
                </c:pt>
                <c:pt idx="6">
                  <c:v>835</c:v>
                </c:pt>
                <c:pt idx="7">
                  <c:v>961</c:v>
                </c:pt>
              </c:numCache>
            </c:numRef>
          </c:cat>
          <c:val>
            <c:numRef>
              <c:f>'NH3 stap 3'!$H$11:$H$18</c:f>
              <c:numCache>
                <c:formatCode>0.000</c:formatCode>
                <c:ptCount val="8"/>
                <c:pt idx="0">
                  <c:v>0.99808232437706645</c:v>
                </c:pt>
                <c:pt idx="1">
                  <c:v>0.94460087369831258</c:v>
                </c:pt>
                <c:pt idx="2">
                  <c:v>1.0310784184735102</c:v>
                </c:pt>
                <c:pt idx="3">
                  <c:v>0.76499366531905588</c:v>
                </c:pt>
                <c:pt idx="4">
                  <c:v>1.0975996067621236</c:v>
                </c:pt>
                <c:pt idx="5">
                  <c:v>1.1641207950507373</c:v>
                </c:pt>
                <c:pt idx="6">
                  <c:v>0.89803604189628317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DE-48F2-A3AC-821BD0ECABEE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'NH3 stap 3'!$C$11:$C$18</c:f>
              <c:numCache>
                <c:formatCode>General</c:formatCode>
                <c:ptCount val="8"/>
                <c:pt idx="0">
                  <c:v>127</c:v>
                </c:pt>
                <c:pt idx="1">
                  <c:v>146</c:v>
                </c:pt>
                <c:pt idx="2">
                  <c:v>215</c:v>
                </c:pt>
                <c:pt idx="3">
                  <c:v>249</c:v>
                </c:pt>
                <c:pt idx="4">
                  <c:v>338</c:v>
                </c:pt>
                <c:pt idx="5">
                  <c:v>761</c:v>
                </c:pt>
                <c:pt idx="6">
                  <c:v>835</c:v>
                </c:pt>
                <c:pt idx="7">
                  <c:v>961</c:v>
                </c:pt>
              </c:numCache>
            </c:numRef>
          </c:cat>
          <c:val>
            <c:numRef>
              <c:f>'NH3 stap 3'!$I$11:$I$18</c:f>
              <c:numCache>
                <c:formatCode>0.00</c:formatCode>
                <c:ptCount val="8"/>
                <c:pt idx="0">
                  <c:v>0.95823771729747831</c:v>
                </c:pt>
                <c:pt idx="1">
                  <c:v>0.95823771729747831</c:v>
                </c:pt>
                <c:pt idx="2">
                  <c:v>0.95823771729747831</c:v>
                </c:pt>
                <c:pt idx="3">
                  <c:v>0.95823771729747831</c:v>
                </c:pt>
                <c:pt idx="4">
                  <c:v>0.95823771729747831</c:v>
                </c:pt>
                <c:pt idx="5">
                  <c:v>0.95823771729747831</c:v>
                </c:pt>
                <c:pt idx="6">
                  <c:v>0.95823771729747831</c:v>
                </c:pt>
                <c:pt idx="7">
                  <c:v>0.95823771729747831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DE-48F2-A3AC-821BD0ECA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560512"/>
        <c:axId val="122562432"/>
      </c:lineChart>
      <c:catAx>
        <c:axId val="122560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2562432"/>
        <c:crosses val="autoZero"/>
        <c:auto val="1"/>
        <c:lblAlgn val="ctr"/>
        <c:lblOffset val="100"/>
        <c:noMultiLvlLbl val="1"/>
      </c:catAx>
      <c:valAx>
        <c:axId val="122562432"/>
        <c:scaling>
          <c:orientation val="minMax"/>
          <c:max val="1.2"/>
          <c:min val="0.75000000000000011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122560512"/>
        <c:crosses val="autoZero"/>
        <c:crossBetween val="midCat"/>
        <c:majorUnit val="2.0000000000000004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547687</xdr:colOff>
      <xdr:row>9</xdr:row>
      <xdr:rowOff>178594</xdr:rowOff>
    </xdr:from>
    <xdr:to>
      <xdr:col>17</xdr:col>
      <xdr:colOff>583407</xdr:colOff>
      <xdr:row>27</xdr:row>
      <xdr:rowOff>135281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371160-0112-419B-8EE9-B60F8AE5AF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535781</xdr:colOff>
      <xdr:row>9</xdr:row>
      <xdr:rowOff>190499</xdr:rowOff>
    </xdr:from>
    <xdr:to>
      <xdr:col>17</xdr:col>
      <xdr:colOff>571501</xdr:colOff>
      <xdr:row>27</xdr:row>
      <xdr:rowOff>147186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547684</xdr:colOff>
      <xdr:row>9</xdr:row>
      <xdr:rowOff>154781</xdr:rowOff>
    </xdr:from>
    <xdr:to>
      <xdr:col>18</xdr:col>
      <xdr:colOff>80059</xdr:colOff>
      <xdr:row>27</xdr:row>
      <xdr:rowOff>111468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7BEB3-63DA-4F36-A7AA-187D3C4ACE4C}">
  <dimension ref="A1:I33"/>
  <sheetViews>
    <sheetView tabSelected="1" zoomScale="80" zoomScaleNormal="80" workbookViewId="0">
      <selection activeCell="D2" sqref="D2"/>
    </sheetView>
  </sheetViews>
  <sheetFormatPr defaultRowHeight="15.75" x14ac:dyDescent="0.25"/>
  <cols>
    <col min="1" max="2" width="8.7109375" style="1" customWidth="1"/>
    <col min="3" max="3" width="23.85546875" style="1" customWidth="1"/>
    <col min="4" max="4" width="10.28515625" style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13</v>
      </c>
      <c r="E1" s="3"/>
      <c r="F1" s="4"/>
    </row>
    <row r="2" spans="1:9" ht="18" x14ac:dyDescent="0.25">
      <c r="C2" s="5" t="s">
        <v>3</v>
      </c>
      <c r="D2" s="10">
        <v>12.254970896521183</v>
      </c>
      <c r="E2" s="1" t="s">
        <v>4</v>
      </c>
    </row>
    <row r="3" spans="1:9" ht="18" x14ac:dyDescent="0.25">
      <c r="C3" s="5" t="s">
        <v>10</v>
      </c>
      <c r="D3" s="14" t="s">
        <v>16</v>
      </c>
      <c r="E3" s="1" t="s">
        <v>4</v>
      </c>
      <c r="F3" s="6"/>
    </row>
    <row r="4" spans="1:9" ht="18" x14ac:dyDescent="0.25">
      <c r="C4" s="5" t="s">
        <v>11</v>
      </c>
      <c r="D4" s="9" t="s">
        <v>17</v>
      </c>
      <c r="E4" s="1" t="s">
        <v>4</v>
      </c>
      <c r="F4" s="6"/>
    </row>
    <row r="5" spans="1:9" x14ac:dyDescent="0.25">
      <c r="C5" s="5" t="s">
        <v>12</v>
      </c>
      <c r="D5" s="17">
        <f>(D4/D3)*100</f>
        <v>17.947400862954595</v>
      </c>
      <c r="E5" s="1" t="s">
        <v>2</v>
      </c>
      <c r="F5" s="6"/>
    </row>
    <row r="6" spans="1:9" x14ac:dyDescent="0.25">
      <c r="C6" s="5" t="s">
        <v>6</v>
      </c>
      <c r="D6" s="16">
        <v>8</v>
      </c>
      <c r="E6" s="6"/>
      <c r="F6" s="6"/>
    </row>
    <row r="7" spans="1:9" x14ac:dyDescent="0.25">
      <c r="C7" s="6"/>
      <c r="D7" s="6"/>
      <c r="E7" s="6"/>
      <c r="F7" s="6"/>
    </row>
    <row r="8" spans="1:9" x14ac:dyDescent="0.25">
      <c r="C8" s="6"/>
      <c r="D8" s="6"/>
      <c r="E8" s="6"/>
      <c r="F8" s="6"/>
    </row>
    <row r="9" spans="1:9" ht="31.5" x14ac:dyDescent="0.25">
      <c r="C9" s="6" t="s">
        <v>0</v>
      </c>
      <c r="D9" s="6" t="s">
        <v>9</v>
      </c>
      <c r="E9" s="7" t="s">
        <v>7</v>
      </c>
      <c r="F9" s="7" t="s">
        <v>8</v>
      </c>
    </row>
    <row r="10" spans="1:9" x14ac:dyDescent="0.25">
      <c r="A10" s="8"/>
      <c r="D10" s="6"/>
      <c r="E10" s="9"/>
      <c r="F10" s="6"/>
    </row>
    <row r="11" spans="1:9" x14ac:dyDescent="0.25">
      <c r="C11" s="14">
        <v>127</v>
      </c>
      <c r="D11" s="14">
        <v>8.6999999999999993</v>
      </c>
      <c r="E11" s="19">
        <v>-0.56999999999999995</v>
      </c>
      <c r="F11" s="12">
        <f t="shared" ref="F11:F18" si="0">((D11-$D$2)/$D$2)*100</f>
        <v>-29.008399338837538</v>
      </c>
      <c r="H11" s="13">
        <f>(100+F11)/100</f>
        <v>0.70991600661162468</v>
      </c>
      <c r="I11" s="1">
        <f>1+($D$3-$D$2)/$D$2</f>
        <v>0.79428993199512121</v>
      </c>
    </row>
    <row r="12" spans="1:9" x14ac:dyDescent="0.25">
      <c r="C12" s="14">
        <v>146</v>
      </c>
      <c r="D12" s="14">
        <v>9.2799999999999994</v>
      </c>
      <c r="E12" s="19">
        <v>-0.25</v>
      </c>
      <c r="F12" s="12">
        <f t="shared" si="0"/>
        <v>-24.275625961426705</v>
      </c>
      <c r="H12" s="13">
        <f t="shared" ref="H12:H18" si="1">(100+F12)/100</f>
        <v>0.75724374038573306</v>
      </c>
      <c r="I12" s="1">
        <f t="shared" ref="I12:I18" si="2">1+($D$3-$D$2)/$D$2</f>
        <v>0.79428993199512121</v>
      </c>
    </row>
    <row r="13" spans="1:9" x14ac:dyDescent="0.25">
      <c r="C13" s="14">
        <v>215</v>
      </c>
      <c r="D13" s="14">
        <v>12.3</v>
      </c>
      <c r="E13" s="19">
        <v>1.42</v>
      </c>
      <c r="F13" s="12">
        <f t="shared" si="0"/>
        <v>0.36743541750556385</v>
      </c>
      <c r="H13" s="13">
        <f t="shared" si="1"/>
        <v>1.0036743541750557</v>
      </c>
      <c r="I13" s="1">
        <f t="shared" si="2"/>
        <v>0.79428993199512121</v>
      </c>
    </row>
    <row r="14" spans="1:9" x14ac:dyDescent="0.25">
      <c r="C14" s="14">
        <v>249</v>
      </c>
      <c r="D14" s="14">
        <v>8.11</v>
      </c>
      <c r="E14" s="19">
        <v>-0.9</v>
      </c>
      <c r="F14" s="12">
        <f t="shared" si="0"/>
        <v>-33.822772257238206</v>
      </c>
      <c r="H14" s="13">
        <f t="shared" si="1"/>
        <v>0.66177227742761802</v>
      </c>
      <c r="I14" s="1">
        <f t="shared" si="2"/>
        <v>0.79428993199512121</v>
      </c>
    </row>
    <row r="15" spans="1:9" x14ac:dyDescent="0.25">
      <c r="C15" s="14">
        <v>338</v>
      </c>
      <c r="D15" s="14">
        <v>9.6999999999999993</v>
      </c>
      <c r="E15" s="19">
        <v>-0.02</v>
      </c>
      <c r="F15" s="12">
        <f t="shared" si="0"/>
        <v>-20.848445239853348</v>
      </c>
      <c r="H15" s="13">
        <f t="shared" si="1"/>
        <v>0.79151554760146647</v>
      </c>
      <c r="I15" s="1">
        <f t="shared" si="2"/>
        <v>0.79428993199512121</v>
      </c>
    </row>
    <row r="16" spans="1:9" x14ac:dyDescent="0.25">
      <c r="C16" s="14">
        <v>761</v>
      </c>
      <c r="D16" s="14">
        <v>10.5</v>
      </c>
      <c r="E16" s="19">
        <v>0.42</v>
      </c>
      <c r="F16" s="12">
        <f t="shared" si="0"/>
        <v>-14.320481960665987</v>
      </c>
      <c r="H16" s="13">
        <f t="shared" si="1"/>
        <v>0.85679518039334013</v>
      </c>
      <c r="I16" s="1">
        <f t="shared" si="2"/>
        <v>0.79428993199512121</v>
      </c>
    </row>
    <row r="17" spans="1:9" x14ac:dyDescent="0.25">
      <c r="C17" s="14">
        <v>835</v>
      </c>
      <c r="D17" s="14">
        <v>7.98</v>
      </c>
      <c r="E17" s="19">
        <v>-0.97</v>
      </c>
      <c r="F17" s="12">
        <f t="shared" si="0"/>
        <v>-34.883566290106153</v>
      </c>
      <c r="H17" s="13">
        <f t="shared" si="1"/>
        <v>0.65116433709893839</v>
      </c>
      <c r="I17" s="1">
        <f t="shared" si="2"/>
        <v>0.79428993199512121</v>
      </c>
    </row>
    <row r="18" spans="1:9" x14ac:dyDescent="0.25">
      <c r="C18" s="14">
        <v>961</v>
      </c>
      <c r="D18" s="14">
        <v>11.3</v>
      </c>
      <c r="E18" s="19">
        <v>0.87</v>
      </c>
      <c r="F18" s="12">
        <f t="shared" si="0"/>
        <v>-7.7925186814786276</v>
      </c>
      <c r="H18" s="13">
        <f t="shared" si="1"/>
        <v>0.92207481318521378</v>
      </c>
      <c r="I18" s="1">
        <f t="shared" si="2"/>
        <v>0.79428993199512121</v>
      </c>
    </row>
    <row r="19" spans="1:9" s="21" customFormat="1" x14ac:dyDescent="0.25">
      <c r="C19" s="14"/>
      <c r="D19" s="14"/>
      <c r="E19" s="23"/>
      <c r="F19" s="24"/>
      <c r="H19" s="25"/>
    </row>
    <row r="20" spans="1:9" s="21" customFormat="1" x14ac:dyDescent="0.25">
      <c r="C20" s="14"/>
      <c r="D20" s="14"/>
      <c r="E20" s="23"/>
      <c r="F20" s="24"/>
      <c r="H20" s="25"/>
    </row>
    <row r="21" spans="1:9" s="21" customFormat="1" x14ac:dyDescent="0.25">
      <c r="C21" s="14"/>
      <c r="D21" s="14"/>
      <c r="E21" s="23"/>
      <c r="F21" s="24"/>
      <c r="H21" s="25"/>
    </row>
    <row r="22" spans="1:9" s="21" customFormat="1" x14ac:dyDescent="0.25">
      <c r="A22" s="24"/>
      <c r="C22" s="14"/>
      <c r="D22" s="14"/>
      <c r="E22" s="23"/>
      <c r="F22" s="24"/>
      <c r="H22" s="25"/>
    </row>
    <row r="23" spans="1:9" s="21" customFormat="1" x14ac:dyDescent="0.25">
      <c r="A23" s="18"/>
      <c r="C23" s="14"/>
      <c r="D23" s="14"/>
      <c r="E23" s="23"/>
      <c r="F23" s="24"/>
      <c r="H23" s="25"/>
    </row>
    <row r="24" spans="1:9" s="21" customFormat="1" x14ac:dyDescent="0.25">
      <c r="A24" s="18"/>
      <c r="C24" s="14"/>
      <c r="D24" s="14"/>
      <c r="E24" s="22"/>
      <c r="F24" s="24"/>
      <c r="H24" s="25"/>
    </row>
    <row r="25" spans="1:9" x14ac:dyDescent="0.25">
      <c r="C25" s="14"/>
      <c r="D25" s="14"/>
      <c r="E25" s="15"/>
      <c r="F25" s="12"/>
      <c r="H25" s="13"/>
    </row>
    <row r="26" spans="1:9" x14ac:dyDescent="0.25">
      <c r="C26" s="14"/>
      <c r="D26" s="14"/>
      <c r="E26" s="11"/>
      <c r="F26" s="12"/>
      <c r="H26" s="13"/>
    </row>
    <row r="27" spans="1:9" x14ac:dyDescent="0.25">
      <c r="C27" s="10"/>
      <c r="E27" s="10"/>
      <c r="F27" s="10"/>
    </row>
    <row r="28" spans="1:9" x14ac:dyDescent="0.25">
      <c r="E28" s="10"/>
      <c r="F28" s="10"/>
    </row>
    <row r="29" spans="1:9" x14ac:dyDescent="0.25">
      <c r="E29" s="10"/>
      <c r="F29" s="10"/>
    </row>
    <row r="30" spans="1:9" x14ac:dyDescent="0.25">
      <c r="E30" s="10"/>
      <c r="F30" s="10"/>
    </row>
    <row r="31" spans="1:9" x14ac:dyDescent="0.25">
      <c r="E31" s="10"/>
      <c r="F31" s="10"/>
    </row>
    <row r="32" spans="1:9" x14ac:dyDescent="0.25">
      <c r="E32" s="10"/>
      <c r="F32" s="10"/>
    </row>
    <row r="33" spans="3:8" x14ac:dyDescent="0.25">
      <c r="C33" s="10"/>
      <c r="F33" s="10"/>
      <c r="G33" s="10"/>
      <c r="H33" s="1" t="s">
        <v>1</v>
      </c>
    </row>
  </sheetData>
  <sheetProtection algorithmName="SHA-512" hashValue="vEWBpG3WIhEFKxr1JC0rnO6bZ6KEyK5U28FPSzxHEHmPoEN13iG9NylU39ZeqOi8CLl6J4FkFMVEWxEnuZw2tA==" saltValue="0oH1UxwvHTaaXg7Een7eaA==" spinCount="100000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zoomScale="80" zoomScaleNormal="80" workbookViewId="0">
      <selection activeCell="X26" sqref="X26"/>
    </sheetView>
  </sheetViews>
  <sheetFormatPr defaultRowHeight="15.75" x14ac:dyDescent="0.25"/>
  <cols>
    <col min="1" max="2" width="8.7109375" style="1" customWidth="1"/>
    <col min="3" max="3" width="23.85546875" style="1" customWidth="1"/>
    <col min="4" max="4" width="10.28515625" style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14</v>
      </c>
      <c r="E1" s="3"/>
      <c r="F1" s="4"/>
    </row>
    <row r="2" spans="1:9" ht="18" x14ac:dyDescent="0.25">
      <c r="C2" s="5" t="s">
        <v>3</v>
      </c>
      <c r="D2" s="10">
        <v>7.2440377108684402</v>
      </c>
      <c r="E2" s="1" t="s">
        <v>4</v>
      </c>
    </row>
    <row r="3" spans="1:9" ht="18" x14ac:dyDescent="0.25">
      <c r="C3" s="5" t="s">
        <v>10</v>
      </c>
      <c r="D3" s="10" t="s">
        <v>18</v>
      </c>
      <c r="E3" s="1" t="s">
        <v>4</v>
      </c>
      <c r="F3" s="6"/>
    </row>
    <row r="4" spans="1:9" ht="18" x14ac:dyDescent="0.25">
      <c r="C4" s="5" t="s">
        <v>11</v>
      </c>
      <c r="D4" s="14" t="s">
        <v>19</v>
      </c>
      <c r="E4" s="1" t="s">
        <v>4</v>
      </c>
      <c r="F4" s="6"/>
    </row>
    <row r="5" spans="1:9" x14ac:dyDescent="0.25">
      <c r="C5" s="5" t="s">
        <v>12</v>
      </c>
      <c r="D5" s="17">
        <f>(D4/D3)*100</f>
        <v>14.244413189560866</v>
      </c>
      <c r="E5" s="1" t="s">
        <v>2</v>
      </c>
      <c r="F5" s="6"/>
    </row>
    <row r="6" spans="1:9" x14ac:dyDescent="0.25">
      <c r="C6" s="5" t="s">
        <v>6</v>
      </c>
      <c r="D6" s="16">
        <v>8</v>
      </c>
      <c r="E6" s="6"/>
      <c r="F6" s="6"/>
    </row>
    <row r="7" spans="1:9" x14ac:dyDescent="0.25">
      <c r="C7" s="6"/>
      <c r="D7" s="6"/>
      <c r="E7" s="6"/>
      <c r="F7" s="6"/>
    </row>
    <row r="8" spans="1:9" x14ac:dyDescent="0.25">
      <c r="C8" s="6"/>
      <c r="D8" s="6"/>
      <c r="E8" s="6"/>
      <c r="F8" s="6"/>
    </row>
    <row r="9" spans="1:9" ht="31.5" x14ac:dyDescent="0.25">
      <c r="C9" s="6" t="s">
        <v>0</v>
      </c>
      <c r="D9" s="6" t="s">
        <v>9</v>
      </c>
      <c r="E9" s="7" t="s">
        <v>7</v>
      </c>
      <c r="F9" s="7" t="s">
        <v>8</v>
      </c>
    </row>
    <row r="10" spans="1:9" x14ac:dyDescent="0.25">
      <c r="A10" s="8"/>
      <c r="D10" s="6"/>
      <c r="E10" s="9"/>
      <c r="F10" s="6"/>
    </row>
    <row r="11" spans="1:9" x14ac:dyDescent="0.25">
      <c r="C11" s="14">
        <v>127</v>
      </c>
      <c r="D11" s="14">
        <v>5.43</v>
      </c>
      <c r="E11" s="19">
        <v>-1.03</v>
      </c>
      <c r="F11" s="12">
        <f t="shared" ref="F11:F18" si="0">((D11-$D$2)/$D$2)*100</f>
        <v>-25.041803801584123</v>
      </c>
      <c r="H11" s="13">
        <f>(100+F11)/100</f>
        <v>0.74958196198415872</v>
      </c>
      <c r="I11" s="1">
        <f>1+($D$3-$D$2)/$D$2</f>
        <v>0.88334714083547561</v>
      </c>
    </row>
    <row r="12" spans="1:9" x14ac:dyDescent="0.25">
      <c r="C12" s="14">
        <v>146</v>
      </c>
      <c r="D12" s="14">
        <v>6.52</v>
      </c>
      <c r="E12" s="19">
        <v>0.13</v>
      </c>
      <c r="F12" s="12">
        <f t="shared" si="0"/>
        <v>-9.9949467378137165</v>
      </c>
      <c r="H12" s="13">
        <f>(100+F12)/100</f>
        <v>0.90005053262186285</v>
      </c>
      <c r="I12" s="1">
        <f t="shared" ref="I12:I18" si="1">1+($D$3-$D$2)/$D$2</f>
        <v>0.88334714083547561</v>
      </c>
    </row>
    <row r="13" spans="1:9" x14ac:dyDescent="0.25">
      <c r="C13" s="14">
        <v>215</v>
      </c>
      <c r="D13" s="14">
        <v>7.3</v>
      </c>
      <c r="E13" s="19">
        <v>0.95</v>
      </c>
      <c r="F13" s="12">
        <f t="shared" si="0"/>
        <v>0.77252895919630293</v>
      </c>
      <c r="H13" s="13">
        <f t="shared" ref="H13:H18" si="2">(100+F13)/100</f>
        <v>1.0077252895919631</v>
      </c>
      <c r="I13" s="1">
        <f t="shared" si="1"/>
        <v>0.88334714083547561</v>
      </c>
    </row>
    <row r="14" spans="1:9" x14ac:dyDescent="0.25">
      <c r="C14" s="14">
        <v>249</v>
      </c>
      <c r="D14" s="14">
        <v>4.7300000000000004</v>
      </c>
      <c r="E14" s="19">
        <v>-1.77</v>
      </c>
      <c r="F14" s="12">
        <f t="shared" si="0"/>
        <v>-34.704923016849506</v>
      </c>
      <c r="H14" s="13">
        <f t="shared" si="2"/>
        <v>0.65295076983150491</v>
      </c>
      <c r="I14" s="1">
        <f t="shared" si="1"/>
        <v>0.88334714083547561</v>
      </c>
    </row>
    <row r="15" spans="1:9" x14ac:dyDescent="0.25">
      <c r="C15" s="14">
        <v>338</v>
      </c>
      <c r="D15" s="14">
        <v>6.6</v>
      </c>
      <c r="E15" s="19">
        <v>0.21</v>
      </c>
      <c r="F15" s="12">
        <f t="shared" si="0"/>
        <v>-8.8905902560690997</v>
      </c>
      <c r="H15" s="13">
        <f t="shared" si="2"/>
        <v>0.91109409743930891</v>
      </c>
      <c r="I15" s="1">
        <f t="shared" si="1"/>
        <v>0.88334714083547561</v>
      </c>
    </row>
    <row r="16" spans="1:9" x14ac:dyDescent="0.25">
      <c r="C16" s="14">
        <v>761</v>
      </c>
      <c r="D16" s="14">
        <v>6.9</v>
      </c>
      <c r="E16" s="19">
        <v>0.53</v>
      </c>
      <c r="F16" s="12">
        <f t="shared" si="0"/>
        <v>-4.7492534495267744</v>
      </c>
      <c r="H16" s="13">
        <f t="shared" si="2"/>
        <v>0.9525074655047322</v>
      </c>
      <c r="I16" s="1">
        <f t="shared" si="1"/>
        <v>0.88334714083547561</v>
      </c>
    </row>
    <row r="17" spans="1:9" x14ac:dyDescent="0.25">
      <c r="C17" s="14">
        <v>835</v>
      </c>
      <c r="D17" s="14">
        <v>6.25</v>
      </c>
      <c r="E17" s="19">
        <v>-0.16</v>
      </c>
      <c r="F17" s="12">
        <f t="shared" si="0"/>
        <v>-13.722149863701794</v>
      </c>
      <c r="H17" s="13">
        <f t="shared" si="2"/>
        <v>0.86277850136298218</v>
      </c>
      <c r="I17" s="1">
        <f t="shared" si="1"/>
        <v>0.88334714083547561</v>
      </c>
    </row>
    <row r="18" spans="1:9" x14ac:dyDescent="0.25">
      <c r="C18" s="14">
        <v>961</v>
      </c>
      <c r="D18" s="14">
        <v>7.16</v>
      </c>
      <c r="E18" s="19">
        <v>0.81</v>
      </c>
      <c r="F18" s="12">
        <f t="shared" si="0"/>
        <v>-1.1600948838567726</v>
      </c>
      <c r="H18" s="13">
        <f t="shared" si="2"/>
        <v>0.98839905116143223</v>
      </c>
      <c r="I18" s="1">
        <f t="shared" si="1"/>
        <v>0.88334714083547561</v>
      </c>
    </row>
    <row r="19" spans="1:9" s="21" customFormat="1" x14ac:dyDescent="0.25">
      <c r="C19" s="14"/>
      <c r="D19" s="14"/>
      <c r="E19" s="23"/>
      <c r="F19" s="24"/>
      <c r="H19" s="25"/>
    </row>
    <row r="20" spans="1:9" s="21" customFormat="1" x14ac:dyDescent="0.25">
      <c r="C20" s="14"/>
      <c r="D20" s="14"/>
      <c r="E20" s="23"/>
      <c r="F20" s="24"/>
      <c r="H20" s="25"/>
    </row>
    <row r="21" spans="1:9" s="21" customFormat="1" x14ac:dyDescent="0.25">
      <c r="C21" s="14"/>
      <c r="D21" s="14"/>
      <c r="E21" s="23"/>
      <c r="F21" s="24"/>
      <c r="H21" s="25"/>
    </row>
    <row r="22" spans="1:9" s="21" customFormat="1" x14ac:dyDescent="0.25">
      <c r="A22" s="24"/>
      <c r="C22" s="14"/>
      <c r="D22" s="14"/>
      <c r="E22" s="23"/>
      <c r="F22" s="24"/>
      <c r="H22" s="25"/>
    </row>
    <row r="23" spans="1:9" s="21" customFormat="1" x14ac:dyDescent="0.25">
      <c r="A23" s="18"/>
      <c r="C23" s="14"/>
      <c r="D23" s="14"/>
      <c r="E23" s="23"/>
      <c r="F23" s="24"/>
      <c r="H23" s="25"/>
    </row>
    <row r="24" spans="1:9" s="21" customFormat="1" x14ac:dyDescent="0.25">
      <c r="A24" s="18"/>
      <c r="C24" s="14"/>
      <c r="D24" s="14"/>
      <c r="E24" s="22"/>
      <c r="F24" s="24"/>
      <c r="H24" s="25"/>
    </row>
    <row r="25" spans="1:9" x14ac:dyDescent="0.25">
      <c r="C25" s="14"/>
      <c r="D25" s="14"/>
      <c r="E25" s="11"/>
      <c r="F25" s="12"/>
      <c r="H25" s="13"/>
    </row>
    <row r="26" spans="1:9" x14ac:dyDescent="0.25">
      <c r="C26" s="14"/>
      <c r="D26" s="14"/>
      <c r="E26" s="11"/>
      <c r="F26" s="12"/>
      <c r="H26" s="13"/>
    </row>
    <row r="27" spans="1:9" x14ac:dyDescent="0.25">
      <c r="C27" s="10"/>
      <c r="E27" s="10"/>
      <c r="F27" s="10"/>
    </row>
    <row r="28" spans="1:9" x14ac:dyDescent="0.25">
      <c r="E28" s="10"/>
      <c r="F28" s="10"/>
    </row>
    <row r="29" spans="1:9" x14ac:dyDescent="0.25">
      <c r="E29" s="10"/>
      <c r="F29" s="10"/>
    </row>
    <row r="30" spans="1:9" x14ac:dyDescent="0.25">
      <c r="E30" s="10"/>
      <c r="F30" s="10"/>
    </row>
    <row r="31" spans="1:9" x14ac:dyDescent="0.25">
      <c r="E31" s="10"/>
      <c r="F31" s="10"/>
    </row>
    <row r="32" spans="1:9" x14ac:dyDescent="0.25">
      <c r="E32" s="10"/>
      <c r="F32" s="10"/>
    </row>
    <row r="33" spans="3:8" x14ac:dyDescent="0.25">
      <c r="C33" s="10"/>
      <c r="F33" s="10"/>
      <c r="G33" s="10"/>
      <c r="H33" s="1" t="s">
        <v>1</v>
      </c>
    </row>
  </sheetData>
  <sheetProtection algorithmName="SHA-512" hashValue="vMn0OhDwlLBjVvSLKLVV24Jc8n7zTeug91fLMxQc8+74ThBOIhJ6/pAggCM7MXpnzTUq8UoP0freZfg3GcKzEQ==" saltValue="A4roZkJnGe0HeAN8SKQOrA==" spinCount="100000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"/>
  <sheetViews>
    <sheetView zoomScale="80" zoomScaleNormal="80" workbookViewId="0">
      <selection activeCell="Z14" sqref="Z14"/>
    </sheetView>
  </sheetViews>
  <sheetFormatPr defaultRowHeight="15.75" x14ac:dyDescent="0.25"/>
  <cols>
    <col min="1" max="2" width="8.7109375" style="1" customWidth="1"/>
    <col min="3" max="3" width="23.85546875" style="1" customWidth="1"/>
    <col min="4" max="4" width="8.7109375" style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15</v>
      </c>
      <c r="E1" s="3"/>
      <c r="F1" s="4"/>
    </row>
    <row r="2" spans="1:9" ht="18" x14ac:dyDescent="0.25">
      <c r="C2" s="5" t="s">
        <v>3</v>
      </c>
      <c r="D2" s="9">
        <v>3.0065608439263856</v>
      </c>
      <c r="E2" s="1" t="s">
        <v>4</v>
      </c>
    </row>
    <row r="3" spans="1:9" ht="18" x14ac:dyDescent="0.25">
      <c r="C3" s="5" t="s">
        <v>10</v>
      </c>
      <c r="D3" s="9" t="s">
        <v>20</v>
      </c>
      <c r="E3" s="1" t="s">
        <v>4</v>
      </c>
      <c r="F3" s="6"/>
    </row>
    <row r="4" spans="1:9" ht="18" x14ac:dyDescent="0.25">
      <c r="C4" s="5" t="s">
        <v>11</v>
      </c>
      <c r="D4" s="18" t="s">
        <v>21</v>
      </c>
      <c r="E4" s="1" t="s">
        <v>4</v>
      </c>
      <c r="F4" s="6"/>
    </row>
    <row r="5" spans="1:9" x14ac:dyDescent="0.25">
      <c r="C5" s="5" t="s">
        <v>12</v>
      </c>
      <c r="D5" s="17">
        <f>(D4/D3)*100</f>
        <v>17.469628601180144</v>
      </c>
      <c r="E5" s="1" t="s">
        <v>2</v>
      </c>
      <c r="F5" s="6"/>
    </row>
    <row r="6" spans="1:9" x14ac:dyDescent="0.25">
      <c r="C6" s="5" t="s">
        <v>6</v>
      </c>
      <c r="D6" s="16">
        <v>7</v>
      </c>
      <c r="E6" s="6"/>
      <c r="F6" s="6"/>
    </row>
    <row r="7" spans="1:9" x14ac:dyDescent="0.25">
      <c r="C7" s="6"/>
      <c r="D7" s="6"/>
      <c r="E7" s="6"/>
      <c r="F7" s="6"/>
    </row>
    <row r="8" spans="1:9" x14ac:dyDescent="0.25">
      <c r="C8" s="6"/>
      <c r="D8" s="6"/>
      <c r="E8" s="6"/>
      <c r="F8" s="6"/>
    </row>
    <row r="9" spans="1:9" ht="31.5" x14ac:dyDescent="0.25">
      <c r="C9" s="6" t="s">
        <v>0</v>
      </c>
      <c r="D9" s="6" t="s">
        <v>9</v>
      </c>
      <c r="E9" s="7" t="s">
        <v>7</v>
      </c>
      <c r="F9" s="7" t="s">
        <v>8</v>
      </c>
    </row>
    <row r="10" spans="1:9" x14ac:dyDescent="0.25">
      <c r="A10" s="8"/>
      <c r="D10" s="6"/>
      <c r="E10" s="9"/>
      <c r="F10" s="6"/>
    </row>
    <row r="11" spans="1:9" x14ac:dyDescent="0.25">
      <c r="A11" s="10"/>
      <c r="B11" s="10"/>
      <c r="C11" s="14">
        <v>127</v>
      </c>
      <c r="D11" s="11">
        <v>2.4300000000000002</v>
      </c>
      <c r="E11" s="19">
        <v>-0.68</v>
      </c>
      <c r="F11" s="12">
        <f>((D11-$D$2)/$D$2)</f>
        <v>-0.19176756229334513</v>
      </c>
      <c r="H11" s="13">
        <f>(100+F11)/100</f>
        <v>0.99808232437706645</v>
      </c>
      <c r="I11" s="1">
        <f>1+($D$3-$D$2)/$D$2</f>
        <v>0.95823771729747831</v>
      </c>
    </row>
    <row r="12" spans="1:9" x14ac:dyDescent="0.25">
      <c r="A12" s="10"/>
      <c r="B12" s="10"/>
      <c r="C12" s="14">
        <v>146</v>
      </c>
      <c r="D12" s="11">
        <v>2.84</v>
      </c>
      <c r="E12" s="19">
        <v>-0.06</v>
      </c>
      <c r="F12" s="12">
        <f t="shared" ref="F12:F17" si="0">((D12-$D$2)/$D$2)*100</f>
        <v>-5.5399126301687405</v>
      </c>
      <c r="H12" s="13">
        <f t="shared" ref="H12:H17" si="1">(100+F12)/100</f>
        <v>0.94460087369831258</v>
      </c>
      <c r="I12" s="1">
        <f t="shared" ref="I12:I18" si="2">1+($D$3-$D$2)/$D$2</f>
        <v>0.95823771729747831</v>
      </c>
    </row>
    <row r="13" spans="1:9" x14ac:dyDescent="0.25">
      <c r="A13" s="10"/>
      <c r="B13" s="10"/>
      <c r="C13" s="14">
        <v>215</v>
      </c>
      <c r="D13" s="11">
        <v>3.1</v>
      </c>
      <c r="E13" s="19">
        <v>0.33</v>
      </c>
      <c r="F13" s="12">
        <f t="shared" si="0"/>
        <v>3.1078418473510312</v>
      </c>
      <c r="H13" s="13">
        <f t="shared" si="1"/>
        <v>1.0310784184735102</v>
      </c>
      <c r="I13" s="1">
        <f t="shared" si="2"/>
        <v>0.95823771729747831</v>
      </c>
    </row>
    <row r="14" spans="1:9" x14ac:dyDescent="0.25">
      <c r="A14" s="10"/>
      <c r="B14" s="10"/>
      <c r="C14" s="14">
        <v>249</v>
      </c>
      <c r="D14" s="11">
        <v>2.2999999999999998</v>
      </c>
      <c r="E14" s="19">
        <v>-0.87</v>
      </c>
      <c r="F14" s="12">
        <f t="shared" si="0"/>
        <v>-23.500633468094403</v>
      </c>
      <c r="H14" s="13">
        <f t="shared" si="1"/>
        <v>0.76499366531905588</v>
      </c>
      <c r="I14" s="1">
        <f t="shared" si="2"/>
        <v>0.95823771729747831</v>
      </c>
    </row>
    <row r="15" spans="1:9" x14ac:dyDescent="0.25">
      <c r="A15" s="10"/>
      <c r="B15" s="10"/>
      <c r="C15" s="14">
        <v>338</v>
      </c>
      <c r="D15" s="11">
        <v>3.3</v>
      </c>
      <c r="E15" s="19">
        <v>0.63</v>
      </c>
      <c r="F15" s="12">
        <f t="shared" si="0"/>
        <v>9.7599606762123781</v>
      </c>
      <c r="H15" s="13">
        <f t="shared" si="1"/>
        <v>1.0975996067621236</v>
      </c>
      <c r="I15" s="1">
        <f t="shared" si="2"/>
        <v>0.95823771729747831</v>
      </c>
    </row>
    <row r="16" spans="1:9" x14ac:dyDescent="0.25">
      <c r="C16" s="14">
        <v>761</v>
      </c>
      <c r="D16" s="11">
        <v>3.5</v>
      </c>
      <c r="E16" s="19">
        <v>0.93</v>
      </c>
      <c r="F16" s="12">
        <f t="shared" si="0"/>
        <v>16.412079505073741</v>
      </c>
      <c r="H16" s="13">
        <f t="shared" si="1"/>
        <v>1.1641207950507373</v>
      </c>
      <c r="I16" s="1">
        <f t="shared" si="2"/>
        <v>0.95823771729747831</v>
      </c>
    </row>
    <row r="17" spans="1:9" x14ac:dyDescent="0.25">
      <c r="C17" s="14">
        <v>835</v>
      </c>
      <c r="D17" s="11">
        <v>2.7</v>
      </c>
      <c r="E17" s="19">
        <v>-0.27</v>
      </c>
      <c r="F17" s="12">
        <f t="shared" si="0"/>
        <v>-10.19639581037168</v>
      </c>
      <c r="H17" s="13">
        <f t="shared" si="1"/>
        <v>0.89803604189628317</v>
      </c>
      <c r="I17" s="1">
        <f t="shared" si="2"/>
        <v>0.95823771729747831</v>
      </c>
    </row>
    <row r="18" spans="1:9" x14ac:dyDescent="0.25">
      <c r="C18" s="14">
        <v>961</v>
      </c>
      <c r="D18" s="11" t="s">
        <v>22</v>
      </c>
      <c r="E18" s="20">
        <v>-4.26</v>
      </c>
      <c r="F18" s="12" t="s">
        <v>23</v>
      </c>
      <c r="H18" s="13" t="s">
        <v>23</v>
      </c>
      <c r="I18" s="1">
        <f t="shared" si="2"/>
        <v>0.95823771729747831</v>
      </c>
    </row>
    <row r="19" spans="1:9" s="21" customFormat="1" x14ac:dyDescent="0.25">
      <c r="C19" s="22"/>
      <c r="D19" s="22"/>
      <c r="E19" s="23"/>
      <c r="F19" s="24"/>
      <c r="H19" s="25"/>
    </row>
    <row r="20" spans="1:9" s="21" customFormat="1" x14ac:dyDescent="0.25">
      <c r="C20" s="22"/>
      <c r="D20" s="22"/>
      <c r="E20" s="23"/>
      <c r="F20" s="24"/>
      <c r="H20" s="25"/>
    </row>
    <row r="21" spans="1:9" s="21" customFormat="1" x14ac:dyDescent="0.25">
      <c r="A21" s="24"/>
      <c r="B21" s="26"/>
      <c r="C21" s="22"/>
      <c r="D21" s="22"/>
      <c r="E21" s="23"/>
      <c r="F21" s="24"/>
      <c r="H21" s="25"/>
    </row>
    <row r="22" spans="1:9" s="21" customFormat="1" x14ac:dyDescent="0.25">
      <c r="A22" s="24"/>
      <c r="C22" s="22"/>
      <c r="D22" s="22"/>
      <c r="E22" s="23"/>
      <c r="F22" s="24"/>
      <c r="H22" s="25"/>
    </row>
    <row r="23" spans="1:9" s="21" customFormat="1" x14ac:dyDescent="0.25">
      <c r="A23" s="18"/>
      <c r="C23" s="22"/>
      <c r="D23" s="22"/>
      <c r="E23" s="23"/>
      <c r="F23" s="24"/>
      <c r="H23" s="25"/>
    </row>
    <row r="24" spans="1:9" s="21" customFormat="1" x14ac:dyDescent="0.25">
      <c r="A24" s="18"/>
      <c r="C24" s="22"/>
      <c r="D24" s="22"/>
      <c r="E24" s="22"/>
      <c r="F24" s="24"/>
      <c r="H24" s="25"/>
    </row>
    <row r="25" spans="1:9" x14ac:dyDescent="0.25">
      <c r="C25" s="11"/>
      <c r="D25" s="11"/>
      <c r="E25" s="15"/>
      <c r="F25" s="12"/>
      <c r="H25" s="13"/>
    </row>
    <row r="26" spans="1:9" x14ac:dyDescent="0.25">
      <c r="C26" s="11"/>
      <c r="D26" s="11"/>
      <c r="E26" s="11"/>
      <c r="F26" s="12"/>
      <c r="H26" s="13"/>
    </row>
    <row r="27" spans="1:9" x14ac:dyDescent="0.25">
      <c r="C27" s="10"/>
      <c r="E27" s="10"/>
      <c r="F27" s="10"/>
    </row>
    <row r="28" spans="1:9" x14ac:dyDescent="0.25">
      <c r="E28" s="10"/>
      <c r="F28" s="10"/>
    </row>
    <row r="29" spans="1:9" x14ac:dyDescent="0.25">
      <c r="E29" s="10"/>
      <c r="F29" s="10"/>
    </row>
    <row r="30" spans="1:9" x14ac:dyDescent="0.25">
      <c r="E30" s="10"/>
      <c r="F30" s="10"/>
    </row>
    <row r="31" spans="1:9" x14ac:dyDescent="0.25">
      <c r="E31" s="10"/>
      <c r="F31" s="10"/>
    </row>
    <row r="32" spans="1:9" x14ac:dyDescent="0.25">
      <c r="E32" s="10"/>
      <c r="F32" s="10"/>
    </row>
    <row r="33" spans="3:8" x14ac:dyDescent="0.25">
      <c r="C33" s="10"/>
      <c r="F33" s="10"/>
      <c r="G33" s="10"/>
      <c r="H33" s="1" t="s">
        <v>1</v>
      </c>
    </row>
  </sheetData>
  <sheetProtection algorithmName="SHA-512" hashValue="rXzDHUM9BxwIYElvWnyb/9eBcIvtEgcudzXknMsJBNmv2Siepb8Tjw0ze7iU5dCRYeV+9eXV/kRfoIav2Msa2Q==" saltValue="lMKwS2WtcvHAE99o3A9mFw==" spinCount="100000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aar xmlns="08cda046-0f15-45eb-a9d5-77306d3264cd">2019</Jaar>
    <Ringtest xmlns="eba2475f-4c5c-418a-90c2-2b36802fc485">VKL</Ringtest>
    <DEEL xmlns="08cda046-0f15-45eb-a9d5-77306d3264cd">Deel 3</DEEL>
    <Publicatiedatum xmlns="dda9e79c-c62e-445e-b991-197574827cb3">2021-05-25T07:57:56+00:00</Publicatiedatum>
    <Distributie_x0020_datum xmlns="eba2475f-4c5c-418a-90c2-2b36802fc485">25 januari 2012</Distributie_x0020_datum>
    <PublicURL xmlns="08cda046-0f15-45eb-a9d5-77306d3264cd">https://reflabos.vito.be/ree/LABSVKL_2019-6_Deel3.xlsx</PublicURL>
  </documentManagement>
</p:properties>
</file>

<file path=customXml/itemProps1.xml><?xml version="1.0" encoding="utf-8"?>
<ds:datastoreItem xmlns:ds="http://schemas.openxmlformats.org/officeDocument/2006/customXml" ds:itemID="{4B37A257-5078-4DD3-9307-51656B288289}"/>
</file>

<file path=customXml/itemProps2.xml><?xml version="1.0" encoding="utf-8"?>
<ds:datastoreItem xmlns:ds="http://schemas.openxmlformats.org/officeDocument/2006/customXml" ds:itemID="{2C061C3C-6B34-49E9-8B35-A35029997E75}"/>
</file>

<file path=customXml/itemProps3.xml><?xml version="1.0" encoding="utf-8"?>
<ds:datastoreItem xmlns:ds="http://schemas.openxmlformats.org/officeDocument/2006/customXml" ds:itemID="{52008A67-FB0D-4D03-BE10-9B5777BD21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HF stap 1</vt:lpstr>
      <vt:lpstr>HF stap 2</vt:lpstr>
      <vt:lpstr>NH3 stap 3</vt:lpstr>
      <vt:lpstr>'HF stap 1'!Print_Area</vt:lpstr>
      <vt:lpstr>'HF stap 2'!Print_Area</vt:lpstr>
      <vt:lpstr>'NH3 stap 3'!Print_Area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LABSVKL 2019-6 deel 3</dc:title>
  <dc:creator>BAEYENSB</dc:creator>
  <cp:lastModifiedBy>Baeyens Bart</cp:lastModifiedBy>
  <cp:lastPrinted>2016-10-04T11:39:22Z</cp:lastPrinted>
  <dcterms:created xsi:type="dcterms:W3CDTF">2010-09-21T12:11:22Z</dcterms:created>
  <dcterms:modified xsi:type="dcterms:W3CDTF">2019-12-03T08:04:03Z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  <property fmtid="{D5CDD505-2E9C-101B-9397-08002B2CF9AE}" pid="3" name="Order">
    <vt:r8>24700</vt:r8>
  </property>
</Properties>
</file>