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VKL2021\5. Rapportering\Eindrapport\bijlagen eindrapport\Deel 2 per labo\"/>
    </mc:Choice>
  </mc:AlternateContent>
  <xr:revisionPtr revIDLastSave="0" documentId="13_ncr:1_{7C9620DD-497F-4CDB-98B8-DC36655FED9E}" xr6:coauthVersionLast="45" xr6:coauthVersionMax="45" xr10:uidLastSave="{00000000-0000-0000-0000-000000000000}"/>
  <bookViews>
    <workbookView xWindow="-120" yWindow="-120" windowWidth="29040" windowHeight="15840" tabRatio="952" xr2:uid="{00000000-000D-0000-FFFF-FFFF00000000}"/>
  </bookViews>
  <sheets>
    <sheet name="127 " sheetId="8" r:id="rId1"/>
    <sheet name="146 " sheetId="29" r:id="rId2"/>
    <sheet name="187" sheetId="18" r:id="rId3"/>
    <sheet name="215" sheetId="12" r:id="rId4"/>
    <sheet name="249" sheetId="14" r:id="rId5"/>
    <sheet name="324" sheetId="31" r:id="rId6"/>
    <sheet name="338" sheetId="9" r:id="rId7"/>
    <sheet name="364" sheetId="32" r:id="rId8"/>
    <sheet name="445" sheetId="7" r:id="rId9"/>
    <sheet name="722" sheetId="17" r:id="rId10"/>
    <sheet name="761" sheetId="22" r:id="rId11"/>
    <sheet name="961" sheetId="30" r:id="rId12"/>
    <sheet name="964" sheetId="21" r:id="rId13"/>
  </sheets>
  <definedNames>
    <definedName name="_xlnm.Print_Area" localSheetId="0">'127 '!$A$1:$V$63</definedName>
    <definedName name="_xlnm.Print_Area" localSheetId="1">'146 '!$A$1:$V$63</definedName>
    <definedName name="_xlnm.Print_Area" localSheetId="2">'187'!$A$1:$V$69</definedName>
    <definedName name="_xlnm.Print_Area" localSheetId="3">'215'!$A$1:$V$67</definedName>
    <definedName name="_xlnm.Print_Area" localSheetId="4">'249'!$A$1:$V$52</definedName>
    <definedName name="_xlnm.Print_Area" localSheetId="5">'324'!$A$1:$V$70</definedName>
    <definedName name="_xlnm.Print_Area" localSheetId="6">'338'!$A$1:$V$72</definedName>
    <definedName name="_xlnm.Print_Area" localSheetId="7">'364'!$A$1:$V$22</definedName>
    <definedName name="_xlnm.Print_Area" localSheetId="8">'445'!$A$1:$V$37</definedName>
    <definedName name="_xlnm.Print_Area" localSheetId="9">'722'!$A$1:$V$62</definedName>
    <definedName name="_xlnm.Print_Area" localSheetId="10">'761'!$A$2:$V$70</definedName>
    <definedName name="_xlnm.Print_Area" localSheetId="11">'961'!$A$1:$V$69</definedName>
    <definedName name="_xlnm.Print_Area" localSheetId="12">'964'!$A$1:$V$68</definedName>
    <definedName name="_xlnm.Print_Titles" localSheetId="0">'127 '!$2:$6</definedName>
    <definedName name="_xlnm.Print_Titles" localSheetId="1">'146 '!$2:$6</definedName>
    <definedName name="_xlnm.Print_Titles" localSheetId="2">'187'!$2:$6</definedName>
    <definedName name="_xlnm.Print_Titles" localSheetId="3">'215'!$2:$6</definedName>
    <definedName name="_xlnm.Print_Titles" localSheetId="4">'249'!$2:$6</definedName>
    <definedName name="_xlnm.Print_Titles" localSheetId="5">'324'!$2:$6</definedName>
    <definedName name="_xlnm.Print_Titles" localSheetId="6">'338'!$2:$6</definedName>
    <definedName name="_xlnm.Print_Titles" localSheetId="7">'364'!$2:$6</definedName>
    <definedName name="_xlnm.Print_Titles" localSheetId="8">'445'!$2:$6</definedName>
    <definedName name="_xlnm.Print_Titles" localSheetId="9">'722'!$2:$6</definedName>
    <definedName name="_xlnm.Print_Titles" localSheetId="10">'761'!$2:$6</definedName>
    <definedName name="_xlnm.Print_Titles" localSheetId="11">'961'!$2:$6</definedName>
    <definedName name="_xlnm.Print_Titles" localSheetId="12">'964'!$2:$6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2" l="1"/>
  <c r="J18" i="22"/>
  <c r="J19" i="22"/>
  <c r="J18" i="9"/>
  <c r="J19" i="9"/>
  <c r="J20" i="9"/>
  <c r="J21" i="9"/>
  <c r="J20" i="12"/>
  <c r="J18" i="18"/>
  <c r="J19" i="18"/>
  <c r="J20" i="18"/>
  <c r="J21" i="18"/>
  <c r="J14" i="29"/>
  <c r="H14" i="29"/>
  <c r="J23" i="17" l="1"/>
  <c r="H23" i="17"/>
  <c r="J22" i="17"/>
  <c r="H22" i="17"/>
  <c r="J21" i="17"/>
  <c r="H21" i="17"/>
  <c r="J24" i="29" l="1"/>
  <c r="J25" i="29"/>
  <c r="J26" i="29"/>
  <c r="J36" i="29"/>
  <c r="H20" i="18" l="1"/>
  <c r="H21" i="18"/>
  <c r="H19" i="12"/>
  <c r="H19" i="31"/>
  <c r="H20" i="9"/>
  <c r="H21" i="9"/>
  <c r="H20" i="32"/>
  <c r="H21" i="32"/>
  <c r="H19" i="17"/>
  <c r="H19" i="22"/>
  <c r="H20" i="30"/>
  <c r="H21" i="30"/>
  <c r="H19" i="18"/>
  <c r="H18" i="12"/>
  <c r="H17" i="14"/>
  <c r="H18" i="31"/>
  <c r="H19" i="9"/>
  <c r="H19" i="32"/>
  <c r="H18" i="17"/>
  <c r="H18" i="22"/>
  <c r="H19" i="30"/>
  <c r="H17" i="21"/>
  <c r="H18" i="18"/>
  <c r="H18" i="9"/>
  <c r="H18" i="32"/>
  <c r="H18" i="30"/>
  <c r="H17" i="18"/>
  <c r="H17" i="12"/>
  <c r="H17" i="31"/>
  <c r="H17" i="9"/>
  <c r="H17" i="32"/>
  <c r="H17" i="17"/>
  <c r="H17" i="22"/>
  <c r="H17" i="30"/>
  <c r="H16" i="18"/>
  <c r="H16" i="12"/>
  <c r="H16" i="14"/>
  <c r="H16" i="31"/>
  <c r="H16" i="9"/>
  <c r="H16" i="32"/>
  <c r="H16" i="17"/>
  <c r="H16" i="22"/>
  <c r="H16" i="30"/>
  <c r="H16" i="21"/>
  <c r="Q61" i="30" l="1"/>
  <c r="Q25" i="8"/>
  <c r="Q26" i="8"/>
  <c r="Q27" i="8"/>
  <c r="Q28" i="8"/>
  <c r="Q29" i="8"/>
  <c r="Q30" i="8"/>
  <c r="Q31" i="8"/>
  <c r="Q32" i="8"/>
  <c r="Q33" i="8"/>
  <c r="Q34" i="8"/>
  <c r="Q35" i="8"/>
  <c r="Q36" i="8"/>
  <c r="Q25" i="29"/>
  <c r="Q26" i="29"/>
  <c r="Q27" i="29"/>
  <c r="Q28" i="29"/>
  <c r="Q29" i="29"/>
  <c r="Q30" i="29"/>
  <c r="Q31" i="29"/>
  <c r="Q32" i="29"/>
  <c r="Q33" i="29"/>
  <c r="Q34" i="29"/>
  <c r="Q35" i="29"/>
  <c r="Q36" i="29"/>
  <c r="Q34" i="18"/>
  <c r="Q35" i="18"/>
  <c r="Q36" i="18"/>
  <c r="Q37" i="18"/>
  <c r="Q38" i="18"/>
  <c r="Q39" i="18"/>
  <c r="Q40" i="18"/>
  <c r="Q41" i="18"/>
  <c r="Q42" i="18"/>
  <c r="Q43" i="18"/>
  <c r="Q44" i="18"/>
  <c r="Q45" i="18"/>
  <c r="Q32" i="12"/>
  <c r="Q33" i="12"/>
  <c r="Q34" i="12"/>
  <c r="Q35" i="12"/>
  <c r="Q36" i="12"/>
  <c r="Q37" i="12"/>
  <c r="Q38" i="12"/>
  <c r="Q39" i="12"/>
  <c r="Q40" i="12"/>
  <c r="Q41" i="12"/>
  <c r="Q42" i="12"/>
  <c r="Q43" i="12"/>
  <c r="Q32" i="31"/>
  <c r="Q33" i="31"/>
  <c r="Q34" i="31"/>
  <c r="Q35" i="31"/>
  <c r="Q36" i="31"/>
  <c r="Q37" i="31"/>
  <c r="Q38" i="31"/>
  <c r="Q39" i="31"/>
  <c r="Q40" i="31"/>
  <c r="Q41" i="31"/>
  <c r="Q42" i="31"/>
  <c r="Q43" i="31"/>
  <c r="Q34" i="9"/>
  <c r="Q35" i="9"/>
  <c r="Q36" i="9"/>
  <c r="Q37" i="9"/>
  <c r="Q38" i="9"/>
  <c r="Q39" i="9"/>
  <c r="Q40" i="9"/>
  <c r="Q41" i="9"/>
  <c r="Q42" i="9"/>
  <c r="Q43" i="9"/>
  <c r="Q44" i="9"/>
  <c r="Q45" i="9"/>
  <c r="Q27" i="17"/>
  <c r="Q28" i="17"/>
  <c r="Q29" i="17"/>
  <c r="Q30" i="17"/>
  <c r="Q31" i="17"/>
  <c r="Q32" i="17"/>
  <c r="Q33" i="17"/>
  <c r="Q34" i="17"/>
  <c r="Q35" i="17"/>
  <c r="Q36" i="17"/>
  <c r="Q37" i="17"/>
  <c r="Q38" i="17"/>
  <c r="Q32" i="22"/>
  <c r="Q33" i="22"/>
  <c r="Q34" i="22"/>
  <c r="Q35" i="22"/>
  <c r="Q36" i="22"/>
  <c r="Q37" i="22"/>
  <c r="Q38" i="22"/>
  <c r="Q39" i="22"/>
  <c r="Q40" i="22"/>
  <c r="Q41" i="22"/>
  <c r="Q42" i="22"/>
  <c r="Q43" i="22"/>
  <c r="Q34" i="30"/>
  <c r="Q35" i="30"/>
  <c r="Q36" i="30"/>
  <c r="Q37" i="30"/>
  <c r="Q38" i="30"/>
  <c r="Q39" i="30"/>
  <c r="Q40" i="30"/>
  <c r="Q41" i="30"/>
  <c r="Q42" i="30"/>
  <c r="Q43" i="30"/>
  <c r="Q44" i="30"/>
  <c r="Q45" i="30"/>
  <c r="Q30" i="21"/>
  <c r="Q31" i="21"/>
  <c r="Q32" i="21"/>
  <c r="Q33" i="21"/>
  <c r="Q34" i="21"/>
  <c r="Q35" i="21"/>
  <c r="Q36" i="21"/>
  <c r="Q37" i="21"/>
  <c r="Q38" i="21"/>
  <c r="Q39" i="21"/>
  <c r="Q40" i="21"/>
  <c r="Q41" i="21"/>
  <c r="Q24" i="8"/>
  <c r="Q24" i="29"/>
  <c r="Q33" i="18"/>
  <c r="Q31" i="12"/>
  <c r="Q31" i="31"/>
  <c r="Q33" i="9"/>
  <c r="Q26" i="17"/>
  <c r="Q31" i="22"/>
  <c r="Q33" i="30"/>
  <c r="Q29" i="21"/>
  <c r="Q38" i="29"/>
  <c r="Q39" i="29"/>
  <c r="Q40" i="29"/>
  <c r="Q41" i="29"/>
  <c r="Q42" i="29"/>
  <c r="Q43" i="29"/>
  <c r="Q44" i="29"/>
  <c r="Q45" i="29"/>
  <c r="Q46" i="29"/>
  <c r="Q47" i="29"/>
  <c r="Q48" i="29"/>
  <c r="Q49" i="29"/>
  <c r="Q50" i="29"/>
  <c r="Q51" i="29"/>
  <c r="U51" i="29" s="1"/>
  <c r="Q52" i="29"/>
  <c r="U52" i="29" s="1"/>
  <c r="Q53" i="29"/>
  <c r="U53" i="29" s="1"/>
  <c r="Q54" i="29"/>
  <c r="U54" i="29" s="1"/>
  <c r="Q55" i="29"/>
  <c r="U55" i="29" s="1"/>
  <c r="Q56" i="29"/>
  <c r="U56" i="29" s="1"/>
  <c r="Q57" i="29"/>
  <c r="U57" i="29" s="1"/>
  <c r="Q58" i="29"/>
  <c r="U58" i="29" s="1"/>
  <c r="Q59" i="29"/>
  <c r="Q60" i="29"/>
  <c r="Q61" i="29"/>
  <c r="Q62" i="29"/>
  <c r="Q63" i="29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U60" i="18" s="1"/>
  <c r="Q61" i="18"/>
  <c r="U61" i="18" s="1"/>
  <c r="Q62" i="18"/>
  <c r="U62" i="18" s="1"/>
  <c r="Q63" i="18"/>
  <c r="U63" i="18" s="1"/>
  <c r="Q64" i="18"/>
  <c r="U64" i="18" s="1"/>
  <c r="Q65" i="18"/>
  <c r="U65" i="18" s="1"/>
  <c r="Q66" i="18"/>
  <c r="U66" i="18" s="1"/>
  <c r="Q67" i="18"/>
  <c r="U67" i="18" s="1"/>
  <c r="Q68" i="18"/>
  <c r="Q69" i="18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U58" i="12" s="1"/>
  <c r="Q59" i="12"/>
  <c r="U59" i="12" s="1"/>
  <c r="Q60" i="12"/>
  <c r="U60" i="12" s="1"/>
  <c r="Q61" i="12"/>
  <c r="U61" i="12" s="1"/>
  <c r="Q62" i="12"/>
  <c r="U62" i="12" s="1"/>
  <c r="Q63" i="12"/>
  <c r="U63" i="12" s="1"/>
  <c r="Q64" i="12"/>
  <c r="U64" i="12" s="1"/>
  <c r="Q65" i="12"/>
  <c r="U65" i="12" s="1"/>
  <c r="Q66" i="12"/>
  <c r="Q67" i="12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U43" i="14" s="1"/>
  <c r="Q44" i="14"/>
  <c r="U44" i="14" s="1"/>
  <c r="Q45" i="14"/>
  <c r="U45" i="14" s="1"/>
  <c r="Q46" i="14"/>
  <c r="U46" i="14" s="1"/>
  <c r="Q47" i="14"/>
  <c r="U47" i="14" s="1"/>
  <c r="Q48" i="14"/>
  <c r="U48" i="14" s="1"/>
  <c r="Q49" i="14"/>
  <c r="U49" i="14" s="1"/>
  <c r="Q50" i="14"/>
  <c r="U50" i="14" s="1"/>
  <c r="Q51" i="14"/>
  <c r="Q52" i="14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U58" i="31" s="1"/>
  <c r="Q59" i="31"/>
  <c r="U59" i="31" s="1"/>
  <c r="Q60" i="31"/>
  <c r="U60" i="31" s="1"/>
  <c r="Q61" i="31"/>
  <c r="U61" i="31" s="1"/>
  <c r="Q62" i="31"/>
  <c r="U62" i="31" s="1"/>
  <c r="Q63" i="31"/>
  <c r="U63" i="31" s="1"/>
  <c r="Q64" i="31"/>
  <c r="U64" i="31" s="1"/>
  <c r="Q65" i="31"/>
  <c r="U65" i="31" s="1"/>
  <c r="Q68" i="31"/>
  <c r="Q69" i="31"/>
  <c r="Q70" i="31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U60" i="9" s="1"/>
  <c r="Q61" i="9"/>
  <c r="U61" i="9" s="1"/>
  <c r="Q62" i="9"/>
  <c r="U62" i="9" s="1"/>
  <c r="Q63" i="9"/>
  <c r="U63" i="9" s="1"/>
  <c r="Q64" i="9"/>
  <c r="U64" i="9" s="1"/>
  <c r="Q65" i="9"/>
  <c r="U65" i="9" s="1"/>
  <c r="Q66" i="9"/>
  <c r="U66" i="9" s="1"/>
  <c r="Q67" i="9"/>
  <c r="U67" i="9" s="1"/>
  <c r="Q68" i="9"/>
  <c r="Q69" i="9"/>
  <c r="Q70" i="9"/>
  <c r="Q71" i="9"/>
  <c r="Q72" i="9"/>
  <c r="Q15" i="7"/>
  <c r="Q16" i="7"/>
  <c r="Q17" i="7"/>
  <c r="Q23" i="7"/>
  <c r="Q24" i="7"/>
  <c r="Q25" i="7"/>
  <c r="Q26" i="7"/>
  <c r="Q27" i="7"/>
  <c r="Q28" i="7"/>
  <c r="U28" i="7" s="1"/>
  <c r="Q29" i="7"/>
  <c r="U29" i="7" s="1"/>
  <c r="Q30" i="7"/>
  <c r="U30" i="7" s="1"/>
  <c r="Q31" i="7"/>
  <c r="U31" i="7" s="1"/>
  <c r="Q32" i="7"/>
  <c r="U32" i="7" s="1"/>
  <c r="Q33" i="7"/>
  <c r="U33" i="7" s="1"/>
  <c r="Q34" i="7"/>
  <c r="U34" i="7" s="1"/>
  <c r="Q35" i="7"/>
  <c r="Q36" i="7"/>
  <c r="Q37" i="7"/>
  <c r="Q54" i="17"/>
  <c r="U54" i="17" s="1"/>
  <c r="Q55" i="17"/>
  <c r="Q56" i="17"/>
  <c r="U56" i="17" s="1"/>
  <c r="Q57" i="17"/>
  <c r="U57" i="17" s="1"/>
  <c r="Q58" i="17"/>
  <c r="U58" i="17" s="1"/>
  <c r="Q59" i="17"/>
  <c r="U59" i="17" s="1"/>
  <c r="Q60" i="17"/>
  <c r="U60" i="17" s="1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U58" i="22" s="1"/>
  <c r="Q59" i="22"/>
  <c r="U59" i="22" s="1"/>
  <c r="Q60" i="22"/>
  <c r="U60" i="22" s="1"/>
  <c r="Q61" i="22"/>
  <c r="U61" i="22" s="1"/>
  <c r="Q62" i="22"/>
  <c r="U62" i="22" s="1"/>
  <c r="Q63" i="22"/>
  <c r="U63" i="22" s="1"/>
  <c r="Q64" i="22"/>
  <c r="U64" i="22" s="1"/>
  <c r="Q65" i="22"/>
  <c r="U65" i="22" s="1"/>
  <c r="Q66" i="22"/>
  <c r="Q67" i="22"/>
  <c r="Q68" i="22"/>
  <c r="Q69" i="22"/>
  <c r="Q70" i="22"/>
  <c r="Q47" i="30"/>
  <c r="Q48" i="30"/>
  <c r="Q49" i="30"/>
  <c r="Q50" i="30"/>
  <c r="Q51" i="30"/>
  <c r="Q52" i="30"/>
  <c r="Q53" i="30"/>
  <c r="Q54" i="30"/>
  <c r="Q55" i="30"/>
  <c r="Q56" i="30"/>
  <c r="Q57" i="30"/>
  <c r="Q58" i="30"/>
  <c r="Q59" i="30"/>
  <c r="Q60" i="30"/>
  <c r="U60" i="30" s="1"/>
  <c r="Q62" i="30"/>
  <c r="U62" i="30" s="1"/>
  <c r="Q63" i="30"/>
  <c r="U63" i="30" s="1"/>
  <c r="Q64" i="30"/>
  <c r="U64" i="30" s="1"/>
  <c r="Q65" i="30"/>
  <c r="U65" i="30" s="1"/>
  <c r="Q66" i="30"/>
  <c r="U66" i="30" s="1"/>
  <c r="Q67" i="30"/>
  <c r="U67" i="30" s="1"/>
  <c r="Q68" i="30"/>
  <c r="Q69" i="30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U56" i="21" s="1"/>
  <c r="Q57" i="21"/>
  <c r="U57" i="21" s="1"/>
  <c r="Q58" i="21"/>
  <c r="U58" i="21" s="1"/>
  <c r="Q59" i="21"/>
  <c r="U59" i="21" s="1"/>
  <c r="Q60" i="21"/>
  <c r="U60" i="21" s="1"/>
  <c r="Q61" i="21"/>
  <c r="U61" i="21" s="1"/>
  <c r="Q62" i="21"/>
  <c r="U62" i="21" s="1"/>
  <c r="Q63" i="21"/>
  <c r="U63" i="21" s="1"/>
  <c r="Q64" i="21"/>
  <c r="Q65" i="21"/>
  <c r="Q66" i="21"/>
  <c r="Q67" i="21"/>
  <c r="Q68" i="21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U51" i="8" s="1"/>
  <c r="Q52" i="8"/>
  <c r="U52" i="8" s="1"/>
  <c r="Q53" i="8"/>
  <c r="U53" i="8" s="1"/>
  <c r="Q54" i="8"/>
  <c r="U54" i="8" s="1"/>
  <c r="Q55" i="8"/>
  <c r="U55" i="8" s="1"/>
  <c r="Q56" i="8"/>
  <c r="U56" i="8" s="1"/>
  <c r="Q57" i="8"/>
  <c r="U57" i="8" s="1"/>
  <c r="Q58" i="8"/>
  <c r="U58" i="8" s="1"/>
  <c r="Q59" i="8"/>
  <c r="Q60" i="8"/>
  <c r="Q61" i="8"/>
  <c r="Q62" i="8"/>
  <c r="Q63" i="8"/>
  <c r="Q37" i="29"/>
  <c r="Q46" i="18"/>
  <c r="Q44" i="12"/>
  <c r="Q29" i="14"/>
  <c r="Q44" i="31"/>
  <c r="Q46" i="9"/>
  <c r="Q14" i="7"/>
  <c r="Q44" i="22"/>
  <c r="Q46" i="30"/>
  <c r="Q42" i="21"/>
  <c r="Q37" i="8"/>
  <c r="V55" i="17" l="1"/>
  <c r="U55" i="17"/>
  <c r="V35" i="7"/>
  <c r="U35" i="7"/>
  <c r="V54" i="17"/>
  <c r="J61" i="8"/>
  <c r="J23" i="7"/>
  <c r="J18" i="30"/>
  <c r="J19" i="30"/>
  <c r="J20" i="30"/>
  <c r="J21" i="30"/>
  <c r="H28" i="31"/>
  <c r="H27" i="31"/>
  <c r="H26" i="31"/>
  <c r="H23" i="31"/>
  <c r="H22" i="31"/>
  <c r="H21" i="31"/>
  <c r="H20" i="31"/>
  <c r="H15" i="31"/>
  <c r="H14" i="31"/>
  <c r="H21" i="8"/>
  <c r="H20" i="8"/>
  <c r="H19" i="8"/>
  <c r="H16" i="8"/>
  <c r="H15" i="8"/>
  <c r="H14" i="8"/>
  <c r="H30" i="9"/>
  <c r="H29" i="9"/>
  <c r="H28" i="9"/>
  <c r="H25" i="9"/>
  <c r="H24" i="9"/>
  <c r="H23" i="9"/>
  <c r="H22" i="9"/>
  <c r="H15" i="9"/>
  <c r="H14" i="9"/>
  <c r="H30" i="18"/>
  <c r="H29" i="18"/>
  <c r="H28" i="18"/>
  <c r="H25" i="18"/>
  <c r="H24" i="18"/>
  <c r="H23" i="18"/>
  <c r="H22" i="18"/>
  <c r="H15" i="18"/>
  <c r="H14" i="18"/>
  <c r="H28" i="12"/>
  <c r="H27" i="12"/>
  <c r="H26" i="12"/>
  <c r="H23" i="12"/>
  <c r="H22" i="12"/>
  <c r="H21" i="12"/>
  <c r="H20" i="12"/>
  <c r="H15" i="12"/>
  <c r="H14" i="12"/>
  <c r="H26" i="14"/>
  <c r="H25" i="14"/>
  <c r="H24" i="14"/>
  <c r="H21" i="14"/>
  <c r="H20" i="14"/>
  <c r="H19" i="14"/>
  <c r="H18" i="14"/>
  <c r="H15" i="14"/>
  <c r="H14" i="14"/>
  <c r="H28" i="22"/>
  <c r="H27" i="22"/>
  <c r="H26" i="22"/>
  <c r="H23" i="22"/>
  <c r="H22" i="22"/>
  <c r="H21" i="22"/>
  <c r="H20" i="22"/>
  <c r="H15" i="22"/>
  <c r="H14" i="22"/>
  <c r="H26" i="21"/>
  <c r="H25" i="21"/>
  <c r="H24" i="21"/>
  <c r="H21" i="21"/>
  <c r="H20" i="21"/>
  <c r="H19" i="21"/>
  <c r="H18" i="21"/>
  <c r="H15" i="21"/>
  <c r="H14" i="21"/>
  <c r="H20" i="17"/>
  <c r="H15" i="17"/>
  <c r="H14" i="17"/>
  <c r="H22" i="32"/>
  <c r="H15" i="32"/>
  <c r="H14" i="32"/>
  <c r="H30" i="30"/>
  <c r="H29" i="30"/>
  <c r="H28" i="30"/>
  <c r="H25" i="30"/>
  <c r="H24" i="30"/>
  <c r="H23" i="30"/>
  <c r="H22" i="30"/>
  <c r="H15" i="30"/>
  <c r="H14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60" i="29" l="1"/>
  <c r="H59" i="29"/>
  <c r="J51" i="14" l="1"/>
  <c r="H19" i="29" l="1"/>
  <c r="H15" i="29"/>
  <c r="H16" i="29"/>
  <c r="H20" i="29"/>
  <c r="H21" i="29"/>
  <c r="J21" i="29"/>
  <c r="J19" i="29"/>
  <c r="J16" i="29"/>
  <c r="J15" i="29"/>
  <c r="J22" i="32" l="1"/>
  <c r="J21" i="32"/>
  <c r="J20" i="32"/>
  <c r="J19" i="32"/>
  <c r="J18" i="32"/>
  <c r="J17" i="32"/>
  <c r="J16" i="32"/>
  <c r="J15" i="32"/>
  <c r="J14" i="32"/>
  <c r="U63" i="29"/>
  <c r="V63" i="29"/>
  <c r="V70" i="31"/>
  <c r="V63" i="8"/>
  <c r="U63" i="8"/>
  <c r="U72" i="9"/>
  <c r="U70" i="22"/>
  <c r="V70" i="22"/>
  <c r="V68" i="21"/>
  <c r="J51" i="29"/>
  <c r="J60" i="30"/>
  <c r="J58" i="31"/>
  <c r="J28" i="7"/>
  <c r="J51" i="8"/>
  <c r="J60" i="9"/>
  <c r="J60" i="18"/>
  <c r="J58" i="12"/>
  <c r="J43" i="14"/>
  <c r="J58" i="22"/>
  <c r="J56" i="21"/>
  <c r="J60" i="29"/>
  <c r="J61" i="29"/>
  <c r="J62" i="29"/>
  <c r="J63" i="29"/>
  <c r="J69" i="30"/>
  <c r="J68" i="31"/>
  <c r="J69" i="31"/>
  <c r="J70" i="31"/>
  <c r="J37" i="7"/>
  <c r="J60" i="8"/>
  <c r="J62" i="8"/>
  <c r="J63" i="8"/>
  <c r="J69" i="9"/>
  <c r="J70" i="9"/>
  <c r="J71" i="9"/>
  <c r="J72" i="9"/>
  <c r="J69" i="18"/>
  <c r="J67" i="12"/>
  <c r="J52" i="14"/>
  <c r="J67" i="22"/>
  <c r="J68" i="22"/>
  <c r="J69" i="22"/>
  <c r="J70" i="22"/>
  <c r="J65" i="21"/>
  <c r="J66" i="21"/>
  <c r="J67" i="21"/>
  <c r="J68" i="21"/>
  <c r="J58" i="29"/>
  <c r="J67" i="30"/>
  <c r="J65" i="31"/>
  <c r="J35" i="7"/>
  <c r="J58" i="8"/>
  <c r="J67" i="9"/>
  <c r="J67" i="18"/>
  <c r="J65" i="12"/>
  <c r="J50" i="14"/>
  <c r="J65" i="22"/>
  <c r="J63" i="21"/>
  <c r="J60" i="17"/>
  <c r="V62" i="29"/>
  <c r="V61" i="29"/>
  <c r="V60" i="29"/>
  <c r="V69" i="30"/>
  <c r="V69" i="31"/>
  <c r="U68" i="31"/>
  <c r="V37" i="7"/>
  <c r="V62" i="8"/>
  <c r="V61" i="8"/>
  <c r="U61" i="8"/>
  <c r="U60" i="8"/>
  <c r="V71" i="9"/>
  <c r="V70" i="9"/>
  <c r="U69" i="9"/>
  <c r="V69" i="18"/>
  <c r="V67" i="12"/>
  <c r="U52" i="14"/>
  <c r="V69" i="22"/>
  <c r="V68" i="22"/>
  <c r="U67" i="22"/>
  <c r="V67" i="21"/>
  <c r="V66" i="21"/>
  <c r="V65" i="21"/>
  <c r="U70" i="31" l="1"/>
  <c r="U68" i="21"/>
  <c r="V72" i="9"/>
  <c r="V67" i="22"/>
  <c r="U69" i="30"/>
  <c r="U61" i="29"/>
  <c r="V69" i="9"/>
  <c r="V68" i="31"/>
  <c r="U67" i="21"/>
  <c r="U69" i="31"/>
  <c r="U60" i="29"/>
  <c r="V60" i="8"/>
  <c r="V52" i="14"/>
  <c r="U66" i="21"/>
  <c r="U69" i="22"/>
  <c r="U67" i="12"/>
  <c r="U71" i="9"/>
  <c r="U37" i="7"/>
  <c r="U62" i="29"/>
  <c r="U65" i="21"/>
  <c r="U68" i="22"/>
  <c r="U69" i="18"/>
  <c r="U70" i="9"/>
  <c r="U62" i="8"/>
  <c r="V49" i="18" l="1"/>
  <c r="V45" i="18"/>
  <c r="V67" i="18"/>
  <c r="V59" i="18"/>
  <c r="V58" i="18"/>
  <c r="V57" i="18"/>
  <c r="V56" i="18"/>
  <c r="V55" i="18"/>
  <c r="V54" i="18"/>
  <c r="V53" i="18"/>
  <c r="V52" i="18"/>
  <c r="V51" i="18"/>
  <c r="V50" i="18"/>
  <c r="V48" i="18"/>
  <c r="V47" i="18"/>
  <c r="V46" i="18"/>
  <c r="V58" i="17" l="1"/>
  <c r="V62" i="21"/>
  <c r="V58" i="22"/>
  <c r="V52" i="29"/>
  <c r="V60" i="31"/>
  <c r="V66" i="18"/>
  <c r="V46" i="14"/>
  <c r="V53" i="29"/>
  <c r="V61" i="31"/>
  <c r="V62" i="12"/>
  <c r="V65" i="30"/>
  <c r="V60" i="9"/>
  <c r="V52" i="8"/>
  <c r="V30" i="7"/>
  <c r="V47" i="14"/>
  <c r="V59" i="17"/>
  <c r="V59" i="22"/>
  <c r="V51" i="8"/>
  <c r="V54" i="29"/>
  <c r="V62" i="31"/>
  <c r="V63" i="12"/>
  <c r="V66" i="30"/>
  <c r="V60" i="18"/>
  <c r="V61" i="9"/>
  <c r="V53" i="8"/>
  <c r="V31" i="7"/>
  <c r="V48" i="14"/>
  <c r="V56" i="21"/>
  <c r="V60" i="22"/>
  <c r="V64" i="30"/>
  <c r="V29" i="7"/>
  <c r="V55" i="29"/>
  <c r="V63" i="31"/>
  <c r="V64" i="12"/>
  <c r="V61" i="18"/>
  <c r="V62" i="9"/>
  <c r="V54" i="8"/>
  <c r="V32" i="7"/>
  <c r="V49" i="14"/>
  <c r="V57" i="21"/>
  <c r="V61" i="22"/>
  <c r="V61" i="12"/>
  <c r="V56" i="29"/>
  <c r="V64" i="31"/>
  <c r="V60" i="30"/>
  <c r="V62" i="18"/>
  <c r="V63" i="9"/>
  <c r="V55" i="8"/>
  <c r="V33" i="7"/>
  <c r="V58" i="21"/>
  <c r="V62" i="22"/>
  <c r="V57" i="29"/>
  <c r="V59" i="21"/>
  <c r="V63" i="22"/>
  <c r="V58" i="12"/>
  <c r="V63" i="18"/>
  <c r="V64" i="9"/>
  <c r="V56" i="8"/>
  <c r="V58" i="31"/>
  <c r="V59" i="12"/>
  <c r="V62" i="30"/>
  <c r="V64" i="18"/>
  <c r="V65" i="9"/>
  <c r="V57" i="8"/>
  <c r="V44" i="14"/>
  <c r="V56" i="17"/>
  <c r="V60" i="21"/>
  <c r="V64" i="22"/>
  <c r="V34" i="7"/>
  <c r="V43" i="14"/>
  <c r="V51" i="29"/>
  <c r="V59" i="31"/>
  <c r="V60" i="12"/>
  <c r="V63" i="30"/>
  <c r="V65" i="18"/>
  <c r="V66" i="9"/>
  <c r="V28" i="7"/>
  <c r="V45" i="14"/>
  <c r="V57" i="17"/>
  <c r="V61" i="21"/>
  <c r="V68" i="9" l="1"/>
  <c r="U68" i="9"/>
  <c r="V67" i="9"/>
  <c r="V59" i="9"/>
  <c r="U59" i="9"/>
  <c r="V58" i="9"/>
  <c r="U58" i="9"/>
  <c r="V57" i="9"/>
  <c r="U57" i="9"/>
  <c r="V56" i="9"/>
  <c r="U56" i="9"/>
  <c r="V55" i="9"/>
  <c r="U55" i="9"/>
  <c r="V54" i="9"/>
  <c r="U54" i="9"/>
  <c r="V53" i="9"/>
  <c r="U53" i="9"/>
  <c r="V52" i="9"/>
  <c r="U52" i="9"/>
  <c r="V51" i="9"/>
  <c r="U51" i="9"/>
  <c r="V50" i="9"/>
  <c r="U50" i="9"/>
  <c r="V49" i="9"/>
  <c r="U49" i="9"/>
  <c r="V48" i="9"/>
  <c r="U48" i="9"/>
  <c r="V47" i="9"/>
  <c r="U47" i="9"/>
  <c r="V46" i="9"/>
  <c r="U46" i="9"/>
  <c r="V45" i="9"/>
  <c r="U45" i="9"/>
  <c r="V35" i="9"/>
  <c r="U35" i="9"/>
  <c r="V34" i="9"/>
  <c r="U34" i="9"/>
  <c r="V33" i="9"/>
  <c r="U33" i="9"/>
  <c r="V68" i="18"/>
  <c r="U68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V35" i="18"/>
  <c r="U35" i="18"/>
  <c r="V34" i="18"/>
  <c r="U34" i="18"/>
  <c r="V33" i="18"/>
  <c r="U33" i="18"/>
  <c r="V51" i="14"/>
  <c r="U51" i="14"/>
  <c r="V50" i="14"/>
  <c r="V42" i="14"/>
  <c r="U42" i="14"/>
  <c r="V41" i="14"/>
  <c r="U41" i="14"/>
  <c r="V40" i="14"/>
  <c r="U40" i="14"/>
  <c r="V39" i="14"/>
  <c r="U39" i="14"/>
  <c r="V38" i="14"/>
  <c r="U38" i="14"/>
  <c r="V37" i="14"/>
  <c r="U37" i="14"/>
  <c r="V36" i="14"/>
  <c r="U36" i="14"/>
  <c r="V35" i="14"/>
  <c r="U35" i="14"/>
  <c r="V34" i="14"/>
  <c r="U34" i="14"/>
  <c r="V33" i="14"/>
  <c r="U33" i="14"/>
  <c r="V32" i="14"/>
  <c r="U32" i="14"/>
  <c r="V31" i="14"/>
  <c r="U31" i="14"/>
  <c r="V30" i="14"/>
  <c r="U30" i="14"/>
  <c r="V29" i="14"/>
  <c r="U29" i="14"/>
  <c r="V66" i="22"/>
  <c r="U66" i="22"/>
  <c r="V65" i="22"/>
  <c r="V57" i="22"/>
  <c r="U57" i="22"/>
  <c r="V56" i="22"/>
  <c r="U56" i="22"/>
  <c r="V55" i="22"/>
  <c r="U55" i="22"/>
  <c r="V54" i="22"/>
  <c r="U54" i="22"/>
  <c r="V53" i="22"/>
  <c r="U53" i="22"/>
  <c r="V52" i="22"/>
  <c r="U52" i="22"/>
  <c r="V51" i="22"/>
  <c r="U51" i="22"/>
  <c r="V50" i="22"/>
  <c r="U50" i="22"/>
  <c r="V49" i="22"/>
  <c r="U49" i="22"/>
  <c r="V48" i="22"/>
  <c r="U48" i="22"/>
  <c r="V47" i="22"/>
  <c r="U47" i="22"/>
  <c r="V46" i="22"/>
  <c r="U46" i="22"/>
  <c r="V45" i="22"/>
  <c r="U45" i="22"/>
  <c r="V44" i="22"/>
  <c r="U44" i="22"/>
  <c r="V43" i="22"/>
  <c r="U43" i="22"/>
  <c r="V33" i="22"/>
  <c r="U33" i="22"/>
  <c r="V32" i="22"/>
  <c r="U32" i="22"/>
  <c r="V31" i="22"/>
  <c r="U31" i="22"/>
  <c r="V64" i="21"/>
  <c r="U64" i="21"/>
  <c r="V63" i="21"/>
  <c r="V55" i="21"/>
  <c r="U55" i="21"/>
  <c r="V54" i="21"/>
  <c r="U54" i="21"/>
  <c r="V53" i="21"/>
  <c r="U53" i="21"/>
  <c r="V52" i="21"/>
  <c r="U52" i="21"/>
  <c r="V51" i="21"/>
  <c r="U51" i="21"/>
  <c r="V50" i="21"/>
  <c r="U50" i="21"/>
  <c r="V49" i="21"/>
  <c r="U49" i="21"/>
  <c r="V48" i="21"/>
  <c r="U48" i="21"/>
  <c r="V47" i="21"/>
  <c r="U47" i="21"/>
  <c r="V46" i="21"/>
  <c r="U46" i="21"/>
  <c r="V45" i="21"/>
  <c r="U45" i="21"/>
  <c r="V44" i="21"/>
  <c r="U44" i="21"/>
  <c r="V43" i="21"/>
  <c r="U43" i="21"/>
  <c r="V42" i="21"/>
  <c r="U42" i="21"/>
  <c r="V41" i="21"/>
  <c r="U41" i="21"/>
  <c r="V31" i="21"/>
  <c r="U31" i="21"/>
  <c r="V30" i="21"/>
  <c r="U30" i="21"/>
  <c r="V29" i="21"/>
  <c r="U29" i="21"/>
  <c r="V60" i="17"/>
  <c r="V38" i="17"/>
  <c r="U38" i="17"/>
  <c r="V28" i="17"/>
  <c r="U28" i="17"/>
  <c r="V27" i="17"/>
  <c r="U27" i="17"/>
  <c r="V26" i="17"/>
  <c r="U26" i="17"/>
  <c r="V59" i="29"/>
  <c r="U59" i="29"/>
  <c r="V58" i="29"/>
  <c r="V50" i="29"/>
  <c r="U50" i="29"/>
  <c r="V49" i="29"/>
  <c r="U49" i="29"/>
  <c r="V48" i="29"/>
  <c r="U48" i="29"/>
  <c r="V47" i="29"/>
  <c r="U47" i="29"/>
  <c r="V46" i="29"/>
  <c r="U46" i="29"/>
  <c r="V45" i="29"/>
  <c r="U45" i="29"/>
  <c r="V44" i="29"/>
  <c r="U44" i="29"/>
  <c r="V43" i="29"/>
  <c r="U43" i="29"/>
  <c r="V42" i="29"/>
  <c r="U42" i="29"/>
  <c r="V41" i="29"/>
  <c r="U41" i="29"/>
  <c r="V40" i="29"/>
  <c r="U40" i="29"/>
  <c r="V39" i="29"/>
  <c r="U39" i="29"/>
  <c r="V38" i="29"/>
  <c r="U38" i="29"/>
  <c r="V37" i="29"/>
  <c r="U37" i="29"/>
  <c r="V36" i="29"/>
  <c r="U36" i="29"/>
  <c r="V26" i="29"/>
  <c r="U26" i="29"/>
  <c r="V25" i="29"/>
  <c r="U25" i="29"/>
  <c r="V24" i="29"/>
  <c r="U24" i="29"/>
  <c r="V68" i="30"/>
  <c r="U68" i="30"/>
  <c r="V67" i="30"/>
  <c r="V59" i="30"/>
  <c r="U59" i="30"/>
  <c r="V58" i="30"/>
  <c r="U58" i="30"/>
  <c r="V57" i="30"/>
  <c r="U57" i="30"/>
  <c r="V56" i="30"/>
  <c r="U56" i="30"/>
  <c r="V55" i="30"/>
  <c r="U55" i="30"/>
  <c r="V54" i="30"/>
  <c r="U54" i="30"/>
  <c r="V53" i="30"/>
  <c r="U53" i="30"/>
  <c r="V52" i="30"/>
  <c r="U52" i="30"/>
  <c r="V51" i="30"/>
  <c r="U51" i="30"/>
  <c r="V50" i="30"/>
  <c r="U50" i="30"/>
  <c r="V49" i="30"/>
  <c r="U49" i="30"/>
  <c r="V48" i="30"/>
  <c r="U48" i="30"/>
  <c r="V47" i="30"/>
  <c r="U47" i="30"/>
  <c r="V46" i="30"/>
  <c r="U46" i="30"/>
  <c r="V45" i="30"/>
  <c r="U45" i="30"/>
  <c r="V35" i="30"/>
  <c r="U35" i="30"/>
  <c r="V34" i="30"/>
  <c r="U34" i="30"/>
  <c r="V33" i="30"/>
  <c r="U33" i="30"/>
  <c r="V65" i="31"/>
  <c r="V57" i="31"/>
  <c r="U57" i="31"/>
  <c r="V56" i="31"/>
  <c r="U56" i="31"/>
  <c r="V55" i="31"/>
  <c r="U55" i="31"/>
  <c r="V54" i="31"/>
  <c r="U54" i="31"/>
  <c r="V53" i="31"/>
  <c r="U53" i="31"/>
  <c r="V52" i="31"/>
  <c r="U52" i="31"/>
  <c r="V51" i="31"/>
  <c r="U51" i="31"/>
  <c r="V50" i="31"/>
  <c r="U50" i="31"/>
  <c r="V49" i="31"/>
  <c r="U49" i="31"/>
  <c r="V48" i="31"/>
  <c r="U48" i="31"/>
  <c r="V47" i="31"/>
  <c r="U47" i="31"/>
  <c r="V46" i="31"/>
  <c r="U46" i="31"/>
  <c r="V45" i="31"/>
  <c r="U45" i="31"/>
  <c r="V44" i="31"/>
  <c r="U44" i="31"/>
  <c r="V43" i="31"/>
  <c r="U43" i="31"/>
  <c r="V33" i="31"/>
  <c r="U33" i="31"/>
  <c r="V32" i="31"/>
  <c r="U32" i="31"/>
  <c r="V31" i="31"/>
  <c r="U31" i="31"/>
  <c r="V59" i="8"/>
  <c r="U59" i="8"/>
  <c r="V58" i="8"/>
  <c r="V50" i="8"/>
  <c r="U50" i="8"/>
  <c r="V49" i="8"/>
  <c r="U49" i="8"/>
  <c r="V48" i="8"/>
  <c r="U48" i="8"/>
  <c r="V47" i="8"/>
  <c r="U47" i="8"/>
  <c r="V46" i="8"/>
  <c r="U46" i="8"/>
  <c r="V45" i="8"/>
  <c r="U45" i="8"/>
  <c r="V44" i="8"/>
  <c r="U44" i="8"/>
  <c r="V43" i="8"/>
  <c r="U43" i="8"/>
  <c r="V42" i="8"/>
  <c r="U42" i="8"/>
  <c r="V41" i="8"/>
  <c r="U41" i="8"/>
  <c r="V40" i="8"/>
  <c r="U40" i="8"/>
  <c r="V39" i="8"/>
  <c r="U39" i="8"/>
  <c r="V38" i="8"/>
  <c r="U38" i="8"/>
  <c r="V37" i="8"/>
  <c r="U37" i="8"/>
  <c r="V36" i="8"/>
  <c r="U36" i="8"/>
  <c r="V26" i="8"/>
  <c r="U26" i="8"/>
  <c r="V25" i="8"/>
  <c r="U25" i="8"/>
  <c r="V24" i="8"/>
  <c r="U24" i="8"/>
  <c r="V36" i="7"/>
  <c r="U36" i="7"/>
  <c r="V27" i="7"/>
  <c r="U27" i="7"/>
  <c r="V26" i="7"/>
  <c r="U26" i="7"/>
  <c r="V25" i="7"/>
  <c r="U25" i="7"/>
  <c r="V24" i="7"/>
  <c r="U24" i="7"/>
  <c r="V23" i="7"/>
  <c r="U23" i="7"/>
  <c r="V17" i="7"/>
  <c r="U17" i="7"/>
  <c r="V16" i="7"/>
  <c r="U16" i="7"/>
  <c r="V15" i="7"/>
  <c r="U15" i="7"/>
  <c r="V14" i="7"/>
  <c r="U14" i="7"/>
  <c r="J18" i="17" l="1"/>
  <c r="J19" i="17"/>
  <c r="J64" i="31" l="1"/>
  <c r="J63" i="31"/>
  <c r="J62" i="31"/>
  <c r="J61" i="31"/>
  <c r="J60" i="31"/>
  <c r="J59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33" i="31"/>
  <c r="J32" i="31"/>
  <c r="J31" i="31"/>
  <c r="J28" i="31"/>
  <c r="J27" i="31"/>
  <c r="J26" i="31"/>
  <c r="J23" i="31"/>
  <c r="J22" i="31"/>
  <c r="J21" i="31"/>
  <c r="J20" i="31"/>
  <c r="J19" i="31"/>
  <c r="J18" i="31"/>
  <c r="J17" i="31"/>
  <c r="J16" i="31"/>
  <c r="J15" i="31"/>
  <c r="J14" i="31"/>
  <c r="J68" i="30"/>
  <c r="J66" i="30"/>
  <c r="J65" i="30"/>
  <c r="J64" i="30"/>
  <c r="J63" i="30"/>
  <c r="J62" i="30"/>
  <c r="J59" i="30"/>
  <c r="J58" i="30"/>
  <c r="J57" i="30"/>
  <c r="J56" i="30"/>
  <c r="J55" i="30"/>
  <c r="J54" i="30"/>
  <c r="J53" i="30"/>
  <c r="J52" i="30"/>
  <c r="J51" i="30"/>
  <c r="J50" i="30"/>
  <c r="J49" i="30"/>
  <c r="J48" i="30"/>
  <c r="J47" i="30"/>
  <c r="J46" i="30"/>
  <c r="J45" i="30"/>
  <c r="J35" i="30"/>
  <c r="J34" i="30"/>
  <c r="J33" i="30"/>
  <c r="J30" i="30"/>
  <c r="J29" i="30"/>
  <c r="J28" i="30"/>
  <c r="J25" i="30"/>
  <c r="J24" i="30"/>
  <c r="J23" i="30"/>
  <c r="J22" i="30"/>
  <c r="J17" i="30"/>
  <c r="J16" i="30"/>
  <c r="J15" i="30"/>
  <c r="J14" i="30"/>
  <c r="J68" i="9"/>
  <c r="J66" i="9"/>
  <c r="J65" i="9"/>
  <c r="J64" i="9"/>
  <c r="J63" i="9"/>
  <c r="J62" i="9"/>
  <c r="J61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35" i="9"/>
  <c r="J34" i="9"/>
  <c r="J33" i="9"/>
  <c r="J30" i="9"/>
  <c r="J29" i="9"/>
  <c r="J28" i="9"/>
  <c r="J25" i="9"/>
  <c r="J24" i="9"/>
  <c r="J23" i="9"/>
  <c r="J22" i="9"/>
  <c r="J17" i="9"/>
  <c r="J16" i="9"/>
  <c r="J15" i="9"/>
  <c r="J14" i="9"/>
  <c r="J68" i="18"/>
  <c r="J66" i="18"/>
  <c r="J65" i="18"/>
  <c r="J64" i="18"/>
  <c r="J63" i="18"/>
  <c r="J62" i="18"/>
  <c r="J61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35" i="18"/>
  <c r="J34" i="18"/>
  <c r="J33" i="18"/>
  <c r="J30" i="18"/>
  <c r="J29" i="18"/>
  <c r="J28" i="18"/>
  <c r="J25" i="18"/>
  <c r="J24" i="18"/>
  <c r="J23" i="18"/>
  <c r="J22" i="18"/>
  <c r="J17" i="18"/>
  <c r="J16" i="18"/>
  <c r="J15" i="18"/>
  <c r="J14" i="18"/>
  <c r="J66" i="12"/>
  <c r="J64" i="12"/>
  <c r="J63" i="12"/>
  <c r="J62" i="12"/>
  <c r="J61" i="12"/>
  <c r="J60" i="12"/>
  <c r="J59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33" i="12"/>
  <c r="J32" i="12"/>
  <c r="J31" i="12"/>
  <c r="J28" i="12"/>
  <c r="J27" i="12"/>
  <c r="J26" i="12"/>
  <c r="J23" i="12"/>
  <c r="J22" i="12"/>
  <c r="J21" i="12"/>
  <c r="J19" i="12"/>
  <c r="J18" i="12"/>
  <c r="J17" i="12"/>
  <c r="J16" i="12"/>
  <c r="J15" i="12"/>
  <c r="J14" i="12"/>
  <c r="J49" i="14"/>
  <c r="J48" i="14"/>
  <c r="J47" i="14"/>
  <c r="J46" i="14"/>
  <c r="J45" i="14"/>
  <c r="J44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6" i="14"/>
  <c r="J25" i="14"/>
  <c r="J24" i="14"/>
  <c r="J21" i="14"/>
  <c r="J20" i="14"/>
  <c r="J19" i="14"/>
  <c r="J18" i="14"/>
  <c r="J17" i="14"/>
  <c r="J16" i="14"/>
  <c r="J15" i="14"/>
  <c r="J14" i="14"/>
  <c r="J66" i="22"/>
  <c r="J64" i="22"/>
  <c r="J63" i="22"/>
  <c r="J62" i="22"/>
  <c r="J61" i="22"/>
  <c r="J60" i="22"/>
  <c r="J59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33" i="22"/>
  <c r="J32" i="22"/>
  <c r="J31" i="22"/>
  <c r="J28" i="22"/>
  <c r="J27" i="22"/>
  <c r="J26" i="22"/>
  <c r="J23" i="22"/>
  <c r="J22" i="22"/>
  <c r="J21" i="22"/>
  <c r="J20" i="22"/>
  <c r="J16" i="22"/>
  <c r="J15" i="22"/>
  <c r="J14" i="22"/>
  <c r="J64" i="21"/>
  <c r="J62" i="21"/>
  <c r="J61" i="21"/>
  <c r="J60" i="21"/>
  <c r="J59" i="21"/>
  <c r="J58" i="21"/>
  <c r="J57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31" i="21"/>
  <c r="J30" i="21"/>
  <c r="J29" i="21"/>
  <c r="J26" i="21"/>
  <c r="J25" i="21"/>
  <c r="J24" i="21"/>
  <c r="J21" i="21"/>
  <c r="J20" i="21"/>
  <c r="J19" i="21"/>
  <c r="J18" i="21"/>
  <c r="J17" i="21"/>
  <c r="J16" i="21"/>
  <c r="J15" i="21"/>
  <c r="J14" i="21"/>
  <c r="J59" i="17"/>
  <c r="J58" i="17"/>
  <c r="J57" i="17"/>
  <c r="J56" i="17"/>
  <c r="J55" i="17"/>
  <c r="J54" i="17"/>
  <c r="J38" i="17"/>
  <c r="J28" i="17"/>
  <c r="J27" i="17"/>
  <c r="J26" i="17"/>
  <c r="J20" i="17"/>
  <c r="J17" i="17"/>
  <c r="J16" i="17"/>
  <c r="J15" i="17"/>
  <c r="J14" i="17"/>
  <c r="J59" i="29"/>
  <c r="J57" i="29"/>
  <c r="J56" i="29"/>
  <c r="J55" i="29"/>
  <c r="J54" i="29"/>
  <c r="J53" i="29"/>
  <c r="J52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J59" i="8"/>
  <c r="J57" i="8"/>
  <c r="J56" i="8"/>
  <c r="J55" i="8"/>
  <c r="J54" i="8"/>
  <c r="J53" i="8"/>
  <c r="J52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26" i="8"/>
  <c r="J25" i="8"/>
  <c r="J24" i="8"/>
  <c r="J21" i="8"/>
  <c r="J20" i="8"/>
  <c r="J19" i="8"/>
  <c r="J16" i="8"/>
  <c r="J15" i="8"/>
  <c r="J14" i="8"/>
  <c r="V33" i="12" l="1"/>
  <c r="U33" i="12"/>
  <c r="U44" i="12"/>
  <c r="V44" i="12"/>
  <c r="V56" i="12"/>
  <c r="U56" i="12"/>
  <c r="V65" i="12"/>
  <c r="V32" i="12"/>
  <c r="U32" i="12"/>
  <c r="V43" i="12"/>
  <c r="U43" i="12"/>
  <c r="V47" i="12"/>
  <c r="U47" i="12"/>
  <c r="V51" i="12"/>
  <c r="U51" i="12"/>
  <c r="V55" i="12"/>
  <c r="U55" i="12"/>
  <c r="U48" i="12"/>
  <c r="V48" i="12"/>
  <c r="U52" i="12"/>
  <c r="V52" i="12"/>
  <c r="U31" i="12"/>
  <c r="V31" i="12"/>
  <c r="V46" i="12"/>
  <c r="U46" i="12"/>
  <c r="V50" i="12"/>
  <c r="U50" i="12"/>
  <c r="U54" i="12"/>
  <c r="V54" i="12"/>
  <c r="V45" i="12"/>
  <c r="U45" i="12"/>
  <c r="V49" i="12"/>
  <c r="U49" i="12"/>
  <c r="V53" i="12"/>
  <c r="U53" i="12"/>
  <c r="V57" i="12"/>
  <c r="U57" i="12"/>
  <c r="V66" i="12"/>
  <c r="U66" i="12"/>
  <c r="J36" i="7"/>
  <c r="J34" i="7"/>
  <c r="J33" i="7"/>
  <c r="J32" i="7"/>
  <c r="J31" i="7"/>
  <c r="J30" i="7"/>
  <c r="J29" i="7"/>
  <c r="J27" i="7"/>
  <c r="J26" i="7"/>
  <c r="J25" i="7"/>
  <c r="J24" i="7"/>
  <c r="J17" i="7"/>
  <c r="J16" i="7"/>
  <c r="J15" i="7"/>
  <c r="J14" i="7"/>
</calcChain>
</file>

<file path=xl/sharedStrings.xml><?xml version="1.0" encoding="utf-8"?>
<sst xmlns="http://schemas.openxmlformats.org/spreadsheetml/2006/main" count="5374" uniqueCount="86">
  <si>
    <t>µ</t>
  </si>
  <si>
    <t>Monster</t>
  </si>
  <si>
    <t>Nr.</t>
  </si>
  <si>
    <t>parameter</t>
  </si>
  <si>
    <t>eenheid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</si>
  <si>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</si>
  <si>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</si>
  <si>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</si>
  <si>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</si>
  <si>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</si>
  <si>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</si>
  <si>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</si>
  <si>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</si>
  <si>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</si>
  <si>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CO2</t>
  </si>
  <si>
    <t>vol%</t>
  </si>
  <si>
    <t>stap 2</t>
  </si>
  <si>
    <t>stap 9</t>
  </si>
  <si>
    <t>O2</t>
  </si>
  <si>
    <t>stap 8</t>
  </si>
  <si>
    <t>stap 7</t>
  </si>
  <si>
    <t>stap 5</t>
  </si>
  <si>
    <t>stap 1</t>
  </si>
  <si>
    <t>mg/Nm³</t>
  </si>
  <si>
    <t>stap 6</t>
  </si>
  <si>
    <t>SO2</t>
  </si>
  <si>
    <t>stap 4</t>
  </si>
  <si>
    <t>CO</t>
  </si>
  <si>
    <t xml:space="preserve"> stap13</t>
  </si>
  <si>
    <t>TOC</t>
  </si>
  <si>
    <t>mgC/Nm³</t>
  </si>
  <si>
    <t xml:space="preserve"> stap12</t>
  </si>
  <si>
    <t xml:space="preserve"> stap11</t>
  </si>
  <si>
    <t xml:space="preserve"> stap10</t>
  </si>
  <si>
    <t xml:space="preserve"> stap9</t>
  </si>
  <si>
    <t xml:space="preserve"> stap8</t>
  </si>
  <si>
    <t xml:space="preserve"> stap7</t>
  </si>
  <si>
    <t xml:space="preserve"> stap6</t>
  </si>
  <si>
    <t xml:space="preserve"> stap5</t>
  </si>
  <si>
    <t xml:space="preserve"> stap4</t>
  </si>
  <si>
    <t xml:space="preserve"> stap3</t>
  </si>
  <si>
    <t xml:space="preserve"> stap2</t>
  </si>
  <si>
    <t xml:space="preserve"> stap1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</si>
  <si>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</si>
  <si>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</si>
  <si>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</si>
  <si>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</si>
  <si>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</si>
  <si>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</si>
  <si>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</si>
  <si>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</si>
  <si>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</si>
  <si>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</si>
  <si>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</si>
  <si>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</si>
  <si>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</si>
  <si>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</si>
  <si>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</si>
  <si>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</si>
  <si>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</si>
  <si>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</si>
  <si>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</si>
  <si>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</si>
  <si>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</si>
  <si>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</si>
  <si>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</si>
  <si>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</si>
  <si>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INFORMATIEVE STATISTISCHE VERWERKING</t>
  </si>
  <si>
    <t>% Afwijking
of Abs afwijking</t>
  </si>
  <si>
    <t>EVALUATIE TOV REFERENTIEWAARDE</t>
  </si>
  <si>
    <t>stof lage conc 1e set filter 4</t>
  </si>
  <si>
    <t>stof lage conc 1e set filter 5</t>
  </si>
  <si>
    <t>stof hoge conc 1e set filter 4</t>
  </si>
  <si>
    <t>stof hoge conc 1e set filter 5</t>
  </si>
  <si>
    <t>1</t>
  </si>
  <si>
    <t xml:space="preserve">Rapportnr. : </t>
  </si>
  <si>
    <t>-</t>
  </si>
  <si>
    <t>&lt;0,25</t>
  </si>
  <si>
    <t>SOx Natchemisch</t>
  </si>
  <si>
    <t>NOX (uitgedrukt als NO2)</t>
  </si>
  <si>
    <t>&lt;0,3</t>
  </si>
  <si>
    <t>&lt;0,4</t>
  </si>
  <si>
    <t>&lt;0,6</t>
  </si>
  <si>
    <t>&lt; 0,3</t>
  </si>
  <si>
    <t>Versie : 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</si>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</sst>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00"/>
    <numFmt numFmtId="167" formatCode="0.0"/>
    <numFmt numFmtId="168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2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0" fillId="0" borderId="0" xfId="0" applyFill="1"/>
    <xf numFmtId="0" fontId="11" fillId="0" borderId="0" xfId="0" applyFont="1" applyFill="1" applyBorder="1"/>
    <xf numFmtId="0" fontId="14" fillId="3" borderId="0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49" fontId="0" fillId="5" borderId="6" xfId="0" applyNumberFormat="1" applyFill="1" applyBorder="1"/>
    <xf numFmtId="49" fontId="0" fillId="5" borderId="7" xfId="0" applyNumberForma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left"/>
    </xf>
    <xf numFmtId="2" fontId="11" fillId="5" borderId="7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1" fontId="0" fillId="5" borderId="7" xfId="120" applyNumberFormat="1" applyFont="1" applyFill="1" applyBorder="1" applyAlignment="1">
      <alignment horizontal="center"/>
    </xf>
    <xf numFmtId="49" fontId="0" fillId="5" borderId="14" xfId="0" applyNumberFormat="1" applyFont="1" applyFill="1" applyBorder="1" applyAlignment="1">
      <alignment horizontal="center"/>
    </xf>
    <xf numFmtId="49" fontId="11" fillId="0" borderId="6" xfId="0" applyNumberFormat="1" applyFont="1" applyFill="1" applyBorder="1"/>
    <xf numFmtId="49" fontId="11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2" fillId="3" borderId="0" xfId="0" applyNumberFormat="1" applyFont="1" applyFill="1" applyBorder="1" applyAlignment="1">
      <alignment horizontal="left"/>
    </xf>
    <xf numFmtId="2" fontId="0" fillId="0" borderId="12" xfId="0" applyNumberFormat="1" applyBorder="1"/>
    <xf numFmtId="2" fontId="0" fillId="0" borderId="0" xfId="0" applyNumberFormat="1" applyBorder="1"/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/>
    </xf>
    <xf numFmtId="49" fontId="0" fillId="5" borderId="15" xfId="0" applyNumberForma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left"/>
    </xf>
    <xf numFmtId="2" fontId="0" fillId="4" borderId="10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67" fontId="11" fillId="5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2" fontId="13" fillId="4" borderId="14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17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11" fillId="0" borderId="7" xfId="0" applyNumberFormat="1" applyFont="1" applyFill="1" applyBorder="1" applyAlignment="1">
      <alignment horizontal="center"/>
    </xf>
    <xf numFmtId="167" fontId="11" fillId="0" borderId="9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5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68" fontId="11" fillId="0" borderId="7" xfId="0" applyNumberFormat="1" applyFont="1" applyFill="1" applyBorder="1" applyAlignment="1">
      <alignment horizontal="center"/>
    </xf>
    <xf numFmtId="0" fontId="12" fillId="3" borderId="21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left"/>
    </xf>
    <xf numFmtId="0" fontId="14" fillId="3" borderId="24" xfId="0" applyFont="1" applyFill="1" applyBorder="1" applyAlignment="1">
      <alignment horizontal="left"/>
    </xf>
    <xf numFmtId="2" fontId="12" fillId="3" borderId="24" xfId="0" applyNumberFormat="1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1" fontId="0" fillId="0" borderId="14" xfId="120" applyNumberFormat="1" applyFont="1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6" borderId="14" xfId="120" applyNumberFormat="1" applyFont="1" applyFill="1" applyBorder="1" applyAlignment="1">
      <alignment horizontal="center"/>
    </xf>
    <xf numFmtId="2" fontId="0" fillId="6" borderId="14" xfId="0" applyNumberFormat="1" applyFont="1" applyFill="1" applyBorder="1" applyAlignment="1">
      <alignment horizontal="center"/>
    </xf>
    <xf numFmtId="1" fontId="0" fillId="5" borderId="14" xfId="120" applyNumberFormat="1" applyFont="1" applyFill="1" applyBorder="1" applyAlignment="1">
      <alignment horizontal="center"/>
    </xf>
    <xf numFmtId="2" fontId="0" fillId="5" borderId="14" xfId="120" applyNumberFormat="1" applyFont="1" applyFill="1" applyBorder="1" applyAlignment="1">
      <alignment horizontal="center"/>
    </xf>
    <xf numFmtId="49" fontId="11" fillId="0" borderId="8" xfId="0" applyNumberFormat="1" applyFont="1" applyFill="1" applyBorder="1"/>
    <xf numFmtId="49" fontId="11" fillId="0" borderId="17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left"/>
    </xf>
    <xf numFmtId="2" fontId="0" fillId="6" borderId="14" xfId="120" applyNumberFormat="1" applyFont="1" applyFill="1" applyBorder="1" applyAlignment="1">
      <alignment horizontal="center"/>
    </xf>
    <xf numFmtId="49" fontId="0" fillId="5" borderId="8" xfId="0" applyNumberFormat="1" applyFill="1" applyBorder="1"/>
    <xf numFmtId="49" fontId="0" fillId="5" borderId="17" xfId="0" applyNumberFormat="1" applyFill="1" applyBorder="1" applyAlignment="1">
      <alignment horizontal="center"/>
    </xf>
    <xf numFmtId="49" fontId="0" fillId="5" borderId="9" xfId="0" applyNumberFormat="1" applyFont="1" applyFill="1" applyBorder="1" applyAlignment="1">
      <alignment horizontal="left"/>
    </xf>
    <xf numFmtId="49" fontId="0" fillId="5" borderId="9" xfId="0" applyNumberFormat="1" applyFont="1" applyFill="1" applyBorder="1" applyAlignment="1">
      <alignment horizontal="center"/>
    </xf>
    <xf numFmtId="2" fontId="11" fillId="5" borderId="9" xfId="0" applyNumberFormat="1" applyFont="1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1" fontId="0" fillId="5" borderId="10" xfId="120" applyNumberFormat="1" applyFont="1" applyFill="1" applyBorder="1" applyAlignment="1">
      <alignment horizontal="center"/>
    </xf>
    <xf numFmtId="167" fontId="11" fillId="5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11" fillId="0" borderId="12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171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3"/>
  <sheetViews>
    <sheetView tabSelected="1"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127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12" t="s">
        <v>51</v>
      </c>
      <c r="B14" s="65" t="s">
        <v>43</v>
      </c>
      <c r="C14" s="15">
        <v>10</v>
      </c>
      <c r="D14" s="15" t="s">
        <v>44</v>
      </c>
      <c r="E14" s="14" t="s">
        <v>45</v>
      </c>
      <c r="F14" s="41">
        <v>6.67</v>
      </c>
      <c r="G14" s="41">
        <v>6.804704590590819</v>
      </c>
      <c r="H14" s="30">
        <f>G14*0.05</f>
        <v>0.34023522952954099</v>
      </c>
      <c r="I14" s="14"/>
      <c r="J14" s="99">
        <f t="shared" ref="J14:J21" si="0">((F14-G14)/G14)*100</f>
        <v>-1.979580285925731</v>
      </c>
      <c r="K14" s="32"/>
      <c r="L14" s="12" t="s">
        <v>51</v>
      </c>
      <c r="M14" s="13" t="s">
        <v>43</v>
      </c>
      <c r="N14" s="14">
        <v>10</v>
      </c>
      <c r="O14" s="15" t="s">
        <v>44</v>
      </c>
      <c r="P14" s="14" t="s">
        <v>45</v>
      </c>
      <c r="Q14" s="30"/>
      <c r="R14" s="30"/>
      <c r="S14" s="14"/>
      <c r="T14" s="14"/>
      <c r="U14" s="52"/>
      <c r="V14" s="21"/>
    </row>
    <row r="15" spans="1:22" x14ac:dyDescent="0.25">
      <c r="A15" s="12" t="s">
        <v>50</v>
      </c>
      <c r="B15" s="65" t="s">
        <v>43</v>
      </c>
      <c r="C15" s="15">
        <v>11</v>
      </c>
      <c r="D15" s="15" t="s">
        <v>44</v>
      </c>
      <c r="E15" s="14" t="s">
        <v>45</v>
      </c>
      <c r="F15" s="78">
        <v>12.7</v>
      </c>
      <c r="G15" s="78">
        <v>13.010389205210203</v>
      </c>
      <c r="H15" s="30">
        <f t="shared" ref="H15:H21" si="1">G15*0.05</f>
        <v>0.65051946026051022</v>
      </c>
      <c r="I15" s="52"/>
      <c r="J15" s="99">
        <f t="shared" si="0"/>
        <v>-2.3857026897081859</v>
      </c>
      <c r="K15" s="32"/>
      <c r="L15" s="12" t="s">
        <v>50</v>
      </c>
      <c r="M15" s="13" t="s">
        <v>43</v>
      </c>
      <c r="N15" s="14">
        <v>11</v>
      </c>
      <c r="O15" s="15" t="s">
        <v>44</v>
      </c>
      <c r="P15" s="14" t="s">
        <v>45</v>
      </c>
      <c r="Q15" s="30"/>
      <c r="R15" s="30"/>
      <c r="S15" s="14"/>
      <c r="T15" s="14"/>
      <c r="U15" s="52"/>
      <c r="V15" s="21"/>
    </row>
    <row r="16" spans="1:22" x14ac:dyDescent="0.25">
      <c r="A16" s="12" t="s">
        <v>49</v>
      </c>
      <c r="B16" s="65" t="s">
        <v>43</v>
      </c>
      <c r="C16" s="15">
        <v>12</v>
      </c>
      <c r="D16" s="15" t="s">
        <v>44</v>
      </c>
      <c r="E16" s="14" t="s">
        <v>45</v>
      </c>
      <c r="F16" s="78">
        <v>20.8</v>
      </c>
      <c r="G16" s="78">
        <v>20.245867066126948</v>
      </c>
      <c r="H16" s="30">
        <f t="shared" si="1"/>
        <v>1.0122933533063474</v>
      </c>
      <c r="I16" s="52"/>
      <c r="J16" s="99">
        <f t="shared" si="0"/>
        <v>2.7370175456706622</v>
      </c>
      <c r="L16" s="12" t="s">
        <v>49</v>
      </c>
      <c r="M16" s="13" t="s">
        <v>43</v>
      </c>
      <c r="N16" s="14">
        <v>12</v>
      </c>
      <c r="O16" s="15" t="s">
        <v>44</v>
      </c>
      <c r="P16" s="14" t="s">
        <v>45</v>
      </c>
      <c r="Q16" s="30"/>
      <c r="R16" s="30"/>
      <c r="S16" s="14"/>
      <c r="T16" s="14"/>
      <c r="U16" s="52"/>
      <c r="V16" s="21"/>
    </row>
    <row r="17" spans="1:22" x14ac:dyDescent="0.25">
      <c r="A17" s="12" t="s">
        <v>70</v>
      </c>
      <c r="B17" s="65" t="s">
        <v>43</v>
      </c>
      <c r="C17" s="15">
        <v>13</v>
      </c>
      <c r="D17" s="15" t="s">
        <v>44</v>
      </c>
      <c r="E17" s="14" t="s">
        <v>45</v>
      </c>
      <c r="F17" s="41">
        <v>0</v>
      </c>
      <c r="G17" s="72">
        <v>0</v>
      </c>
      <c r="H17" s="30"/>
      <c r="I17" s="52"/>
      <c r="J17" s="99"/>
      <c r="L17" s="12" t="s">
        <v>70</v>
      </c>
      <c r="M17" s="13" t="s">
        <v>43</v>
      </c>
      <c r="N17" s="14">
        <v>13</v>
      </c>
      <c r="O17" s="15" t="s">
        <v>44</v>
      </c>
      <c r="P17" s="14" t="s">
        <v>45</v>
      </c>
      <c r="Q17" s="30"/>
      <c r="R17" s="30"/>
      <c r="S17" s="14"/>
      <c r="T17" s="14"/>
      <c r="U17" s="52"/>
      <c r="V17" s="21"/>
    </row>
    <row r="18" spans="1:22" x14ac:dyDescent="0.25">
      <c r="A18" s="12" t="s">
        <v>71</v>
      </c>
      <c r="B18" s="65" t="s">
        <v>43</v>
      </c>
      <c r="C18" s="15">
        <v>14</v>
      </c>
      <c r="D18" s="15" t="s">
        <v>44</v>
      </c>
      <c r="E18" s="14" t="s">
        <v>45</v>
      </c>
      <c r="F18" s="41">
        <v>0</v>
      </c>
      <c r="G18" s="72">
        <v>0</v>
      </c>
      <c r="H18" s="30"/>
      <c r="I18" s="52"/>
      <c r="J18" s="99"/>
      <c r="L18" s="12" t="s">
        <v>71</v>
      </c>
      <c r="M18" s="13" t="s">
        <v>43</v>
      </c>
      <c r="N18" s="14">
        <v>14</v>
      </c>
      <c r="O18" s="15" t="s">
        <v>44</v>
      </c>
      <c r="P18" s="14" t="s">
        <v>45</v>
      </c>
      <c r="Q18" s="30"/>
      <c r="R18" s="30"/>
      <c r="S18" s="14"/>
      <c r="T18" s="14"/>
      <c r="U18" s="52"/>
      <c r="V18" s="21"/>
    </row>
    <row r="19" spans="1:22" x14ac:dyDescent="0.25">
      <c r="A19" s="12" t="s">
        <v>48</v>
      </c>
      <c r="B19" s="65" t="s">
        <v>43</v>
      </c>
      <c r="C19" s="15">
        <v>20</v>
      </c>
      <c r="D19" s="15" t="s">
        <v>44</v>
      </c>
      <c r="E19" s="14" t="s">
        <v>45</v>
      </c>
      <c r="F19" s="78">
        <v>87.4</v>
      </c>
      <c r="G19" s="72">
        <v>87.258658268563906</v>
      </c>
      <c r="H19" s="30">
        <f t="shared" si="1"/>
        <v>4.3629329134281951</v>
      </c>
      <c r="I19" s="52"/>
      <c r="J19" s="99">
        <f t="shared" si="0"/>
        <v>0.16198017966432576</v>
      </c>
      <c r="L19" s="12" t="s">
        <v>48</v>
      </c>
      <c r="M19" s="13" t="s">
        <v>43</v>
      </c>
      <c r="N19" s="14">
        <v>20</v>
      </c>
      <c r="O19" s="15" t="s">
        <v>44</v>
      </c>
      <c r="P19" s="14" t="s">
        <v>45</v>
      </c>
      <c r="Q19" s="30"/>
      <c r="R19" s="30"/>
      <c r="S19" s="14"/>
      <c r="T19" s="14"/>
      <c r="U19" s="52"/>
      <c r="V19" s="21"/>
    </row>
    <row r="20" spans="1:22" x14ac:dyDescent="0.25">
      <c r="A20" s="12" t="s">
        <v>47</v>
      </c>
      <c r="B20" s="65" t="s">
        <v>43</v>
      </c>
      <c r="C20" s="15">
        <v>21</v>
      </c>
      <c r="D20" s="15" t="s">
        <v>44</v>
      </c>
      <c r="E20" s="14" t="s">
        <v>45</v>
      </c>
      <c r="F20" s="73">
        <v>114</v>
      </c>
      <c r="G20" s="72">
        <v>114.32095679043211</v>
      </c>
      <c r="H20" s="30">
        <f t="shared" si="1"/>
        <v>5.7160478395216057</v>
      </c>
      <c r="I20" s="52"/>
      <c r="J20" s="99">
        <f t="shared" si="0"/>
        <v>-0.28075061602263301</v>
      </c>
      <c r="L20" s="12" t="s">
        <v>47</v>
      </c>
      <c r="M20" s="13" t="s">
        <v>43</v>
      </c>
      <c r="N20" s="14">
        <v>21</v>
      </c>
      <c r="O20" s="15" t="s">
        <v>44</v>
      </c>
      <c r="P20" s="14" t="s">
        <v>45</v>
      </c>
      <c r="Q20" s="30"/>
      <c r="R20" s="30"/>
      <c r="S20" s="14"/>
      <c r="T20" s="14"/>
      <c r="U20" s="52"/>
      <c r="V20" s="21"/>
    </row>
    <row r="21" spans="1:22" x14ac:dyDescent="0.25">
      <c r="A21" s="12" t="s">
        <v>46</v>
      </c>
      <c r="B21" s="65" t="s">
        <v>43</v>
      </c>
      <c r="C21" s="15">
        <v>22</v>
      </c>
      <c r="D21" s="15" t="s">
        <v>44</v>
      </c>
      <c r="E21" s="14" t="s">
        <v>45</v>
      </c>
      <c r="F21" s="73">
        <v>202</v>
      </c>
      <c r="G21" s="72">
        <v>200.00193988522179</v>
      </c>
      <c r="H21" s="30">
        <f t="shared" si="1"/>
        <v>10.00009699426109</v>
      </c>
      <c r="I21" s="52"/>
      <c r="J21" s="99">
        <f t="shared" si="0"/>
        <v>0.99902036746487066</v>
      </c>
      <c r="L21" s="12" t="s">
        <v>46</v>
      </c>
      <c r="M21" s="13" t="s">
        <v>43</v>
      </c>
      <c r="N21" s="14">
        <v>22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x14ac:dyDescent="0.25">
      <c r="A22" s="12" t="s">
        <v>72</v>
      </c>
      <c r="B22" s="65" t="s">
        <v>43</v>
      </c>
      <c r="C22" s="15">
        <v>23</v>
      </c>
      <c r="D22" s="15" t="s">
        <v>44</v>
      </c>
      <c r="E22" s="14" t="s">
        <v>45</v>
      </c>
      <c r="F22" s="41">
        <v>0</v>
      </c>
      <c r="G22" s="72">
        <v>0</v>
      </c>
      <c r="H22" s="30"/>
      <c r="I22" s="52"/>
      <c r="J22" s="99"/>
      <c r="L22" s="12" t="s">
        <v>72</v>
      </c>
      <c r="M22" s="13" t="s">
        <v>43</v>
      </c>
      <c r="N22" s="14">
        <v>23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x14ac:dyDescent="0.25">
      <c r="A23" s="12" t="s">
        <v>73</v>
      </c>
      <c r="B23" s="65" t="s">
        <v>43</v>
      </c>
      <c r="C23" s="15">
        <v>24</v>
      </c>
      <c r="D23" s="15" t="s">
        <v>44</v>
      </c>
      <c r="E23" s="14" t="s">
        <v>45</v>
      </c>
      <c r="F23" s="41">
        <v>0</v>
      </c>
      <c r="G23" s="72">
        <v>0</v>
      </c>
      <c r="H23" s="30"/>
      <c r="I23" s="52"/>
      <c r="J23" s="99"/>
      <c r="L23" s="12" t="s">
        <v>73</v>
      </c>
      <c r="M23" s="13" t="s">
        <v>43</v>
      </c>
      <c r="N23" s="14">
        <v>24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42" t="s">
        <v>42</v>
      </c>
      <c r="B24" s="66" t="s">
        <v>13</v>
      </c>
      <c r="C24" s="45">
        <v>30</v>
      </c>
      <c r="D24" s="45" t="s">
        <v>29</v>
      </c>
      <c r="E24" s="44" t="s">
        <v>30</v>
      </c>
      <c r="F24" s="75">
        <v>96.8</v>
      </c>
      <c r="G24" s="87">
        <v>102.1</v>
      </c>
      <c r="H24" s="47">
        <f>0.075*G24</f>
        <v>7.6574999999999989</v>
      </c>
      <c r="I24" s="53">
        <v>4</v>
      </c>
      <c r="J24" s="100">
        <f>((F24-G24)/G24)*100</f>
        <v>-5.1909892262487736</v>
      </c>
      <c r="L24" s="42" t="s">
        <v>42</v>
      </c>
      <c r="M24" s="43" t="s">
        <v>13</v>
      </c>
      <c r="N24" s="44">
        <v>30</v>
      </c>
      <c r="O24" s="45" t="s">
        <v>29</v>
      </c>
      <c r="P24" s="44" t="s">
        <v>30</v>
      </c>
      <c r="Q24" s="75">
        <f t="shared" ref="Q24:Q63" si="2">F24</f>
        <v>96.8</v>
      </c>
      <c r="R24" s="47">
        <v>102</v>
      </c>
      <c r="S24" s="47">
        <v>3.7</v>
      </c>
      <c r="T24" s="44">
        <v>1</v>
      </c>
      <c r="U24" s="48">
        <f>((Q24-R24)/R24)*100</f>
        <v>-5.0980392156862768</v>
      </c>
      <c r="V24" s="77">
        <f>(Q24-R24)/S24</f>
        <v>-1.4054054054054061</v>
      </c>
    </row>
    <row r="25" spans="1:22" x14ac:dyDescent="0.25">
      <c r="A25" s="42" t="s">
        <v>41</v>
      </c>
      <c r="B25" s="66" t="s">
        <v>13</v>
      </c>
      <c r="C25" s="45">
        <v>31</v>
      </c>
      <c r="D25" s="45" t="s">
        <v>29</v>
      </c>
      <c r="E25" s="44" t="s">
        <v>30</v>
      </c>
      <c r="F25" s="75">
        <v>50.5</v>
      </c>
      <c r="G25" s="87">
        <v>52.3</v>
      </c>
      <c r="H25" s="47">
        <f t="shared" ref="H25:H36" si="3">0.075*G25</f>
        <v>3.9224999999999994</v>
      </c>
      <c r="I25" s="53">
        <v>4</v>
      </c>
      <c r="J25" s="100">
        <f t="shared" ref="J25:J26" si="4">((F25-G25)/G25)*100</f>
        <v>-3.4416826003824035</v>
      </c>
      <c r="L25" s="42" t="s">
        <v>41</v>
      </c>
      <c r="M25" s="43" t="s">
        <v>13</v>
      </c>
      <c r="N25" s="44">
        <v>31</v>
      </c>
      <c r="O25" s="45" t="s">
        <v>29</v>
      </c>
      <c r="P25" s="44" t="s">
        <v>30</v>
      </c>
      <c r="Q25" s="75">
        <f t="shared" si="2"/>
        <v>50.5</v>
      </c>
      <c r="R25" s="47">
        <v>52.45</v>
      </c>
      <c r="S25" s="47">
        <v>1.5</v>
      </c>
      <c r="T25" s="44">
        <v>1</v>
      </c>
      <c r="U25" s="48">
        <f t="shared" ref="U25:U49" si="5">((Q25-R25)/R25)*100</f>
        <v>-3.7178265014299381</v>
      </c>
      <c r="V25" s="77">
        <f t="shared" ref="V25:V49" si="6">(Q25-R25)/S25</f>
        <v>-1.3000000000000018</v>
      </c>
    </row>
    <row r="26" spans="1:22" x14ac:dyDescent="0.25">
      <c r="A26" s="42" t="s">
        <v>40</v>
      </c>
      <c r="B26" s="66" t="s">
        <v>13</v>
      </c>
      <c r="C26" s="45">
        <v>32</v>
      </c>
      <c r="D26" s="45" t="s">
        <v>29</v>
      </c>
      <c r="E26" s="44" t="s">
        <v>30</v>
      </c>
      <c r="F26" s="75">
        <v>73</v>
      </c>
      <c r="G26" s="87">
        <v>71</v>
      </c>
      <c r="H26" s="47">
        <f t="shared" si="3"/>
        <v>5.3250000000000002</v>
      </c>
      <c r="I26" s="53">
        <v>4</v>
      </c>
      <c r="J26" s="100">
        <f t="shared" si="4"/>
        <v>2.8169014084507045</v>
      </c>
      <c r="L26" s="42" t="s">
        <v>40</v>
      </c>
      <c r="M26" s="43" t="s">
        <v>13</v>
      </c>
      <c r="N26" s="44">
        <v>32</v>
      </c>
      <c r="O26" s="45" t="s">
        <v>29</v>
      </c>
      <c r="P26" s="44" t="s">
        <v>30</v>
      </c>
      <c r="Q26" s="75">
        <f t="shared" si="2"/>
        <v>73</v>
      </c>
      <c r="R26" s="47">
        <v>73.319999999999993</v>
      </c>
      <c r="S26" s="47">
        <v>2.5099999999999998</v>
      </c>
      <c r="T26" s="44">
        <v>1</v>
      </c>
      <c r="U26" s="48">
        <f t="shared" si="5"/>
        <v>-0.43644298963446976</v>
      </c>
      <c r="V26" s="77">
        <f t="shared" si="6"/>
        <v>-0.12749003984063476</v>
      </c>
    </row>
    <row r="27" spans="1:22" x14ac:dyDescent="0.25">
      <c r="A27" s="42" t="s">
        <v>39</v>
      </c>
      <c r="B27" s="66" t="s">
        <v>13</v>
      </c>
      <c r="C27" s="45">
        <v>33</v>
      </c>
      <c r="D27" s="45" t="s">
        <v>29</v>
      </c>
      <c r="E27" s="44" t="s">
        <v>30</v>
      </c>
      <c r="F27" s="75">
        <v>9.91</v>
      </c>
      <c r="G27" s="87">
        <v>21.3</v>
      </c>
      <c r="H27" s="47">
        <f t="shared" si="3"/>
        <v>1.5974999999999999</v>
      </c>
      <c r="I27" s="53"/>
      <c r="J27" s="100"/>
      <c r="L27" s="42" t="s">
        <v>39</v>
      </c>
      <c r="M27" s="43" t="s">
        <v>13</v>
      </c>
      <c r="N27" s="44">
        <v>33</v>
      </c>
      <c r="O27" s="45" t="s">
        <v>29</v>
      </c>
      <c r="P27" s="44" t="s">
        <v>30</v>
      </c>
      <c r="Q27" s="75">
        <f t="shared" si="2"/>
        <v>9.91</v>
      </c>
      <c r="R27" s="47"/>
      <c r="S27" s="47"/>
      <c r="T27" s="44"/>
      <c r="U27" s="48"/>
      <c r="V27" s="49"/>
    </row>
    <row r="28" spans="1:22" x14ac:dyDescent="0.25">
      <c r="A28" s="42" t="s">
        <v>38</v>
      </c>
      <c r="B28" s="66" t="s">
        <v>13</v>
      </c>
      <c r="C28" s="45">
        <v>34</v>
      </c>
      <c r="D28" s="45" t="s">
        <v>29</v>
      </c>
      <c r="E28" s="44" t="s">
        <v>30</v>
      </c>
      <c r="F28" s="75">
        <v>11.6</v>
      </c>
      <c r="G28" s="87">
        <v>18.5</v>
      </c>
      <c r="H28" s="47">
        <f t="shared" si="3"/>
        <v>1.3875</v>
      </c>
      <c r="I28" s="53"/>
      <c r="J28" s="100"/>
      <c r="L28" s="42" t="s">
        <v>38</v>
      </c>
      <c r="M28" s="43" t="s">
        <v>13</v>
      </c>
      <c r="N28" s="44">
        <v>34</v>
      </c>
      <c r="O28" s="45" t="s">
        <v>29</v>
      </c>
      <c r="P28" s="44" t="s">
        <v>30</v>
      </c>
      <c r="Q28" s="75">
        <f t="shared" si="2"/>
        <v>11.6</v>
      </c>
      <c r="R28" s="47"/>
      <c r="S28" s="47"/>
      <c r="T28" s="44"/>
      <c r="U28" s="48"/>
      <c r="V28" s="49"/>
    </row>
    <row r="29" spans="1:22" x14ac:dyDescent="0.25">
      <c r="A29" s="42" t="s">
        <v>37</v>
      </c>
      <c r="B29" s="66" t="s">
        <v>13</v>
      </c>
      <c r="C29" s="45">
        <v>35</v>
      </c>
      <c r="D29" s="45" t="s">
        <v>29</v>
      </c>
      <c r="E29" s="44" t="s">
        <v>30</v>
      </c>
      <c r="F29" s="75">
        <v>12.4</v>
      </c>
      <c r="G29" s="87">
        <v>25</v>
      </c>
      <c r="H29" s="47">
        <f t="shared" si="3"/>
        <v>1.875</v>
      </c>
      <c r="I29" s="53"/>
      <c r="J29" s="100"/>
      <c r="L29" s="42" t="s">
        <v>37</v>
      </c>
      <c r="M29" s="43" t="s">
        <v>13</v>
      </c>
      <c r="N29" s="44">
        <v>35</v>
      </c>
      <c r="O29" s="45" t="s">
        <v>29</v>
      </c>
      <c r="P29" s="44" t="s">
        <v>30</v>
      </c>
      <c r="Q29" s="75">
        <f t="shared" si="2"/>
        <v>12.4</v>
      </c>
      <c r="R29" s="47"/>
      <c r="S29" s="47"/>
      <c r="T29" s="44"/>
      <c r="U29" s="48"/>
      <c r="V29" s="49"/>
    </row>
    <row r="30" spans="1:22" x14ac:dyDescent="0.25">
      <c r="A30" s="42" t="s">
        <v>36</v>
      </c>
      <c r="B30" s="66" t="s">
        <v>13</v>
      </c>
      <c r="C30" s="45">
        <v>36</v>
      </c>
      <c r="D30" s="45" t="s">
        <v>29</v>
      </c>
      <c r="E30" s="44" t="s">
        <v>30</v>
      </c>
      <c r="F30" s="75">
        <v>59.2</v>
      </c>
      <c r="G30" s="87">
        <v>91.5</v>
      </c>
      <c r="H30" s="47">
        <f t="shared" si="3"/>
        <v>6.8624999999999998</v>
      </c>
      <c r="I30" s="53"/>
      <c r="J30" s="100"/>
      <c r="L30" s="42" t="s">
        <v>36</v>
      </c>
      <c r="M30" s="43" t="s">
        <v>13</v>
      </c>
      <c r="N30" s="44">
        <v>36</v>
      </c>
      <c r="O30" s="45" t="s">
        <v>29</v>
      </c>
      <c r="P30" s="44" t="s">
        <v>30</v>
      </c>
      <c r="Q30" s="75">
        <f t="shared" si="2"/>
        <v>59.2</v>
      </c>
      <c r="R30" s="47"/>
      <c r="S30" s="47"/>
      <c r="T30" s="44"/>
      <c r="U30" s="48"/>
      <c r="V30" s="49"/>
    </row>
    <row r="31" spans="1:22" x14ac:dyDescent="0.25">
      <c r="A31" s="42" t="s">
        <v>35</v>
      </c>
      <c r="B31" s="66" t="s">
        <v>13</v>
      </c>
      <c r="C31" s="45">
        <v>37</v>
      </c>
      <c r="D31" s="45" t="s">
        <v>29</v>
      </c>
      <c r="E31" s="44" t="s">
        <v>30</v>
      </c>
      <c r="F31" s="75">
        <v>69.900000000000006</v>
      </c>
      <c r="G31" s="87">
        <v>114</v>
      </c>
      <c r="H31" s="47">
        <f t="shared" si="3"/>
        <v>8.5499999999999989</v>
      </c>
      <c r="I31" s="53"/>
      <c r="J31" s="100"/>
      <c r="L31" s="42" t="s">
        <v>35</v>
      </c>
      <c r="M31" s="43" t="s">
        <v>13</v>
      </c>
      <c r="N31" s="44">
        <v>37</v>
      </c>
      <c r="O31" s="45" t="s">
        <v>29</v>
      </c>
      <c r="P31" s="44" t="s">
        <v>30</v>
      </c>
      <c r="Q31" s="75">
        <f t="shared" si="2"/>
        <v>69.900000000000006</v>
      </c>
      <c r="R31" s="47"/>
      <c r="S31" s="47"/>
      <c r="T31" s="44"/>
      <c r="U31" s="48"/>
      <c r="V31" s="49"/>
    </row>
    <row r="32" spans="1:22" x14ac:dyDescent="0.25">
      <c r="A32" s="42" t="s">
        <v>34</v>
      </c>
      <c r="B32" s="66" t="s">
        <v>13</v>
      </c>
      <c r="C32" s="45">
        <v>38</v>
      </c>
      <c r="D32" s="45" t="s">
        <v>29</v>
      </c>
      <c r="E32" s="44" t="s">
        <v>30</v>
      </c>
      <c r="F32" s="75">
        <v>89.7</v>
      </c>
      <c r="G32" s="87">
        <v>134.1</v>
      </c>
      <c r="H32" s="47">
        <f t="shared" si="3"/>
        <v>10.057499999999999</v>
      </c>
      <c r="I32" s="53"/>
      <c r="J32" s="100"/>
      <c r="L32" s="42" t="s">
        <v>34</v>
      </c>
      <c r="M32" s="43" t="s">
        <v>13</v>
      </c>
      <c r="N32" s="44">
        <v>38</v>
      </c>
      <c r="O32" s="45" t="s">
        <v>29</v>
      </c>
      <c r="P32" s="44" t="s">
        <v>30</v>
      </c>
      <c r="Q32" s="75">
        <f t="shared" si="2"/>
        <v>89.7</v>
      </c>
      <c r="R32" s="47"/>
      <c r="S32" s="47"/>
      <c r="T32" s="44"/>
      <c r="U32" s="48"/>
      <c r="V32" s="49"/>
    </row>
    <row r="33" spans="1:22" x14ac:dyDescent="0.25">
      <c r="A33" s="42" t="s">
        <v>33</v>
      </c>
      <c r="B33" s="66" t="s">
        <v>13</v>
      </c>
      <c r="C33" s="45">
        <v>39</v>
      </c>
      <c r="D33" s="45" t="s">
        <v>29</v>
      </c>
      <c r="E33" s="44" t="s">
        <v>30</v>
      </c>
      <c r="F33" s="75">
        <v>62.4</v>
      </c>
      <c r="G33" s="87">
        <v>68.3</v>
      </c>
      <c r="H33" s="47">
        <f t="shared" si="3"/>
        <v>5.1224999999999996</v>
      </c>
      <c r="I33" s="53"/>
      <c r="J33" s="100"/>
      <c r="L33" s="42" t="s">
        <v>33</v>
      </c>
      <c r="M33" s="43" t="s">
        <v>13</v>
      </c>
      <c r="N33" s="44">
        <v>39</v>
      </c>
      <c r="O33" s="45" t="s">
        <v>29</v>
      </c>
      <c r="P33" s="44" t="s">
        <v>30</v>
      </c>
      <c r="Q33" s="75">
        <f t="shared" si="2"/>
        <v>62.4</v>
      </c>
      <c r="R33" s="47"/>
      <c r="S33" s="47"/>
      <c r="T33" s="44"/>
      <c r="U33" s="48"/>
      <c r="V33" s="49"/>
    </row>
    <row r="34" spans="1:22" x14ac:dyDescent="0.25">
      <c r="A34" s="42" t="s">
        <v>32</v>
      </c>
      <c r="B34" s="66" t="s">
        <v>13</v>
      </c>
      <c r="C34" s="45">
        <v>40</v>
      </c>
      <c r="D34" s="45" t="s">
        <v>29</v>
      </c>
      <c r="E34" s="44" t="s">
        <v>30</v>
      </c>
      <c r="F34" s="75">
        <v>52.1</v>
      </c>
      <c r="G34" s="87">
        <v>61.8</v>
      </c>
      <c r="H34" s="47">
        <f t="shared" si="3"/>
        <v>4.6349999999999998</v>
      </c>
      <c r="I34" s="53"/>
      <c r="J34" s="100"/>
      <c r="L34" s="42" t="s">
        <v>32</v>
      </c>
      <c r="M34" s="43" t="s">
        <v>13</v>
      </c>
      <c r="N34" s="44">
        <v>40</v>
      </c>
      <c r="O34" s="45" t="s">
        <v>29</v>
      </c>
      <c r="P34" s="44" t="s">
        <v>30</v>
      </c>
      <c r="Q34" s="75">
        <f t="shared" si="2"/>
        <v>52.1</v>
      </c>
      <c r="R34" s="47"/>
      <c r="S34" s="47"/>
      <c r="T34" s="44"/>
      <c r="U34" s="48"/>
      <c r="V34" s="49"/>
    </row>
    <row r="35" spans="1:22" x14ac:dyDescent="0.25">
      <c r="A35" s="42" t="s">
        <v>31</v>
      </c>
      <c r="B35" s="66" t="s">
        <v>13</v>
      </c>
      <c r="C35" s="45">
        <v>41</v>
      </c>
      <c r="D35" s="45" t="s">
        <v>29</v>
      </c>
      <c r="E35" s="44" t="s">
        <v>30</v>
      </c>
      <c r="F35" s="75">
        <v>39.1</v>
      </c>
      <c r="G35" s="87">
        <v>50.5</v>
      </c>
      <c r="H35" s="47">
        <f t="shared" si="3"/>
        <v>3.7874999999999996</v>
      </c>
      <c r="I35" s="53"/>
      <c r="J35" s="100"/>
      <c r="L35" s="42" t="s">
        <v>31</v>
      </c>
      <c r="M35" s="43" t="s">
        <v>13</v>
      </c>
      <c r="N35" s="44">
        <v>41</v>
      </c>
      <c r="O35" s="45" t="s">
        <v>29</v>
      </c>
      <c r="P35" s="44" t="s">
        <v>30</v>
      </c>
      <c r="Q35" s="75">
        <f t="shared" si="2"/>
        <v>39.1</v>
      </c>
      <c r="R35" s="47"/>
      <c r="S35" s="47"/>
      <c r="T35" s="44"/>
      <c r="U35" s="48"/>
      <c r="V35" s="49"/>
    </row>
    <row r="36" spans="1:22" x14ac:dyDescent="0.25">
      <c r="A36" s="42" t="s">
        <v>28</v>
      </c>
      <c r="B36" s="66" t="s">
        <v>13</v>
      </c>
      <c r="C36" s="45">
        <v>42</v>
      </c>
      <c r="D36" s="45" t="s">
        <v>29</v>
      </c>
      <c r="E36" s="44" t="s">
        <v>30</v>
      </c>
      <c r="F36" s="75">
        <v>96.3</v>
      </c>
      <c r="G36" s="87">
        <v>102.1</v>
      </c>
      <c r="H36" s="47">
        <f t="shared" si="3"/>
        <v>7.6574999999999989</v>
      </c>
      <c r="I36" s="53">
        <v>4</v>
      </c>
      <c r="J36" s="100">
        <f>((F36-G36)/G36)*100</f>
        <v>-5.6807051909892232</v>
      </c>
      <c r="L36" s="42" t="s">
        <v>28</v>
      </c>
      <c r="M36" s="43" t="s">
        <v>13</v>
      </c>
      <c r="N36" s="44">
        <v>42</v>
      </c>
      <c r="O36" s="45" t="s">
        <v>29</v>
      </c>
      <c r="P36" s="44" t="s">
        <v>30</v>
      </c>
      <c r="Q36" s="75">
        <f t="shared" si="2"/>
        <v>96.3</v>
      </c>
      <c r="R36" s="47">
        <v>100.8</v>
      </c>
      <c r="S36" s="47">
        <v>4.2</v>
      </c>
      <c r="T36" s="44">
        <v>1</v>
      </c>
      <c r="U36" s="48">
        <f t="shared" si="5"/>
        <v>-4.4642857142857144</v>
      </c>
      <c r="V36" s="77">
        <f t="shared" si="6"/>
        <v>-1.0714285714285714</v>
      </c>
    </row>
    <row r="37" spans="1:22" x14ac:dyDescent="0.25">
      <c r="A37" s="12" t="s">
        <v>12</v>
      </c>
      <c r="B37" s="65" t="s">
        <v>13</v>
      </c>
      <c r="C37" s="15">
        <v>43</v>
      </c>
      <c r="D37" s="15" t="s">
        <v>27</v>
      </c>
      <c r="E37" s="14" t="s">
        <v>23</v>
      </c>
      <c r="F37" s="78">
        <v>87.2</v>
      </c>
      <c r="G37" s="72">
        <v>94.2</v>
      </c>
      <c r="H37" s="30">
        <v>4.2587067133644858</v>
      </c>
      <c r="I37" s="52">
        <v>4</v>
      </c>
      <c r="J37" s="101">
        <f>((F37-G37)/G37)*100</f>
        <v>-7.4309978768577496</v>
      </c>
      <c r="L37" s="12" t="s">
        <v>12</v>
      </c>
      <c r="M37" s="65" t="s">
        <v>13</v>
      </c>
      <c r="N37" s="15">
        <v>43</v>
      </c>
      <c r="O37" s="15" t="s">
        <v>27</v>
      </c>
      <c r="P37" s="14" t="s">
        <v>23</v>
      </c>
      <c r="Q37" s="72">
        <f t="shared" si="2"/>
        <v>87.2</v>
      </c>
      <c r="R37" s="30">
        <v>92.88</v>
      </c>
      <c r="S37" s="30">
        <v>1.71</v>
      </c>
      <c r="T37" s="14">
        <v>1</v>
      </c>
      <c r="U37" s="52">
        <f t="shared" si="5"/>
        <v>-6.1154177433247119</v>
      </c>
      <c r="V37" s="77">
        <f t="shared" si="6"/>
        <v>-3.3216374269005806</v>
      </c>
    </row>
    <row r="38" spans="1:22" x14ac:dyDescent="0.25">
      <c r="A38" s="12" t="s">
        <v>24</v>
      </c>
      <c r="B38" s="65" t="s">
        <v>13</v>
      </c>
      <c r="C38" s="15">
        <v>44</v>
      </c>
      <c r="D38" s="15" t="s">
        <v>27</v>
      </c>
      <c r="E38" s="14" t="s">
        <v>23</v>
      </c>
      <c r="F38" s="78">
        <v>39.1</v>
      </c>
      <c r="G38" s="72">
        <v>40.9</v>
      </c>
      <c r="H38" s="30">
        <v>3.5154095927601055</v>
      </c>
      <c r="I38" s="52">
        <v>4</v>
      </c>
      <c r="J38" s="101">
        <f t="shared" ref="J38:J63" si="7">((F38-G38)/G38)*100</f>
        <v>-4.4009779951100176</v>
      </c>
      <c r="L38" s="12" t="s">
        <v>24</v>
      </c>
      <c r="M38" s="65" t="s">
        <v>13</v>
      </c>
      <c r="N38" s="15">
        <v>44</v>
      </c>
      <c r="O38" s="15" t="s">
        <v>27</v>
      </c>
      <c r="P38" s="14" t="s">
        <v>23</v>
      </c>
      <c r="Q38" s="72">
        <f t="shared" si="2"/>
        <v>39.1</v>
      </c>
      <c r="R38" s="30">
        <v>40.619999999999997</v>
      </c>
      <c r="S38" s="30">
        <v>1.17</v>
      </c>
      <c r="T38" s="14">
        <v>1</v>
      </c>
      <c r="U38" s="52">
        <f t="shared" si="5"/>
        <v>-3.7419990152634073</v>
      </c>
      <c r="V38" s="77">
        <f t="shared" si="6"/>
        <v>-1.2991452991452959</v>
      </c>
    </row>
    <row r="39" spans="1:22" x14ac:dyDescent="0.25">
      <c r="A39" s="12" t="s">
        <v>20</v>
      </c>
      <c r="B39" s="65" t="s">
        <v>13</v>
      </c>
      <c r="C39" s="15">
        <v>45</v>
      </c>
      <c r="D39" s="15" t="s">
        <v>27</v>
      </c>
      <c r="E39" s="14" t="s">
        <v>23</v>
      </c>
      <c r="F39" s="73">
        <v>125</v>
      </c>
      <c r="G39" s="72">
        <v>126.8</v>
      </c>
      <c r="H39" s="30">
        <v>4.7459616295496465</v>
      </c>
      <c r="I39" s="52">
        <v>4</v>
      </c>
      <c r="J39" s="101">
        <f t="shared" si="7"/>
        <v>-1.4195583596214489</v>
      </c>
      <c r="L39" s="12" t="s">
        <v>20</v>
      </c>
      <c r="M39" s="65" t="s">
        <v>13</v>
      </c>
      <c r="N39" s="15">
        <v>45</v>
      </c>
      <c r="O39" s="15" t="s">
        <v>27</v>
      </c>
      <c r="P39" s="14" t="s">
        <v>23</v>
      </c>
      <c r="Q39" s="72">
        <f t="shared" si="2"/>
        <v>125</v>
      </c>
      <c r="R39" s="30">
        <v>126</v>
      </c>
      <c r="S39" s="30">
        <v>2.9</v>
      </c>
      <c r="T39" s="14">
        <v>1</v>
      </c>
      <c r="U39" s="52">
        <f t="shared" si="5"/>
        <v>-0.79365079365079361</v>
      </c>
      <c r="V39" s="77">
        <f t="shared" si="6"/>
        <v>-0.34482758620689657</v>
      </c>
    </row>
    <row r="40" spans="1:22" x14ac:dyDescent="0.25">
      <c r="A40" s="12" t="s">
        <v>19</v>
      </c>
      <c r="B40" s="65" t="s">
        <v>13</v>
      </c>
      <c r="C40" s="15">
        <v>46</v>
      </c>
      <c r="D40" s="15" t="s">
        <v>27</v>
      </c>
      <c r="E40" s="14" t="s">
        <v>23</v>
      </c>
      <c r="F40" s="78">
        <v>89.3</v>
      </c>
      <c r="G40" s="72">
        <v>90.9</v>
      </c>
      <c r="H40" s="30">
        <v>4.2123947972717071</v>
      </c>
      <c r="I40" s="52">
        <v>4</v>
      </c>
      <c r="J40" s="101">
        <f t="shared" si="7"/>
        <v>-1.7601760176017693</v>
      </c>
      <c r="L40" s="12" t="s">
        <v>19</v>
      </c>
      <c r="M40" s="65" t="s">
        <v>13</v>
      </c>
      <c r="N40" s="15">
        <v>46</v>
      </c>
      <c r="O40" s="15" t="s">
        <v>27</v>
      </c>
      <c r="P40" s="14" t="s">
        <v>23</v>
      </c>
      <c r="Q40" s="72">
        <f t="shared" si="2"/>
        <v>89.3</v>
      </c>
      <c r="R40" s="30">
        <v>90.94</v>
      </c>
      <c r="S40" s="30">
        <v>2.73</v>
      </c>
      <c r="T40" s="14">
        <v>1</v>
      </c>
      <c r="U40" s="52">
        <f t="shared" si="5"/>
        <v>-1.8033868484715203</v>
      </c>
      <c r="V40" s="77">
        <f t="shared" si="6"/>
        <v>-0.60073260073260093</v>
      </c>
    </row>
    <row r="41" spans="1:22" x14ac:dyDescent="0.25">
      <c r="A41" s="12" t="s">
        <v>26</v>
      </c>
      <c r="B41" s="65" t="s">
        <v>13</v>
      </c>
      <c r="C41" s="15">
        <v>47</v>
      </c>
      <c r="D41" s="15" t="s">
        <v>25</v>
      </c>
      <c r="E41" s="14" t="s">
        <v>23</v>
      </c>
      <c r="F41" s="78">
        <v>77.7</v>
      </c>
      <c r="G41" s="72">
        <v>100.2</v>
      </c>
      <c r="H41" s="30">
        <v>7.2728123590886717</v>
      </c>
      <c r="I41" s="52">
        <v>4</v>
      </c>
      <c r="J41" s="102">
        <f t="shared" si="7"/>
        <v>-22.45508982035928</v>
      </c>
      <c r="L41" s="12" t="s">
        <v>26</v>
      </c>
      <c r="M41" s="65" t="s">
        <v>13</v>
      </c>
      <c r="N41" s="15">
        <v>47</v>
      </c>
      <c r="O41" s="15" t="s">
        <v>25</v>
      </c>
      <c r="P41" s="14" t="s">
        <v>23</v>
      </c>
      <c r="Q41" s="72">
        <f t="shared" si="2"/>
        <v>77.7</v>
      </c>
      <c r="R41" s="30">
        <v>97.87</v>
      </c>
      <c r="S41" s="30">
        <v>6.85</v>
      </c>
      <c r="T41" s="14">
        <v>1</v>
      </c>
      <c r="U41" s="52">
        <f t="shared" si="5"/>
        <v>-20.608971084091145</v>
      </c>
      <c r="V41" s="77">
        <f t="shared" si="6"/>
        <v>-2.9445255474452559</v>
      </c>
    </row>
    <row r="42" spans="1:22" x14ac:dyDescent="0.25">
      <c r="A42" s="12" t="s">
        <v>21</v>
      </c>
      <c r="B42" s="65" t="s">
        <v>13</v>
      </c>
      <c r="C42" s="15">
        <v>48</v>
      </c>
      <c r="D42" s="15" t="s">
        <v>25</v>
      </c>
      <c r="E42" s="14" t="s">
        <v>23</v>
      </c>
      <c r="F42" s="78">
        <v>38.200000000000003</v>
      </c>
      <c r="G42" s="72">
        <v>45.2</v>
      </c>
      <c r="H42" s="30">
        <v>4.3655901452998709</v>
      </c>
      <c r="I42" s="52">
        <v>4</v>
      </c>
      <c r="J42" s="101">
        <f t="shared" si="7"/>
        <v>-15.486725663716813</v>
      </c>
      <c r="L42" s="12" t="s">
        <v>21</v>
      </c>
      <c r="M42" s="65" t="s">
        <v>13</v>
      </c>
      <c r="N42" s="15">
        <v>48</v>
      </c>
      <c r="O42" s="15" t="s">
        <v>25</v>
      </c>
      <c r="P42" s="14" t="s">
        <v>23</v>
      </c>
      <c r="Q42" s="72">
        <f t="shared" si="2"/>
        <v>38.200000000000003</v>
      </c>
      <c r="R42" s="30">
        <v>45.5</v>
      </c>
      <c r="S42" s="30">
        <v>3.75</v>
      </c>
      <c r="T42" s="14">
        <v>1</v>
      </c>
      <c r="U42" s="52">
        <f t="shared" si="5"/>
        <v>-16.043956043956037</v>
      </c>
      <c r="V42" s="77">
        <f t="shared" si="6"/>
        <v>-1.9466666666666659</v>
      </c>
    </row>
    <row r="43" spans="1:22" x14ac:dyDescent="0.25">
      <c r="A43" s="12" t="s">
        <v>20</v>
      </c>
      <c r="B43" s="65" t="s">
        <v>13</v>
      </c>
      <c r="C43" s="15">
        <v>49</v>
      </c>
      <c r="D43" s="15" t="s">
        <v>25</v>
      </c>
      <c r="E43" s="14" t="s">
        <v>23</v>
      </c>
      <c r="F43" s="78">
        <v>20.7</v>
      </c>
      <c r="G43" s="72">
        <v>25.7</v>
      </c>
      <c r="H43" s="30">
        <v>3.3370702568336168</v>
      </c>
      <c r="I43" s="52">
        <v>4</v>
      </c>
      <c r="J43" s="101">
        <f t="shared" si="7"/>
        <v>-19.45525291828794</v>
      </c>
      <c r="L43" s="12" t="s">
        <v>20</v>
      </c>
      <c r="M43" s="65" t="s">
        <v>13</v>
      </c>
      <c r="N43" s="15">
        <v>49</v>
      </c>
      <c r="O43" s="15" t="s">
        <v>25</v>
      </c>
      <c r="P43" s="14" t="s">
        <v>23</v>
      </c>
      <c r="Q43" s="72">
        <f t="shared" si="2"/>
        <v>20.7</v>
      </c>
      <c r="R43" s="30">
        <v>26.27</v>
      </c>
      <c r="S43" s="30">
        <v>4.1399999999999997</v>
      </c>
      <c r="T43" s="14">
        <v>1</v>
      </c>
      <c r="U43" s="52">
        <f t="shared" si="5"/>
        <v>-21.202893033878951</v>
      </c>
      <c r="V43" s="77">
        <f t="shared" si="6"/>
        <v>-1.3454106280193239</v>
      </c>
    </row>
    <row r="44" spans="1:22" x14ac:dyDescent="0.25">
      <c r="A44" s="12" t="s">
        <v>19</v>
      </c>
      <c r="B44" s="65" t="s">
        <v>13</v>
      </c>
      <c r="C44" s="15">
        <v>50</v>
      </c>
      <c r="D44" s="15" t="s">
        <v>25</v>
      </c>
      <c r="E44" s="14" t="s">
        <v>23</v>
      </c>
      <c r="F44" s="78">
        <v>19.2</v>
      </c>
      <c r="G44" s="72">
        <v>21.9</v>
      </c>
      <c r="H44" s="30">
        <v>3.1368151450886601</v>
      </c>
      <c r="I44" s="14">
        <v>4</v>
      </c>
      <c r="J44" s="101">
        <f t="shared" si="7"/>
        <v>-12.328767123287669</v>
      </c>
      <c r="L44" s="12" t="s">
        <v>19</v>
      </c>
      <c r="M44" s="65" t="s">
        <v>13</v>
      </c>
      <c r="N44" s="15">
        <v>50</v>
      </c>
      <c r="O44" s="15" t="s">
        <v>25</v>
      </c>
      <c r="P44" s="14" t="s">
        <v>23</v>
      </c>
      <c r="Q44" s="72">
        <f t="shared" si="2"/>
        <v>19.2</v>
      </c>
      <c r="R44" s="30">
        <v>21.88</v>
      </c>
      <c r="S44" s="30">
        <v>1.54</v>
      </c>
      <c r="T44" s="14">
        <v>1</v>
      </c>
      <c r="U44" s="52">
        <f t="shared" si="5"/>
        <v>-12.248628884826324</v>
      </c>
      <c r="V44" s="77">
        <f t="shared" si="6"/>
        <v>-1.74025974025974</v>
      </c>
    </row>
    <row r="45" spans="1:22" x14ac:dyDescent="0.25">
      <c r="A45" s="12" t="s">
        <v>17</v>
      </c>
      <c r="B45" s="65" t="s">
        <v>13</v>
      </c>
      <c r="C45" s="15">
        <v>51</v>
      </c>
      <c r="D45" s="15" t="s">
        <v>25</v>
      </c>
      <c r="E45" s="14" t="s">
        <v>23</v>
      </c>
      <c r="F45" s="78">
        <v>33.299999999999997</v>
      </c>
      <c r="G45" s="72">
        <v>35.299999999999997</v>
      </c>
      <c r="H45" s="30">
        <v>3.8403017797740144</v>
      </c>
      <c r="I45" s="14">
        <v>4</v>
      </c>
      <c r="J45" s="101">
        <f t="shared" si="7"/>
        <v>-5.6657223796034</v>
      </c>
      <c r="L45" s="12" t="s">
        <v>17</v>
      </c>
      <c r="M45" s="65" t="s">
        <v>13</v>
      </c>
      <c r="N45" s="15">
        <v>51</v>
      </c>
      <c r="O45" s="15" t="s">
        <v>25</v>
      </c>
      <c r="P45" s="14" t="s">
        <v>23</v>
      </c>
      <c r="Q45" s="72">
        <f t="shared" si="2"/>
        <v>33.299999999999997</v>
      </c>
      <c r="R45" s="30">
        <v>35.96</v>
      </c>
      <c r="S45" s="30">
        <v>3.92</v>
      </c>
      <c r="T45" s="14">
        <v>1</v>
      </c>
      <c r="U45" s="52">
        <f t="shared" si="5"/>
        <v>-7.3971078976640818</v>
      </c>
      <c r="V45" s="77">
        <f t="shared" si="6"/>
        <v>-0.67857142857142949</v>
      </c>
    </row>
    <row r="46" spans="1:22" x14ac:dyDescent="0.25">
      <c r="A46" s="12" t="s">
        <v>22</v>
      </c>
      <c r="B46" s="65" t="s">
        <v>13</v>
      </c>
      <c r="C46" s="15">
        <v>52</v>
      </c>
      <c r="D46" s="15" t="s">
        <v>79</v>
      </c>
      <c r="E46" s="14" t="s">
        <v>23</v>
      </c>
      <c r="F46" s="78">
        <v>45.1</v>
      </c>
      <c r="G46" s="72">
        <v>39</v>
      </c>
      <c r="H46" s="30">
        <v>2.7422991981417093</v>
      </c>
      <c r="I46" s="14">
        <v>4</v>
      </c>
      <c r="J46" s="102">
        <f t="shared" si="7"/>
        <v>15.641025641025644</v>
      </c>
      <c r="L46" s="12" t="s">
        <v>22</v>
      </c>
      <c r="M46" s="65" t="s">
        <v>13</v>
      </c>
      <c r="N46" s="15">
        <v>52</v>
      </c>
      <c r="O46" s="15" t="s">
        <v>79</v>
      </c>
      <c r="P46" s="14" t="s">
        <v>23</v>
      </c>
      <c r="Q46" s="72">
        <f t="shared" si="2"/>
        <v>45.1</v>
      </c>
      <c r="R46" s="30">
        <v>34.020000000000003</v>
      </c>
      <c r="S46" s="30">
        <v>3.47</v>
      </c>
      <c r="T46" s="14">
        <v>1</v>
      </c>
      <c r="U46" s="52">
        <f t="shared" si="5"/>
        <v>32.569077013521451</v>
      </c>
      <c r="V46" s="77">
        <f t="shared" si="6"/>
        <v>3.1930835734870309</v>
      </c>
    </row>
    <row r="47" spans="1:22" x14ac:dyDescent="0.25">
      <c r="A47" s="12" t="s">
        <v>16</v>
      </c>
      <c r="B47" s="65" t="s">
        <v>13</v>
      </c>
      <c r="C47" s="15">
        <v>53</v>
      </c>
      <c r="D47" s="15" t="s">
        <v>79</v>
      </c>
      <c r="E47" s="14" t="s">
        <v>23</v>
      </c>
      <c r="F47" s="73">
        <v>133</v>
      </c>
      <c r="G47" s="72">
        <v>136.19999999999999</v>
      </c>
      <c r="H47" s="30">
        <v>4.4000445440504121</v>
      </c>
      <c r="I47" s="14">
        <v>4</v>
      </c>
      <c r="J47" s="101">
        <f t="shared" si="7"/>
        <v>-2.3494860499265706</v>
      </c>
      <c r="L47" s="12" t="s">
        <v>16</v>
      </c>
      <c r="M47" s="65" t="s">
        <v>13</v>
      </c>
      <c r="N47" s="15">
        <v>53</v>
      </c>
      <c r="O47" s="15" t="s">
        <v>79</v>
      </c>
      <c r="P47" s="14" t="s">
        <v>23</v>
      </c>
      <c r="Q47" s="72">
        <f t="shared" si="2"/>
        <v>133</v>
      </c>
      <c r="R47" s="30">
        <v>129.19999999999999</v>
      </c>
      <c r="S47" s="30">
        <v>3.5</v>
      </c>
      <c r="T47" s="14">
        <v>1</v>
      </c>
      <c r="U47" s="52">
        <f t="shared" si="5"/>
        <v>2.9411764705882444</v>
      </c>
      <c r="V47" s="77">
        <f t="shared" si="6"/>
        <v>1.085714285714289</v>
      </c>
    </row>
    <row r="48" spans="1:22" x14ac:dyDescent="0.25">
      <c r="A48" s="12" t="s">
        <v>12</v>
      </c>
      <c r="B48" s="65" t="s">
        <v>13</v>
      </c>
      <c r="C48" s="15">
        <v>54</v>
      </c>
      <c r="D48" s="15" t="s">
        <v>79</v>
      </c>
      <c r="E48" s="14" t="s">
        <v>23</v>
      </c>
      <c r="F48" s="73">
        <v>163</v>
      </c>
      <c r="G48" s="72">
        <v>179.1</v>
      </c>
      <c r="H48" s="30">
        <v>5.2802114612750009</v>
      </c>
      <c r="I48" s="14">
        <v>4</v>
      </c>
      <c r="J48" s="102">
        <f t="shared" si="7"/>
        <v>-8.9893914014516998</v>
      </c>
      <c r="L48" s="12" t="s">
        <v>12</v>
      </c>
      <c r="M48" s="65" t="s">
        <v>13</v>
      </c>
      <c r="N48" s="15">
        <v>54</v>
      </c>
      <c r="O48" s="15" t="s">
        <v>79</v>
      </c>
      <c r="P48" s="14" t="s">
        <v>23</v>
      </c>
      <c r="Q48" s="72">
        <f t="shared" si="2"/>
        <v>163</v>
      </c>
      <c r="R48" s="30">
        <v>171.3</v>
      </c>
      <c r="S48" s="30">
        <v>6.1</v>
      </c>
      <c r="T48" s="14">
        <v>1</v>
      </c>
      <c r="U48" s="52">
        <f t="shared" si="5"/>
        <v>-4.8453006421482838</v>
      </c>
      <c r="V48" s="77">
        <f t="shared" si="6"/>
        <v>-1.36065573770492</v>
      </c>
    </row>
    <row r="49" spans="1:22" x14ac:dyDescent="0.25">
      <c r="A49" s="12" t="s">
        <v>20</v>
      </c>
      <c r="B49" s="65" t="s">
        <v>13</v>
      </c>
      <c r="C49" s="15">
        <v>55</v>
      </c>
      <c r="D49" s="15" t="s">
        <v>79</v>
      </c>
      <c r="E49" s="14" t="s">
        <v>23</v>
      </c>
      <c r="F49" s="78">
        <v>52.6</v>
      </c>
      <c r="G49" s="72">
        <v>54.8</v>
      </c>
      <c r="H49" s="30">
        <v>3.0099762998767372</v>
      </c>
      <c r="I49" s="14">
        <v>4</v>
      </c>
      <c r="J49" s="101">
        <f t="shared" si="7"/>
        <v>-4.0145985401459781</v>
      </c>
      <c r="L49" s="12" t="s">
        <v>20</v>
      </c>
      <c r="M49" s="65" t="s">
        <v>13</v>
      </c>
      <c r="N49" s="15">
        <v>55</v>
      </c>
      <c r="O49" s="15" t="s">
        <v>79</v>
      </c>
      <c r="P49" s="14" t="s">
        <v>23</v>
      </c>
      <c r="Q49" s="72">
        <f t="shared" si="2"/>
        <v>52.6</v>
      </c>
      <c r="R49" s="30">
        <v>51.83</v>
      </c>
      <c r="S49" s="30">
        <v>1.64</v>
      </c>
      <c r="T49" s="14">
        <v>1</v>
      </c>
      <c r="U49" s="52">
        <f t="shared" si="5"/>
        <v>1.4856260852788021</v>
      </c>
      <c r="V49" s="77">
        <f t="shared" si="6"/>
        <v>0.46951219512195314</v>
      </c>
    </row>
    <row r="50" spans="1:22" x14ac:dyDescent="0.25">
      <c r="A50" s="12" t="s">
        <v>19</v>
      </c>
      <c r="B50" s="65" t="s">
        <v>13</v>
      </c>
      <c r="C50" s="15">
        <v>56</v>
      </c>
      <c r="D50" s="15" t="s">
        <v>79</v>
      </c>
      <c r="E50" s="14" t="s">
        <v>23</v>
      </c>
      <c r="F50" s="78">
        <v>92.5</v>
      </c>
      <c r="G50" s="72">
        <v>96.7</v>
      </c>
      <c r="H50" s="30">
        <v>3.7583357778909399</v>
      </c>
      <c r="I50" s="14">
        <v>4</v>
      </c>
      <c r="J50" s="101">
        <f t="shared" si="7"/>
        <v>-4.3433298862461251</v>
      </c>
      <c r="L50" s="12" t="s">
        <v>19</v>
      </c>
      <c r="M50" s="65" t="s">
        <v>13</v>
      </c>
      <c r="N50" s="15">
        <v>56</v>
      </c>
      <c r="O50" s="15" t="s">
        <v>79</v>
      </c>
      <c r="P50" s="14" t="s">
        <v>23</v>
      </c>
      <c r="Q50" s="72">
        <f t="shared" si="2"/>
        <v>92.5</v>
      </c>
      <c r="R50" s="30">
        <v>92.52</v>
      </c>
      <c r="S50" s="30">
        <v>2.2200000000000002</v>
      </c>
      <c r="T50" s="14">
        <v>1</v>
      </c>
      <c r="U50" s="52">
        <f>((Q50-R50)/R50)*100</f>
        <v>-2.1616947686982298E-2</v>
      </c>
      <c r="V50" s="77">
        <f>(Q50-R50)/S50</f>
        <v>-9.0090090090072152E-3</v>
      </c>
    </row>
    <row r="51" spans="1:22" x14ac:dyDescent="0.25">
      <c r="A51" s="12" t="s">
        <v>17</v>
      </c>
      <c r="B51" s="65" t="s">
        <v>13</v>
      </c>
      <c r="C51" s="15">
        <v>57</v>
      </c>
      <c r="D51" s="15" t="s">
        <v>79</v>
      </c>
      <c r="E51" s="14" t="s">
        <v>23</v>
      </c>
      <c r="F51" s="73">
        <v>165</v>
      </c>
      <c r="G51" s="72">
        <v>168.2</v>
      </c>
      <c r="H51" s="30">
        <v>5.0735044357452797</v>
      </c>
      <c r="I51" s="14">
        <v>4</v>
      </c>
      <c r="J51" s="101">
        <f t="shared" ref="J51" si="8">((F51-G51)/G51)*100</f>
        <v>-1.9024970273483881</v>
      </c>
      <c r="L51" s="12" t="s">
        <v>17</v>
      </c>
      <c r="M51" s="65" t="s">
        <v>13</v>
      </c>
      <c r="N51" s="15">
        <v>57</v>
      </c>
      <c r="O51" s="15" t="s">
        <v>79</v>
      </c>
      <c r="P51" s="14" t="s">
        <v>15</v>
      </c>
      <c r="Q51" s="72">
        <f t="shared" si="2"/>
        <v>165</v>
      </c>
      <c r="R51" s="30">
        <v>164.8</v>
      </c>
      <c r="S51" s="30">
        <v>4.5</v>
      </c>
      <c r="T51" s="14" t="s">
        <v>74</v>
      </c>
      <c r="U51" s="52">
        <f>((Q51-R51)/R51)*100</f>
        <v>0.12135922330096396</v>
      </c>
      <c r="V51" s="77">
        <f t="shared" ref="V51:V57" si="9">(Q51-R51)/S51</f>
        <v>4.444444444444192E-2</v>
      </c>
    </row>
    <row r="52" spans="1:22" x14ac:dyDescent="0.25">
      <c r="A52" s="12" t="s">
        <v>22</v>
      </c>
      <c r="B52" s="65" t="s">
        <v>13</v>
      </c>
      <c r="C52" s="15">
        <v>58</v>
      </c>
      <c r="D52" s="15" t="s">
        <v>18</v>
      </c>
      <c r="E52" s="14" t="s">
        <v>15</v>
      </c>
      <c r="F52" s="41">
        <v>0.43</v>
      </c>
      <c r="G52" s="30">
        <v>0.4</v>
      </c>
      <c r="H52" s="30">
        <v>3.8752682320610306E-2</v>
      </c>
      <c r="I52" s="14">
        <v>4</v>
      </c>
      <c r="J52" s="89">
        <f t="shared" ref="J52:J58" si="10">((F52-G52))</f>
        <v>2.9999999999999971E-2</v>
      </c>
      <c r="L52" s="12" t="s">
        <v>22</v>
      </c>
      <c r="M52" s="65" t="s">
        <v>13</v>
      </c>
      <c r="N52" s="15">
        <v>58</v>
      </c>
      <c r="O52" s="15" t="s">
        <v>18</v>
      </c>
      <c r="P52" s="14" t="s">
        <v>15</v>
      </c>
      <c r="Q52" s="30">
        <f t="shared" si="2"/>
        <v>0.43</v>
      </c>
      <c r="R52" s="30">
        <v>0.42670000000000002</v>
      </c>
      <c r="S52" s="30">
        <v>8.0799999999999997E-2</v>
      </c>
      <c r="T52" s="14" t="s">
        <v>74</v>
      </c>
      <c r="U52" s="30">
        <f>Q52-R52</f>
        <v>3.2999999999999696E-3</v>
      </c>
      <c r="V52" s="77">
        <f t="shared" si="9"/>
        <v>4.0841584158415468E-2</v>
      </c>
    </row>
    <row r="53" spans="1:22" x14ac:dyDescent="0.25">
      <c r="A53" s="12" t="s">
        <v>16</v>
      </c>
      <c r="B53" s="65" t="s">
        <v>13</v>
      </c>
      <c r="C53" s="15">
        <v>59</v>
      </c>
      <c r="D53" s="15" t="s">
        <v>18</v>
      </c>
      <c r="E53" s="14" t="s">
        <v>15</v>
      </c>
      <c r="F53" s="41">
        <v>16.059999999999999</v>
      </c>
      <c r="G53" s="30">
        <v>16.12</v>
      </c>
      <c r="H53" s="30">
        <v>0.20125314140156741</v>
      </c>
      <c r="I53" s="52">
        <v>4</v>
      </c>
      <c r="J53" s="89">
        <f t="shared" si="10"/>
        <v>-6.0000000000002274E-2</v>
      </c>
      <c r="L53" s="12" t="s">
        <v>16</v>
      </c>
      <c r="M53" s="65" t="s">
        <v>13</v>
      </c>
      <c r="N53" s="15">
        <v>59</v>
      </c>
      <c r="O53" s="15" t="s">
        <v>18</v>
      </c>
      <c r="P53" s="14" t="s">
        <v>15</v>
      </c>
      <c r="Q53" s="30">
        <f t="shared" si="2"/>
        <v>16.059999999999999</v>
      </c>
      <c r="R53" s="30">
        <v>16.13</v>
      </c>
      <c r="S53" s="69">
        <v>0.06</v>
      </c>
      <c r="T53" s="14" t="s">
        <v>74</v>
      </c>
      <c r="U53" s="30">
        <f t="shared" ref="U53:U58" si="11">Q53-R53</f>
        <v>-7.0000000000000284E-2</v>
      </c>
      <c r="V53" s="77">
        <f t="shared" si="9"/>
        <v>-1.1666666666666714</v>
      </c>
    </row>
    <row r="54" spans="1:22" x14ac:dyDescent="0.25">
      <c r="A54" s="12" t="s">
        <v>12</v>
      </c>
      <c r="B54" s="65" t="s">
        <v>13</v>
      </c>
      <c r="C54" s="15">
        <v>61</v>
      </c>
      <c r="D54" s="15" t="s">
        <v>18</v>
      </c>
      <c r="E54" s="14" t="s">
        <v>15</v>
      </c>
      <c r="F54" s="41">
        <v>5.35</v>
      </c>
      <c r="G54" s="30">
        <v>5.41</v>
      </c>
      <c r="H54" s="30">
        <v>9.043999722662964E-2</v>
      </c>
      <c r="I54" s="52">
        <v>4</v>
      </c>
      <c r="J54" s="89">
        <f t="shared" si="10"/>
        <v>-6.0000000000000497E-2</v>
      </c>
      <c r="L54" s="12" t="s">
        <v>12</v>
      </c>
      <c r="M54" s="65" t="s">
        <v>13</v>
      </c>
      <c r="N54" s="15">
        <v>61</v>
      </c>
      <c r="O54" s="15" t="s">
        <v>18</v>
      </c>
      <c r="P54" s="14" t="s">
        <v>15</v>
      </c>
      <c r="Q54" s="30">
        <f t="shared" si="2"/>
        <v>5.35</v>
      </c>
      <c r="R54" s="30">
        <v>5.4039999999999999</v>
      </c>
      <c r="S54" s="69">
        <v>6.4000000000000001E-2</v>
      </c>
      <c r="T54" s="14" t="s">
        <v>74</v>
      </c>
      <c r="U54" s="30">
        <f t="shared" si="11"/>
        <v>-5.400000000000027E-2</v>
      </c>
      <c r="V54" s="77">
        <f t="shared" si="9"/>
        <v>-0.84375000000000422</v>
      </c>
    </row>
    <row r="55" spans="1:22" x14ac:dyDescent="0.25">
      <c r="A55" s="12" t="s">
        <v>26</v>
      </c>
      <c r="B55" s="65" t="s">
        <v>13</v>
      </c>
      <c r="C55" s="15">
        <v>63</v>
      </c>
      <c r="D55" s="15" t="s">
        <v>18</v>
      </c>
      <c r="E55" s="14" t="s">
        <v>15</v>
      </c>
      <c r="F55" s="41">
        <v>6.64</v>
      </c>
      <c r="G55" s="30">
        <v>6.72</v>
      </c>
      <c r="H55" s="30">
        <v>0.10405454980548709</v>
      </c>
      <c r="I55" s="52">
        <v>4</v>
      </c>
      <c r="J55" s="89">
        <f t="shared" si="10"/>
        <v>-8.0000000000000071E-2</v>
      </c>
      <c r="L55" s="12" t="s">
        <v>26</v>
      </c>
      <c r="M55" s="65" t="s">
        <v>13</v>
      </c>
      <c r="N55" s="15">
        <v>63</v>
      </c>
      <c r="O55" s="15" t="s">
        <v>18</v>
      </c>
      <c r="P55" s="14" t="s">
        <v>15</v>
      </c>
      <c r="Q55" s="30">
        <f t="shared" si="2"/>
        <v>6.64</v>
      </c>
      <c r="R55" s="30">
        <v>6.7069999999999999</v>
      </c>
      <c r="S55" s="69">
        <v>6.8000000000000005E-2</v>
      </c>
      <c r="T55" s="14" t="s">
        <v>74</v>
      </c>
      <c r="U55" s="30">
        <f t="shared" si="11"/>
        <v>-6.7000000000000171E-2</v>
      </c>
      <c r="V55" s="77">
        <f t="shared" si="9"/>
        <v>-0.98529411764706121</v>
      </c>
    </row>
    <row r="56" spans="1:22" x14ac:dyDescent="0.25">
      <c r="A56" s="12" t="s">
        <v>24</v>
      </c>
      <c r="B56" s="65" t="s">
        <v>13</v>
      </c>
      <c r="C56" s="15">
        <v>64</v>
      </c>
      <c r="D56" s="15" t="s">
        <v>18</v>
      </c>
      <c r="E56" s="14" t="s">
        <v>15</v>
      </c>
      <c r="F56" s="41">
        <v>19.64</v>
      </c>
      <c r="G56" s="30">
        <v>19.78</v>
      </c>
      <c r="H56" s="30">
        <v>0.2386209770858187</v>
      </c>
      <c r="I56" s="52">
        <v>4</v>
      </c>
      <c r="J56" s="89">
        <f t="shared" si="10"/>
        <v>-0.14000000000000057</v>
      </c>
      <c r="L56" s="12" t="s">
        <v>24</v>
      </c>
      <c r="M56" s="65" t="s">
        <v>13</v>
      </c>
      <c r="N56" s="15">
        <v>64</v>
      </c>
      <c r="O56" s="15" t="s">
        <v>18</v>
      </c>
      <c r="P56" s="14" t="s">
        <v>15</v>
      </c>
      <c r="Q56" s="30">
        <f t="shared" si="2"/>
        <v>19.64</v>
      </c>
      <c r="R56" s="30">
        <v>19.75</v>
      </c>
      <c r="S56" s="69">
        <v>0.08</v>
      </c>
      <c r="T56" s="14" t="s">
        <v>74</v>
      </c>
      <c r="U56" s="30">
        <f t="shared" si="11"/>
        <v>-0.10999999999999943</v>
      </c>
      <c r="V56" s="77">
        <f t="shared" si="9"/>
        <v>-1.3749999999999929</v>
      </c>
    </row>
    <row r="57" spans="1:22" x14ac:dyDescent="0.25">
      <c r="A57" s="12" t="s">
        <v>20</v>
      </c>
      <c r="B57" s="65" t="s">
        <v>13</v>
      </c>
      <c r="C57" s="15">
        <v>65</v>
      </c>
      <c r="D57" s="15" t="s">
        <v>18</v>
      </c>
      <c r="E57" s="14" t="s">
        <v>15</v>
      </c>
      <c r="F57" s="41">
        <v>12.44</v>
      </c>
      <c r="G57" s="30">
        <v>12.54</v>
      </c>
      <c r="H57" s="30">
        <v>0.16447908496572547</v>
      </c>
      <c r="I57" s="52">
        <v>4</v>
      </c>
      <c r="J57" s="89">
        <f t="shared" si="10"/>
        <v>-9.9999999999999645E-2</v>
      </c>
      <c r="L57" s="12" t="s">
        <v>20</v>
      </c>
      <c r="M57" s="65" t="s">
        <v>13</v>
      </c>
      <c r="N57" s="15">
        <v>65</v>
      </c>
      <c r="O57" s="15" t="s">
        <v>18</v>
      </c>
      <c r="P57" s="14" t="s">
        <v>15</v>
      </c>
      <c r="Q57" s="30">
        <f t="shared" si="2"/>
        <v>12.44</v>
      </c>
      <c r="R57" s="30">
        <v>12.55</v>
      </c>
      <c r="S57" s="69">
        <v>7.0000000000000007E-2</v>
      </c>
      <c r="T57" s="14" t="s">
        <v>74</v>
      </c>
      <c r="U57" s="30">
        <f t="shared" si="11"/>
        <v>-0.11000000000000121</v>
      </c>
      <c r="V57" s="77">
        <f t="shared" si="9"/>
        <v>-1.5714285714285885</v>
      </c>
    </row>
    <row r="58" spans="1:22" x14ac:dyDescent="0.25">
      <c r="A58" s="50" t="s">
        <v>19</v>
      </c>
      <c r="B58" s="67" t="s">
        <v>13</v>
      </c>
      <c r="C58" s="15">
        <v>66</v>
      </c>
      <c r="D58" s="51" t="s">
        <v>18</v>
      </c>
      <c r="E58" s="40" t="s">
        <v>15</v>
      </c>
      <c r="F58" s="41">
        <v>13.58</v>
      </c>
      <c r="G58" s="30">
        <v>13.69</v>
      </c>
      <c r="H58" s="30">
        <v>0.1762969021736612</v>
      </c>
      <c r="I58" s="52">
        <v>4</v>
      </c>
      <c r="J58" s="89">
        <f t="shared" si="10"/>
        <v>-0.10999999999999943</v>
      </c>
      <c r="L58" s="50" t="s">
        <v>19</v>
      </c>
      <c r="M58" s="67" t="s">
        <v>13</v>
      </c>
      <c r="N58" s="51">
        <v>66</v>
      </c>
      <c r="O58" s="51" t="s">
        <v>18</v>
      </c>
      <c r="P58" s="40" t="s">
        <v>15</v>
      </c>
      <c r="Q58" s="30">
        <f t="shared" si="2"/>
        <v>13.58</v>
      </c>
      <c r="R58" s="41">
        <v>13.71</v>
      </c>
      <c r="S58" s="69">
        <v>0.09</v>
      </c>
      <c r="T58" s="73">
        <v>1</v>
      </c>
      <c r="U58" s="30">
        <f t="shared" si="11"/>
        <v>-0.13000000000000078</v>
      </c>
      <c r="V58" s="68">
        <f>(Q58-R58)/S58</f>
        <v>-1.4444444444444531</v>
      </c>
    </row>
    <row r="59" spans="1:22" x14ac:dyDescent="0.25">
      <c r="A59" s="12" t="s">
        <v>12</v>
      </c>
      <c r="B59" s="65" t="s">
        <v>13</v>
      </c>
      <c r="C59" s="15">
        <v>66</v>
      </c>
      <c r="D59" s="15" t="s">
        <v>14</v>
      </c>
      <c r="E59" s="14" t="s">
        <v>15</v>
      </c>
      <c r="F59" s="41">
        <v>2.66</v>
      </c>
      <c r="G59" s="30">
        <v>2.72</v>
      </c>
      <c r="H59" s="30">
        <v>0.27200000000000002</v>
      </c>
      <c r="I59" s="52">
        <v>4</v>
      </c>
      <c r="J59" s="101">
        <f t="shared" si="7"/>
        <v>-2.2058823529411784</v>
      </c>
      <c r="L59" s="12" t="s">
        <v>12</v>
      </c>
      <c r="M59" s="65" t="s">
        <v>13</v>
      </c>
      <c r="N59" s="15">
        <v>66</v>
      </c>
      <c r="O59" s="15" t="s">
        <v>14</v>
      </c>
      <c r="P59" s="14" t="s">
        <v>15</v>
      </c>
      <c r="Q59" s="30">
        <f t="shared" si="2"/>
        <v>2.66</v>
      </c>
      <c r="R59" s="30">
        <v>2.7040000000000002</v>
      </c>
      <c r="S59" s="69">
        <v>0.09</v>
      </c>
      <c r="T59" s="14">
        <v>1</v>
      </c>
      <c r="U59" s="52">
        <f>((Q59-R59)/R59)*100</f>
        <v>-1.627218934911244</v>
      </c>
      <c r="V59" s="77">
        <f>(Q59-R59)/S59</f>
        <v>-0.48888888888888932</v>
      </c>
    </row>
    <row r="60" spans="1:22" x14ac:dyDescent="0.25">
      <c r="A60" s="50" t="s">
        <v>24</v>
      </c>
      <c r="B60" s="67" t="s">
        <v>13</v>
      </c>
      <c r="C60" s="15">
        <v>67</v>
      </c>
      <c r="D60" s="51" t="s">
        <v>14</v>
      </c>
      <c r="E60" s="14" t="s">
        <v>15</v>
      </c>
      <c r="F60" s="41">
        <v>5.43</v>
      </c>
      <c r="G60" s="30">
        <v>5.58</v>
      </c>
      <c r="H60" s="30">
        <v>0.55800000000000005</v>
      </c>
      <c r="I60" s="52">
        <v>4</v>
      </c>
      <c r="J60" s="101">
        <f t="shared" si="7"/>
        <v>-2.6881720430107592</v>
      </c>
      <c r="L60" s="50" t="s">
        <v>24</v>
      </c>
      <c r="M60" s="67" t="s">
        <v>13</v>
      </c>
      <c r="N60" s="51">
        <v>67</v>
      </c>
      <c r="O60" s="51" t="s">
        <v>14</v>
      </c>
      <c r="P60" s="40" t="s">
        <v>15</v>
      </c>
      <c r="Q60" s="30">
        <f t="shared" si="2"/>
        <v>5.43</v>
      </c>
      <c r="R60" s="41">
        <v>5.4640000000000004</v>
      </c>
      <c r="S60" s="69">
        <v>0.1</v>
      </c>
      <c r="T60" s="73">
        <v>1</v>
      </c>
      <c r="U60" s="52">
        <f t="shared" ref="U60:U62" si="12">((Q60-R60)/R60)*100</f>
        <v>-0.62225475841875355</v>
      </c>
      <c r="V60" s="68">
        <f t="shared" ref="V60:V62" si="13">(Q60-R60)/S60</f>
        <v>-0.34000000000000696</v>
      </c>
    </row>
    <row r="61" spans="1:22" x14ac:dyDescent="0.25">
      <c r="A61" s="12" t="s">
        <v>20</v>
      </c>
      <c r="B61" s="65" t="s">
        <v>13</v>
      </c>
      <c r="C61" s="15">
        <v>68</v>
      </c>
      <c r="D61" s="15" t="s">
        <v>78</v>
      </c>
      <c r="E61" s="14" t="s">
        <v>23</v>
      </c>
      <c r="F61" s="78">
        <v>35.200000000000003</v>
      </c>
      <c r="G61" s="72">
        <v>25.7</v>
      </c>
      <c r="H61" s="30">
        <v>3.3370702568336168</v>
      </c>
      <c r="I61" s="52">
        <v>4</v>
      </c>
      <c r="J61" s="102">
        <f>((F61-G61)/G61)*100</f>
        <v>36.964980544747092</v>
      </c>
      <c r="L61" s="12" t="s">
        <v>20</v>
      </c>
      <c r="M61" s="65" t="s">
        <v>13</v>
      </c>
      <c r="N61" s="15">
        <v>68</v>
      </c>
      <c r="O61" s="15" t="s">
        <v>78</v>
      </c>
      <c r="P61" s="14" t="s">
        <v>23</v>
      </c>
      <c r="Q61" s="72">
        <f t="shared" si="2"/>
        <v>35.200000000000003</v>
      </c>
      <c r="R61" s="30">
        <v>28.07</v>
      </c>
      <c r="S61" s="69">
        <v>4.5599999999999996</v>
      </c>
      <c r="T61" s="14">
        <v>1</v>
      </c>
      <c r="U61" s="52">
        <f t="shared" si="12"/>
        <v>25.400783754898477</v>
      </c>
      <c r="V61" s="77">
        <f t="shared" si="13"/>
        <v>1.5635964912280709</v>
      </c>
    </row>
    <row r="62" spans="1:22" x14ac:dyDescent="0.25">
      <c r="A62" s="12" t="s">
        <v>19</v>
      </c>
      <c r="B62" s="67" t="s">
        <v>13</v>
      </c>
      <c r="C62" s="15">
        <v>69</v>
      </c>
      <c r="D62" s="51" t="s">
        <v>78</v>
      </c>
      <c r="E62" s="40" t="s">
        <v>23</v>
      </c>
      <c r="F62" s="78">
        <v>31.4</v>
      </c>
      <c r="G62" s="72">
        <v>21.9</v>
      </c>
      <c r="H62" s="30">
        <v>3.1368151450886601</v>
      </c>
      <c r="I62" s="52">
        <v>4</v>
      </c>
      <c r="J62" s="102">
        <f t="shared" si="7"/>
        <v>43.37899543378996</v>
      </c>
      <c r="L62" s="50" t="s">
        <v>19</v>
      </c>
      <c r="M62" s="67" t="s">
        <v>13</v>
      </c>
      <c r="N62" s="51">
        <v>69</v>
      </c>
      <c r="O62" s="51" t="s">
        <v>78</v>
      </c>
      <c r="P62" s="40" t="s">
        <v>23</v>
      </c>
      <c r="Q62" s="72">
        <f t="shared" si="2"/>
        <v>31.4</v>
      </c>
      <c r="R62" s="41">
        <v>22.39</v>
      </c>
      <c r="S62" s="69">
        <v>1.9</v>
      </c>
      <c r="T62" s="73">
        <v>1</v>
      </c>
      <c r="U62" s="52">
        <f t="shared" si="12"/>
        <v>40.241179097811511</v>
      </c>
      <c r="V62" s="68">
        <f t="shared" si="13"/>
        <v>4.7421052631578942</v>
      </c>
    </row>
    <row r="63" spans="1:22" ht="15.75" thickBot="1" x14ac:dyDescent="0.3">
      <c r="A63" s="79" t="s">
        <v>17</v>
      </c>
      <c r="B63" s="80" t="s">
        <v>13</v>
      </c>
      <c r="C63" s="76">
        <v>70</v>
      </c>
      <c r="D63" s="76" t="s">
        <v>78</v>
      </c>
      <c r="E63" s="60" t="s">
        <v>23</v>
      </c>
      <c r="F63" s="84">
        <v>42.2</v>
      </c>
      <c r="G63" s="86">
        <v>35.299999999999997</v>
      </c>
      <c r="H63" s="61">
        <v>3.8403017797740144</v>
      </c>
      <c r="I63" s="62">
        <v>4</v>
      </c>
      <c r="J63" s="103">
        <f t="shared" si="7"/>
        <v>19.546742209631745</v>
      </c>
      <c r="L63" s="79" t="s">
        <v>17</v>
      </c>
      <c r="M63" s="80" t="s">
        <v>13</v>
      </c>
      <c r="N63" s="76">
        <v>70</v>
      </c>
      <c r="O63" s="76" t="s">
        <v>78</v>
      </c>
      <c r="P63" s="81" t="s">
        <v>23</v>
      </c>
      <c r="Q63" s="86">
        <f t="shared" si="2"/>
        <v>42.2</v>
      </c>
      <c r="R63" s="63">
        <v>35.159999999999997</v>
      </c>
      <c r="S63" s="82">
        <v>2.46</v>
      </c>
      <c r="T63" s="74">
        <v>1</v>
      </c>
      <c r="U63" s="62">
        <f t="shared" ref="U63" si="14">((Q63-R63)/R63)*100</f>
        <v>20.022753128555195</v>
      </c>
      <c r="V63" s="71">
        <f t="shared" ref="V63" si="15">(Q63-R63)/S63</f>
        <v>2.8617886178861816</v>
      </c>
    </row>
  </sheetData>
  <sheetProtection algorithmName="SHA-512" hashValue="Hb/WxPXhEfWDSf+6+NhgLuaX8A3nLtcP1YFWhaYwylRqKEiqWiq/7XxW/xkPqHBW/fseyVYe2eJOpc1pIIm50Q==" saltValue="1FmJ0R4vcrU3tjikMLKNmw==" spinCount="100000" sheet="1" objects="1" scenarios="1" selectLockedCells="1" selectUnlockedCells="1"/>
  <mergeCells count="3">
    <mergeCell ref="A2:J2"/>
    <mergeCell ref="A8:J8"/>
    <mergeCell ref="L8:V8"/>
  </mergeCells>
  <conditionalFormatting sqref="V37:V50 V58">
    <cfRule type="cellIs" dxfId="170" priority="28" stopIfTrue="1" operator="between">
      <formula>-2</formula>
      <formula>2</formula>
    </cfRule>
    <cfRule type="cellIs" dxfId="169" priority="29" stopIfTrue="1" operator="between">
      <formula>-3</formula>
      <formula>3</formula>
    </cfRule>
    <cfRule type="cellIs" dxfId="168" priority="30" operator="notBetween">
      <formula>-3</formula>
      <formula>3</formula>
    </cfRule>
  </conditionalFormatting>
  <conditionalFormatting sqref="V51:V57">
    <cfRule type="cellIs" dxfId="167" priority="25" stopIfTrue="1" operator="between">
      <formula>-2</formula>
      <formula>2</formula>
    </cfRule>
    <cfRule type="cellIs" dxfId="166" priority="26" stopIfTrue="1" operator="between">
      <formula>-3</formula>
      <formula>3</formula>
    </cfRule>
    <cfRule type="cellIs" dxfId="165" priority="27" operator="notBetween">
      <formula>-3</formula>
      <formula>3</formula>
    </cfRule>
  </conditionalFormatting>
  <conditionalFormatting sqref="V59 V61">
    <cfRule type="cellIs" dxfId="164" priority="7" stopIfTrue="1" operator="between">
      <formula>-2</formula>
      <formula>2</formula>
    </cfRule>
    <cfRule type="cellIs" dxfId="163" priority="8" stopIfTrue="1" operator="between">
      <formula>-3</formula>
      <formula>3</formula>
    </cfRule>
    <cfRule type="cellIs" dxfId="162" priority="9" operator="notBetween">
      <formula>-3</formula>
      <formula>3</formula>
    </cfRule>
  </conditionalFormatting>
  <conditionalFormatting sqref="V60 V62:V63">
    <cfRule type="cellIs" dxfId="161" priority="10" stopIfTrue="1" operator="between">
      <formula>-2</formula>
      <formula>2</formula>
    </cfRule>
    <cfRule type="cellIs" dxfId="160" priority="11" stopIfTrue="1" operator="between">
      <formula>-3</formula>
      <formula>3</formula>
    </cfRule>
    <cfRule type="cellIs" dxfId="159" priority="12" operator="notBetween">
      <formula>-3</formula>
      <formula>3</formula>
    </cfRule>
  </conditionalFormatting>
  <conditionalFormatting sqref="V24:V26 V36">
    <cfRule type="cellIs" dxfId="158" priority="1" stopIfTrue="1" operator="between">
      <formula>-2</formula>
      <formula>2</formula>
    </cfRule>
    <cfRule type="cellIs" dxfId="157" priority="2" stopIfTrue="1" operator="between">
      <formula>-3</formula>
      <formula>3</formula>
    </cfRule>
    <cfRule type="cellIs" dxfId="15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67"/>
  <sheetViews>
    <sheetView topLeftCell="A5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722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87.9</v>
      </c>
      <c r="G14" s="87">
        <v>85.809963966163068</v>
      </c>
      <c r="H14" s="47">
        <f>G14*0.04</f>
        <v>3.4323985586465229</v>
      </c>
      <c r="I14" s="44"/>
      <c r="J14" s="106">
        <f>((F14-G14)/G14)*100</f>
        <v>2.4356565802324419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132.9</v>
      </c>
      <c r="G15" s="87">
        <v>132.19666666666663</v>
      </c>
      <c r="H15" s="47">
        <f>2.7/2</f>
        <v>1.35</v>
      </c>
      <c r="I15" s="44"/>
      <c r="J15" s="107">
        <f>F15-G15</f>
        <v>0.70333333333337578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7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7.97</v>
      </c>
      <c r="G16" s="47">
        <v>6.3441351378712918</v>
      </c>
      <c r="H16" s="47">
        <f>G16*(12.5/200)</f>
        <v>0.39650844611695574</v>
      </c>
      <c r="I16" s="44"/>
      <c r="J16" s="106">
        <f t="shared" ref="J16:J23" si="0">((F16-G16)/G16)*100</f>
        <v>25.627840939628062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6.18</v>
      </c>
      <c r="G17" s="47">
        <v>6.3049527023833658</v>
      </c>
      <c r="H17" s="47">
        <f>G17*(12.5/200)</f>
        <v>0.39405954389896036</v>
      </c>
      <c r="I17" s="44"/>
      <c r="J17" s="106">
        <f t="shared" si="0"/>
        <v>-1.9818182353078098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24</v>
      </c>
      <c r="B18" s="66" t="s">
        <v>13</v>
      </c>
      <c r="C18" s="45">
        <v>6</v>
      </c>
      <c r="D18" s="45" t="s">
        <v>57</v>
      </c>
      <c r="E18" s="44" t="s">
        <v>55</v>
      </c>
      <c r="F18" s="75">
        <v>15</v>
      </c>
      <c r="G18" s="87">
        <v>13.338222951405163</v>
      </c>
      <c r="H18" s="47">
        <f>G18*(12.5/200)</f>
        <v>0.83363893446282267</v>
      </c>
      <c r="I18" s="44"/>
      <c r="J18" s="106">
        <f t="shared" ref="J18:J19" si="1">((F18-G18)/G18)*100</f>
        <v>12.458758971484816</v>
      </c>
      <c r="K18" s="32"/>
      <c r="L18" s="42" t="s">
        <v>24</v>
      </c>
      <c r="M18" s="66" t="s">
        <v>13</v>
      </c>
      <c r="N18" s="45">
        <v>6</v>
      </c>
      <c r="O18" s="45" t="s">
        <v>57</v>
      </c>
      <c r="P18" s="44" t="s">
        <v>55</v>
      </c>
      <c r="Q18" s="75"/>
      <c r="R18" s="47"/>
      <c r="S18" s="44"/>
      <c r="T18" s="44"/>
      <c r="U18" s="44"/>
      <c r="V18" s="106"/>
    </row>
    <row r="19" spans="1:22" x14ac:dyDescent="0.25">
      <c r="A19" s="42" t="s">
        <v>20</v>
      </c>
      <c r="B19" s="66" t="s">
        <v>13</v>
      </c>
      <c r="C19" s="45">
        <v>7</v>
      </c>
      <c r="D19" s="45" t="s">
        <v>56</v>
      </c>
      <c r="E19" s="44" t="s">
        <v>55</v>
      </c>
      <c r="F19" s="75">
        <v>13.05</v>
      </c>
      <c r="G19" s="87">
        <v>13.26631265089638</v>
      </c>
      <c r="H19" s="47">
        <f t="shared" ref="H19" si="2">G19*(12.5/200)</f>
        <v>0.82914454068102372</v>
      </c>
      <c r="I19" s="44"/>
      <c r="J19" s="106">
        <f t="shared" si="1"/>
        <v>-1.630540878906265</v>
      </c>
      <c r="K19" s="32"/>
      <c r="L19" s="42" t="s">
        <v>20</v>
      </c>
      <c r="M19" s="66" t="s">
        <v>13</v>
      </c>
      <c r="N19" s="45">
        <v>7</v>
      </c>
      <c r="O19" s="45" t="s">
        <v>56</v>
      </c>
      <c r="P19" s="44" t="s">
        <v>55</v>
      </c>
      <c r="Q19" s="75"/>
      <c r="R19" s="47"/>
      <c r="S19" s="44"/>
      <c r="T19" s="44"/>
      <c r="U19" s="44"/>
      <c r="V19" s="106"/>
    </row>
    <row r="20" spans="1:22" x14ac:dyDescent="0.25">
      <c r="A20" s="42" t="s">
        <v>17</v>
      </c>
      <c r="B20" s="66" t="s">
        <v>13</v>
      </c>
      <c r="C20" s="45">
        <v>9</v>
      </c>
      <c r="D20" s="45" t="s">
        <v>52</v>
      </c>
      <c r="E20" s="44" t="s">
        <v>53</v>
      </c>
      <c r="F20" s="46">
        <v>9.8000000000000007</v>
      </c>
      <c r="G20" s="47">
        <v>9.41</v>
      </c>
      <c r="H20" s="47">
        <f>G20*0.075</f>
        <v>0.70574999999999999</v>
      </c>
      <c r="I20" s="44"/>
      <c r="J20" s="106">
        <f t="shared" si="0"/>
        <v>4.1445270988310368</v>
      </c>
      <c r="K20" s="32"/>
      <c r="L20" s="42" t="s">
        <v>17</v>
      </c>
      <c r="M20" s="66" t="s">
        <v>13</v>
      </c>
      <c r="N20" s="45">
        <v>9</v>
      </c>
      <c r="O20" s="45" t="s">
        <v>52</v>
      </c>
      <c r="P20" s="44" t="s">
        <v>53</v>
      </c>
      <c r="Q20" s="75"/>
      <c r="R20" s="47"/>
      <c r="S20" s="44"/>
      <c r="T20" s="44"/>
      <c r="U20" s="44"/>
      <c r="V20" s="106"/>
    </row>
    <row r="21" spans="1:22" x14ac:dyDescent="0.25">
      <c r="A21" s="12" t="s">
        <v>51</v>
      </c>
      <c r="B21" s="65" t="s">
        <v>43</v>
      </c>
      <c r="C21" s="15">
        <v>10</v>
      </c>
      <c r="D21" s="15" t="s">
        <v>44</v>
      </c>
      <c r="E21" s="14" t="s">
        <v>45</v>
      </c>
      <c r="F21" s="41">
        <v>6.7</v>
      </c>
      <c r="G21" s="41">
        <v>6.6504028991942015</v>
      </c>
      <c r="H21" s="30">
        <f>G21*0.05</f>
        <v>0.33252014495971011</v>
      </c>
      <c r="I21" s="14"/>
      <c r="J21" s="101">
        <f t="shared" si="0"/>
        <v>0.74577588091404445</v>
      </c>
      <c r="K21" s="32"/>
      <c r="L21" s="12" t="s">
        <v>51</v>
      </c>
      <c r="M21" s="13" t="s">
        <v>43</v>
      </c>
      <c r="N21" s="14">
        <v>10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x14ac:dyDescent="0.25">
      <c r="A22" s="12" t="s">
        <v>50</v>
      </c>
      <c r="B22" s="65" t="s">
        <v>43</v>
      </c>
      <c r="C22" s="15">
        <v>11</v>
      </c>
      <c r="D22" s="15" t="s">
        <v>44</v>
      </c>
      <c r="E22" s="14" t="s">
        <v>45</v>
      </c>
      <c r="F22" s="78">
        <v>13.3</v>
      </c>
      <c r="G22" s="78">
        <v>13.086207324121684</v>
      </c>
      <c r="H22" s="30">
        <f t="shared" ref="H22:H23" si="3">G22*0.05</f>
        <v>0.65431036620608429</v>
      </c>
      <c r="I22" s="52"/>
      <c r="J22" s="101">
        <f t="shared" si="0"/>
        <v>1.6337252695380622</v>
      </c>
      <c r="K22" s="32"/>
      <c r="L22" s="12" t="s">
        <v>50</v>
      </c>
      <c r="M22" s="13" t="s">
        <v>43</v>
      </c>
      <c r="N22" s="14">
        <v>11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x14ac:dyDescent="0.25">
      <c r="A23" s="12" t="s">
        <v>49</v>
      </c>
      <c r="B23" s="65" t="s">
        <v>43</v>
      </c>
      <c r="C23" s="15">
        <v>12</v>
      </c>
      <c r="D23" s="15" t="s">
        <v>44</v>
      </c>
      <c r="E23" s="14" t="s">
        <v>45</v>
      </c>
      <c r="F23" s="78">
        <v>21.2</v>
      </c>
      <c r="G23" s="78">
        <v>20.44272291643334</v>
      </c>
      <c r="H23" s="30">
        <f t="shared" si="3"/>
        <v>1.0221361458216671</v>
      </c>
      <c r="I23" s="52"/>
      <c r="J23" s="101">
        <f t="shared" si="0"/>
        <v>3.7043846197118167</v>
      </c>
      <c r="K23" s="32"/>
      <c r="L23" s="12" t="s">
        <v>49</v>
      </c>
      <c r="M23" s="13" t="s">
        <v>43</v>
      </c>
      <c r="N23" s="14">
        <v>12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70</v>
      </c>
      <c r="B24" s="65" t="s">
        <v>43</v>
      </c>
      <c r="C24" s="15">
        <v>13</v>
      </c>
      <c r="D24" s="15" t="s">
        <v>44</v>
      </c>
      <c r="E24" s="14" t="s">
        <v>45</v>
      </c>
      <c r="F24" s="41">
        <v>0</v>
      </c>
      <c r="G24" s="72">
        <v>0</v>
      </c>
      <c r="H24" s="30"/>
      <c r="I24" s="52"/>
      <c r="J24" s="101"/>
      <c r="K24" s="32"/>
      <c r="L24" s="12" t="s">
        <v>70</v>
      </c>
      <c r="M24" s="13" t="s">
        <v>43</v>
      </c>
      <c r="N24" s="14">
        <v>13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71</v>
      </c>
      <c r="B25" s="65" t="s">
        <v>43</v>
      </c>
      <c r="C25" s="15">
        <v>14</v>
      </c>
      <c r="D25" s="15" t="s">
        <v>44</v>
      </c>
      <c r="E25" s="14" t="s">
        <v>45</v>
      </c>
      <c r="F25" s="41">
        <v>0</v>
      </c>
      <c r="G25" s="72">
        <v>0</v>
      </c>
      <c r="H25" s="30"/>
      <c r="I25" s="52"/>
      <c r="J25" s="101"/>
      <c r="K25" s="32"/>
      <c r="L25" s="12" t="s">
        <v>71</v>
      </c>
      <c r="M25" s="13" t="s">
        <v>43</v>
      </c>
      <c r="N25" s="14">
        <v>14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42" t="s">
        <v>42</v>
      </c>
      <c r="B26" s="66" t="s">
        <v>13</v>
      </c>
      <c r="C26" s="45">
        <v>30</v>
      </c>
      <c r="D26" s="45" t="s">
        <v>29</v>
      </c>
      <c r="E26" s="44" t="s">
        <v>30</v>
      </c>
      <c r="F26" s="75">
        <v>107.1</v>
      </c>
      <c r="G26" s="87">
        <v>102.1</v>
      </c>
      <c r="H26" s="47">
        <f>0.075*G26</f>
        <v>7.6574999999999989</v>
      </c>
      <c r="I26" s="53">
        <v>4</v>
      </c>
      <c r="J26" s="100">
        <f>((F26-G26)/G26)*100</f>
        <v>4.8971596474045063</v>
      </c>
      <c r="L26" s="42" t="s">
        <v>42</v>
      </c>
      <c r="M26" s="43" t="s">
        <v>13</v>
      </c>
      <c r="N26" s="44">
        <v>30</v>
      </c>
      <c r="O26" s="45" t="s">
        <v>29</v>
      </c>
      <c r="P26" s="44" t="s">
        <v>30</v>
      </c>
      <c r="Q26" s="75">
        <f t="shared" ref="Q26:Q38" si="4">F26</f>
        <v>107.1</v>
      </c>
      <c r="R26" s="47">
        <v>102</v>
      </c>
      <c r="S26" s="47">
        <v>3.7</v>
      </c>
      <c r="T26" s="44">
        <v>1</v>
      </c>
      <c r="U26" s="48">
        <f>((Q26-R26)/R26)*100</f>
        <v>4.9999999999999947</v>
      </c>
      <c r="V26" s="77">
        <f>(Q26-R26)/S26</f>
        <v>1.3783783783783767</v>
      </c>
    </row>
    <row r="27" spans="1:22" x14ac:dyDescent="0.25">
      <c r="A27" s="42" t="s">
        <v>41</v>
      </c>
      <c r="B27" s="66" t="s">
        <v>13</v>
      </c>
      <c r="C27" s="45">
        <v>31</v>
      </c>
      <c r="D27" s="45" t="s">
        <v>29</v>
      </c>
      <c r="E27" s="44" t="s">
        <v>30</v>
      </c>
      <c r="F27" s="75">
        <v>57.9</v>
      </c>
      <c r="G27" s="87">
        <v>52.3</v>
      </c>
      <c r="H27" s="47">
        <f t="shared" ref="H27:H38" si="5">0.075*G27</f>
        <v>3.9224999999999994</v>
      </c>
      <c r="I27" s="53">
        <v>4</v>
      </c>
      <c r="J27" s="100">
        <f t="shared" ref="J27:J28" si="6">((F27-G27)/G27)*100</f>
        <v>10.707456978967498</v>
      </c>
      <c r="L27" s="42" t="s">
        <v>41</v>
      </c>
      <c r="M27" s="43" t="s">
        <v>13</v>
      </c>
      <c r="N27" s="44">
        <v>31</v>
      </c>
      <c r="O27" s="45" t="s">
        <v>29</v>
      </c>
      <c r="P27" s="44" t="s">
        <v>30</v>
      </c>
      <c r="Q27" s="75">
        <f t="shared" si="4"/>
        <v>57.9</v>
      </c>
      <c r="R27" s="47">
        <v>52.45</v>
      </c>
      <c r="S27" s="47">
        <v>1.5</v>
      </c>
      <c r="T27" s="44">
        <v>1</v>
      </c>
      <c r="U27" s="48">
        <f t="shared" ref="U27:U38" si="7">((Q27-R27)/R27)*100</f>
        <v>10.390848427073394</v>
      </c>
      <c r="V27" s="77">
        <f t="shared" ref="V27:V38" si="8">(Q27-R27)/S27</f>
        <v>3.6333333333333306</v>
      </c>
    </row>
    <row r="28" spans="1:22" x14ac:dyDescent="0.25">
      <c r="A28" s="42" t="s">
        <v>40</v>
      </c>
      <c r="B28" s="66" t="s">
        <v>13</v>
      </c>
      <c r="C28" s="45">
        <v>32</v>
      </c>
      <c r="D28" s="45" t="s">
        <v>29</v>
      </c>
      <c r="E28" s="44" t="s">
        <v>30</v>
      </c>
      <c r="F28" s="75">
        <v>78.8</v>
      </c>
      <c r="G28" s="87">
        <v>71</v>
      </c>
      <c r="H28" s="47">
        <f t="shared" si="5"/>
        <v>5.3250000000000002</v>
      </c>
      <c r="I28" s="53">
        <v>4</v>
      </c>
      <c r="J28" s="100">
        <f t="shared" si="6"/>
        <v>10.985915492957743</v>
      </c>
      <c r="L28" s="42" t="s">
        <v>40</v>
      </c>
      <c r="M28" s="43" t="s">
        <v>13</v>
      </c>
      <c r="N28" s="44">
        <v>32</v>
      </c>
      <c r="O28" s="45" t="s">
        <v>29</v>
      </c>
      <c r="P28" s="44" t="s">
        <v>30</v>
      </c>
      <c r="Q28" s="75">
        <f t="shared" si="4"/>
        <v>78.8</v>
      </c>
      <c r="R28" s="47">
        <v>73.319999999999993</v>
      </c>
      <c r="S28" s="47">
        <v>2.5099999999999998</v>
      </c>
      <c r="T28" s="44">
        <v>1</v>
      </c>
      <c r="U28" s="48">
        <f t="shared" si="7"/>
        <v>7.4740861974904593</v>
      </c>
      <c r="V28" s="77">
        <f t="shared" si="8"/>
        <v>2.1832669322709179</v>
      </c>
    </row>
    <row r="29" spans="1:22" x14ac:dyDescent="0.25">
      <c r="A29" s="42" t="s">
        <v>39</v>
      </c>
      <c r="B29" s="66" t="s">
        <v>13</v>
      </c>
      <c r="C29" s="45">
        <v>33</v>
      </c>
      <c r="D29" s="45" t="s">
        <v>29</v>
      </c>
      <c r="E29" s="44" t="s">
        <v>30</v>
      </c>
      <c r="F29" s="75">
        <v>12.6</v>
      </c>
      <c r="G29" s="87">
        <v>21.3</v>
      </c>
      <c r="H29" s="47">
        <f t="shared" si="5"/>
        <v>1.5974999999999999</v>
      </c>
      <c r="I29" s="53"/>
      <c r="J29" s="100"/>
      <c r="L29" s="42" t="s">
        <v>39</v>
      </c>
      <c r="M29" s="43" t="s">
        <v>13</v>
      </c>
      <c r="N29" s="44">
        <v>33</v>
      </c>
      <c r="O29" s="45" t="s">
        <v>29</v>
      </c>
      <c r="P29" s="44" t="s">
        <v>30</v>
      </c>
      <c r="Q29" s="75">
        <f t="shared" si="4"/>
        <v>12.6</v>
      </c>
      <c r="R29" s="47"/>
      <c r="S29" s="47"/>
      <c r="T29" s="44"/>
      <c r="U29" s="48"/>
      <c r="V29" s="49"/>
    </row>
    <row r="30" spans="1:22" x14ac:dyDescent="0.25">
      <c r="A30" s="42" t="s">
        <v>38</v>
      </c>
      <c r="B30" s="66" t="s">
        <v>13</v>
      </c>
      <c r="C30" s="45">
        <v>34</v>
      </c>
      <c r="D30" s="45" t="s">
        <v>29</v>
      </c>
      <c r="E30" s="44" t="s">
        <v>30</v>
      </c>
      <c r="F30" s="75">
        <v>16.3</v>
      </c>
      <c r="G30" s="87">
        <v>18.5</v>
      </c>
      <c r="H30" s="47">
        <f t="shared" si="5"/>
        <v>1.3875</v>
      </c>
      <c r="I30" s="53"/>
      <c r="J30" s="100"/>
      <c r="L30" s="42" t="s">
        <v>38</v>
      </c>
      <c r="M30" s="43" t="s">
        <v>13</v>
      </c>
      <c r="N30" s="44">
        <v>34</v>
      </c>
      <c r="O30" s="45" t="s">
        <v>29</v>
      </c>
      <c r="P30" s="44" t="s">
        <v>30</v>
      </c>
      <c r="Q30" s="75">
        <f t="shared" si="4"/>
        <v>16.3</v>
      </c>
      <c r="R30" s="47"/>
      <c r="S30" s="47"/>
      <c r="T30" s="44"/>
      <c r="U30" s="48"/>
      <c r="V30" s="49"/>
    </row>
    <row r="31" spans="1:22" x14ac:dyDescent="0.25">
      <c r="A31" s="42" t="s">
        <v>37</v>
      </c>
      <c r="B31" s="66" t="s">
        <v>13</v>
      </c>
      <c r="C31" s="45">
        <v>35</v>
      </c>
      <c r="D31" s="45" t="s">
        <v>29</v>
      </c>
      <c r="E31" s="44" t="s">
        <v>30</v>
      </c>
      <c r="F31" s="75">
        <v>16.2</v>
      </c>
      <c r="G31" s="87">
        <v>25</v>
      </c>
      <c r="H31" s="47">
        <f t="shared" si="5"/>
        <v>1.875</v>
      </c>
      <c r="I31" s="53"/>
      <c r="J31" s="100"/>
      <c r="L31" s="42" t="s">
        <v>37</v>
      </c>
      <c r="M31" s="43" t="s">
        <v>13</v>
      </c>
      <c r="N31" s="44">
        <v>35</v>
      </c>
      <c r="O31" s="45" t="s">
        <v>29</v>
      </c>
      <c r="P31" s="44" t="s">
        <v>30</v>
      </c>
      <c r="Q31" s="75">
        <f t="shared" si="4"/>
        <v>16.2</v>
      </c>
      <c r="R31" s="47"/>
      <c r="S31" s="47"/>
      <c r="T31" s="44"/>
      <c r="U31" s="48"/>
      <c r="V31" s="49"/>
    </row>
    <row r="32" spans="1:22" x14ac:dyDescent="0.25">
      <c r="A32" s="42" t="s">
        <v>36</v>
      </c>
      <c r="B32" s="66" t="s">
        <v>13</v>
      </c>
      <c r="C32" s="45">
        <v>36</v>
      </c>
      <c r="D32" s="45" t="s">
        <v>29</v>
      </c>
      <c r="E32" s="44" t="s">
        <v>30</v>
      </c>
      <c r="F32" s="75">
        <v>65</v>
      </c>
      <c r="G32" s="87">
        <v>91.5</v>
      </c>
      <c r="H32" s="47">
        <f t="shared" si="5"/>
        <v>6.8624999999999998</v>
      </c>
      <c r="I32" s="53"/>
      <c r="J32" s="100"/>
      <c r="L32" s="42" t="s">
        <v>36</v>
      </c>
      <c r="M32" s="43" t="s">
        <v>13</v>
      </c>
      <c r="N32" s="44">
        <v>36</v>
      </c>
      <c r="O32" s="45" t="s">
        <v>29</v>
      </c>
      <c r="P32" s="44" t="s">
        <v>30</v>
      </c>
      <c r="Q32" s="75">
        <f t="shared" si="4"/>
        <v>65</v>
      </c>
      <c r="R32" s="47"/>
      <c r="S32" s="47"/>
      <c r="T32" s="44"/>
      <c r="U32" s="48"/>
      <c r="V32" s="49"/>
    </row>
    <row r="33" spans="1:22" x14ac:dyDescent="0.25">
      <c r="A33" s="42" t="s">
        <v>35</v>
      </c>
      <c r="B33" s="66" t="s">
        <v>13</v>
      </c>
      <c r="C33" s="45">
        <v>37</v>
      </c>
      <c r="D33" s="45" t="s">
        <v>29</v>
      </c>
      <c r="E33" s="44" t="s">
        <v>30</v>
      </c>
      <c r="F33" s="75">
        <v>75.599999999999994</v>
      </c>
      <c r="G33" s="87">
        <v>114</v>
      </c>
      <c r="H33" s="47">
        <f t="shared" si="5"/>
        <v>8.5499999999999989</v>
      </c>
      <c r="I33" s="53"/>
      <c r="J33" s="100"/>
      <c r="L33" s="42" t="s">
        <v>35</v>
      </c>
      <c r="M33" s="43" t="s">
        <v>13</v>
      </c>
      <c r="N33" s="44">
        <v>37</v>
      </c>
      <c r="O33" s="45" t="s">
        <v>29</v>
      </c>
      <c r="P33" s="44" t="s">
        <v>30</v>
      </c>
      <c r="Q33" s="75">
        <f t="shared" si="4"/>
        <v>75.599999999999994</v>
      </c>
      <c r="R33" s="47"/>
      <c r="S33" s="47"/>
      <c r="T33" s="44"/>
      <c r="U33" s="48"/>
      <c r="V33" s="49"/>
    </row>
    <row r="34" spans="1:22" x14ac:dyDescent="0.25">
      <c r="A34" s="42" t="s">
        <v>34</v>
      </c>
      <c r="B34" s="66" t="s">
        <v>13</v>
      </c>
      <c r="C34" s="45">
        <v>38</v>
      </c>
      <c r="D34" s="45" t="s">
        <v>29</v>
      </c>
      <c r="E34" s="44" t="s">
        <v>30</v>
      </c>
      <c r="F34" s="75">
        <v>97.2</v>
      </c>
      <c r="G34" s="87">
        <v>134.1</v>
      </c>
      <c r="H34" s="47">
        <f t="shared" si="5"/>
        <v>10.057499999999999</v>
      </c>
      <c r="I34" s="53"/>
      <c r="J34" s="100"/>
      <c r="L34" s="42" t="s">
        <v>34</v>
      </c>
      <c r="M34" s="43" t="s">
        <v>13</v>
      </c>
      <c r="N34" s="44">
        <v>38</v>
      </c>
      <c r="O34" s="45" t="s">
        <v>29</v>
      </c>
      <c r="P34" s="44" t="s">
        <v>30</v>
      </c>
      <c r="Q34" s="75">
        <f t="shared" si="4"/>
        <v>97.2</v>
      </c>
      <c r="R34" s="47"/>
      <c r="S34" s="47"/>
      <c r="T34" s="44"/>
      <c r="U34" s="48"/>
      <c r="V34" s="49"/>
    </row>
    <row r="35" spans="1:22" x14ac:dyDescent="0.25">
      <c r="A35" s="42" t="s">
        <v>33</v>
      </c>
      <c r="B35" s="66" t="s">
        <v>13</v>
      </c>
      <c r="C35" s="45">
        <v>39</v>
      </c>
      <c r="D35" s="45" t="s">
        <v>29</v>
      </c>
      <c r="E35" s="44" t="s">
        <v>30</v>
      </c>
      <c r="F35" s="75">
        <v>69</v>
      </c>
      <c r="G35" s="87">
        <v>68.3</v>
      </c>
      <c r="H35" s="47">
        <f t="shared" si="5"/>
        <v>5.1224999999999996</v>
      </c>
      <c r="I35" s="53"/>
      <c r="J35" s="100"/>
      <c r="L35" s="42" t="s">
        <v>33</v>
      </c>
      <c r="M35" s="43" t="s">
        <v>13</v>
      </c>
      <c r="N35" s="44">
        <v>39</v>
      </c>
      <c r="O35" s="45" t="s">
        <v>29</v>
      </c>
      <c r="P35" s="44" t="s">
        <v>30</v>
      </c>
      <c r="Q35" s="75">
        <f t="shared" si="4"/>
        <v>69</v>
      </c>
      <c r="R35" s="47"/>
      <c r="S35" s="47"/>
      <c r="T35" s="44"/>
      <c r="U35" s="48"/>
      <c r="V35" s="49"/>
    </row>
    <row r="36" spans="1:22" x14ac:dyDescent="0.25">
      <c r="A36" s="42" t="s">
        <v>32</v>
      </c>
      <c r="B36" s="66" t="s">
        <v>13</v>
      </c>
      <c r="C36" s="45">
        <v>40</v>
      </c>
      <c r="D36" s="45" t="s">
        <v>29</v>
      </c>
      <c r="E36" s="44" t="s">
        <v>30</v>
      </c>
      <c r="F36" s="75">
        <v>65.7</v>
      </c>
      <c r="G36" s="87">
        <v>61.8</v>
      </c>
      <c r="H36" s="47">
        <f t="shared" si="5"/>
        <v>4.6349999999999998</v>
      </c>
      <c r="I36" s="53"/>
      <c r="J36" s="100"/>
      <c r="L36" s="42" t="s">
        <v>32</v>
      </c>
      <c r="M36" s="43" t="s">
        <v>13</v>
      </c>
      <c r="N36" s="44">
        <v>40</v>
      </c>
      <c r="O36" s="45" t="s">
        <v>29</v>
      </c>
      <c r="P36" s="44" t="s">
        <v>30</v>
      </c>
      <c r="Q36" s="75">
        <f t="shared" si="4"/>
        <v>65.7</v>
      </c>
      <c r="R36" s="47"/>
      <c r="S36" s="47"/>
      <c r="T36" s="44"/>
      <c r="U36" s="48"/>
      <c r="V36" s="49"/>
    </row>
    <row r="37" spans="1:22" x14ac:dyDescent="0.25">
      <c r="A37" s="42" t="s">
        <v>31</v>
      </c>
      <c r="B37" s="66" t="s">
        <v>13</v>
      </c>
      <c r="C37" s="45">
        <v>41</v>
      </c>
      <c r="D37" s="45" t="s">
        <v>29</v>
      </c>
      <c r="E37" s="44" t="s">
        <v>30</v>
      </c>
      <c r="F37" s="75">
        <v>47.4</v>
      </c>
      <c r="G37" s="87">
        <v>50.5</v>
      </c>
      <c r="H37" s="47">
        <f t="shared" si="5"/>
        <v>3.7874999999999996</v>
      </c>
      <c r="I37" s="53"/>
      <c r="J37" s="100"/>
      <c r="L37" s="42" t="s">
        <v>31</v>
      </c>
      <c r="M37" s="43" t="s">
        <v>13</v>
      </c>
      <c r="N37" s="44">
        <v>41</v>
      </c>
      <c r="O37" s="45" t="s">
        <v>29</v>
      </c>
      <c r="P37" s="44" t="s">
        <v>30</v>
      </c>
      <c r="Q37" s="75">
        <f t="shared" si="4"/>
        <v>47.4</v>
      </c>
      <c r="R37" s="47"/>
      <c r="S37" s="47"/>
      <c r="T37" s="44"/>
      <c r="U37" s="48"/>
      <c r="V37" s="49"/>
    </row>
    <row r="38" spans="1:22" x14ac:dyDescent="0.25">
      <c r="A38" s="42" t="s">
        <v>28</v>
      </c>
      <c r="B38" s="66" t="s">
        <v>13</v>
      </c>
      <c r="C38" s="45">
        <v>42</v>
      </c>
      <c r="D38" s="45" t="s">
        <v>29</v>
      </c>
      <c r="E38" s="44" t="s">
        <v>30</v>
      </c>
      <c r="F38" s="75">
        <v>107.2</v>
      </c>
      <c r="G38" s="87">
        <v>102.1</v>
      </c>
      <c r="H38" s="47">
        <f t="shared" si="5"/>
        <v>7.6574999999999989</v>
      </c>
      <c r="I38" s="53">
        <v>4</v>
      </c>
      <c r="J38" s="100">
        <f>((F38-G38)/G38)*100</f>
        <v>4.9951028403526037</v>
      </c>
      <c r="L38" s="42" t="s">
        <v>28</v>
      </c>
      <c r="M38" s="43" t="s">
        <v>13</v>
      </c>
      <c r="N38" s="44">
        <v>42</v>
      </c>
      <c r="O38" s="45" t="s">
        <v>29</v>
      </c>
      <c r="P38" s="44" t="s">
        <v>30</v>
      </c>
      <c r="Q38" s="75">
        <f t="shared" si="4"/>
        <v>107.2</v>
      </c>
      <c r="R38" s="47">
        <v>100.8</v>
      </c>
      <c r="S38" s="47">
        <v>4.2</v>
      </c>
      <c r="T38" s="44">
        <v>1</v>
      </c>
      <c r="U38" s="48">
        <f t="shared" si="7"/>
        <v>6.3492063492063542</v>
      </c>
      <c r="V38" s="77">
        <f t="shared" si="8"/>
        <v>1.5238095238095251</v>
      </c>
    </row>
    <row r="39" spans="1:22" x14ac:dyDescent="0.25">
      <c r="A39" s="12" t="s">
        <v>12</v>
      </c>
      <c r="B39" s="65" t="s">
        <v>13</v>
      </c>
      <c r="C39" s="15">
        <v>43</v>
      </c>
      <c r="D39" s="15" t="s">
        <v>27</v>
      </c>
      <c r="E39" s="14" t="s">
        <v>23</v>
      </c>
      <c r="F39" s="78"/>
      <c r="G39" s="72">
        <v>94.2</v>
      </c>
      <c r="H39" s="30">
        <v>4.2587067133644858</v>
      </c>
      <c r="I39" s="52">
        <v>4</v>
      </c>
      <c r="J39" s="101"/>
      <c r="L39" s="12" t="s">
        <v>12</v>
      </c>
      <c r="M39" s="65" t="s">
        <v>13</v>
      </c>
      <c r="N39" s="15">
        <v>43</v>
      </c>
      <c r="O39" s="15" t="s">
        <v>27</v>
      </c>
      <c r="P39" s="14" t="s">
        <v>23</v>
      </c>
      <c r="Q39" s="72"/>
      <c r="R39" s="30">
        <v>92.88</v>
      </c>
      <c r="S39" s="30">
        <v>1.71</v>
      </c>
      <c r="T39" s="14">
        <v>1</v>
      </c>
      <c r="U39" s="52"/>
      <c r="V39" s="21"/>
    </row>
    <row r="40" spans="1:22" x14ac:dyDescent="0.25">
      <c r="A40" s="12" t="s">
        <v>24</v>
      </c>
      <c r="B40" s="65" t="s">
        <v>13</v>
      </c>
      <c r="C40" s="15">
        <v>44</v>
      </c>
      <c r="D40" s="15" t="s">
        <v>27</v>
      </c>
      <c r="E40" s="14" t="s">
        <v>23</v>
      </c>
      <c r="F40" s="78"/>
      <c r="G40" s="72">
        <v>40.9</v>
      </c>
      <c r="H40" s="30">
        <v>3.5154095927601055</v>
      </c>
      <c r="I40" s="52">
        <v>4</v>
      </c>
      <c r="J40" s="101"/>
      <c r="L40" s="12" t="s">
        <v>24</v>
      </c>
      <c r="M40" s="65" t="s">
        <v>13</v>
      </c>
      <c r="N40" s="15">
        <v>44</v>
      </c>
      <c r="O40" s="15" t="s">
        <v>27</v>
      </c>
      <c r="P40" s="14" t="s">
        <v>23</v>
      </c>
      <c r="Q40" s="72"/>
      <c r="R40" s="30">
        <v>40.619999999999997</v>
      </c>
      <c r="S40" s="30">
        <v>1.17</v>
      </c>
      <c r="T40" s="14">
        <v>1</v>
      </c>
      <c r="U40" s="52"/>
      <c r="V40" s="21"/>
    </row>
    <row r="41" spans="1:22" x14ac:dyDescent="0.25">
      <c r="A41" s="12" t="s">
        <v>20</v>
      </c>
      <c r="B41" s="65" t="s">
        <v>13</v>
      </c>
      <c r="C41" s="15">
        <v>45</v>
      </c>
      <c r="D41" s="15" t="s">
        <v>27</v>
      </c>
      <c r="E41" s="14" t="s">
        <v>23</v>
      </c>
      <c r="F41" s="73"/>
      <c r="G41" s="72">
        <v>126.8</v>
      </c>
      <c r="H41" s="30">
        <v>4.7459616295496465</v>
      </c>
      <c r="I41" s="52">
        <v>4</v>
      </c>
      <c r="J41" s="101"/>
      <c r="L41" s="12" t="s">
        <v>20</v>
      </c>
      <c r="M41" s="65" t="s">
        <v>13</v>
      </c>
      <c r="N41" s="15">
        <v>45</v>
      </c>
      <c r="O41" s="15" t="s">
        <v>27</v>
      </c>
      <c r="P41" s="14" t="s">
        <v>23</v>
      </c>
      <c r="Q41" s="72"/>
      <c r="R41" s="30">
        <v>126</v>
      </c>
      <c r="S41" s="30">
        <v>2.9</v>
      </c>
      <c r="T41" s="14">
        <v>1</v>
      </c>
      <c r="U41" s="52"/>
      <c r="V41" s="21"/>
    </row>
    <row r="42" spans="1:22" x14ac:dyDescent="0.25">
      <c r="A42" s="12" t="s">
        <v>19</v>
      </c>
      <c r="B42" s="65" t="s">
        <v>13</v>
      </c>
      <c r="C42" s="15">
        <v>46</v>
      </c>
      <c r="D42" s="15" t="s">
        <v>27</v>
      </c>
      <c r="E42" s="14" t="s">
        <v>23</v>
      </c>
      <c r="F42" s="78"/>
      <c r="G42" s="72">
        <v>90.9</v>
      </c>
      <c r="H42" s="30">
        <v>4.2123947972717071</v>
      </c>
      <c r="I42" s="52">
        <v>4</v>
      </c>
      <c r="J42" s="101"/>
      <c r="L42" s="12" t="s">
        <v>19</v>
      </c>
      <c r="M42" s="65" t="s">
        <v>13</v>
      </c>
      <c r="N42" s="15">
        <v>46</v>
      </c>
      <c r="O42" s="15" t="s">
        <v>27</v>
      </c>
      <c r="P42" s="14" t="s">
        <v>23</v>
      </c>
      <c r="Q42" s="72"/>
      <c r="R42" s="30">
        <v>90.94</v>
      </c>
      <c r="S42" s="30">
        <v>2.73</v>
      </c>
      <c r="T42" s="14">
        <v>1</v>
      </c>
      <c r="U42" s="52"/>
      <c r="V42" s="21"/>
    </row>
    <row r="43" spans="1:22" x14ac:dyDescent="0.25">
      <c r="A43" s="12" t="s">
        <v>26</v>
      </c>
      <c r="B43" s="65" t="s">
        <v>13</v>
      </c>
      <c r="C43" s="15">
        <v>47</v>
      </c>
      <c r="D43" s="15" t="s">
        <v>25</v>
      </c>
      <c r="E43" s="14" t="s">
        <v>23</v>
      </c>
      <c r="F43" s="78"/>
      <c r="G43" s="72">
        <v>100.2</v>
      </c>
      <c r="H43" s="30">
        <v>7.2728123590886717</v>
      </c>
      <c r="I43" s="52">
        <v>4</v>
      </c>
      <c r="J43" s="101"/>
      <c r="L43" s="12" t="s">
        <v>26</v>
      </c>
      <c r="M43" s="65" t="s">
        <v>13</v>
      </c>
      <c r="N43" s="15">
        <v>47</v>
      </c>
      <c r="O43" s="15" t="s">
        <v>25</v>
      </c>
      <c r="P43" s="14" t="s">
        <v>23</v>
      </c>
      <c r="Q43" s="72"/>
      <c r="R43" s="30">
        <v>97.87</v>
      </c>
      <c r="S43" s="30">
        <v>6.85</v>
      </c>
      <c r="T43" s="14">
        <v>1</v>
      </c>
      <c r="U43" s="52"/>
      <c r="V43" s="21"/>
    </row>
    <row r="44" spans="1:22" x14ac:dyDescent="0.25">
      <c r="A44" s="12" t="s">
        <v>21</v>
      </c>
      <c r="B44" s="65" t="s">
        <v>13</v>
      </c>
      <c r="C44" s="15">
        <v>48</v>
      </c>
      <c r="D44" s="15" t="s">
        <v>25</v>
      </c>
      <c r="E44" s="14" t="s">
        <v>23</v>
      </c>
      <c r="F44" s="78"/>
      <c r="G44" s="72">
        <v>45.2</v>
      </c>
      <c r="H44" s="30">
        <v>4.3655901452998709</v>
      </c>
      <c r="I44" s="52">
        <v>4</v>
      </c>
      <c r="J44" s="101"/>
      <c r="L44" s="12" t="s">
        <v>21</v>
      </c>
      <c r="M44" s="65" t="s">
        <v>13</v>
      </c>
      <c r="N44" s="15">
        <v>48</v>
      </c>
      <c r="O44" s="15" t="s">
        <v>25</v>
      </c>
      <c r="P44" s="14" t="s">
        <v>23</v>
      </c>
      <c r="Q44" s="72"/>
      <c r="R44" s="30">
        <v>45.5</v>
      </c>
      <c r="S44" s="30">
        <v>3.75</v>
      </c>
      <c r="T44" s="14">
        <v>1</v>
      </c>
      <c r="U44" s="52"/>
      <c r="V44" s="21"/>
    </row>
    <row r="45" spans="1:22" x14ac:dyDescent="0.25">
      <c r="A45" s="12" t="s">
        <v>20</v>
      </c>
      <c r="B45" s="65" t="s">
        <v>13</v>
      </c>
      <c r="C45" s="15">
        <v>49</v>
      </c>
      <c r="D45" s="15" t="s">
        <v>25</v>
      </c>
      <c r="E45" s="14" t="s">
        <v>23</v>
      </c>
      <c r="F45" s="78"/>
      <c r="G45" s="72">
        <v>25.7</v>
      </c>
      <c r="H45" s="30">
        <v>3.3370702568336168</v>
      </c>
      <c r="I45" s="52">
        <v>4</v>
      </c>
      <c r="J45" s="101"/>
      <c r="L45" s="12" t="s">
        <v>20</v>
      </c>
      <c r="M45" s="65" t="s">
        <v>13</v>
      </c>
      <c r="N45" s="15">
        <v>49</v>
      </c>
      <c r="O45" s="15" t="s">
        <v>25</v>
      </c>
      <c r="P45" s="14" t="s">
        <v>23</v>
      </c>
      <c r="Q45" s="72"/>
      <c r="R45" s="30">
        <v>26.27</v>
      </c>
      <c r="S45" s="30">
        <v>4.1399999999999997</v>
      </c>
      <c r="T45" s="14">
        <v>1</v>
      </c>
      <c r="U45" s="52"/>
      <c r="V45" s="21"/>
    </row>
    <row r="46" spans="1:22" x14ac:dyDescent="0.25">
      <c r="A46" s="12" t="s">
        <v>19</v>
      </c>
      <c r="B46" s="65" t="s">
        <v>13</v>
      </c>
      <c r="C46" s="15">
        <v>50</v>
      </c>
      <c r="D46" s="15" t="s">
        <v>25</v>
      </c>
      <c r="E46" s="14" t="s">
        <v>23</v>
      </c>
      <c r="F46" s="78"/>
      <c r="G46" s="72">
        <v>21.9</v>
      </c>
      <c r="H46" s="30">
        <v>3.1368151450886601</v>
      </c>
      <c r="I46" s="14">
        <v>4</v>
      </c>
      <c r="J46" s="101"/>
      <c r="L46" s="12" t="s">
        <v>19</v>
      </c>
      <c r="M46" s="65" t="s">
        <v>13</v>
      </c>
      <c r="N46" s="15">
        <v>50</v>
      </c>
      <c r="O46" s="15" t="s">
        <v>25</v>
      </c>
      <c r="P46" s="14" t="s">
        <v>23</v>
      </c>
      <c r="Q46" s="72"/>
      <c r="R46" s="30">
        <v>21.88</v>
      </c>
      <c r="S46" s="30">
        <v>1.54</v>
      </c>
      <c r="T46" s="14">
        <v>1</v>
      </c>
      <c r="U46" s="52"/>
      <c r="V46" s="21"/>
    </row>
    <row r="47" spans="1:22" x14ac:dyDescent="0.25">
      <c r="A47" s="12" t="s">
        <v>17</v>
      </c>
      <c r="B47" s="65" t="s">
        <v>13</v>
      </c>
      <c r="C47" s="15">
        <v>51</v>
      </c>
      <c r="D47" s="15" t="s">
        <v>25</v>
      </c>
      <c r="E47" s="14" t="s">
        <v>23</v>
      </c>
      <c r="F47" s="78"/>
      <c r="G47" s="72">
        <v>35.299999999999997</v>
      </c>
      <c r="H47" s="30">
        <v>3.8403017797740144</v>
      </c>
      <c r="I47" s="14">
        <v>4</v>
      </c>
      <c r="J47" s="101"/>
      <c r="L47" s="12" t="s">
        <v>17</v>
      </c>
      <c r="M47" s="65" t="s">
        <v>13</v>
      </c>
      <c r="N47" s="15">
        <v>51</v>
      </c>
      <c r="O47" s="15" t="s">
        <v>25</v>
      </c>
      <c r="P47" s="14" t="s">
        <v>23</v>
      </c>
      <c r="Q47" s="72"/>
      <c r="R47" s="30">
        <v>35.96</v>
      </c>
      <c r="S47" s="30">
        <v>3.92</v>
      </c>
      <c r="T47" s="14">
        <v>1</v>
      </c>
      <c r="U47" s="52"/>
      <c r="V47" s="21"/>
    </row>
    <row r="48" spans="1:22" x14ac:dyDescent="0.25">
      <c r="A48" s="12" t="s">
        <v>22</v>
      </c>
      <c r="B48" s="65" t="s">
        <v>13</v>
      </c>
      <c r="C48" s="15">
        <v>52</v>
      </c>
      <c r="D48" s="15" t="s">
        <v>79</v>
      </c>
      <c r="E48" s="14" t="s">
        <v>23</v>
      </c>
      <c r="F48" s="78"/>
      <c r="G48" s="72">
        <v>39</v>
      </c>
      <c r="H48" s="30">
        <v>2.7422991981417093</v>
      </c>
      <c r="I48" s="14">
        <v>4</v>
      </c>
      <c r="J48" s="101"/>
      <c r="L48" s="12" t="s">
        <v>22</v>
      </c>
      <c r="M48" s="65" t="s">
        <v>13</v>
      </c>
      <c r="N48" s="15">
        <v>52</v>
      </c>
      <c r="O48" s="15" t="s">
        <v>79</v>
      </c>
      <c r="P48" s="14" t="s">
        <v>23</v>
      </c>
      <c r="Q48" s="72"/>
      <c r="R48" s="30">
        <v>34.020000000000003</v>
      </c>
      <c r="S48" s="30">
        <v>3.47</v>
      </c>
      <c r="T48" s="14">
        <v>1</v>
      </c>
      <c r="U48" s="52"/>
      <c r="V48" s="21"/>
    </row>
    <row r="49" spans="1:22" x14ac:dyDescent="0.25">
      <c r="A49" s="12" t="s">
        <v>16</v>
      </c>
      <c r="B49" s="65" t="s">
        <v>13</v>
      </c>
      <c r="C49" s="15">
        <v>53</v>
      </c>
      <c r="D49" s="15" t="s">
        <v>79</v>
      </c>
      <c r="E49" s="14" t="s">
        <v>23</v>
      </c>
      <c r="F49" s="73"/>
      <c r="G49" s="72">
        <v>136.19999999999999</v>
      </c>
      <c r="H49" s="30">
        <v>4.4000445440504121</v>
      </c>
      <c r="I49" s="14">
        <v>4</v>
      </c>
      <c r="J49" s="101"/>
      <c r="L49" s="12" t="s">
        <v>16</v>
      </c>
      <c r="M49" s="65" t="s">
        <v>13</v>
      </c>
      <c r="N49" s="15">
        <v>53</v>
      </c>
      <c r="O49" s="15" t="s">
        <v>79</v>
      </c>
      <c r="P49" s="14" t="s">
        <v>23</v>
      </c>
      <c r="Q49" s="72"/>
      <c r="R49" s="30">
        <v>129.19999999999999</v>
      </c>
      <c r="S49" s="30">
        <v>3.5</v>
      </c>
      <c r="T49" s="14">
        <v>1</v>
      </c>
      <c r="U49" s="52"/>
      <c r="V49" s="21"/>
    </row>
    <row r="50" spans="1:22" x14ac:dyDescent="0.25">
      <c r="A50" s="12" t="s">
        <v>12</v>
      </c>
      <c r="B50" s="65" t="s">
        <v>13</v>
      </c>
      <c r="C50" s="15">
        <v>54</v>
      </c>
      <c r="D50" s="15" t="s">
        <v>79</v>
      </c>
      <c r="E50" s="14" t="s">
        <v>23</v>
      </c>
      <c r="F50" s="73"/>
      <c r="G50" s="72">
        <v>179.1</v>
      </c>
      <c r="H50" s="30">
        <v>5.2802114612750009</v>
      </c>
      <c r="I50" s="14">
        <v>4</v>
      </c>
      <c r="J50" s="101"/>
      <c r="L50" s="12" t="s">
        <v>12</v>
      </c>
      <c r="M50" s="65" t="s">
        <v>13</v>
      </c>
      <c r="N50" s="15">
        <v>54</v>
      </c>
      <c r="O50" s="15" t="s">
        <v>79</v>
      </c>
      <c r="P50" s="14" t="s">
        <v>23</v>
      </c>
      <c r="Q50" s="72"/>
      <c r="R50" s="30">
        <v>171.3</v>
      </c>
      <c r="S50" s="30">
        <v>6.1</v>
      </c>
      <c r="T50" s="14">
        <v>1</v>
      </c>
      <c r="U50" s="52"/>
      <c r="V50" s="21"/>
    </row>
    <row r="51" spans="1:22" x14ac:dyDescent="0.25">
      <c r="A51" s="12" t="s">
        <v>20</v>
      </c>
      <c r="B51" s="65" t="s">
        <v>13</v>
      </c>
      <c r="C51" s="15">
        <v>55</v>
      </c>
      <c r="D51" s="15" t="s">
        <v>79</v>
      </c>
      <c r="E51" s="14" t="s">
        <v>23</v>
      </c>
      <c r="F51" s="78"/>
      <c r="G51" s="72">
        <v>54.8</v>
      </c>
      <c r="H51" s="30">
        <v>3.0099762998767372</v>
      </c>
      <c r="I51" s="14">
        <v>4</v>
      </c>
      <c r="J51" s="101"/>
      <c r="L51" s="12" t="s">
        <v>20</v>
      </c>
      <c r="M51" s="65" t="s">
        <v>13</v>
      </c>
      <c r="N51" s="15">
        <v>55</v>
      </c>
      <c r="O51" s="15" t="s">
        <v>79</v>
      </c>
      <c r="P51" s="14" t="s">
        <v>23</v>
      </c>
      <c r="Q51" s="72"/>
      <c r="R51" s="30">
        <v>51.83</v>
      </c>
      <c r="S51" s="30">
        <v>1.64</v>
      </c>
      <c r="T51" s="14">
        <v>1</v>
      </c>
      <c r="U51" s="52"/>
      <c r="V51" s="21"/>
    </row>
    <row r="52" spans="1:22" x14ac:dyDescent="0.25">
      <c r="A52" s="12" t="s">
        <v>19</v>
      </c>
      <c r="B52" s="65" t="s">
        <v>13</v>
      </c>
      <c r="C52" s="15">
        <v>56</v>
      </c>
      <c r="D52" s="15" t="s">
        <v>79</v>
      </c>
      <c r="E52" s="14" t="s">
        <v>23</v>
      </c>
      <c r="F52" s="78"/>
      <c r="G52" s="72">
        <v>96.7</v>
      </c>
      <c r="H52" s="30">
        <v>3.7583357778909399</v>
      </c>
      <c r="I52" s="14">
        <v>4</v>
      </c>
      <c r="J52" s="101"/>
      <c r="L52" s="12" t="s">
        <v>19</v>
      </c>
      <c r="M52" s="65" t="s">
        <v>13</v>
      </c>
      <c r="N52" s="15">
        <v>56</v>
      </c>
      <c r="O52" s="15" t="s">
        <v>79</v>
      </c>
      <c r="P52" s="14" t="s">
        <v>23</v>
      </c>
      <c r="Q52" s="72"/>
      <c r="R52" s="30">
        <v>92.52</v>
      </c>
      <c r="S52" s="30">
        <v>2.2200000000000002</v>
      </c>
      <c r="T52" s="14">
        <v>1</v>
      </c>
      <c r="U52" s="52"/>
      <c r="V52" s="21"/>
    </row>
    <row r="53" spans="1:22" x14ac:dyDescent="0.25">
      <c r="A53" s="12" t="s">
        <v>17</v>
      </c>
      <c r="B53" s="65" t="s">
        <v>13</v>
      </c>
      <c r="C53" s="15">
        <v>57</v>
      </c>
      <c r="D53" s="15" t="s">
        <v>79</v>
      </c>
      <c r="E53" s="14" t="s">
        <v>23</v>
      </c>
      <c r="F53" s="73"/>
      <c r="G53" s="72">
        <v>168.2</v>
      </c>
      <c r="H53" s="30">
        <v>5.0735044357452797</v>
      </c>
      <c r="I53" s="14">
        <v>4</v>
      </c>
      <c r="J53" s="101"/>
      <c r="L53" s="12" t="s">
        <v>17</v>
      </c>
      <c r="M53" s="65" t="s">
        <v>13</v>
      </c>
      <c r="N53" s="15">
        <v>57</v>
      </c>
      <c r="O53" s="15" t="s">
        <v>79</v>
      </c>
      <c r="P53" s="14" t="s">
        <v>15</v>
      </c>
      <c r="Q53" s="72"/>
      <c r="R53" s="30">
        <v>164.8</v>
      </c>
      <c r="S53" s="30">
        <v>4.5</v>
      </c>
      <c r="T53" s="14" t="s">
        <v>74</v>
      </c>
      <c r="U53" s="52"/>
      <c r="V53" s="21"/>
    </row>
    <row r="54" spans="1:22" x14ac:dyDescent="0.25">
      <c r="A54" s="12" t="s">
        <v>22</v>
      </c>
      <c r="B54" s="65" t="s">
        <v>13</v>
      </c>
      <c r="C54" s="15">
        <v>58</v>
      </c>
      <c r="D54" s="15" t="s">
        <v>18</v>
      </c>
      <c r="E54" s="14" t="s">
        <v>15</v>
      </c>
      <c r="F54" s="41">
        <v>0.77</v>
      </c>
      <c r="G54" s="30">
        <v>0.4</v>
      </c>
      <c r="H54" s="30">
        <v>3.8752682320610306E-2</v>
      </c>
      <c r="I54" s="14">
        <v>4</v>
      </c>
      <c r="J54" s="105">
        <f t="shared" ref="J54:J60" si="9">((F54-G54))</f>
        <v>0.37</v>
      </c>
      <c r="L54" s="12" t="s">
        <v>22</v>
      </c>
      <c r="M54" s="65" t="s">
        <v>13</v>
      </c>
      <c r="N54" s="15">
        <v>58</v>
      </c>
      <c r="O54" s="15" t="s">
        <v>18</v>
      </c>
      <c r="P54" s="14" t="s">
        <v>15</v>
      </c>
      <c r="Q54" s="30">
        <f t="shared" ref="Q54:Q60" si="10">F54</f>
        <v>0.77</v>
      </c>
      <c r="R54" s="30">
        <v>0.42670000000000002</v>
      </c>
      <c r="S54" s="30">
        <v>8.0799999999999997E-2</v>
      </c>
      <c r="T54" s="14" t="s">
        <v>74</v>
      </c>
      <c r="U54" s="30">
        <f>Q54-R54</f>
        <v>0.34329999999999999</v>
      </c>
      <c r="V54" s="77">
        <f t="shared" ref="V54:V59" si="11">(Q54-R54)/S54</f>
        <v>4.2487623762376234</v>
      </c>
    </row>
    <row r="55" spans="1:22" x14ac:dyDescent="0.25">
      <c r="A55" s="12" t="s">
        <v>16</v>
      </c>
      <c r="B55" s="65" t="s">
        <v>13</v>
      </c>
      <c r="C55" s="15">
        <v>59</v>
      </c>
      <c r="D55" s="15" t="s">
        <v>18</v>
      </c>
      <c r="E55" s="14" t="s">
        <v>15</v>
      </c>
      <c r="F55" s="41">
        <v>16.13</v>
      </c>
      <c r="G55" s="30">
        <v>16.12</v>
      </c>
      <c r="H55" s="30">
        <v>0.20125314140156741</v>
      </c>
      <c r="I55" s="52">
        <v>4</v>
      </c>
      <c r="J55" s="89">
        <f t="shared" si="9"/>
        <v>9.9999999999980105E-3</v>
      </c>
      <c r="L55" s="12" t="s">
        <v>16</v>
      </c>
      <c r="M55" s="65" t="s">
        <v>13</v>
      </c>
      <c r="N55" s="15">
        <v>59</v>
      </c>
      <c r="O55" s="15" t="s">
        <v>18</v>
      </c>
      <c r="P55" s="14" t="s">
        <v>15</v>
      </c>
      <c r="Q55" s="30">
        <f t="shared" si="10"/>
        <v>16.13</v>
      </c>
      <c r="R55" s="30">
        <v>16.13</v>
      </c>
      <c r="S55" s="69">
        <v>0.06</v>
      </c>
      <c r="T55" s="14" t="s">
        <v>74</v>
      </c>
      <c r="U55" s="30">
        <f t="shared" ref="U55:U60" si="12">Q55-R55</f>
        <v>0</v>
      </c>
      <c r="V55" s="77">
        <f t="shared" si="11"/>
        <v>0</v>
      </c>
    </row>
    <row r="56" spans="1:22" x14ac:dyDescent="0.25">
      <c r="A56" s="12" t="s">
        <v>12</v>
      </c>
      <c r="B56" s="65" t="s">
        <v>13</v>
      </c>
      <c r="C56" s="15">
        <v>61</v>
      </c>
      <c r="D56" s="15" t="s">
        <v>18</v>
      </c>
      <c r="E56" s="14" t="s">
        <v>15</v>
      </c>
      <c r="F56" s="41">
        <v>5.54</v>
      </c>
      <c r="G56" s="30">
        <v>5.41</v>
      </c>
      <c r="H56" s="30">
        <v>9.043999722662964E-2</v>
      </c>
      <c r="I56" s="52">
        <v>4</v>
      </c>
      <c r="J56" s="89">
        <f t="shared" si="9"/>
        <v>0.12999999999999989</v>
      </c>
      <c r="L56" s="12" t="s">
        <v>12</v>
      </c>
      <c r="M56" s="65" t="s">
        <v>13</v>
      </c>
      <c r="N56" s="15">
        <v>61</v>
      </c>
      <c r="O56" s="15" t="s">
        <v>18</v>
      </c>
      <c r="P56" s="14" t="s">
        <v>15</v>
      </c>
      <c r="Q56" s="30">
        <f t="shared" si="10"/>
        <v>5.54</v>
      </c>
      <c r="R56" s="30">
        <v>5.4039999999999999</v>
      </c>
      <c r="S56" s="69">
        <v>6.4000000000000001E-2</v>
      </c>
      <c r="T56" s="14" t="s">
        <v>74</v>
      </c>
      <c r="U56" s="30">
        <f t="shared" si="12"/>
        <v>0.13600000000000012</v>
      </c>
      <c r="V56" s="77">
        <f t="shared" si="11"/>
        <v>2.1250000000000018</v>
      </c>
    </row>
    <row r="57" spans="1:22" x14ac:dyDescent="0.25">
      <c r="A57" s="12" t="s">
        <v>26</v>
      </c>
      <c r="B57" s="65" t="s">
        <v>13</v>
      </c>
      <c r="C57" s="15">
        <v>63</v>
      </c>
      <c r="D57" s="15" t="s">
        <v>18</v>
      </c>
      <c r="E57" s="14" t="s">
        <v>15</v>
      </c>
      <c r="F57" s="41">
        <v>6.91</v>
      </c>
      <c r="G57" s="30">
        <v>6.72</v>
      </c>
      <c r="H57" s="30">
        <v>0.10405454980548709</v>
      </c>
      <c r="I57" s="52">
        <v>4</v>
      </c>
      <c r="J57" s="89">
        <f t="shared" si="9"/>
        <v>0.19000000000000039</v>
      </c>
      <c r="L57" s="12" t="s">
        <v>26</v>
      </c>
      <c r="M57" s="65" t="s">
        <v>13</v>
      </c>
      <c r="N57" s="15">
        <v>63</v>
      </c>
      <c r="O57" s="15" t="s">
        <v>18</v>
      </c>
      <c r="P57" s="14" t="s">
        <v>15</v>
      </c>
      <c r="Q57" s="30">
        <f t="shared" si="10"/>
        <v>6.91</v>
      </c>
      <c r="R57" s="30">
        <v>6.7069999999999999</v>
      </c>
      <c r="S57" s="69">
        <v>6.8000000000000005E-2</v>
      </c>
      <c r="T57" s="14" t="s">
        <v>74</v>
      </c>
      <c r="U57" s="30">
        <f t="shared" si="12"/>
        <v>0.20300000000000029</v>
      </c>
      <c r="V57" s="77">
        <f t="shared" si="11"/>
        <v>2.9852941176470629</v>
      </c>
    </row>
    <row r="58" spans="1:22" x14ac:dyDescent="0.25">
      <c r="A58" s="12" t="s">
        <v>24</v>
      </c>
      <c r="B58" s="65" t="s">
        <v>13</v>
      </c>
      <c r="C58" s="15">
        <v>64</v>
      </c>
      <c r="D58" s="15" t="s">
        <v>18</v>
      </c>
      <c r="E58" s="14" t="s">
        <v>15</v>
      </c>
      <c r="F58" s="41">
        <v>19.690000000000001</v>
      </c>
      <c r="G58" s="30">
        <v>19.78</v>
      </c>
      <c r="H58" s="30">
        <v>0.2386209770858187</v>
      </c>
      <c r="I58" s="52">
        <v>4</v>
      </c>
      <c r="J58" s="89">
        <f t="shared" si="9"/>
        <v>-8.9999999999999858E-2</v>
      </c>
      <c r="L58" s="12" t="s">
        <v>24</v>
      </c>
      <c r="M58" s="65" t="s">
        <v>13</v>
      </c>
      <c r="N58" s="15">
        <v>64</v>
      </c>
      <c r="O58" s="15" t="s">
        <v>18</v>
      </c>
      <c r="P58" s="14" t="s">
        <v>15</v>
      </c>
      <c r="Q58" s="30">
        <f t="shared" si="10"/>
        <v>19.690000000000001</v>
      </c>
      <c r="R58" s="30">
        <v>19.75</v>
      </c>
      <c r="S58" s="69">
        <v>0.08</v>
      </c>
      <c r="T58" s="14" t="s">
        <v>74</v>
      </c>
      <c r="U58" s="30">
        <f t="shared" si="12"/>
        <v>-5.9999999999998721E-2</v>
      </c>
      <c r="V58" s="77">
        <f t="shared" si="11"/>
        <v>-0.74999999999998401</v>
      </c>
    </row>
    <row r="59" spans="1:22" x14ac:dyDescent="0.25">
      <c r="A59" s="12" t="s">
        <v>20</v>
      </c>
      <c r="B59" s="65" t="s">
        <v>13</v>
      </c>
      <c r="C59" s="15">
        <v>65</v>
      </c>
      <c r="D59" s="15" t="s">
        <v>18</v>
      </c>
      <c r="E59" s="14" t="s">
        <v>15</v>
      </c>
      <c r="F59" s="41">
        <v>13.15</v>
      </c>
      <c r="G59" s="30">
        <v>12.54</v>
      </c>
      <c r="H59" s="30">
        <v>0.16447908496572547</v>
      </c>
      <c r="I59" s="52">
        <v>4</v>
      </c>
      <c r="J59" s="105">
        <f t="shared" si="9"/>
        <v>0.61000000000000121</v>
      </c>
      <c r="L59" s="12" t="s">
        <v>20</v>
      </c>
      <c r="M59" s="65" t="s">
        <v>13</v>
      </c>
      <c r="N59" s="15">
        <v>65</v>
      </c>
      <c r="O59" s="15" t="s">
        <v>18</v>
      </c>
      <c r="P59" s="14" t="s">
        <v>15</v>
      </c>
      <c r="Q59" s="30">
        <f t="shared" si="10"/>
        <v>13.15</v>
      </c>
      <c r="R59" s="30">
        <v>12.55</v>
      </c>
      <c r="S59" s="69">
        <v>7.0000000000000007E-2</v>
      </c>
      <c r="T59" s="14" t="s">
        <v>74</v>
      </c>
      <c r="U59" s="30">
        <f t="shared" si="12"/>
        <v>0.59999999999999964</v>
      </c>
      <c r="V59" s="77">
        <f t="shared" si="11"/>
        <v>8.5714285714285658</v>
      </c>
    </row>
    <row r="60" spans="1:22" x14ac:dyDescent="0.25">
      <c r="A60" s="50" t="s">
        <v>19</v>
      </c>
      <c r="B60" s="67" t="s">
        <v>13</v>
      </c>
      <c r="C60" s="15">
        <v>66</v>
      </c>
      <c r="D60" s="51" t="s">
        <v>18</v>
      </c>
      <c r="E60" s="40" t="s">
        <v>15</v>
      </c>
      <c r="F60" s="41">
        <v>14.39</v>
      </c>
      <c r="G60" s="30">
        <v>13.69</v>
      </c>
      <c r="H60" s="30">
        <v>0.1762969021736612</v>
      </c>
      <c r="I60" s="52">
        <v>4</v>
      </c>
      <c r="J60" s="105">
        <f t="shared" si="9"/>
        <v>0.70000000000000107</v>
      </c>
      <c r="L60" s="50" t="s">
        <v>19</v>
      </c>
      <c r="M60" s="67" t="s">
        <v>13</v>
      </c>
      <c r="N60" s="51">
        <v>66</v>
      </c>
      <c r="O60" s="51" t="s">
        <v>18</v>
      </c>
      <c r="P60" s="40" t="s">
        <v>15</v>
      </c>
      <c r="Q60" s="30">
        <f t="shared" si="10"/>
        <v>14.39</v>
      </c>
      <c r="R60" s="41">
        <v>13.71</v>
      </c>
      <c r="S60" s="69">
        <v>0.09</v>
      </c>
      <c r="T60" s="73">
        <v>1</v>
      </c>
      <c r="U60" s="30">
        <f t="shared" si="12"/>
        <v>0.67999999999999972</v>
      </c>
      <c r="V60" s="68">
        <f>(Q60-R60)/S60</f>
        <v>7.5555555555555527</v>
      </c>
    </row>
    <row r="61" spans="1:22" x14ac:dyDescent="0.25">
      <c r="A61" s="12" t="s">
        <v>12</v>
      </c>
      <c r="B61" s="65" t="s">
        <v>13</v>
      </c>
      <c r="C61" s="15">
        <v>66</v>
      </c>
      <c r="D61" s="15" t="s">
        <v>14</v>
      </c>
      <c r="E61" s="14" t="s">
        <v>15</v>
      </c>
      <c r="F61" s="41"/>
      <c r="G61" s="30">
        <v>2.72</v>
      </c>
      <c r="H61" s="30">
        <v>0.27200000000000002</v>
      </c>
      <c r="I61" s="52">
        <v>4</v>
      </c>
      <c r="J61" s="101"/>
      <c r="L61" s="12" t="s">
        <v>12</v>
      </c>
      <c r="M61" s="65" t="s">
        <v>13</v>
      </c>
      <c r="N61" s="15">
        <v>66</v>
      </c>
      <c r="O61" s="15" t="s">
        <v>14</v>
      </c>
      <c r="P61" s="14" t="s">
        <v>15</v>
      </c>
      <c r="Q61" s="30"/>
      <c r="R61" s="30">
        <v>2.7040000000000002</v>
      </c>
      <c r="S61" s="69">
        <v>0.09</v>
      </c>
      <c r="T61" s="14">
        <v>1</v>
      </c>
      <c r="U61" s="52"/>
      <c r="V61" s="21"/>
    </row>
    <row r="62" spans="1:22" ht="15.75" thickBot="1" x14ac:dyDescent="0.3">
      <c r="A62" s="108" t="s">
        <v>24</v>
      </c>
      <c r="B62" s="109" t="s">
        <v>13</v>
      </c>
      <c r="C62" s="76">
        <v>67</v>
      </c>
      <c r="D62" s="110" t="s">
        <v>14</v>
      </c>
      <c r="E62" s="81" t="s">
        <v>15</v>
      </c>
      <c r="F62" s="63"/>
      <c r="G62" s="61">
        <v>5.58</v>
      </c>
      <c r="H62" s="61">
        <v>0.55800000000000005</v>
      </c>
      <c r="I62" s="62">
        <v>4</v>
      </c>
      <c r="J62" s="103"/>
      <c r="L62" s="108" t="s">
        <v>24</v>
      </c>
      <c r="M62" s="109" t="s">
        <v>13</v>
      </c>
      <c r="N62" s="110">
        <v>67</v>
      </c>
      <c r="O62" s="110" t="s">
        <v>14</v>
      </c>
      <c r="P62" s="60" t="s">
        <v>15</v>
      </c>
      <c r="Q62" s="63"/>
      <c r="R62" s="63">
        <v>5.4640000000000004</v>
      </c>
      <c r="S62" s="82">
        <v>0.1</v>
      </c>
      <c r="T62" s="74">
        <v>1</v>
      </c>
      <c r="U62" s="62"/>
      <c r="V62" s="120"/>
    </row>
    <row r="63" spans="1:22" x14ac:dyDescent="0.25">
      <c r="V63" s="9"/>
    </row>
    <row r="64" spans="1:22" x14ac:dyDescent="0.25">
      <c r="V64" s="9"/>
    </row>
    <row r="65" spans="22:22" x14ac:dyDescent="0.25">
      <c r="V65" s="9"/>
    </row>
    <row r="66" spans="22:22" x14ac:dyDescent="0.25">
      <c r="V66" s="9"/>
    </row>
    <row r="67" spans="22:22" x14ac:dyDescent="0.25">
      <c r="V67" s="9"/>
    </row>
  </sheetData>
  <sheetProtection algorithmName="SHA-512" hashValue="PGcPvgeUYpZAsb6Bsn5AfQb3XZ79D/9VNm199jT16KXlLPAJVLZAjOIVSE/J41PSNWsNJ9ASKgZRZg9o68cM5Q==" saltValue="7XYg8lgbIULNI/KgkZyZlQ==" spinCount="100000" sheet="1" objects="1" scenarios="1" selectLockedCells="1" selectUnlockedCells="1"/>
  <mergeCells count="3">
    <mergeCell ref="A2:J2"/>
    <mergeCell ref="A8:J8"/>
    <mergeCell ref="L8:V8"/>
  </mergeCells>
  <conditionalFormatting sqref="V60">
    <cfRule type="cellIs" dxfId="50" priority="31" stopIfTrue="1" operator="between">
      <formula>-2</formula>
      <formula>2</formula>
    </cfRule>
    <cfRule type="cellIs" dxfId="49" priority="32" stopIfTrue="1" operator="between">
      <formula>-3</formula>
      <formula>3</formula>
    </cfRule>
    <cfRule type="cellIs" dxfId="48" priority="33" operator="notBetween">
      <formula>-3</formula>
      <formula>3</formula>
    </cfRule>
  </conditionalFormatting>
  <conditionalFormatting sqref="V54:V59">
    <cfRule type="cellIs" dxfId="47" priority="25" stopIfTrue="1" operator="between">
      <formula>-2</formula>
      <formula>2</formula>
    </cfRule>
    <cfRule type="cellIs" dxfId="46" priority="26" stopIfTrue="1" operator="between">
      <formula>-3</formula>
      <formula>3</formula>
    </cfRule>
    <cfRule type="cellIs" dxfId="45" priority="27" operator="notBetween">
      <formula>-3</formula>
      <formula>3</formula>
    </cfRule>
  </conditionalFormatting>
  <conditionalFormatting sqref="V26:V28 V38">
    <cfRule type="cellIs" dxfId="44" priority="1" stopIfTrue="1" operator="between">
      <formula>-2</formula>
      <formula>2</formula>
    </cfRule>
    <cfRule type="cellIs" dxfId="43" priority="2" stopIfTrue="1" operator="between">
      <formula>-3</formula>
      <formula>3</formula>
    </cfRule>
    <cfRule type="cellIs" dxfId="4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75"/>
  <sheetViews>
    <sheetView topLeftCell="A5" zoomScale="70" zoomScaleNormal="70" zoomScaleSheetLayoutView="5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761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91.06</v>
      </c>
      <c r="G14" s="87">
        <v>87.41549071498342</v>
      </c>
      <c r="H14" s="47">
        <f>G14*0.04</f>
        <v>3.4966196285993369</v>
      </c>
      <c r="I14" s="44"/>
      <c r="J14" s="106">
        <f>((F14-G14)/G14)*100</f>
        <v>4.1691801478292181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131.1</v>
      </c>
      <c r="G15" s="87">
        <v>131.04833333333337</v>
      </c>
      <c r="H15" s="47">
        <f>2.7/2</f>
        <v>1.35</v>
      </c>
      <c r="I15" s="44"/>
      <c r="J15" s="107">
        <f>F15-G15</f>
        <v>5.1666666666619676E-2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7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6.8</v>
      </c>
      <c r="G16" s="47">
        <v>6.2735776727025003</v>
      </c>
      <c r="H16" s="47">
        <f>G16*(12.5/200)</f>
        <v>0.39209860454390627</v>
      </c>
      <c r="I16" s="44"/>
      <c r="J16" s="106">
        <f t="shared" ref="J16:J28" si="0">((F16-G16)/G16)*100</f>
        <v>8.391102410161599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6.3</v>
      </c>
      <c r="G17" s="47">
        <v>6.2854925543319045</v>
      </c>
      <c r="H17" s="47">
        <f>G17*(12.5/200)</f>
        <v>0.39284328464574403</v>
      </c>
      <c r="I17" s="44"/>
      <c r="J17" s="106">
        <f t="shared" si="0"/>
        <v>0.23080841386244208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24</v>
      </c>
      <c r="B18" s="66" t="s">
        <v>13</v>
      </c>
      <c r="C18" s="45">
        <v>6</v>
      </c>
      <c r="D18" s="45" t="s">
        <v>57</v>
      </c>
      <c r="E18" s="44" t="s">
        <v>55</v>
      </c>
      <c r="F18" s="75">
        <v>13.5</v>
      </c>
      <c r="G18" s="87">
        <v>13.256052903357995</v>
      </c>
      <c r="H18" s="47">
        <f>G18*(12.5/200)</f>
        <v>0.82850330645987469</v>
      </c>
      <c r="I18" s="44"/>
      <c r="J18" s="106">
        <f t="shared" si="0"/>
        <v>1.8402694861017703</v>
      </c>
      <c r="K18" s="32"/>
      <c r="L18" s="42" t="s">
        <v>24</v>
      </c>
      <c r="M18" s="66" t="s">
        <v>13</v>
      </c>
      <c r="N18" s="45">
        <v>6</v>
      </c>
      <c r="O18" s="45" t="s">
        <v>57</v>
      </c>
      <c r="P18" s="44" t="s">
        <v>55</v>
      </c>
      <c r="Q18" s="75"/>
      <c r="R18" s="47"/>
      <c r="S18" s="44"/>
      <c r="T18" s="44"/>
      <c r="U18" s="44"/>
      <c r="V18" s="106"/>
    </row>
    <row r="19" spans="1:22" x14ac:dyDescent="0.25">
      <c r="A19" s="42" t="s">
        <v>20</v>
      </c>
      <c r="B19" s="66" t="s">
        <v>13</v>
      </c>
      <c r="C19" s="45">
        <v>7</v>
      </c>
      <c r="D19" s="45" t="s">
        <v>56</v>
      </c>
      <c r="E19" s="44" t="s">
        <v>55</v>
      </c>
      <c r="F19" s="75">
        <v>13.6</v>
      </c>
      <c r="G19" s="87">
        <v>13.456535599274657</v>
      </c>
      <c r="H19" s="47">
        <f t="shared" ref="H19" si="1">G19*(12.5/200)</f>
        <v>0.84103347495466607</v>
      </c>
      <c r="I19" s="44"/>
      <c r="J19" s="106">
        <f t="shared" si="0"/>
        <v>1.0661317667310717</v>
      </c>
      <c r="K19" s="32"/>
      <c r="L19" s="42" t="s">
        <v>20</v>
      </c>
      <c r="M19" s="66" t="s">
        <v>13</v>
      </c>
      <c r="N19" s="45">
        <v>7</v>
      </c>
      <c r="O19" s="45" t="s">
        <v>56</v>
      </c>
      <c r="P19" s="44" t="s">
        <v>55</v>
      </c>
      <c r="Q19" s="75"/>
      <c r="R19" s="47"/>
      <c r="S19" s="44"/>
      <c r="T19" s="44"/>
      <c r="U19" s="44"/>
      <c r="V19" s="106"/>
    </row>
    <row r="20" spans="1:22" x14ac:dyDescent="0.25">
      <c r="A20" s="42" t="s">
        <v>17</v>
      </c>
      <c r="B20" s="66" t="s">
        <v>13</v>
      </c>
      <c r="C20" s="45">
        <v>9</v>
      </c>
      <c r="D20" s="45" t="s">
        <v>52</v>
      </c>
      <c r="E20" s="44" t="s">
        <v>53</v>
      </c>
      <c r="F20" s="46">
        <v>8.01</v>
      </c>
      <c r="G20" s="47">
        <v>9.41</v>
      </c>
      <c r="H20" s="47">
        <f>G20*0.075</f>
        <v>0.70574999999999999</v>
      </c>
      <c r="I20" s="44"/>
      <c r="J20" s="106">
        <f t="shared" si="0"/>
        <v>-14.877789585547294</v>
      </c>
      <c r="K20" s="32"/>
      <c r="L20" s="42" t="s">
        <v>17</v>
      </c>
      <c r="M20" s="66" t="s">
        <v>13</v>
      </c>
      <c r="N20" s="45">
        <v>9</v>
      </c>
      <c r="O20" s="45" t="s">
        <v>52</v>
      </c>
      <c r="P20" s="44" t="s">
        <v>53</v>
      </c>
      <c r="Q20" s="75"/>
      <c r="R20" s="47"/>
      <c r="S20" s="44"/>
      <c r="T20" s="44"/>
      <c r="U20" s="44"/>
      <c r="V20" s="106"/>
    </row>
    <row r="21" spans="1:22" x14ac:dyDescent="0.25">
      <c r="A21" s="12" t="s">
        <v>51</v>
      </c>
      <c r="B21" s="65" t="s">
        <v>43</v>
      </c>
      <c r="C21" s="15">
        <v>10</v>
      </c>
      <c r="D21" s="15" t="s">
        <v>44</v>
      </c>
      <c r="E21" s="14" t="s">
        <v>45</v>
      </c>
      <c r="F21" s="41">
        <v>6.9</v>
      </c>
      <c r="G21" s="41">
        <v>6.6504028991942015</v>
      </c>
      <c r="H21" s="30">
        <f>G21*0.05</f>
        <v>0.33252014495971011</v>
      </c>
      <c r="I21" s="14"/>
      <c r="J21" s="99">
        <f t="shared" si="0"/>
        <v>3.7531124743741677</v>
      </c>
      <c r="K21" s="32"/>
      <c r="L21" s="12" t="s">
        <v>51</v>
      </c>
      <c r="M21" s="13" t="s">
        <v>43</v>
      </c>
      <c r="N21" s="14">
        <v>10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x14ac:dyDescent="0.25">
      <c r="A22" s="12" t="s">
        <v>50</v>
      </c>
      <c r="B22" s="65" t="s">
        <v>43</v>
      </c>
      <c r="C22" s="15">
        <v>11</v>
      </c>
      <c r="D22" s="15" t="s">
        <v>44</v>
      </c>
      <c r="E22" s="14" t="s">
        <v>45</v>
      </c>
      <c r="F22" s="78">
        <v>13.2</v>
      </c>
      <c r="G22" s="78">
        <v>13.086207324121684</v>
      </c>
      <c r="H22" s="30">
        <f t="shared" ref="H22:H28" si="2">G22*0.05</f>
        <v>0.65431036620608429</v>
      </c>
      <c r="I22" s="52"/>
      <c r="J22" s="99">
        <f t="shared" si="0"/>
        <v>0.86956192164678781</v>
      </c>
      <c r="K22" s="32"/>
      <c r="L22" s="12" t="s">
        <v>50</v>
      </c>
      <c r="M22" s="13" t="s">
        <v>43</v>
      </c>
      <c r="N22" s="14">
        <v>11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x14ac:dyDescent="0.25">
      <c r="A23" s="12" t="s">
        <v>49</v>
      </c>
      <c r="B23" s="65" t="s">
        <v>43</v>
      </c>
      <c r="C23" s="15">
        <v>12</v>
      </c>
      <c r="D23" s="15" t="s">
        <v>44</v>
      </c>
      <c r="E23" s="14" t="s">
        <v>45</v>
      </c>
      <c r="F23" s="78">
        <v>21.4</v>
      </c>
      <c r="G23" s="78">
        <v>20.5335794627286</v>
      </c>
      <c r="H23" s="30">
        <f t="shared" si="2"/>
        <v>1.0266789731364301</v>
      </c>
      <c r="I23" s="52"/>
      <c r="J23" s="99">
        <f t="shared" si="0"/>
        <v>4.2195299599082396</v>
      </c>
      <c r="L23" s="12" t="s">
        <v>49</v>
      </c>
      <c r="M23" s="13" t="s">
        <v>43</v>
      </c>
      <c r="N23" s="14">
        <v>12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70</v>
      </c>
      <c r="B24" s="65" t="s">
        <v>43</v>
      </c>
      <c r="C24" s="15">
        <v>13</v>
      </c>
      <c r="D24" s="15" t="s">
        <v>44</v>
      </c>
      <c r="E24" s="14" t="s">
        <v>45</v>
      </c>
      <c r="F24" s="41">
        <v>0</v>
      </c>
      <c r="G24" s="72">
        <v>0</v>
      </c>
      <c r="H24" s="30"/>
      <c r="I24" s="52"/>
      <c r="J24" s="99"/>
      <c r="L24" s="12" t="s">
        <v>70</v>
      </c>
      <c r="M24" s="13" t="s">
        <v>43</v>
      </c>
      <c r="N24" s="14">
        <v>13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71</v>
      </c>
      <c r="B25" s="65" t="s">
        <v>43</v>
      </c>
      <c r="C25" s="15">
        <v>14</v>
      </c>
      <c r="D25" s="15" t="s">
        <v>44</v>
      </c>
      <c r="E25" s="14" t="s">
        <v>45</v>
      </c>
      <c r="F25" s="41">
        <v>0</v>
      </c>
      <c r="G25" s="72">
        <v>0</v>
      </c>
      <c r="H25" s="30"/>
      <c r="I25" s="52"/>
      <c r="J25" s="99"/>
      <c r="L25" s="12" t="s">
        <v>71</v>
      </c>
      <c r="M25" s="13" t="s">
        <v>43</v>
      </c>
      <c r="N25" s="14">
        <v>14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48</v>
      </c>
      <c r="B26" s="65" t="s">
        <v>43</v>
      </c>
      <c r="C26" s="15">
        <v>20</v>
      </c>
      <c r="D26" s="15" t="s">
        <v>44</v>
      </c>
      <c r="E26" s="14" t="s">
        <v>45</v>
      </c>
      <c r="F26" s="78">
        <v>87.5</v>
      </c>
      <c r="G26" s="72">
        <v>87.184563738474552</v>
      </c>
      <c r="H26" s="30">
        <f t="shared" si="2"/>
        <v>4.3592281869237279</v>
      </c>
      <c r="I26" s="52"/>
      <c r="J26" s="99">
        <f t="shared" si="0"/>
        <v>0.36180287885783896</v>
      </c>
      <c r="L26" s="12" t="s">
        <v>48</v>
      </c>
      <c r="M26" s="13" t="s">
        <v>43</v>
      </c>
      <c r="N26" s="14">
        <v>20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47</v>
      </c>
      <c r="B27" s="65" t="s">
        <v>43</v>
      </c>
      <c r="C27" s="15">
        <v>21</v>
      </c>
      <c r="D27" s="15" t="s">
        <v>44</v>
      </c>
      <c r="E27" s="14" t="s">
        <v>45</v>
      </c>
      <c r="F27" s="73">
        <v>115.1</v>
      </c>
      <c r="G27" s="72">
        <v>114.94820451795484</v>
      </c>
      <c r="H27" s="30">
        <f t="shared" si="2"/>
        <v>5.7474102258977418</v>
      </c>
      <c r="I27" s="52"/>
      <c r="J27" s="99">
        <f t="shared" si="0"/>
        <v>0.13205554856791948</v>
      </c>
      <c r="L27" s="12" t="s">
        <v>47</v>
      </c>
      <c r="M27" s="13" t="s">
        <v>43</v>
      </c>
      <c r="N27" s="14">
        <v>21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46</v>
      </c>
      <c r="B28" s="65" t="s">
        <v>43</v>
      </c>
      <c r="C28" s="15">
        <v>22</v>
      </c>
      <c r="D28" s="15" t="s">
        <v>44</v>
      </c>
      <c r="E28" s="14" t="s">
        <v>45</v>
      </c>
      <c r="F28" s="73">
        <v>202.5</v>
      </c>
      <c r="G28" s="72">
        <v>200.14965180537337</v>
      </c>
      <c r="H28" s="30">
        <f t="shared" si="2"/>
        <v>10.007482590268669</v>
      </c>
      <c r="I28" s="52"/>
      <c r="J28" s="99">
        <f t="shared" si="0"/>
        <v>1.1742954201649698</v>
      </c>
      <c r="L28" s="12" t="s">
        <v>46</v>
      </c>
      <c r="M28" s="13" t="s">
        <v>43</v>
      </c>
      <c r="N28" s="14">
        <v>22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12" t="s">
        <v>72</v>
      </c>
      <c r="B29" s="65" t="s">
        <v>43</v>
      </c>
      <c r="C29" s="15">
        <v>23</v>
      </c>
      <c r="D29" s="15" t="s">
        <v>44</v>
      </c>
      <c r="E29" s="14" t="s">
        <v>45</v>
      </c>
      <c r="F29" s="41">
        <v>0</v>
      </c>
      <c r="G29" s="72">
        <v>0</v>
      </c>
      <c r="H29" s="30"/>
      <c r="I29" s="52"/>
      <c r="J29" s="99"/>
      <c r="L29" s="12" t="s">
        <v>72</v>
      </c>
      <c r="M29" s="13" t="s">
        <v>43</v>
      </c>
      <c r="N29" s="14">
        <v>23</v>
      </c>
      <c r="O29" s="15" t="s">
        <v>44</v>
      </c>
      <c r="P29" s="14" t="s">
        <v>45</v>
      </c>
      <c r="Q29" s="30"/>
      <c r="R29" s="30"/>
      <c r="S29" s="14"/>
      <c r="T29" s="14"/>
      <c r="U29" s="52"/>
      <c r="V29" s="21"/>
    </row>
    <row r="30" spans="1:22" x14ac:dyDescent="0.25">
      <c r="A30" s="12" t="s">
        <v>73</v>
      </c>
      <c r="B30" s="65" t="s">
        <v>43</v>
      </c>
      <c r="C30" s="15">
        <v>24</v>
      </c>
      <c r="D30" s="15" t="s">
        <v>44</v>
      </c>
      <c r="E30" s="14" t="s">
        <v>45</v>
      </c>
      <c r="F30" s="41">
        <v>0</v>
      </c>
      <c r="G30" s="72">
        <v>0</v>
      </c>
      <c r="H30" s="30"/>
      <c r="I30" s="52"/>
      <c r="J30" s="99"/>
      <c r="L30" s="12" t="s">
        <v>73</v>
      </c>
      <c r="M30" s="13" t="s">
        <v>43</v>
      </c>
      <c r="N30" s="14">
        <v>24</v>
      </c>
      <c r="O30" s="15" t="s">
        <v>44</v>
      </c>
      <c r="P30" s="14" t="s">
        <v>45</v>
      </c>
      <c r="Q30" s="30"/>
      <c r="R30" s="30"/>
      <c r="S30" s="14"/>
      <c r="T30" s="14"/>
      <c r="U30" s="52"/>
      <c r="V30" s="21"/>
    </row>
    <row r="31" spans="1:22" x14ac:dyDescent="0.25">
      <c r="A31" s="42" t="s">
        <v>42</v>
      </c>
      <c r="B31" s="66" t="s">
        <v>13</v>
      </c>
      <c r="C31" s="45">
        <v>30</v>
      </c>
      <c r="D31" s="45" t="s">
        <v>29</v>
      </c>
      <c r="E31" s="44" t="s">
        <v>30</v>
      </c>
      <c r="F31" s="75">
        <v>103.7</v>
      </c>
      <c r="G31" s="87">
        <v>102.1</v>
      </c>
      <c r="H31" s="47">
        <f>0.075*G31</f>
        <v>7.6574999999999989</v>
      </c>
      <c r="I31" s="53">
        <v>4</v>
      </c>
      <c r="J31" s="100">
        <f>((F31-G31)/G31)*100</f>
        <v>1.5670910871694501</v>
      </c>
      <c r="L31" s="42" t="s">
        <v>42</v>
      </c>
      <c r="M31" s="43" t="s">
        <v>13</v>
      </c>
      <c r="N31" s="44">
        <v>30</v>
      </c>
      <c r="O31" s="45" t="s">
        <v>29</v>
      </c>
      <c r="P31" s="44" t="s">
        <v>30</v>
      </c>
      <c r="Q31" s="75">
        <f t="shared" ref="Q31:Q70" si="3">F31</f>
        <v>103.7</v>
      </c>
      <c r="R31" s="47">
        <v>102</v>
      </c>
      <c r="S31" s="47">
        <v>3.7</v>
      </c>
      <c r="T31" s="44">
        <v>1</v>
      </c>
      <c r="U31" s="48">
        <f>((Q31-R31)/R31)*100</f>
        <v>1.6666666666666694</v>
      </c>
      <c r="V31" s="77">
        <f>(Q31-R31)/S31</f>
        <v>0.45945945945946021</v>
      </c>
    </row>
    <row r="32" spans="1:22" x14ac:dyDescent="0.25">
      <c r="A32" s="42" t="s">
        <v>41</v>
      </c>
      <c r="B32" s="66" t="s">
        <v>13</v>
      </c>
      <c r="C32" s="45">
        <v>31</v>
      </c>
      <c r="D32" s="45" t="s">
        <v>29</v>
      </c>
      <c r="E32" s="44" t="s">
        <v>30</v>
      </c>
      <c r="F32" s="75">
        <v>52.6</v>
      </c>
      <c r="G32" s="87">
        <v>52.3</v>
      </c>
      <c r="H32" s="47">
        <f t="shared" ref="H32:H43" si="4">0.075*G32</f>
        <v>3.9224999999999994</v>
      </c>
      <c r="I32" s="53">
        <v>4</v>
      </c>
      <c r="J32" s="100">
        <f t="shared" ref="J32:J33" si="5">((F32-G32)/G32)*100</f>
        <v>0.57361376673040976</v>
      </c>
      <c r="L32" s="42" t="s">
        <v>41</v>
      </c>
      <c r="M32" s="43" t="s">
        <v>13</v>
      </c>
      <c r="N32" s="44">
        <v>31</v>
      </c>
      <c r="O32" s="45" t="s">
        <v>29</v>
      </c>
      <c r="P32" s="44" t="s">
        <v>30</v>
      </c>
      <c r="Q32" s="75">
        <f t="shared" si="3"/>
        <v>52.6</v>
      </c>
      <c r="R32" s="47">
        <v>52.45</v>
      </c>
      <c r="S32" s="47">
        <v>1.5</v>
      </c>
      <c r="T32" s="44">
        <v>1</v>
      </c>
      <c r="U32" s="48">
        <f t="shared" ref="U32:U56" si="6">((Q32-R32)/R32)*100</f>
        <v>0.28598665395614598</v>
      </c>
      <c r="V32" s="77">
        <f t="shared" ref="V32:V56" si="7">(Q32-R32)/S32</f>
        <v>9.9999999999999048E-2</v>
      </c>
    </row>
    <row r="33" spans="1:22" x14ac:dyDescent="0.25">
      <c r="A33" s="42" t="s">
        <v>40</v>
      </c>
      <c r="B33" s="66" t="s">
        <v>13</v>
      </c>
      <c r="C33" s="45">
        <v>32</v>
      </c>
      <c r="D33" s="45" t="s">
        <v>29</v>
      </c>
      <c r="E33" s="44" t="s">
        <v>30</v>
      </c>
      <c r="F33" s="75">
        <v>73</v>
      </c>
      <c r="G33" s="87">
        <v>71</v>
      </c>
      <c r="H33" s="47">
        <f t="shared" si="4"/>
        <v>5.3250000000000002</v>
      </c>
      <c r="I33" s="53">
        <v>4</v>
      </c>
      <c r="J33" s="100">
        <f t="shared" si="5"/>
        <v>2.8169014084507045</v>
      </c>
      <c r="L33" s="42" t="s">
        <v>40</v>
      </c>
      <c r="M33" s="43" t="s">
        <v>13</v>
      </c>
      <c r="N33" s="44">
        <v>32</v>
      </c>
      <c r="O33" s="45" t="s">
        <v>29</v>
      </c>
      <c r="P33" s="44" t="s">
        <v>30</v>
      </c>
      <c r="Q33" s="75">
        <f t="shared" si="3"/>
        <v>73</v>
      </c>
      <c r="R33" s="47">
        <v>73.319999999999993</v>
      </c>
      <c r="S33" s="47">
        <v>2.5099999999999998</v>
      </c>
      <c r="T33" s="44">
        <v>1</v>
      </c>
      <c r="U33" s="48">
        <f t="shared" si="6"/>
        <v>-0.43644298963446976</v>
      </c>
      <c r="V33" s="77">
        <f t="shared" si="7"/>
        <v>-0.12749003984063476</v>
      </c>
    </row>
    <row r="34" spans="1:22" x14ac:dyDescent="0.25">
      <c r="A34" s="42" t="s">
        <v>39</v>
      </c>
      <c r="B34" s="66" t="s">
        <v>13</v>
      </c>
      <c r="C34" s="45">
        <v>33</v>
      </c>
      <c r="D34" s="45" t="s">
        <v>29</v>
      </c>
      <c r="E34" s="44" t="s">
        <v>30</v>
      </c>
      <c r="F34" s="75">
        <v>12.3</v>
      </c>
      <c r="G34" s="87">
        <v>21.3</v>
      </c>
      <c r="H34" s="47">
        <f t="shared" si="4"/>
        <v>1.5974999999999999</v>
      </c>
      <c r="I34" s="53"/>
      <c r="J34" s="100"/>
      <c r="L34" s="42" t="s">
        <v>39</v>
      </c>
      <c r="M34" s="43" t="s">
        <v>13</v>
      </c>
      <c r="N34" s="44">
        <v>33</v>
      </c>
      <c r="O34" s="45" t="s">
        <v>29</v>
      </c>
      <c r="P34" s="44" t="s">
        <v>30</v>
      </c>
      <c r="Q34" s="75">
        <f t="shared" si="3"/>
        <v>12.3</v>
      </c>
      <c r="R34" s="47"/>
      <c r="S34" s="47"/>
      <c r="T34" s="44"/>
      <c r="U34" s="48"/>
      <c r="V34" s="49"/>
    </row>
    <row r="35" spans="1:22" x14ac:dyDescent="0.25">
      <c r="A35" s="42" t="s">
        <v>38</v>
      </c>
      <c r="B35" s="66" t="s">
        <v>13</v>
      </c>
      <c r="C35" s="45">
        <v>34</v>
      </c>
      <c r="D35" s="45" t="s">
        <v>29</v>
      </c>
      <c r="E35" s="44" t="s">
        <v>30</v>
      </c>
      <c r="F35" s="75">
        <v>13.8</v>
      </c>
      <c r="G35" s="87">
        <v>18.5</v>
      </c>
      <c r="H35" s="47">
        <f t="shared" si="4"/>
        <v>1.3875</v>
      </c>
      <c r="I35" s="53"/>
      <c r="J35" s="100"/>
      <c r="L35" s="42" t="s">
        <v>38</v>
      </c>
      <c r="M35" s="43" t="s">
        <v>13</v>
      </c>
      <c r="N35" s="44">
        <v>34</v>
      </c>
      <c r="O35" s="45" t="s">
        <v>29</v>
      </c>
      <c r="P35" s="44" t="s">
        <v>30</v>
      </c>
      <c r="Q35" s="75">
        <f t="shared" si="3"/>
        <v>13.8</v>
      </c>
      <c r="R35" s="47"/>
      <c r="S35" s="47"/>
      <c r="T35" s="44"/>
      <c r="U35" s="48"/>
      <c r="V35" s="49"/>
    </row>
    <row r="36" spans="1:22" x14ac:dyDescent="0.25">
      <c r="A36" s="42" t="s">
        <v>37</v>
      </c>
      <c r="B36" s="66" t="s">
        <v>13</v>
      </c>
      <c r="C36" s="45">
        <v>35</v>
      </c>
      <c r="D36" s="45" t="s">
        <v>29</v>
      </c>
      <c r="E36" s="44" t="s">
        <v>30</v>
      </c>
      <c r="F36" s="75">
        <v>16.600000000000001</v>
      </c>
      <c r="G36" s="87">
        <v>25</v>
      </c>
      <c r="H36" s="47">
        <f t="shared" si="4"/>
        <v>1.875</v>
      </c>
      <c r="I36" s="53"/>
      <c r="J36" s="100"/>
      <c r="L36" s="42" t="s">
        <v>37</v>
      </c>
      <c r="M36" s="43" t="s">
        <v>13</v>
      </c>
      <c r="N36" s="44">
        <v>35</v>
      </c>
      <c r="O36" s="45" t="s">
        <v>29</v>
      </c>
      <c r="P36" s="44" t="s">
        <v>30</v>
      </c>
      <c r="Q36" s="75">
        <f t="shared" si="3"/>
        <v>16.600000000000001</v>
      </c>
      <c r="R36" s="47"/>
      <c r="S36" s="47"/>
      <c r="T36" s="44"/>
      <c r="U36" s="48"/>
      <c r="V36" s="49"/>
    </row>
    <row r="37" spans="1:22" x14ac:dyDescent="0.25">
      <c r="A37" s="42" t="s">
        <v>36</v>
      </c>
      <c r="B37" s="66" t="s">
        <v>13</v>
      </c>
      <c r="C37" s="45">
        <v>36</v>
      </c>
      <c r="D37" s="45" t="s">
        <v>29</v>
      </c>
      <c r="E37" s="44" t="s">
        <v>30</v>
      </c>
      <c r="F37" s="75">
        <v>57.7</v>
      </c>
      <c r="G37" s="87">
        <v>91.5</v>
      </c>
      <c r="H37" s="47">
        <f t="shared" si="4"/>
        <v>6.8624999999999998</v>
      </c>
      <c r="I37" s="53"/>
      <c r="J37" s="100"/>
      <c r="L37" s="42" t="s">
        <v>36</v>
      </c>
      <c r="M37" s="43" t="s">
        <v>13</v>
      </c>
      <c r="N37" s="44">
        <v>36</v>
      </c>
      <c r="O37" s="45" t="s">
        <v>29</v>
      </c>
      <c r="P37" s="44" t="s">
        <v>30</v>
      </c>
      <c r="Q37" s="75">
        <f t="shared" si="3"/>
        <v>57.7</v>
      </c>
      <c r="R37" s="47"/>
      <c r="S37" s="47"/>
      <c r="T37" s="44"/>
      <c r="U37" s="48"/>
      <c r="V37" s="49"/>
    </row>
    <row r="38" spans="1:22" x14ac:dyDescent="0.25">
      <c r="A38" s="42" t="s">
        <v>35</v>
      </c>
      <c r="B38" s="66" t="s">
        <v>13</v>
      </c>
      <c r="C38" s="45">
        <v>37</v>
      </c>
      <c r="D38" s="45" t="s">
        <v>29</v>
      </c>
      <c r="E38" s="44" t="s">
        <v>30</v>
      </c>
      <c r="F38" s="75">
        <v>73.900000000000006</v>
      </c>
      <c r="G38" s="87">
        <v>114</v>
      </c>
      <c r="H38" s="47">
        <f t="shared" si="4"/>
        <v>8.5499999999999989</v>
      </c>
      <c r="I38" s="53"/>
      <c r="J38" s="100"/>
      <c r="L38" s="42" t="s">
        <v>35</v>
      </c>
      <c r="M38" s="43" t="s">
        <v>13</v>
      </c>
      <c r="N38" s="44">
        <v>37</v>
      </c>
      <c r="O38" s="45" t="s">
        <v>29</v>
      </c>
      <c r="P38" s="44" t="s">
        <v>30</v>
      </c>
      <c r="Q38" s="75">
        <f t="shared" si="3"/>
        <v>73.900000000000006</v>
      </c>
      <c r="R38" s="47"/>
      <c r="S38" s="47"/>
      <c r="T38" s="44"/>
      <c r="U38" s="48"/>
      <c r="V38" s="49"/>
    </row>
    <row r="39" spans="1:22" x14ac:dyDescent="0.25">
      <c r="A39" s="42" t="s">
        <v>34</v>
      </c>
      <c r="B39" s="66" t="s">
        <v>13</v>
      </c>
      <c r="C39" s="45">
        <v>38</v>
      </c>
      <c r="D39" s="45" t="s">
        <v>29</v>
      </c>
      <c r="E39" s="44" t="s">
        <v>30</v>
      </c>
      <c r="F39" s="75">
        <v>88.8</v>
      </c>
      <c r="G39" s="87">
        <v>134.1</v>
      </c>
      <c r="H39" s="47">
        <f t="shared" si="4"/>
        <v>10.057499999999999</v>
      </c>
      <c r="I39" s="53"/>
      <c r="J39" s="100"/>
      <c r="L39" s="42" t="s">
        <v>34</v>
      </c>
      <c r="M39" s="43" t="s">
        <v>13</v>
      </c>
      <c r="N39" s="44">
        <v>38</v>
      </c>
      <c r="O39" s="45" t="s">
        <v>29</v>
      </c>
      <c r="P39" s="44" t="s">
        <v>30</v>
      </c>
      <c r="Q39" s="75">
        <f t="shared" si="3"/>
        <v>88.8</v>
      </c>
      <c r="R39" s="47"/>
      <c r="S39" s="47"/>
      <c r="T39" s="44"/>
      <c r="U39" s="48"/>
      <c r="V39" s="49"/>
    </row>
    <row r="40" spans="1:22" x14ac:dyDescent="0.25">
      <c r="A40" s="42" t="s">
        <v>33</v>
      </c>
      <c r="B40" s="66" t="s">
        <v>13</v>
      </c>
      <c r="C40" s="45">
        <v>39</v>
      </c>
      <c r="D40" s="45" t="s">
        <v>29</v>
      </c>
      <c r="E40" s="44" t="s">
        <v>30</v>
      </c>
      <c r="F40" s="75">
        <v>64.5</v>
      </c>
      <c r="G40" s="87">
        <v>68.3</v>
      </c>
      <c r="H40" s="47">
        <f t="shared" si="4"/>
        <v>5.1224999999999996</v>
      </c>
      <c r="I40" s="53"/>
      <c r="J40" s="100"/>
      <c r="L40" s="42" t="s">
        <v>33</v>
      </c>
      <c r="M40" s="43" t="s">
        <v>13</v>
      </c>
      <c r="N40" s="44">
        <v>39</v>
      </c>
      <c r="O40" s="45" t="s">
        <v>29</v>
      </c>
      <c r="P40" s="44" t="s">
        <v>30</v>
      </c>
      <c r="Q40" s="75">
        <f t="shared" si="3"/>
        <v>64.5</v>
      </c>
      <c r="R40" s="47"/>
      <c r="S40" s="47"/>
      <c r="T40" s="44"/>
      <c r="U40" s="48"/>
      <c r="V40" s="49"/>
    </row>
    <row r="41" spans="1:22" x14ac:dyDescent="0.25">
      <c r="A41" s="42" t="s">
        <v>32</v>
      </c>
      <c r="B41" s="66" t="s">
        <v>13</v>
      </c>
      <c r="C41" s="45">
        <v>40</v>
      </c>
      <c r="D41" s="45" t="s">
        <v>29</v>
      </c>
      <c r="E41" s="44" t="s">
        <v>30</v>
      </c>
      <c r="F41" s="75">
        <v>57</v>
      </c>
      <c r="G41" s="87">
        <v>61.8</v>
      </c>
      <c r="H41" s="47">
        <f t="shared" si="4"/>
        <v>4.6349999999999998</v>
      </c>
      <c r="I41" s="53"/>
      <c r="J41" s="100"/>
      <c r="L41" s="42" t="s">
        <v>32</v>
      </c>
      <c r="M41" s="43" t="s">
        <v>13</v>
      </c>
      <c r="N41" s="44">
        <v>40</v>
      </c>
      <c r="O41" s="45" t="s">
        <v>29</v>
      </c>
      <c r="P41" s="44" t="s">
        <v>30</v>
      </c>
      <c r="Q41" s="75">
        <f t="shared" si="3"/>
        <v>57</v>
      </c>
      <c r="R41" s="47"/>
      <c r="S41" s="47"/>
      <c r="T41" s="44"/>
      <c r="U41" s="48"/>
      <c r="V41" s="49"/>
    </row>
    <row r="42" spans="1:22" x14ac:dyDescent="0.25">
      <c r="A42" s="42" t="s">
        <v>31</v>
      </c>
      <c r="B42" s="66" t="s">
        <v>13</v>
      </c>
      <c r="C42" s="45">
        <v>41</v>
      </c>
      <c r="D42" s="45" t="s">
        <v>29</v>
      </c>
      <c r="E42" s="44" t="s">
        <v>30</v>
      </c>
      <c r="F42" s="75">
        <v>45.1</v>
      </c>
      <c r="G42" s="87">
        <v>50.5</v>
      </c>
      <c r="H42" s="47">
        <f t="shared" si="4"/>
        <v>3.7874999999999996</v>
      </c>
      <c r="I42" s="53"/>
      <c r="J42" s="100"/>
      <c r="L42" s="42" t="s">
        <v>31</v>
      </c>
      <c r="M42" s="43" t="s">
        <v>13</v>
      </c>
      <c r="N42" s="44">
        <v>41</v>
      </c>
      <c r="O42" s="45" t="s">
        <v>29</v>
      </c>
      <c r="P42" s="44" t="s">
        <v>30</v>
      </c>
      <c r="Q42" s="75">
        <f t="shared" si="3"/>
        <v>45.1</v>
      </c>
      <c r="R42" s="47"/>
      <c r="S42" s="47"/>
      <c r="T42" s="44"/>
      <c r="U42" s="48"/>
      <c r="V42" s="49"/>
    </row>
    <row r="43" spans="1:22" x14ac:dyDescent="0.25">
      <c r="A43" s="42" t="s">
        <v>28</v>
      </c>
      <c r="B43" s="66" t="s">
        <v>13</v>
      </c>
      <c r="C43" s="45">
        <v>42</v>
      </c>
      <c r="D43" s="45" t="s">
        <v>29</v>
      </c>
      <c r="E43" s="44" t="s">
        <v>30</v>
      </c>
      <c r="F43" s="75">
        <v>103.5</v>
      </c>
      <c r="G43" s="87">
        <v>102.1</v>
      </c>
      <c r="H43" s="47">
        <f t="shared" si="4"/>
        <v>7.6574999999999989</v>
      </c>
      <c r="I43" s="53">
        <v>4</v>
      </c>
      <c r="J43" s="100">
        <f>((F43-G43)/G43)*100</f>
        <v>1.3712047012732673</v>
      </c>
      <c r="L43" s="42" t="s">
        <v>28</v>
      </c>
      <c r="M43" s="43" t="s">
        <v>13</v>
      </c>
      <c r="N43" s="44">
        <v>42</v>
      </c>
      <c r="O43" s="45" t="s">
        <v>29</v>
      </c>
      <c r="P43" s="44" t="s">
        <v>30</v>
      </c>
      <c r="Q43" s="75">
        <f t="shared" si="3"/>
        <v>103.5</v>
      </c>
      <c r="R43" s="47">
        <v>100.8</v>
      </c>
      <c r="S43" s="47">
        <v>4.2</v>
      </c>
      <c r="T43" s="44">
        <v>1</v>
      </c>
      <c r="U43" s="48">
        <f t="shared" si="6"/>
        <v>2.6785714285714315</v>
      </c>
      <c r="V43" s="77">
        <f t="shared" si="7"/>
        <v>0.64285714285714346</v>
      </c>
    </row>
    <row r="44" spans="1:22" x14ac:dyDescent="0.25">
      <c r="A44" s="12" t="s">
        <v>12</v>
      </c>
      <c r="B44" s="65" t="s">
        <v>13</v>
      </c>
      <c r="C44" s="15">
        <v>43</v>
      </c>
      <c r="D44" s="15" t="s">
        <v>27</v>
      </c>
      <c r="E44" s="14" t="s">
        <v>23</v>
      </c>
      <c r="F44" s="78">
        <v>91.6</v>
      </c>
      <c r="G44" s="72">
        <v>94.2</v>
      </c>
      <c r="H44" s="30">
        <v>4.2587067133644858</v>
      </c>
      <c r="I44" s="52">
        <v>4</v>
      </c>
      <c r="J44" s="101">
        <f>((F44-G44)/G44)*100</f>
        <v>-2.7600849256900304</v>
      </c>
      <c r="L44" s="12" t="s">
        <v>12</v>
      </c>
      <c r="M44" s="65" t="s">
        <v>13</v>
      </c>
      <c r="N44" s="15">
        <v>43</v>
      </c>
      <c r="O44" s="15" t="s">
        <v>27</v>
      </c>
      <c r="P44" s="14" t="s">
        <v>23</v>
      </c>
      <c r="Q44" s="72">
        <f t="shared" si="3"/>
        <v>91.6</v>
      </c>
      <c r="R44" s="30">
        <v>92.88</v>
      </c>
      <c r="S44" s="30">
        <v>1.71</v>
      </c>
      <c r="T44" s="14">
        <v>1</v>
      </c>
      <c r="U44" s="52">
        <f t="shared" si="6"/>
        <v>-1.3781223083548677</v>
      </c>
      <c r="V44" s="77">
        <f t="shared" si="7"/>
        <v>-0.74853801169590717</v>
      </c>
    </row>
    <row r="45" spans="1:22" x14ac:dyDescent="0.25">
      <c r="A45" s="12" t="s">
        <v>24</v>
      </c>
      <c r="B45" s="65" t="s">
        <v>13</v>
      </c>
      <c r="C45" s="15">
        <v>44</v>
      </c>
      <c r="D45" s="15" t="s">
        <v>27</v>
      </c>
      <c r="E45" s="14" t="s">
        <v>23</v>
      </c>
      <c r="F45" s="78">
        <v>40.799999999999997</v>
      </c>
      <c r="G45" s="72">
        <v>40.9</v>
      </c>
      <c r="H45" s="30">
        <v>3.5154095927601055</v>
      </c>
      <c r="I45" s="52">
        <v>4</v>
      </c>
      <c r="J45" s="101">
        <f t="shared" ref="J45:J70" si="8">((F45-G45)/G45)*100</f>
        <v>-0.24449877750611593</v>
      </c>
      <c r="L45" s="12" t="s">
        <v>24</v>
      </c>
      <c r="M45" s="65" t="s">
        <v>13</v>
      </c>
      <c r="N45" s="15">
        <v>44</v>
      </c>
      <c r="O45" s="15" t="s">
        <v>27</v>
      </c>
      <c r="P45" s="14" t="s">
        <v>23</v>
      </c>
      <c r="Q45" s="72">
        <f t="shared" si="3"/>
        <v>40.799999999999997</v>
      </c>
      <c r="R45" s="30">
        <v>40.619999999999997</v>
      </c>
      <c r="S45" s="30">
        <v>1.17</v>
      </c>
      <c r="T45" s="14">
        <v>1</v>
      </c>
      <c r="U45" s="52">
        <f t="shared" si="6"/>
        <v>0.44313146233382505</v>
      </c>
      <c r="V45" s="77">
        <f t="shared" si="7"/>
        <v>0.1538461538461536</v>
      </c>
    </row>
    <row r="46" spans="1:22" x14ac:dyDescent="0.25">
      <c r="A46" s="12" t="s">
        <v>20</v>
      </c>
      <c r="B46" s="65" t="s">
        <v>13</v>
      </c>
      <c r="C46" s="15">
        <v>45</v>
      </c>
      <c r="D46" s="15" t="s">
        <v>27</v>
      </c>
      <c r="E46" s="14" t="s">
        <v>23</v>
      </c>
      <c r="F46" s="73">
        <v>122</v>
      </c>
      <c r="G46" s="72">
        <v>126.8</v>
      </c>
      <c r="H46" s="30">
        <v>4.7459616295496465</v>
      </c>
      <c r="I46" s="52">
        <v>4</v>
      </c>
      <c r="J46" s="101">
        <f t="shared" si="8"/>
        <v>-3.7854889589905341</v>
      </c>
      <c r="L46" s="12" t="s">
        <v>20</v>
      </c>
      <c r="M46" s="65" t="s">
        <v>13</v>
      </c>
      <c r="N46" s="15">
        <v>45</v>
      </c>
      <c r="O46" s="15" t="s">
        <v>27</v>
      </c>
      <c r="P46" s="14" t="s">
        <v>23</v>
      </c>
      <c r="Q46" s="72">
        <f t="shared" si="3"/>
        <v>122</v>
      </c>
      <c r="R46" s="30">
        <v>126</v>
      </c>
      <c r="S46" s="30">
        <v>2.9</v>
      </c>
      <c r="T46" s="14">
        <v>1</v>
      </c>
      <c r="U46" s="52">
        <f t="shared" si="6"/>
        <v>-3.1746031746031744</v>
      </c>
      <c r="V46" s="77">
        <f t="shared" si="7"/>
        <v>-1.3793103448275863</v>
      </c>
    </row>
    <row r="47" spans="1:22" x14ac:dyDescent="0.25">
      <c r="A47" s="12" t="s">
        <v>19</v>
      </c>
      <c r="B47" s="65" t="s">
        <v>13</v>
      </c>
      <c r="C47" s="15">
        <v>46</v>
      </c>
      <c r="D47" s="15" t="s">
        <v>27</v>
      </c>
      <c r="E47" s="14" t="s">
        <v>23</v>
      </c>
      <c r="F47" s="78">
        <v>89.3</v>
      </c>
      <c r="G47" s="72">
        <v>90.9</v>
      </c>
      <c r="H47" s="30">
        <v>4.2123947972717071</v>
      </c>
      <c r="I47" s="52">
        <v>4</v>
      </c>
      <c r="J47" s="101">
        <f t="shared" si="8"/>
        <v>-1.7601760176017693</v>
      </c>
      <c r="L47" s="12" t="s">
        <v>19</v>
      </c>
      <c r="M47" s="65" t="s">
        <v>13</v>
      </c>
      <c r="N47" s="15">
        <v>46</v>
      </c>
      <c r="O47" s="15" t="s">
        <v>27</v>
      </c>
      <c r="P47" s="14" t="s">
        <v>23</v>
      </c>
      <c r="Q47" s="72">
        <f t="shared" si="3"/>
        <v>89.3</v>
      </c>
      <c r="R47" s="30">
        <v>90.94</v>
      </c>
      <c r="S47" s="30">
        <v>2.73</v>
      </c>
      <c r="T47" s="14">
        <v>1</v>
      </c>
      <c r="U47" s="52">
        <f t="shared" si="6"/>
        <v>-1.8033868484715203</v>
      </c>
      <c r="V47" s="77">
        <f t="shared" si="7"/>
        <v>-0.60073260073260093</v>
      </c>
    </row>
    <row r="48" spans="1:22" x14ac:dyDescent="0.25">
      <c r="A48" s="12" t="s">
        <v>26</v>
      </c>
      <c r="B48" s="65" t="s">
        <v>13</v>
      </c>
      <c r="C48" s="15">
        <v>47</v>
      </c>
      <c r="D48" s="15" t="s">
        <v>25</v>
      </c>
      <c r="E48" s="14" t="s">
        <v>23</v>
      </c>
      <c r="F48" s="78">
        <v>97.9</v>
      </c>
      <c r="G48" s="72">
        <v>100.2</v>
      </c>
      <c r="H48" s="30">
        <v>7.2728123590886717</v>
      </c>
      <c r="I48" s="52">
        <v>4</v>
      </c>
      <c r="J48" s="101">
        <f t="shared" si="8"/>
        <v>-2.2954091816367237</v>
      </c>
      <c r="L48" s="12" t="s">
        <v>26</v>
      </c>
      <c r="M48" s="65" t="s">
        <v>13</v>
      </c>
      <c r="N48" s="15">
        <v>47</v>
      </c>
      <c r="O48" s="15" t="s">
        <v>25</v>
      </c>
      <c r="P48" s="14" t="s">
        <v>23</v>
      </c>
      <c r="Q48" s="72">
        <f t="shared" si="3"/>
        <v>97.9</v>
      </c>
      <c r="R48" s="30">
        <v>97.87</v>
      </c>
      <c r="S48" s="30">
        <v>6.85</v>
      </c>
      <c r="T48" s="14">
        <v>1</v>
      </c>
      <c r="U48" s="52">
        <f t="shared" si="6"/>
        <v>3.0652906917340489E-2</v>
      </c>
      <c r="V48" s="77">
        <f t="shared" si="7"/>
        <v>4.3795620437957865E-3</v>
      </c>
    </row>
    <row r="49" spans="1:22" x14ac:dyDescent="0.25">
      <c r="A49" s="12" t="s">
        <v>21</v>
      </c>
      <c r="B49" s="65" t="s">
        <v>13</v>
      </c>
      <c r="C49" s="15">
        <v>48</v>
      </c>
      <c r="D49" s="15" t="s">
        <v>25</v>
      </c>
      <c r="E49" s="14" t="s">
        <v>23</v>
      </c>
      <c r="F49" s="78">
        <v>45.5</v>
      </c>
      <c r="G49" s="72">
        <v>45.2</v>
      </c>
      <c r="H49" s="30">
        <v>4.3655901452998709</v>
      </c>
      <c r="I49" s="52">
        <v>4</v>
      </c>
      <c r="J49" s="101">
        <f t="shared" si="8"/>
        <v>0.66371681415928574</v>
      </c>
      <c r="L49" s="12" t="s">
        <v>21</v>
      </c>
      <c r="M49" s="65" t="s">
        <v>13</v>
      </c>
      <c r="N49" s="15">
        <v>48</v>
      </c>
      <c r="O49" s="15" t="s">
        <v>25</v>
      </c>
      <c r="P49" s="14" t="s">
        <v>23</v>
      </c>
      <c r="Q49" s="72">
        <f t="shared" si="3"/>
        <v>45.5</v>
      </c>
      <c r="R49" s="30">
        <v>45.5</v>
      </c>
      <c r="S49" s="30">
        <v>3.75</v>
      </c>
      <c r="T49" s="14">
        <v>1</v>
      </c>
      <c r="U49" s="52">
        <f t="shared" si="6"/>
        <v>0</v>
      </c>
      <c r="V49" s="77">
        <f t="shared" si="7"/>
        <v>0</v>
      </c>
    </row>
    <row r="50" spans="1:22" x14ac:dyDescent="0.25">
      <c r="A50" s="12" t="s">
        <v>20</v>
      </c>
      <c r="B50" s="65" t="s">
        <v>13</v>
      </c>
      <c r="C50" s="15">
        <v>49</v>
      </c>
      <c r="D50" s="15" t="s">
        <v>25</v>
      </c>
      <c r="E50" s="14" t="s">
        <v>23</v>
      </c>
      <c r="F50" s="78">
        <v>27.5</v>
      </c>
      <c r="G50" s="72">
        <v>25.7</v>
      </c>
      <c r="H50" s="30">
        <v>3.3370702568336168</v>
      </c>
      <c r="I50" s="52">
        <v>4</v>
      </c>
      <c r="J50" s="101">
        <f t="shared" si="8"/>
        <v>7.0038910505836602</v>
      </c>
      <c r="L50" s="12" t="s">
        <v>20</v>
      </c>
      <c r="M50" s="65" t="s">
        <v>13</v>
      </c>
      <c r="N50" s="15">
        <v>49</v>
      </c>
      <c r="O50" s="15" t="s">
        <v>25</v>
      </c>
      <c r="P50" s="14" t="s">
        <v>23</v>
      </c>
      <c r="Q50" s="72">
        <f t="shared" si="3"/>
        <v>27.5</v>
      </c>
      <c r="R50" s="30">
        <v>26.27</v>
      </c>
      <c r="S50" s="30">
        <v>4.1399999999999997</v>
      </c>
      <c r="T50" s="14">
        <v>1</v>
      </c>
      <c r="U50" s="52">
        <f t="shared" si="6"/>
        <v>4.6821469356680643</v>
      </c>
      <c r="V50" s="77">
        <f t="shared" si="7"/>
        <v>0.29710144927536247</v>
      </c>
    </row>
    <row r="51" spans="1:22" x14ac:dyDescent="0.25">
      <c r="A51" s="12" t="s">
        <v>19</v>
      </c>
      <c r="B51" s="65" t="s">
        <v>13</v>
      </c>
      <c r="C51" s="15">
        <v>50</v>
      </c>
      <c r="D51" s="15" t="s">
        <v>25</v>
      </c>
      <c r="E51" s="14" t="s">
        <v>23</v>
      </c>
      <c r="F51" s="78">
        <v>23.2</v>
      </c>
      <c r="G51" s="72">
        <v>21.9</v>
      </c>
      <c r="H51" s="30">
        <v>3.1368151450886601</v>
      </c>
      <c r="I51" s="14">
        <v>4</v>
      </c>
      <c r="J51" s="101">
        <f t="shared" si="8"/>
        <v>5.9360730593607345</v>
      </c>
      <c r="L51" s="12" t="s">
        <v>19</v>
      </c>
      <c r="M51" s="65" t="s">
        <v>13</v>
      </c>
      <c r="N51" s="15">
        <v>50</v>
      </c>
      <c r="O51" s="15" t="s">
        <v>25</v>
      </c>
      <c r="P51" s="14" t="s">
        <v>23</v>
      </c>
      <c r="Q51" s="72">
        <f t="shared" si="3"/>
        <v>23.2</v>
      </c>
      <c r="R51" s="30">
        <v>21.88</v>
      </c>
      <c r="S51" s="30">
        <v>1.54</v>
      </c>
      <c r="T51" s="14">
        <v>1</v>
      </c>
      <c r="U51" s="52">
        <f t="shared" si="6"/>
        <v>6.0329067641681915</v>
      </c>
      <c r="V51" s="77">
        <f t="shared" si="7"/>
        <v>0.85714285714285732</v>
      </c>
    </row>
    <row r="52" spans="1:22" x14ac:dyDescent="0.25">
      <c r="A52" s="12" t="s">
        <v>17</v>
      </c>
      <c r="B52" s="65" t="s">
        <v>13</v>
      </c>
      <c r="C52" s="15">
        <v>51</v>
      </c>
      <c r="D52" s="15" t="s">
        <v>25</v>
      </c>
      <c r="E52" s="14" t="s">
        <v>23</v>
      </c>
      <c r="F52" s="78">
        <v>36.1</v>
      </c>
      <c r="G52" s="72">
        <v>35.299999999999997</v>
      </c>
      <c r="H52" s="30">
        <v>3.8403017797740144</v>
      </c>
      <c r="I52" s="14">
        <v>4</v>
      </c>
      <c r="J52" s="101">
        <f t="shared" si="8"/>
        <v>2.2662889518413722</v>
      </c>
      <c r="L52" s="12" t="s">
        <v>17</v>
      </c>
      <c r="M52" s="65" t="s">
        <v>13</v>
      </c>
      <c r="N52" s="15">
        <v>51</v>
      </c>
      <c r="O52" s="15" t="s">
        <v>25</v>
      </c>
      <c r="P52" s="14" t="s">
        <v>23</v>
      </c>
      <c r="Q52" s="72">
        <f t="shared" si="3"/>
        <v>36.1</v>
      </c>
      <c r="R52" s="30">
        <v>35.96</v>
      </c>
      <c r="S52" s="30">
        <v>3.92</v>
      </c>
      <c r="T52" s="14">
        <v>1</v>
      </c>
      <c r="U52" s="52">
        <f t="shared" si="6"/>
        <v>0.3893214682981106</v>
      </c>
      <c r="V52" s="77">
        <f t="shared" si="7"/>
        <v>3.5714285714285858E-2</v>
      </c>
    </row>
    <row r="53" spans="1:22" x14ac:dyDescent="0.25">
      <c r="A53" s="12" t="s">
        <v>22</v>
      </c>
      <c r="B53" s="65" t="s">
        <v>13</v>
      </c>
      <c r="C53" s="15">
        <v>52</v>
      </c>
      <c r="D53" s="15" t="s">
        <v>79</v>
      </c>
      <c r="E53" s="14" t="s">
        <v>23</v>
      </c>
      <c r="F53" s="78">
        <v>35.700000000000003</v>
      </c>
      <c r="G53" s="72">
        <v>39</v>
      </c>
      <c r="H53" s="30">
        <v>2.7422991981417093</v>
      </c>
      <c r="I53" s="14">
        <v>4</v>
      </c>
      <c r="J53" s="101">
        <f t="shared" si="8"/>
        <v>-8.4615384615384528</v>
      </c>
      <c r="L53" s="12" t="s">
        <v>22</v>
      </c>
      <c r="M53" s="65" t="s">
        <v>13</v>
      </c>
      <c r="N53" s="15">
        <v>52</v>
      </c>
      <c r="O53" s="15" t="s">
        <v>79</v>
      </c>
      <c r="P53" s="14" t="s">
        <v>23</v>
      </c>
      <c r="Q53" s="72">
        <f t="shared" si="3"/>
        <v>35.700000000000003</v>
      </c>
      <c r="R53" s="30">
        <v>34.020000000000003</v>
      </c>
      <c r="S53" s="30">
        <v>3.47</v>
      </c>
      <c r="T53" s="14">
        <v>1</v>
      </c>
      <c r="U53" s="52">
        <f t="shared" si="6"/>
        <v>4.9382716049382704</v>
      </c>
      <c r="V53" s="77">
        <f t="shared" si="7"/>
        <v>0.48414985590778087</v>
      </c>
    </row>
    <row r="54" spans="1:22" x14ac:dyDescent="0.25">
      <c r="A54" s="12" t="s">
        <v>16</v>
      </c>
      <c r="B54" s="65" t="s">
        <v>13</v>
      </c>
      <c r="C54" s="15">
        <v>53</v>
      </c>
      <c r="D54" s="15" t="s">
        <v>79</v>
      </c>
      <c r="E54" s="14" t="s">
        <v>23</v>
      </c>
      <c r="F54" s="73">
        <v>133</v>
      </c>
      <c r="G54" s="72">
        <v>136.19999999999999</v>
      </c>
      <c r="H54" s="30">
        <v>4.4000445440504121</v>
      </c>
      <c r="I54" s="14">
        <v>4</v>
      </c>
      <c r="J54" s="101">
        <f t="shared" si="8"/>
        <v>-2.3494860499265706</v>
      </c>
      <c r="L54" s="12" t="s">
        <v>16</v>
      </c>
      <c r="M54" s="65" t="s">
        <v>13</v>
      </c>
      <c r="N54" s="15">
        <v>53</v>
      </c>
      <c r="O54" s="15" t="s">
        <v>79</v>
      </c>
      <c r="P54" s="14" t="s">
        <v>23</v>
      </c>
      <c r="Q54" s="72">
        <f t="shared" si="3"/>
        <v>133</v>
      </c>
      <c r="R54" s="30">
        <v>129.19999999999999</v>
      </c>
      <c r="S54" s="30">
        <v>3.5</v>
      </c>
      <c r="T54" s="14">
        <v>1</v>
      </c>
      <c r="U54" s="52">
        <f t="shared" si="6"/>
        <v>2.9411764705882444</v>
      </c>
      <c r="V54" s="77">
        <f t="shared" si="7"/>
        <v>1.085714285714289</v>
      </c>
    </row>
    <row r="55" spans="1:22" x14ac:dyDescent="0.25">
      <c r="A55" s="12" t="s">
        <v>12</v>
      </c>
      <c r="B55" s="65" t="s">
        <v>13</v>
      </c>
      <c r="C55" s="15">
        <v>54</v>
      </c>
      <c r="D55" s="15" t="s">
        <v>79</v>
      </c>
      <c r="E55" s="14" t="s">
        <v>23</v>
      </c>
      <c r="F55" s="73">
        <v>179</v>
      </c>
      <c r="G55" s="72">
        <v>179.1</v>
      </c>
      <c r="H55" s="30">
        <v>5.2802114612750009</v>
      </c>
      <c r="I55" s="14">
        <v>4</v>
      </c>
      <c r="J55" s="101">
        <f t="shared" si="8"/>
        <v>-5.5834729201560199E-2</v>
      </c>
      <c r="L55" s="12" t="s">
        <v>12</v>
      </c>
      <c r="M55" s="65" t="s">
        <v>13</v>
      </c>
      <c r="N55" s="15">
        <v>54</v>
      </c>
      <c r="O55" s="15" t="s">
        <v>79</v>
      </c>
      <c r="P55" s="14" t="s">
        <v>23</v>
      </c>
      <c r="Q55" s="72">
        <f t="shared" si="3"/>
        <v>179</v>
      </c>
      <c r="R55" s="30">
        <v>171.3</v>
      </c>
      <c r="S55" s="30">
        <v>6.1</v>
      </c>
      <c r="T55" s="14">
        <v>1</v>
      </c>
      <c r="U55" s="52">
        <f t="shared" si="6"/>
        <v>4.495037945125504</v>
      </c>
      <c r="V55" s="77">
        <f t="shared" si="7"/>
        <v>1.2622950819672114</v>
      </c>
    </row>
    <row r="56" spans="1:22" x14ac:dyDescent="0.25">
      <c r="A56" s="12" t="s">
        <v>20</v>
      </c>
      <c r="B56" s="65" t="s">
        <v>13</v>
      </c>
      <c r="C56" s="15">
        <v>55</v>
      </c>
      <c r="D56" s="15" t="s">
        <v>79</v>
      </c>
      <c r="E56" s="14" t="s">
        <v>23</v>
      </c>
      <c r="F56" s="78">
        <v>53.5</v>
      </c>
      <c r="G56" s="72">
        <v>54.8</v>
      </c>
      <c r="H56" s="30">
        <v>3.0099762998767372</v>
      </c>
      <c r="I56" s="14">
        <v>4</v>
      </c>
      <c r="J56" s="101">
        <f t="shared" si="8"/>
        <v>-2.372262773722623</v>
      </c>
      <c r="L56" s="12" t="s">
        <v>20</v>
      </c>
      <c r="M56" s="65" t="s">
        <v>13</v>
      </c>
      <c r="N56" s="15">
        <v>55</v>
      </c>
      <c r="O56" s="15" t="s">
        <v>79</v>
      </c>
      <c r="P56" s="14" t="s">
        <v>23</v>
      </c>
      <c r="Q56" s="72">
        <f t="shared" si="3"/>
        <v>53.5</v>
      </c>
      <c r="R56" s="30">
        <v>51.83</v>
      </c>
      <c r="S56" s="30">
        <v>1.64</v>
      </c>
      <c r="T56" s="14">
        <v>1</v>
      </c>
      <c r="U56" s="52">
        <f t="shared" si="6"/>
        <v>3.2220721589812888</v>
      </c>
      <c r="V56" s="77">
        <f t="shared" si="7"/>
        <v>1.0182926829268304</v>
      </c>
    </row>
    <row r="57" spans="1:22" x14ac:dyDescent="0.25">
      <c r="A57" s="12" t="s">
        <v>19</v>
      </c>
      <c r="B57" s="65" t="s">
        <v>13</v>
      </c>
      <c r="C57" s="15">
        <v>56</v>
      </c>
      <c r="D57" s="15" t="s">
        <v>79</v>
      </c>
      <c r="E57" s="14" t="s">
        <v>23</v>
      </c>
      <c r="F57" s="78">
        <v>94.4</v>
      </c>
      <c r="G57" s="72">
        <v>96.7</v>
      </c>
      <c r="H57" s="30">
        <v>3.7583357778909399</v>
      </c>
      <c r="I57" s="14">
        <v>4</v>
      </c>
      <c r="J57" s="101">
        <f t="shared" si="8"/>
        <v>-2.3784901758014447</v>
      </c>
      <c r="L57" s="12" t="s">
        <v>19</v>
      </c>
      <c r="M57" s="65" t="s">
        <v>13</v>
      </c>
      <c r="N57" s="15">
        <v>56</v>
      </c>
      <c r="O57" s="15" t="s">
        <v>79</v>
      </c>
      <c r="P57" s="14" t="s">
        <v>23</v>
      </c>
      <c r="Q57" s="72">
        <f t="shared" si="3"/>
        <v>94.4</v>
      </c>
      <c r="R57" s="30">
        <v>92.52</v>
      </c>
      <c r="S57" s="30">
        <v>2.2200000000000002</v>
      </c>
      <c r="T57" s="14">
        <v>1</v>
      </c>
      <c r="U57" s="52">
        <f>((Q57-R57)/R57)*100</f>
        <v>2.0319930825767507</v>
      </c>
      <c r="V57" s="77">
        <f>(Q57-R57)/S57</f>
        <v>0.84684684684685108</v>
      </c>
    </row>
    <row r="58" spans="1:22" x14ac:dyDescent="0.25">
      <c r="A58" s="12" t="s">
        <v>17</v>
      </c>
      <c r="B58" s="65" t="s">
        <v>13</v>
      </c>
      <c r="C58" s="15">
        <v>57</v>
      </c>
      <c r="D58" s="15" t="s">
        <v>79</v>
      </c>
      <c r="E58" s="14" t="s">
        <v>23</v>
      </c>
      <c r="F58" s="73">
        <v>170</v>
      </c>
      <c r="G58" s="72">
        <v>168.2</v>
      </c>
      <c r="H58" s="30">
        <v>5.0735044357452797</v>
      </c>
      <c r="I58" s="14">
        <v>4</v>
      </c>
      <c r="J58" s="101">
        <f t="shared" ref="J58" si="9">((F58-G58)/G58)*100</f>
        <v>1.0701545778834789</v>
      </c>
      <c r="L58" s="12" t="s">
        <v>17</v>
      </c>
      <c r="M58" s="65" t="s">
        <v>13</v>
      </c>
      <c r="N58" s="15">
        <v>57</v>
      </c>
      <c r="O58" s="15" t="s">
        <v>79</v>
      </c>
      <c r="P58" s="14" t="s">
        <v>15</v>
      </c>
      <c r="Q58" s="72">
        <f t="shared" si="3"/>
        <v>170</v>
      </c>
      <c r="R58" s="30">
        <v>164.8</v>
      </c>
      <c r="S58" s="30">
        <v>4.5</v>
      </c>
      <c r="T58" s="14" t="s">
        <v>74</v>
      </c>
      <c r="U58" s="52">
        <f>((Q58-R58)/R58)*100</f>
        <v>3.1553398058252355</v>
      </c>
      <c r="V58" s="77">
        <f t="shared" ref="V58:V64" si="10">(Q58-R58)/S58</f>
        <v>1.155555555555553</v>
      </c>
    </row>
    <row r="59" spans="1:22" x14ac:dyDescent="0.25">
      <c r="A59" s="12" t="s">
        <v>22</v>
      </c>
      <c r="B59" s="65" t="s">
        <v>13</v>
      </c>
      <c r="C59" s="15">
        <v>58</v>
      </c>
      <c r="D59" s="15" t="s">
        <v>18</v>
      </c>
      <c r="E59" s="14" t="s">
        <v>15</v>
      </c>
      <c r="F59" s="41">
        <v>0.37</v>
      </c>
      <c r="G59" s="30">
        <v>0.4</v>
      </c>
      <c r="H59" s="30">
        <v>3.8752682320610306E-2</v>
      </c>
      <c r="I59" s="14">
        <v>4</v>
      </c>
      <c r="J59" s="89">
        <f t="shared" ref="J59:J65" si="11">((F59-G59))</f>
        <v>-3.0000000000000027E-2</v>
      </c>
      <c r="L59" s="12" t="s">
        <v>22</v>
      </c>
      <c r="M59" s="65" t="s">
        <v>13</v>
      </c>
      <c r="N59" s="15">
        <v>58</v>
      </c>
      <c r="O59" s="15" t="s">
        <v>18</v>
      </c>
      <c r="P59" s="14" t="s">
        <v>15</v>
      </c>
      <c r="Q59" s="30">
        <f t="shared" si="3"/>
        <v>0.37</v>
      </c>
      <c r="R59" s="30">
        <v>0.42670000000000002</v>
      </c>
      <c r="S59" s="30">
        <v>8.0799999999999997E-2</v>
      </c>
      <c r="T59" s="14" t="s">
        <v>74</v>
      </c>
      <c r="U59" s="30">
        <f>Q59-R59</f>
        <v>-5.6700000000000028E-2</v>
      </c>
      <c r="V59" s="77">
        <f t="shared" si="10"/>
        <v>-0.70173267326732713</v>
      </c>
    </row>
    <row r="60" spans="1:22" x14ac:dyDescent="0.25">
      <c r="A60" s="12" t="s">
        <v>16</v>
      </c>
      <c r="B60" s="65" t="s">
        <v>13</v>
      </c>
      <c r="C60" s="15">
        <v>59</v>
      </c>
      <c r="D60" s="15" t="s">
        <v>18</v>
      </c>
      <c r="E60" s="14" t="s">
        <v>15</v>
      </c>
      <c r="F60" s="41">
        <v>16.21</v>
      </c>
      <c r="G60" s="30">
        <v>16.12</v>
      </c>
      <c r="H60" s="30">
        <v>0.20125314140156741</v>
      </c>
      <c r="I60" s="52">
        <v>4</v>
      </c>
      <c r="J60" s="89">
        <f t="shared" si="11"/>
        <v>8.9999999999999858E-2</v>
      </c>
      <c r="L60" s="12" t="s">
        <v>16</v>
      </c>
      <c r="M60" s="65" t="s">
        <v>13</v>
      </c>
      <c r="N60" s="15">
        <v>59</v>
      </c>
      <c r="O60" s="15" t="s">
        <v>18</v>
      </c>
      <c r="P60" s="14" t="s">
        <v>15</v>
      </c>
      <c r="Q60" s="30">
        <f t="shared" si="3"/>
        <v>16.21</v>
      </c>
      <c r="R60" s="30">
        <v>16.13</v>
      </c>
      <c r="S60" s="69">
        <v>0.06</v>
      </c>
      <c r="T60" s="14" t="s">
        <v>74</v>
      </c>
      <c r="U60" s="30">
        <f t="shared" ref="U60:U65" si="12">Q60-R60</f>
        <v>8.0000000000001847E-2</v>
      </c>
      <c r="V60" s="77">
        <f t="shared" si="10"/>
        <v>1.3333333333333641</v>
      </c>
    </row>
    <row r="61" spans="1:22" x14ac:dyDescent="0.25">
      <c r="A61" s="12" t="s">
        <v>12</v>
      </c>
      <c r="B61" s="65" t="s">
        <v>13</v>
      </c>
      <c r="C61" s="15">
        <v>61</v>
      </c>
      <c r="D61" s="15" t="s">
        <v>18</v>
      </c>
      <c r="E61" s="14" t="s">
        <v>15</v>
      </c>
      <c r="F61" s="41">
        <v>5.41</v>
      </c>
      <c r="G61" s="30">
        <v>5.41</v>
      </c>
      <c r="H61" s="30">
        <v>9.043999722662964E-2</v>
      </c>
      <c r="I61" s="52">
        <v>4</v>
      </c>
      <c r="J61" s="89">
        <f t="shared" si="11"/>
        <v>0</v>
      </c>
      <c r="L61" s="12" t="s">
        <v>12</v>
      </c>
      <c r="M61" s="65" t="s">
        <v>13</v>
      </c>
      <c r="N61" s="15">
        <v>61</v>
      </c>
      <c r="O61" s="15" t="s">
        <v>18</v>
      </c>
      <c r="P61" s="14" t="s">
        <v>15</v>
      </c>
      <c r="Q61" s="30">
        <f t="shared" si="3"/>
        <v>5.41</v>
      </c>
      <c r="R61" s="30">
        <v>5.4039999999999999</v>
      </c>
      <c r="S61" s="69">
        <v>6.4000000000000001E-2</v>
      </c>
      <c r="T61" s="14" t="s">
        <v>74</v>
      </c>
      <c r="U61" s="30">
        <f t="shared" si="12"/>
        <v>6.0000000000002274E-3</v>
      </c>
      <c r="V61" s="77">
        <f t="shared" si="10"/>
        <v>9.3750000000003553E-2</v>
      </c>
    </row>
    <row r="62" spans="1:22" x14ac:dyDescent="0.25">
      <c r="A62" s="12" t="s">
        <v>26</v>
      </c>
      <c r="B62" s="65" t="s">
        <v>13</v>
      </c>
      <c r="C62" s="15">
        <v>63</v>
      </c>
      <c r="D62" s="15" t="s">
        <v>18</v>
      </c>
      <c r="E62" s="14" t="s">
        <v>15</v>
      </c>
      <c r="F62" s="41">
        <v>6.71</v>
      </c>
      <c r="G62" s="30">
        <v>6.72</v>
      </c>
      <c r="H62" s="30">
        <v>0.10405454980548709</v>
      </c>
      <c r="I62" s="52">
        <v>4</v>
      </c>
      <c r="J62" s="89">
        <f t="shared" si="11"/>
        <v>-9.9999999999997868E-3</v>
      </c>
      <c r="L62" s="12" t="s">
        <v>26</v>
      </c>
      <c r="M62" s="65" t="s">
        <v>13</v>
      </c>
      <c r="N62" s="15">
        <v>63</v>
      </c>
      <c r="O62" s="15" t="s">
        <v>18</v>
      </c>
      <c r="P62" s="14" t="s">
        <v>15</v>
      </c>
      <c r="Q62" s="30">
        <f t="shared" si="3"/>
        <v>6.71</v>
      </c>
      <c r="R62" s="30">
        <v>6.7069999999999999</v>
      </c>
      <c r="S62" s="69">
        <v>6.8000000000000005E-2</v>
      </c>
      <c r="T62" s="14" t="s">
        <v>74</v>
      </c>
      <c r="U62" s="30">
        <f t="shared" si="12"/>
        <v>3.0000000000001137E-3</v>
      </c>
      <c r="V62" s="77">
        <f t="shared" si="10"/>
        <v>4.4117647058825198E-2</v>
      </c>
    </row>
    <row r="63" spans="1:22" x14ac:dyDescent="0.25">
      <c r="A63" s="12" t="s">
        <v>24</v>
      </c>
      <c r="B63" s="65" t="s">
        <v>13</v>
      </c>
      <c r="C63" s="15">
        <v>64</v>
      </c>
      <c r="D63" s="15" t="s">
        <v>18</v>
      </c>
      <c r="E63" s="14" t="s">
        <v>15</v>
      </c>
      <c r="F63" s="41">
        <v>19.829999999999998</v>
      </c>
      <c r="G63" s="30">
        <v>19.78</v>
      </c>
      <c r="H63" s="30">
        <v>0.2386209770858187</v>
      </c>
      <c r="I63" s="52">
        <v>4</v>
      </c>
      <c r="J63" s="89">
        <f t="shared" si="11"/>
        <v>4.9999999999997158E-2</v>
      </c>
      <c r="L63" s="12" t="s">
        <v>24</v>
      </c>
      <c r="M63" s="65" t="s">
        <v>13</v>
      </c>
      <c r="N63" s="15">
        <v>64</v>
      </c>
      <c r="O63" s="15" t="s">
        <v>18</v>
      </c>
      <c r="P63" s="14" t="s">
        <v>15</v>
      </c>
      <c r="Q63" s="30">
        <f t="shared" si="3"/>
        <v>19.829999999999998</v>
      </c>
      <c r="R63" s="30">
        <v>19.75</v>
      </c>
      <c r="S63" s="69">
        <v>0.08</v>
      </c>
      <c r="T63" s="14" t="s">
        <v>74</v>
      </c>
      <c r="U63" s="30">
        <f t="shared" si="12"/>
        <v>7.9999999999998295E-2</v>
      </c>
      <c r="V63" s="77">
        <f t="shared" si="10"/>
        <v>0.99999999999997868</v>
      </c>
    </row>
    <row r="64" spans="1:22" x14ac:dyDescent="0.25">
      <c r="A64" s="12" t="s">
        <v>20</v>
      </c>
      <c r="B64" s="65" t="s">
        <v>13</v>
      </c>
      <c r="C64" s="15">
        <v>65</v>
      </c>
      <c r="D64" s="15" t="s">
        <v>18</v>
      </c>
      <c r="E64" s="14" t="s">
        <v>15</v>
      </c>
      <c r="F64" s="41">
        <v>12.54</v>
      </c>
      <c r="G64" s="30">
        <v>12.54</v>
      </c>
      <c r="H64" s="30">
        <v>0.16447908496572547</v>
      </c>
      <c r="I64" s="52">
        <v>4</v>
      </c>
      <c r="J64" s="89">
        <f t="shared" si="11"/>
        <v>0</v>
      </c>
      <c r="L64" s="12" t="s">
        <v>20</v>
      </c>
      <c r="M64" s="65" t="s">
        <v>13</v>
      </c>
      <c r="N64" s="15">
        <v>65</v>
      </c>
      <c r="O64" s="15" t="s">
        <v>18</v>
      </c>
      <c r="P64" s="14" t="s">
        <v>15</v>
      </c>
      <c r="Q64" s="30">
        <f t="shared" si="3"/>
        <v>12.54</v>
      </c>
      <c r="R64" s="30">
        <v>12.55</v>
      </c>
      <c r="S64" s="69">
        <v>7.0000000000000007E-2</v>
      </c>
      <c r="T64" s="14" t="s">
        <v>74</v>
      </c>
      <c r="U64" s="30">
        <f t="shared" si="12"/>
        <v>-1.0000000000001563E-2</v>
      </c>
      <c r="V64" s="77">
        <f t="shared" si="10"/>
        <v>-0.14285714285716516</v>
      </c>
    </row>
    <row r="65" spans="1:22" x14ac:dyDescent="0.25">
      <c r="A65" s="50" t="s">
        <v>19</v>
      </c>
      <c r="B65" s="67" t="s">
        <v>13</v>
      </c>
      <c r="C65" s="15">
        <v>66</v>
      </c>
      <c r="D65" s="51" t="s">
        <v>18</v>
      </c>
      <c r="E65" s="40" t="s">
        <v>15</v>
      </c>
      <c r="F65" s="41">
        <v>13.68</v>
      </c>
      <c r="G65" s="30">
        <v>13.69</v>
      </c>
      <c r="H65" s="30">
        <v>0.1762969021736612</v>
      </c>
      <c r="I65" s="52">
        <v>4</v>
      </c>
      <c r="J65" s="89">
        <f t="shared" si="11"/>
        <v>-9.9999999999997868E-3</v>
      </c>
      <c r="L65" s="50" t="s">
        <v>19</v>
      </c>
      <c r="M65" s="67" t="s">
        <v>13</v>
      </c>
      <c r="N65" s="51">
        <v>66</v>
      </c>
      <c r="O65" s="51" t="s">
        <v>18</v>
      </c>
      <c r="P65" s="40" t="s">
        <v>15</v>
      </c>
      <c r="Q65" s="30">
        <f t="shared" si="3"/>
        <v>13.68</v>
      </c>
      <c r="R65" s="41">
        <v>13.71</v>
      </c>
      <c r="S65" s="69">
        <v>0.09</v>
      </c>
      <c r="T65" s="73">
        <v>1</v>
      </c>
      <c r="U65" s="30">
        <f t="shared" si="12"/>
        <v>-3.0000000000001137E-2</v>
      </c>
      <c r="V65" s="68">
        <f>(Q65-R65)/S65</f>
        <v>-0.33333333333334597</v>
      </c>
    </row>
    <row r="66" spans="1:22" x14ac:dyDescent="0.25">
      <c r="A66" s="12" t="s">
        <v>12</v>
      </c>
      <c r="B66" s="65" t="s">
        <v>13</v>
      </c>
      <c r="C66" s="15">
        <v>66</v>
      </c>
      <c r="D66" s="15" t="s">
        <v>14</v>
      </c>
      <c r="E66" s="14" t="s">
        <v>15</v>
      </c>
      <c r="F66" s="41">
        <v>2.7</v>
      </c>
      <c r="G66" s="30">
        <v>2.72</v>
      </c>
      <c r="H66" s="30">
        <v>0.27200000000000002</v>
      </c>
      <c r="I66" s="52">
        <v>4</v>
      </c>
      <c r="J66" s="101">
        <f t="shared" si="8"/>
        <v>-0.73529411764705943</v>
      </c>
      <c r="L66" s="12" t="s">
        <v>12</v>
      </c>
      <c r="M66" s="65" t="s">
        <v>13</v>
      </c>
      <c r="N66" s="15">
        <v>66</v>
      </c>
      <c r="O66" s="15" t="s">
        <v>14</v>
      </c>
      <c r="P66" s="14" t="s">
        <v>15</v>
      </c>
      <c r="Q66" s="30">
        <f t="shared" si="3"/>
        <v>2.7</v>
      </c>
      <c r="R66" s="30">
        <v>2.7040000000000002</v>
      </c>
      <c r="S66" s="69">
        <v>0.09</v>
      </c>
      <c r="T66" s="14">
        <v>1</v>
      </c>
      <c r="U66" s="52">
        <f>((Q66-R66)/R66)*100</f>
        <v>-0.14792899408284035</v>
      </c>
      <c r="V66" s="77">
        <f>(Q66-R66)/S66</f>
        <v>-4.4444444444444488E-2</v>
      </c>
    </row>
    <row r="67" spans="1:22" x14ac:dyDescent="0.25">
      <c r="A67" s="50" t="s">
        <v>24</v>
      </c>
      <c r="B67" s="67" t="s">
        <v>13</v>
      </c>
      <c r="C67" s="15">
        <v>67</v>
      </c>
      <c r="D67" s="51" t="s">
        <v>14</v>
      </c>
      <c r="E67" s="14" t="s">
        <v>15</v>
      </c>
      <c r="F67" s="41">
        <v>5.6</v>
      </c>
      <c r="G67" s="30">
        <v>5.58</v>
      </c>
      <c r="H67" s="30">
        <v>0.55800000000000005</v>
      </c>
      <c r="I67" s="52">
        <v>4</v>
      </c>
      <c r="J67" s="101">
        <f t="shared" si="8"/>
        <v>0.35842293906809275</v>
      </c>
      <c r="L67" s="50" t="s">
        <v>24</v>
      </c>
      <c r="M67" s="67" t="s">
        <v>13</v>
      </c>
      <c r="N67" s="51">
        <v>67</v>
      </c>
      <c r="O67" s="51" t="s">
        <v>14</v>
      </c>
      <c r="P67" s="40" t="s">
        <v>15</v>
      </c>
      <c r="Q67" s="30">
        <f t="shared" si="3"/>
        <v>5.6</v>
      </c>
      <c r="R67" s="41">
        <v>5.4640000000000004</v>
      </c>
      <c r="S67" s="69">
        <v>0.1</v>
      </c>
      <c r="T67" s="73">
        <v>1</v>
      </c>
      <c r="U67" s="52">
        <f t="shared" ref="U67:U69" si="13">((Q67-R67)/R67)*100</f>
        <v>2.4890190336749494</v>
      </c>
      <c r="V67" s="68">
        <f t="shared" ref="V67:V69" si="14">(Q67-R67)/S67</f>
        <v>1.3599999999999923</v>
      </c>
    </row>
    <row r="68" spans="1:22" x14ac:dyDescent="0.25">
      <c r="A68" s="12" t="s">
        <v>20</v>
      </c>
      <c r="B68" s="65" t="s">
        <v>13</v>
      </c>
      <c r="C68" s="15">
        <v>68</v>
      </c>
      <c r="D68" s="15" t="s">
        <v>78</v>
      </c>
      <c r="E68" s="14" t="s">
        <v>23</v>
      </c>
      <c r="F68" s="78">
        <v>30.4</v>
      </c>
      <c r="G68" s="72">
        <v>25.7</v>
      </c>
      <c r="H68" s="30">
        <v>3.3370702568336168</v>
      </c>
      <c r="I68" s="52">
        <v>4</v>
      </c>
      <c r="J68" s="101">
        <f t="shared" si="8"/>
        <v>18.28793774319066</v>
      </c>
      <c r="L68" s="12" t="s">
        <v>20</v>
      </c>
      <c r="M68" s="65" t="s">
        <v>13</v>
      </c>
      <c r="N68" s="15">
        <v>68</v>
      </c>
      <c r="O68" s="15" t="s">
        <v>78</v>
      </c>
      <c r="P68" s="14" t="s">
        <v>23</v>
      </c>
      <c r="Q68" s="72">
        <f t="shared" si="3"/>
        <v>30.4</v>
      </c>
      <c r="R68" s="30">
        <v>28.07</v>
      </c>
      <c r="S68" s="69">
        <v>4.5599999999999996</v>
      </c>
      <c r="T68" s="14">
        <v>1</v>
      </c>
      <c r="U68" s="52">
        <f t="shared" si="13"/>
        <v>8.3006768792304904</v>
      </c>
      <c r="V68" s="77">
        <f t="shared" si="14"/>
        <v>0.5109649122807014</v>
      </c>
    </row>
    <row r="69" spans="1:22" x14ac:dyDescent="0.25">
      <c r="A69" s="12" t="s">
        <v>19</v>
      </c>
      <c r="B69" s="67" t="s">
        <v>13</v>
      </c>
      <c r="C69" s="15">
        <v>69</v>
      </c>
      <c r="D69" s="51" t="s">
        <v>78</v>
      </c>
      <c r="E69" s="40" t="s">
        <v>23</v>
      </c>
      <c r="F69" s="78">
        <v>24</v>
      </c>
      <c r="G69" s="72">
        <v>21.9</v>
      </c>
      <c r="H69" s="30">
        <v>3.1368151450886601</v>
      </c>
      <c r="I69" s="52">
        <v>4</v>
      </c>
      <c r="J69" s="101">
        <f t="shared" si="8"/>
        <v>9.5890410958904191</v>
      </c>
      <c r="L69" s="50" t="s">
        <v>19</v>
      </c>
      <c r="M69" s="67" t="s">
        <v>13</v>
      </c>
      <c r="N69" s="51">
        <v>69</v>
      </c>
      <c r="O69" s="51" t="s">
        <v>78</v>
      </c>
      <c r="P69" s="40" t="s">
        <v>23</v>
      </c>
      <c r="Q69" s="72">
        <f t="shared" si="3"/>
        <v>24</v>
      </c>
      <c r="R69" s="41">
        <v>22.39</v>
      </c>
      <c r="S69" s="69">
        <v>1.9</v>
      </c>
      <c r="T69" s="73">
        <v>1</v>
      </c>
      <c r="U69" s="52">
        <f t="shared" si="13"/>
        <v>7.1907101384546648</v>
      </c>
      <c r="V69" s="68">
        <f t="shared" si="14"/>
        <v>0.84736842105263133</v>
      </c>
    </row>
    <row r="70" spans="1:22" ht="15.75" thickBot="1" x14ac:dyDescent="0.3">
      <c r="A70" s="79" t="s">
        <v>17</v>
      </c>
      <c r="B70" s="80" t="s">
        <v>13</v>
      </c>
      <c r="C70" s="76">
        <v>70</v>
      </c>
      <c r="D70" s="76" t="s">
        <v>78</v>
      </c>
      <c r="E70" s="60" t="s">
        <v>23</v>
      </c>
      <c r="F70" s="84">
        <v>36.799999999999997</v>
      </c>
      <c r="G70" s="86">
        <v>35.299999999999997</v>
      </c>
      <c r="H70" s="61">
        <v>3.8403017797740144</v>
      </c>
      <c r="I70" s="62">
        <v>4</v>
      </c>
      <c r="J70" s="103">
        <f t="shared" si="8"/>
        <v>4.2492917847025495</v>
      </c>
      <c r="L70" s="79" t="s">
        <v>17</v>
      </c>
      <c r="M70" s="80" t="s">
        <v>13</v>
      </c>
      <c r="N70" s="76">
        <v>70</v>
      </c>
      <c r="O70" s="76" t="s">
        <v>78</v>
      </c>
      <c r="P70" s="81" t="s">
        <v>23</v>
      </c>
      <c r="Q70" s="86">
        <f t="shared" si="3"/>
        <v>36.799999999999997</v>
      </c>
      <c r="R70" s="63">
        <v>35.159999999999997</v>
      </c>
      <c r="S70" s="82">
        <v>2.46</v>
      </c>
      <c r="T70" s="74">
        <v>1</v>
      </c>
      <c r="U70" s="62">
        <f t="shared" ref="U70" si="15">((Q70-R70)/R70)*100</f>
        <v>4.6643913538111512</v>
      </c>
      <c r="V70" s="71">
        <f t="shared" ref="V70" si="16">(Q70-R70)/S70</f>
        <v>0.66666666666666696</v>
      </c>
    </row>
    <row r="71" spans="1:22" x14ac:dyDescent="0.25">
      <c r="V71" s="9"/>
    </row>
    <row r="72" spans="1:22" x14ac:dyDescent="0.25">
      <c r="V72" s="9"/>
    </row>
    <row r="73" spans="1:22" x14ac:dyDescent="0.25">
      <c r="V73" s="9"/>
    </row>
    <row r="74" spans="1:22" x14ac:dyDescent="0.25">
      <c r="V74" s="9"/>
    </row>
    <row r="75" spans="1:22" x14ac:dyDescent="0.25">
      <c r="V75" s="9"/>
    </row>
  </sheetData>
  <sheetProtection algorithmName="SHA-512" hashValue="9WXG4ykl/LDFBiIQCIP6NDGI0tT191YbA9cxEum6O5svPbrIZ5RJxb+7NzTpVkKPXM2lKvu8zJasfUeDSS5PYA==" saltValue="MhqkBhaPIJ6Nv52hlkkznQ==" spinCount="100000" sheet="1" objects="1" scenarios="1" selectLockedCells="1" selectUnlockedCells="1"/>
  <mergeCells count="3">
    <mergeCell ref="A2:J2"/>
    <mergeCell ref="A8:J8"/>
    <mergeCell ref="L8:V8"/>
  </mergeCells>
  <conditionalFormatting sqref="V44:V57 V65">
    <cfRule type="cellIs" dxfId="41" priority="31" stopIfTrue="1" operator="between">
      <formula>-2</formula>
      <formula>2</formula>
    </cfRule>
    <cfRule type="cellIs" dxfId="40" priority="32" stopIfTrue="1" operator="between">
      <formula>-3</formula>
      <formula>3</formula>
    </cfRule>
    <cfRule type="cellIs" dxfId="39" priority="33" operator="notBetween">
      <formula>-3</formula>
      <formula>3</formula>
    </cfRule>
  </conditionalFormatting>
  <conditionalFormatting sqref="V58:V64">
    <cfRule type="cellIs" dxfId="38" priority="25" stopIfTrue="1" operator="between">
      <formula>-2</formula>
      <formula>2</formula>
    </cfRule>
    <cfRule type="cellIs" dxfId="37" priority="26" stopIfTrue="1" operator="between">
      <formula>-3</formula>
      <formula>3</formula>
    </cfRule>
    <cfRule type="cellIs" dxfId="36" priority="27" operator="notBetween">
      <formula>-3</formula>
      <formula>3</formula>
    </cfRule>
  </conditionalFormatting>
  <conditionalFormatting sqref="V66 V68">
    <cfRule type="cellIs" dxfId="35" priority="7" stopIfTrue="1" operator="between">
      <formula>-2</formula>
      <formula>2</formula>
    </cfRule>
    <cfRule type="cellIs" dxfId="34" priority="8" stopIfTrue="1" operator="between">
      <formula>-3</formula>
      <formula>3</formula>
    </cfRule>
    <cfRule type="cellIs" dxfId="33" priority="9" operator="notBetween">
      <formula>-3</formula>
      <formula>3</formula>
    </cfRule>
  </conditionalFormatting>
  <conditionalFormatting sqref="V67 V69:V70">
    <cfRule type="cellIs" dxfId="32" priority="10" stopIfTrue="1" operator="between">
      <formula>-2</formula>
      <formula>2</formula>
    </cfRule>
    <cfRule type="cellIs" dxfId="31" priority="11" stopIfTrue="1" operator="between">
      <formula>-3</formula>
      <formula>3</formula>
    </cfRule>
    <cfRule type="cellIs" dxfId="30" priority="12" operator="notBetween">
      <formula>-3</formula>
      <formula>3</formula>
    </cfRule>
  </conditionalFormatting>
  <conditionalFormatting sqref="V31:V33 V43">
    <cfRule type="cellIs" dxfId="29" priority="1" stopIfTrue="1" operator="between">
      <formula>-2</formula>
      <formula>2</formula>
    </cfRule>
    <cfRule type="cellIs" dxfId="28" priority="2" stopIfTrue="1" operator="between">
      <formula>-3</formula>
      <formula>3</formula>
    </cfRule>
    <cfRule type="cellIs" dxfId="2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2" manualBreakCount="2">
    <brk id="24" max="1048575" man="1"/>
    <brk id="31" min="1" max="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2BA-2E8D-4635-840D-134B11D21EFE}">
  <sheetPr>
    <pageSetUpPr fitToPage="1"/>
  </sheetPr>
  <dimension ref="A1:V69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961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100</v>
      </c>
      <c r="G14" s="87">
        <v>98.233631800923149</v>
      </c>
      <c r="H14" s="47">
        <f>G14*0.04</f>
        <v>3.929345272036926</v>
      </c>
      <c r="I14" s="44"/>
      <c r="J14" s="106">
        <f>((F14-G14)/G14)*100</f>
        <v>1.7981297918990831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132.4</v>
      </c>
      <c r="G15" s="87">
        <v>130.40916666666666</v>
      </c>
      <c r="H15" s="47">
        <f>2.7/2</f>
        <v>1.35</v>
      </c>
      <c r="I15" s="44"/>
      <c r="J15" s="107">
        <f>F15-G15</f>
        <v>1.9908333333333417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7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6.2</v>
      </c>
      <c r="G16" s="47">
        <v>6.371485739933421</v>
      </c>
      <c r="H16" s="47">
        <f>G16*(12.5/200)</f>
        <v>0.39821785874583882</v>
      </c>
      <c r="I16" s="44"/>
      <c r="J16" s="106">
        <f t="shared" ref="J16:J30" si="0">((F16-G16)/G16)*100</f>
        <v>-2.6914560737165334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6.3</v>
      </c>
      <c r="G17" s="47">
        <v>6.5143578476820476</v>
      </c>
      <c r="H17" s="47">
        <f>G17*(12.5/200)</f>
        <v>0.40714736548012798</v>
      </c>
      <c r="I17" s="44"/>
      <c r="J17" s="106">
        <f t="shared" si="0"/>
        <v>-3.2905445585603044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21</v>
      </c>
      <c r="B18" s="66" t="s">
        <v>13</v>
      </c>
      <c r="C18" s="45">
        <v>5</v>
      </c>
      <c r="D18" s="45" t="s">
        <v>58</v>
      </c>
      <c r="E18" s="44" t="s">
        <v>55</v>
      </c>
      <c r="F18" s="46">
        <v>6.2</v>
      </c>
      <c r="G18" s="47">
        <v>6.4016293187583484</v>
      </c>
      <c r="H18" s="47">
        <f>G18*(12.5/200)</f>
        <v>0.40010183242239677</v>
      </c>
      <c r="I18" s="44"/>
      <c r="J18" s="106">
        <f t="shared" si="0"/>
        <v>-3.1496562627818006</v>
      </c>
      <c r="K18" s="32"/>
      <c r="L18" s="42" t="s">
        <v>21</v>
      </c>
      <c r="M18" s="66" t="s">
        <v>13</v>
      </c>
      <c r="N18" s="45">
        <v>5</v>
      </c>
      <c r="O18" s="45" t="s">
        <v>58</v>
      </c>
      <c r="P18" s="44" t="s">
        <v>55</v>
      </c>
      <c r="Q18" s="75"/>
      <c r="R18" s="47"/>
      <c r="S18" s="44"/>
      <c r="T18" s="44"/>
      <c r="U18" s="44"/>
      <c r="V18" s="106"/>
    </row>
    <row r="19" spans="1:22" x14ac:dyDescent="0.25">
      <c r="A19" s="42" t="s">
        <v>24</v>
      </c>
      <c r="B19" s="66" t="s">
        <v>13</v>
      </c>
      <c r="C19" s="45">
        <v>6</v>
      </c>
      <c r="D19" s="45" t="s">
        <v>57</v>
      </c>
      <c r="E19" s="44" t="s">
        <v>55</v>
      </c>
      <c r="F19" s="75">
        <v>13</v>
      </c>
      <c r="G19" s="87">
        <v>13.337902895210146</v>
      </c>
      <c r="H19" s="47">
        <f>G19*(12.5/200)</f>
        <v>0.83361893095063411</v>
      </c>
      <c r="I19" s="44"/>
      <c r="J19" s="106">
        <f t="shared" si="0"/>
        <v>-2.5334034732813362</v>
      </c>
      <c r="K19" s="32"/>
      <c r="L19" s="42" t="s">
        <v>24</v>
      </c>
      <c r="M19" s="66" t="s">
        <v>13</v>
      </c>
      <c r="N19" s="45">
        <v>6</v>
      </c>
      <c r="O19" s="45" t="s">
        <v>57</v>
      </c>
      <c r="P19" s="44" t="s">
        <v>55</v>
      </c>
      <c r="Q19" s="75"/>
      <c r="R19" s="47"/>
      <c r="S19" s="44"/>
      <c r="T19" s="44"/>
      <c r="U19" s="44"/>
      <c r="V19" s="106"/>
    </row>
    <row r="20" spans="1:22" x14ac:dyDescent="0.25">
      <c r="A20" s="42" t="s">
        <v>20</v>
      </c>
      <c r="B20" s="66" t="s">
        <v>13</v>
      </c>
      <c r="C20" s="45">
        <v>7</v>
      </c>
      <c r="D20" s="45" t="s">
        <v>56</v>
      </c>
      <c r="E20" s="44" t="s">
        <v>55</v>
      </c>
      <c r="F20" s="75">
        <v>13.1</v>
      </c>
      <c r="G20" s="87">
        <v>13.481347336728158</v>
      </c>
      <c r="H20" s="47">
        <f t="shared" ref="H20:H21" si="1">G20*(12.5/200)</f>
        <v>0.84258420854550986</v>
      </c>
      <c r="I20" s="44"/>
      <c r="J20" s="106">
        <f t="shared" si="0"/>
        <v>-2.8287034463478844</v>
      </c>
      <c r="K20" s="32"/>
      <c r="L20" s="42" t="s">
        <v>20</v>
      </c>
      <c r="M20" s="66" t="s">
        <v>13</v>
      </c>
      <c r="N20" s="45">
        <v>7</v>
      </c>
      <c r="O20" s="45" t="s">
        <v>56</v>
      </c>
      <c r="P20" s="44" t="s">
        <v>55</v>
      </c>
      <c r="Q20" s="75"/>
      <c r="R20" s="47"/>
      <c r="S20" s="44"/>
      <c r="T20" s="44"/>
      <c r="U20" s="44"/>
      <c r="V20" s="106"/>
    </row>
    <row r="21" spans="1:22" x14ac:dyDescent="0.25">
      <c r="A21" s="42" t="s">
        <v>19</v>
      </c>
      <c r="B21" s="66" t="s">
        <v>13</v>
      </c>
      <c r="C21" s="45">
        <v>8</v>
      </c>
      <c r="D21" s="45" t="s">
        <v>54</v>
      </c>
      <c r="E21" s="44" t="s">
        <v>55</v>
      </c>
      <c r="F21" s="75">
        <v>13.2</v>
      </c>
      <c r="G21" s="87">
        <v>13.357688339785867</v>
      </c>
      <c r="H21" s="47">
        <f t="shared" si="1"/>
        <v>0.83485552123661666</v>
      </c>
      <c r="I21" s="44"/>
      <c r="J21" s="106">
        <f t="shared" si="0"/>
        <v>-1.1805062056747697</v>
      </c>
      <c r="K21" s="32"/>
      <c r="L21" s="42" t="s">
        <v>19</v>
      </c>
      <c r="M21" s="66" t="s">
        <v>13</v>
      </c>
      <c r="N21" s="45">
        <v>8</v>
      </c>
      <c r="O21" s="45" t="s">
        <v>54</v>
      </c>
      <c r="P21" s="44" t="s">
        <v>55</v>
      </c>
      <c r="Q21" s="75"/>
      <c r="R21" s="47"/>
      <c r="S21" s="44"/>
      <c r="T21" s="44"/>
      <c r="U21" s="44"/>
      <c r="V21" s="106"/>
    </row>
    <row r="22" spans="1:22" x14ac:dyDescent="0.25">
      <c r="A22" s="42" t="s">
        <v>17</v>
      </c>
      <c r="B22" s="66" t="s">
        <v>13</v>
      </c>
      <c r="C22" s="45">
        <v>9</v>
      </c>
      <c r="D22" s="45" t="s">
        <v>52</v>
      </c>
      <c r="E22" s="44" t="s">
        <v>53</v>
      </c>
      <c r="F22" s="46">
        <v>9.4600000000000009</v>
      </c>
      <c r="G22" s="47">
        <v>9.41</v>
      </c>
      <c r="H22" s="47">
        <f>G22*0.075</f>
        <v>0.70574999999999999</v>
      </c>
      <c r="I22" s="44"/>
      <c r="J22" s="106">
        <f t="shared" si="0"/>
        <v>0.53134962805526786</v>
      </c>
      <c r="K22" s="32"/>
      <c r="L22" s="42" t="s">
        <v>17</v>
      </c>
      <c r="M22" s="66" t="s">
        <v>13</v>
      </c>
      <c r="N22" s="45">
        <v>9</v>
      </c>
      <c r="O22" s="45" t="s">
        <v>52</v>
      </c>
      <c r="P22" s="44" t="s">
        <v>53</v>
      </c>
      <c r="Q22" s="75"/>
      <c r="R22" s="47"/>
      <c r="S22" s="44"/>
      <c r="T22" s="44"/>
      <c r="U22" s="44"/>
      <c r="V22" s="106"/>
    </row>
    <row r="23" spans="1:22" x14ac:dyDescent="0.25">
      <c r="A23" s="12" t="s">
        <v>51</v>
      </c>
      <c r="B23" s="65" t="s">
        <v>43</v>
      </c>
      <c r="C23" s="15">
        <v>10</v>
      </c>
      <c r="D23" s="15" t="s">
        <v>44</v>
      </c>
      <c r="E23" s="14" t="s">
        <v>45</v>
      </c>
      <c r="F23" s="41">
        <v>6.5600000000003433</v>
      </c>
      <c r="G23" s="41">
        <v>6.6195425609148781</v>
      </c>
      <c r="H23" s="30">
        <f>G23*0.05</f>
        <v>0.33097712804574392</v>
      </c>
      <c r="I23" s="14"/>
      <c r="J23" s="99">
        <f t="shared" si="0"/>
        <v>-0.89949660972200929</v>
      </c>
      <c r="K23" s="32"/>
      <c r="L23" s="12" t="s">
        <v>51</v>
      </c>
      <c r="M23" s="13" t="s">
        <v>43</v>
      </c>
      <c r="N23" s="14">
        <v>10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50</v>
      </c>
      <c r="B24" s="65" t="s">
        <v>43</v>
      </c>
      <c r="C24" s="15">
        <v>11</v>
      </c>
      <c r="D24" s="15" t="s">
        <v>44</v>
      </c>
      <c r="E24" s="14" t="s">
        <v>45</v>
      </c>
      <c r="F24" s="78">
        <v>13.040000000000163</v>
      </c>
      <c r="G24" s="78">
        <v>13.10137094790398</v>
      </c>
      <c r="H24" s="30">
        <f t="shared" ref="H24:H30" si="2">G24*0.05</f>
        <v>0.65506854739519904</v>
      </c>
      <c r="I24" s="52"/>
      <c r="J24" s="99">
        <f t="shared" si="0"/>
        <v>-0.46843149581713217</v>
      </c>
      <c r="K24" s="32"/>
      <c r="L24" s="12" t="s">
        <v>50</v>
      </c>
      <c r="M24" s="13" t="s">
        <v>43</v>
      </c>
      <c r="N24" s="14">
        <v>11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49</v>
      </c>
      <c r="B25" s="65" t="s">
        <v>43</v>
      </c>
      <c r="C25" s="15">
        <v>12</v>
      </c>
      <c r="D25" s="15" t="s">
        <v>44</v>
      </c>
      <c r="E25" s="14" t="s">
        <v>45</v>
      </c>
      <c r="F25" s="78">
        <v>19.169999999999021</v>
      </c>
      <c r="G25" s="78">
        <v>20.503293947296847</v>
      </c>
      <c r="H25" s="30">
        <f t="shared" si="2"/>
        <v>1.0251646973648423</v>
      </c>
      <c r="I25" s="52"/>
      <c r="J25" s="99">
        <f t="shared" si="0"/>
        <v>-6.5028280369243143</v>
      </c>
      <c r="L25" s="12" t="s">
        <v>49</v>
      </c>
      <c r="M25" s="13" t="s">
        <v>43</v>
      </c>
      <c r="N25" s="14">
        <v>12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70</v>
      </c>
      <c r="B26" s="65" t="s">
        <v>43</v>
      </c>
      <c r="C26" s="15">
        <v>13</v>
      </c>
      <c r="D26" s="15" t="s">
        <v>44</v>
      </c>
      <c r="E26" s="14" t="s">
        <v>45</v>
      </c>
      <c r="F26" s="41">
        <v>0</v>
      </c>
      <c r="G26" s="72">
        <v>0</v>
      </c>
      <c r="H26" s="30"/>
      <c r="I26" s="52"/>
      <c r="J26" s="99"/>
      <c r="L26" s="12" t="s">
        <v>70</v>
      </c>
      <c r="M26" s="13" t="s">
        <v>43</v>
      </c>
      <c r="N26" s="14">
        <v>13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71</v>
      </c>
      <c r="B27" s="65" t="s">
        <v>43</v>
      </c>
      <c r="C27" s="15">
        <v>14</v>
      </c>
      <c r="D27" s="15" t="s">
        <v>44</v>
      </c>
      <c r="E27" s="14" t="s">
        <v>45</v>
      </c>
      <c r="F27" s="41">
        <v>0</v>
      </c>
      <c r="G27" s="72">
        <v>0</v>
      </c>
      <c r="H27" s="30"/>
      <c r="I27" s="52"/>
      <c r="J27" s="99"/>
      <c r="L27" s="12" t="s">
        <v>71</v>
      </c>
      <c r="M27" s="13" t="s">
        <v>43</v>
      </c>
      <c r="N27" s="14">
        <v>14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48</v>
      </c>
      <c r="B28" s="65" t="s">
        <v>43</v>
      </c>
      <c r="C28" s="15">
        <v>20</v>
      </c>
      <c r="D28" s="15" t="s">
        <v>44</v>
      </c>
      <c r="E28" s="14" t="s">
        <v>45</v>
      </c>
      <c r="F28" s="78">
        <v>87.430000000001229</v>
      </c>
      <c r="G28" s="72">
        <v>87.456243682135522</v>
      </c>
      <c r="H28" s="30">
        <f t="shared" si="2"/>
        <v>4.3728121841067766</v>
      </c>
      <c r="I28" s="52"/>
      <c r="J28" s="99">
        <f t="shared" si="0"/>
        <v>-3.0007785641557115E-2</v>
      </c>
      <c r="L28" s="12" t="s">
        <v>48</v>
      </c>
      <c r="M28" s="13" t="s">
        <v>43</v>
      </c>
      <c r="N28" s="14">
        <v>20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12" t="s">
        <v>47</v>
      </c>
      <c r="B29" s="65" t="s">
        <v>43</v>
      </c>
      <c r="C29" s="15">
        <v>21</v>
      </c>
      <c r="D29" s="15" t="s">
        <v>44</v>
      </c>
      <c r="E29" s="14" t="s">
        <v>45</v>
      </c>
      <c r="F29" s="78">
        <v>115.17999999999873</v>
      </c>
      <c r="G29" s="72">
        <v>115.27194528054719</v>
      </c>
      <c r="H29" s="30">
        <f t="shared" si="2"/>
        <v>5.7635972640273598</v>
      </c>
      <c r="I29" s="52"/>
      <c r="J29" s="99">
        <f t="shared" si="0"/>
        <v>-7.9763797101439646E-2</v>
      </c>
      <c r="L29" s="12" t="s">
        <v>47</v>
      </c>
      <c r="M29" s="13" t="s">
        <v>43</v>
      </c>
      <c r="N29" s="14">
        <v>21</v>
      </c>
      <c r="O29" s="15" t="s">
        <v>44</v>
      </c>
      <c r="P29" s="14" t="s">
        <v>45</v>
      </c>
      <c r="Q29" s="30"/>
      <c r="R29" s="30"/>
      <c r="S29" s="14"/>
      <c r="T29" s="14"/>
      <c r="U29" s="52"/>
      <c r="V29" s="21"/>
    </row>
    <row r="30" spans="1:22" x14ac:dyDescent="0.25">
      <c r="A30" s="12" t="s">
        <v>46</v>
      </c>
      <c r="B30" s="65" t="s">
        <v>43</v>
      </c>
      <c r="C30" s="15">
        <v>22</v>
      </c>
      <c r="D30" s="15" t="s">
        <v>44</v>
      </c>
      <c r="E30" s="14" t="s">
        <v>45</v>
      </c>
      <c r="F30" s="78">
        <v>190.8399999999979</v>
      </c>
      <c r="G30" s="72">
        <v>199.49971935670646</v>
      </c>
      <c r="H30" s="30">
        <f t="shared" si="2"/>
        <v>9.9749859678353232</v>
      </c>
      <c r="I30" s="52"/>
      <c r="J30" s="99">
        <f t="shared" si="0"/>
        <v>-4.3407175632287203</v>
      </c>
      <c r="L30" s="12" t="s">
        <v>46</v>
      </c>
      <c r="M30" s="13" t="s">
        <v>43</v>
      </c>
      <c r="N30" s="14">
        <v>22</v>
      </c>
      <c r="O30" s="15" t="s">
        <v>44</v>
      </c>
      <c r="P30" s="14" t="s">
        <v>45</v>
      </c>
      <c r="Q30" s="30"/>
      <c r="R30" s="30"/>
      <c r="S30" s="14"/>
      <c r="T30" s="14"/>
      <c r="U30" s="52"/>
      <c r="V30" s="21"/>
    </row>
    <row r="31" spans="1:22" x14ac:dyDescent="0.25">
      <c r="A31" s="12" t="s">
        <v>72</v>
      </c>
      <c r="B31" s="65" t="s">
        <v>43</v>
      </c>
      <c r="C31" s="15">
        <v>23</v>
      </c>
      <c r="D31" s="15" t="s">
        <v>44</v>
      </c>
      <c r="E31" s="14" t="s">
        <v>45</v>
      </c>
      <c r="F31" s="41">
        <v>0</v>
      </c>
      <c r="G31" s="72">
        <v>0</v>
      </c>
      <c r="H31" s="30"/>
      <c r="I31" s="52"/>
      <c r="J31" s="99"/>
      <c r="L31" s="12" t="s">
        <v>72</v>
      </c>
      <c r="M31" s="13" t="s">
        <v>43</v>
      </c>
      <c r="N31" s="14">
        <v>23</v>
      </c>
      <c r="O31" s="15" t="s">
        <v>44</v>
      </c>
      <c r="P31" s="14" t="s">
        <v>45</v>
      </c>
      <c r="Q31" s="30"/>
      <c r="R31" s="30"/>
      <c r="S31" s="14"/>
      <c r="T31" s="14"/>
      <c r="U31" s="52"/>
      <c r="V31" s="21"/>
    </row>
    <row r="32" spans="1:22" x14ac:dyDescent="0.25">
      <c r="A32" s="12" t="s">
        <v>73</v>
      </c>
      <c r="B32" s="65" t="s">
        <v>43</v>
      </c>
      <c r="C32" s="15">
        <v>24</v>
      </c>
      <c r="D32" s="15" t="s">
        <v>44</v>
      </c>
      <c r="E32" s="14" t="s">
        <v>45</v>
      </c>
      <c r="F32" s="41">
        <v>0</v>
      </c>
      <c r="G32" s="72">
        <v>0</v>
      </c>
      <c r="H32" s="30"/>
      <c r="I32" s="52"/>
      <c r="J32" s="99"/>
      <c r="L32" s="12" t="s">
        <v>73</v>
      </c>
      <c r="M32" s="13" t="s">
        <v>43</v>
      </c>
      <c r="N32" s="14">
        <v>24</v>
      </c>
      <c r="O32" s="15" t="s">
        <v>44</v>
      </c>
      <c r="P32" s="14" t="s">
        <v>45</v>
      </c>
      <c r="Q32" s="30"/>
      <c r="R32" s="30"/>
      <c r="S32" s="14"/>
      <c r="T32" s="14"/>
      <c r="U32" s="52"/>
      <c r="V32" s="21"/>
    </row>
    <row r="33" spans="1:22" x14ac:dyDescent="0.25">
      <c r="A33" s="42" t="s">
        <v>42</v>
      </c>
      <c r="B33" s="66" t="s">
        <v>13</v>
      </c>
      <c r="C33" s="45">
        <v>30</v>
      </c>
      <c r="D33" s="45" t="s">
        <v>29</v>
      </c>
      <c r="E33" s="44" t="s">
        <v>30</v>
      </c>
      <c r="F33" s="75">
        <v>98.26</v>
      </c>
      <c r="G33" s="87">
        <v>102.1</v>
      </c>
      <c r="H33" s="47">
        <f>0.075*G33</f>
        <v>7.6574999999999989</v>
      </c>
      <c r="I33" s="53">
        <v>4</v>
      </c>
      <c r="J33" s="100">
        <f>((F33-G33)/G33)*100</f>
        <v>-3.7610186092066495</v>
      </c>
      <c r="L33" s="42" t="s">
        <v>42</v>
      </c>
      <c r="M33" s="43" t="s">
        <v>13</v>
      </c>
      <c r="N33" s="44">
        <v>30</v>
      </c>
      <c r="O33" s="45" t="s">
        <v>29</v>
      </c>
      <c r="P33" s="44" t="s">
        <v>30</v>
      </c>
      <c r="Q33" s="75">
        <f t="shared" ref="Q33:Q69" si="3">F33</f>
        <v>98.26</v>
      </c>
      <c r="R33" s="47">
        <v>102</v>
      </c>
      <c r="S33" s="47">
        <v>3.7</v>
      </c>
      <c r="T33" s="44">
        <v>1</v>
      </c>
      <c r="U33" s="48">
        <f>((Q33-R33)/R33)*100</f>
        <v>-3.6666666666666616</v>
      </c>
      <c r="V33" s="77">
        <f>(Q33-R33)/S33</f>
        <v>-1.0108108108108094</v>
      </c>
    </row>
    <row r="34" spans="1:22" x14ac:dyDescent="0.25">
      <c r="A34" s="42" t="s">
        <v>41</v>
      </c>
      <c r="B34" s="66" t="s">
        <v>13</v>
      </c>
      <c r="C34" s="45">
        <v>31</v>
      </c>
      <c r="D34" s="45" t="s">
        <v>29</v>
      </c>
      <c r="E34" s="44" t="s">
        <v>30</v>
      </c>
      <c r="F34" s="75">
        <v>52.04</v>
      </c>
      <c r="G34" s="87">
        <v>52.3</v>
      </c>
      <c r="H34" s="47">
        <f t="shared" ref="H34:H45" si="4">0.075*G34</f>
        <v>3.9224999999999994</v>
      </c>
      <c r="I34" s="53">
        <v>4</v>
      </c>
      <c r="J34" s="100">
        <f t="shared" ref="J34:J35" si="5">((F34-G34)/G34)*100</f>
        <v>-0.49713193116634424</v>
      </c>
      <c r="L34" s="42" t="s">
        <v>41</v>
      </c>
      <c r="M34" s="43" t="s">
        <v>13</v>
      </c>
      <c r="N34" s="44">
        <v>31</v>
      </c>
      <c r="O34" s="45" t="s">
        <v>29</v>
      </c>
      <c r="P34" s="44" t="s">
        <v>30</v>
      </c>
      <c r="Q34" s="75">
        <f t="shared" si="3"/>
        <v>52.04</v>
      </c>
      <c r="R34" s="47">
        <v>52.45</v>
      </c>
      <c r="S34" s="47">
        <v>1.5</v>
      </c>
      <c r="T34" s="44">
        <v>1</v>
      </c>
      <c r="U34" s="48">
        <f t="shared" ref="U34:U58" si="6">((Q34-R34)/R34)*100</f>
        <v>-0.78169685414681345</v>
      </c>
      <c r="V34" s="77">
        <f t="shared" ref="V34:V58" si="7">(Q34-R34)/S34</f>
        <v>-0.27333333333333582</v>
      </c>
    </row>
    <row r="35" spans="1:22" x14ac:dyDescent="0.25">
      <c r="A35" s="42" t="s">
        <v>40</v>
      </c>
      <c r="B35" s="66" t="s">
        <v>13</v>
      </c>
      <c r="C35" s="45">
        <v>32</v>
      </c>
      <c r="D35" s="45" t="s">
        <v>29</v>
      </c>
      <c r="E35" s="44" t="s">
        <v>30</v>
      </c>
      <c r="F35" s="75">
        <v>76.5</v>
      </c>
      <c r="G35" s="87">
        <v>71</v>
      </c>
      <c r="H35" s="47">
        <f t="shared" si="4"/>
        <v>5.3250000000000002</v>
      </c>
      <c r="I35" s="53">
        <v>4</v>
      </c>
      <c r="J35" s="100">
        <f t="shared" si="5"/>
        <v>7.7464788732394361</v>
      </c>
      <c r="L35" s="42" t="s">
        <v>40</v>
      </c>
      <c r="M35" s="43" t="s">
        <v>13</v>
      </c>
      <c r="N35" s="44">
        <v>32</v>
      </c>
      <c r="O35" s="45" t="s">
        <v>29</v>
      </c>
      <c r="P35" s="44" t="s">
        <v>30</v>
      </c>
      <c r="Q35" s="75">
        <f t="shared" si="3"/>
        <v>76.5</v>
      </c>
      <c r="R35" s="47">
        <v>73.319999999999993</v>
      </c>
      <c r="S35" s="47">
        <v>2.5099999999999998</v>
      </c>
      <c r="T35" s="44">
        <v>1</v>
      </c>
      <c r="U35" s="48">
        <f t="shared" si="6"/>
        <v>4.3371522094926442</v>
      </c>
      <c r="V35" s="77">
        <f t="shared" si="7"/>
        <v>1.2669322709163375</v>
      </c>
    </row>
    <row r="36" spans="1:22" x14ac:dyDescent="0.25">
      <c r="A36" s="42" t="s">
        <v>39</v>
      </c>
      <c r="B36" s="66" t="s">
        <v>13</v>
      </c>
      <c r="C36" s="45">
        <v>33</v>
      </c>
      <c r="D36" s="45" t="s">
        <v>29</v>
      </c>
      <c r="E36" s="44" t="s">
        <v>30</v>
      </c>
      <c r="F36" s="75">
        <v>14.13</v>
      </c>
      <c r="G36" s="87">
        <v>21.3</v>
      </c>
      <c r="H36" s="47">
        <f t="shared" si="4"/>
        <v>1.5974999999999999</v>
      </c>
      <c r="I36" s="53"/>
      <c r="J36" s="100"/>
      <c r="L36" s="42" t="s">
        <v>39</v>
      </c>
      <c r="M36" s="43" t="s">
        <v>13</v>
      </c>
      <c r="N36" s="44">
        <v>33</v>
      </c>
      <c r="O36" s="45" t="s">
        <v>29</v>
      </c>
      <c r="P36" s="44" t="s">
        <v>30</v>
      </c>
      <c r="Q36" s="75">
        <f t="shared" si="3"/>
        <v>14.13</v>
      </c>
      <c r="R36" s="47"/>
      <c r="S36" s="47"/>
      <c r="T36" s="44"/>
      <c r="U36" s="48"/>
      <c r="V36" s="49"/>
    </row>
    <row r="37" spans="1:22" x14ac:dyDescent="0.25">
      <c r="A37" s="42" t="s">
        <v>38</v>
      </c>
      <c r="B37" s="66" t="s">
        <v>13</v>
      </c>
      <c r="C37" s="45">
        <v>34</v>
      </c>
      <c r="D37" s="45" t="s">
        <v>29</v>
      </c>
      <c r="E37" s="44" t="s">
        <v>30</v>
      </c>
      <c r="F37" s="75">
        <v>16.059999999999999</v>
      </c>
      <c r="G37" s="87">
        <v>18.5</v>
      </c>
      <c r="H37" s="47">
        <f t="shared" si="4"/>
        <v>1.3875</v>
      </c>
      <c r="I37" s="53"/>
      <c r="J37" s="100"/>
      <c r="L37" s="42" t="s">
        <v>38</v>
      </c>
      <c r="M37" s="43" t="s">
        <v>13</v>
      </c>
      <c r="N37" s="44">
        <v>34</v>
      </c>
      <c r="O37" s="45" t="s">
        <v>29</v>
      </c>
      <c r="P37" s="44" t="s">
        <v>30</v>
      </c>
      <c r="Q37" s="75">
        <f t="shared" si="3"/>
        <v>16.059999999999999</v>
      </c>
      <c r="R37" s="47"/>
      <c r="S37" s="47"/>
      <c r="T37" s="44"/>
      <c r="U37" s="48"/>
      <c r="V37" s="49"/>
    </row>
    <row r="38" spans="1:22" x14ac:dyDescent="0.25">
      <c r="A38" s="42" t="s">
        <v>37</v>
      </c>
      <c r="B38" s="66" t="s">
        <v>13</v>
      </c>
      <c r="C38" s="45">
        <v>35</v>
      </c>
      <c r="D38" s="45" t="s">
        <v>29</v>
      </c>
      <c r="E38" s="44" t="s">
        <v>30</v>
      </c>
      <c r="F38" s="75">
        <v>17.600000000000001</v>
      </c>
      <c r="G38" s="87">
        <v>25</v>
      </c>
      <c r="H38" s="47">
        <f t="shared" si="4"/>
        <v>1.875</v>
      </c>
      <c r="I38" s="53"/>
      <c r="J38" s="100"/>
      <c r="L38" s="42" t="s">
        <v>37</v>
      </c>
      <c r="M38" s="43" t="s">
        <v>13</v>
      </c>
      <c r="N38" s="44">
        <v>35</v>
      </c>
      <c r="O38" s="45" t="s">
        <v>29</v>
      </c>
      <c r="P38" s="44" t="s">
        <v>30</v>
      </c>
      <c r="Q38" s="75">
        <f t="shared" si="3"/>
        <v>17.600000000000001</v>
      </c>
      <c r="R38" s="47"/>
      <c r="S38" s="47"/>
      <c r="T38" s="44"/>
      <c r="U38" s="48"/>
      <c r="V38" s="49"/>
    </row>
    <row r="39" spans="1:22" x14ac:dyDescent="0.25">
      <c r="A39" s="42" t="s">
        <v>36</v>
      </c>
      <c r="B39" s="66" t="s">
        <v>13</v>
      </c>
      <c r="C39" s="45">
        <v>36</v>
      </c>
      <c r="D39" s="45" t="s">
        <v>29</v>
      </c>
      <c r="E39" s="44" t="s">
        <v>30</v>
      </c>
      <c r="F39" s="75">
        <v>63.4</v>
      </c>
      <c r="G39" s="87">
        <v>91.5</v>
      </c>
      <c r="H39" s="47">
        <f t="shared" si="4"/>
        <v>6.8624999999999998</v>
      </c>
      <c r="I39" s="53"/>
      <c r="J39" s="100"/>
      <c r="L39" s="42" t="s">
        <v>36</v>
      </c>
      <c r="M39" s="43" t="s">
        <v>13</v>
      </c>
      <c r="N39" s="44">
        <v>36</v>
      </c>
      <c r="O39" s="45" t="s">
        <v>29</v>
      </c>
      <c r="P39" s="44" t="s">
        <v>30</v>
      </c>
      <c r="Q39" s="75">
        <f t="shared" si="3"/>
        <v>63.4</v>
      </c>
      <c r="R39" s="47"/>
      <c r="S39" s="47"/>
      <c r="T39" s="44"/>
      <c r="U39" s="48"/>
      <c r="V39" s="49"/>
    </row>
    <row r="40" spans="1:22" x14ac:dyDescent="0.25">
      <c r="A40" s="42" t="s">
        <v>35</v>
      </c>
      <c r="B40" s="66" t="s">
        <v>13</v>
      </c>
      <c r="C40" s="45">
        <v>37</v>
      </c>
      <c r="D40" s="45" t="s">
        <v>29</v>
      </c>
      <c r="E40" s="44" t="s">
        <v>30</v>
      </c>
      <c r="F40" s="75">
        <v>72.8</v>
      </c>
      <c r="G40" s="87">
        <v>114</v>
      </c>
      <c r="H40" s="47">
        <f t="shared" si="4"/>
        <v>8.5499999999999989</v>
      </c>
      <c r="I40" s="53"/>
      <c r="J40" s="100"/>
      <c r="L40" s="42" t="s">
        <v>35</v>
      </c>
      <c r="M40" s="43" t="s">
        <v>13</v>
      </c>
      <c r="N40" s="44">
        <v>37</v>
      </c>
      <c r="O40" s="45" t="s">
        <v>29</v>
      </c>
      <c r="P40" s="44" t="s">
        <v>30</v>
      </c>
      <c r="Q40" s="75">
        <f t="shared" si="3"/>
        <v>72.8</v>
      </c>
      <c r="R40" s="47"/>
      <c r="S40" s="47"/>
      <c r="T40" s="44"/>
      <c r="U40" s="48"/>
      <c r="V40" s="49"/>
    </row>
    <row r="41" spans="1:22" x14ac:dyDescent="0.25">
      <c r="A41" s="42" t="s">
        <v>34</v>
      </c>
      <c r="B41" s="66" t="s">
        <v>13</v>
      </c>
      <c r="C41" s="45">
        <v>38</v>
      </c>
      <c r="D41" s="45" t="s">
        <v>29</v>
      </c>
      <c r="E41" s="44" t="s">
        <v>30</v>
      </c>
      <c r="F41" s="75">
        <v>86.77</v>
      </c>
      <c r="G41" s="87">
        <v>134.1</v>
      </c>
      <c r="H41" s="47">
        <f t="shared" si="4"/>
        <v>10.057499999999999</v>
      </c>
      <c r="I41" s="53"/>
      <c r="J41" s="100"/>
      <c r="L41" s="42" t="s">
        <v>34</v>
      </c>
      <c r="M41" s="43" t="s">
        <v>13</v>
      </c>
      <c r="N41" s="44">
        <v>38</v>
      </c>
      <c r="O41" s="45" t="s">
        <v>29</v>
      </c>
      <c r="P41" s="44" t="s">
        <v>30</v>
      </c>
      <c r="Q41" s="75">
        <f t="shared" si="3"/>
        <v>86.77</v>
      </c>
      <c r="R41" s="47"/>
      <c r="S41" s="47"/>
      <c r="T41" s="44"/>
      <c r="U41" s="48"/>
      <c r="V41" s="49"/>
    </row>
    <row r="42" spans="1:22" x14ac:dyDescent="0.25">
      <c r="A42" s="42" t="s">
        <v>33</v>
      </c>
      <c r="B42" s="66" t="s">
        <v>13</v>
      </c>
      <c r="C42" s="45">
        <v>39</v>
      </c>
      <c r="D42" s="45" t="s">
        <v>29</v>
      </c>
      <c r="E42" s="44" t="s">
        <v>30</v>
      </c>
      <c r="F42" s="75">
        <v>67.66</v>
      </c>
      <c r="G42" s="87">
        <v>68.3</v>
      </c>
      <c r="H42" s="47">
        <f t="shared" si="4"/>
        <v>5.1224999999999996</v>
      </c>
      <c r="I42" s="53"/>
      <c r="J42" s="100"/>
      <c r="L42" s="42" t="s">
        <v>33</v>
      </c>
      <c r="M42" s="43" t="s">
        <v>13</v>
      </c>
      <c r="N42" s="44">
        <v>39</v>
      </c>
      <c r="O42" s="45" t="s">
        <v>29</v>
      </c>
      <c r="P42" s="44" t="s">
        <v>30</v>
      </c>
      <c r="Q42" s="75">
        <f t="shared" si="3"/>
        <v>67.66</v>
      </c>
      <c r="R42" s="47"/>
      <c r="S42" s="47"/>
      <c r="T42" s="44"/>
      <c r="U42" s="48"/>
      <c r="V42" s="49"/>
    </row>
    <row r="43" spans="1:22" x14ac:dyDescent="0.25">
      <c r="A43" s="42" t="s">
        <v>32</v>
      </c>
      <c r="B43" s="66" t="s">
        <v>13</v>
      </c>
      <c r="C43" s="45">
        <v>40</v>
      </c>
      <c r="D43" s="45" t="s">
        <v>29</v>
      </c>
      <c r="E43" s="44" t="s">
        <v>30</v>
      </c>
      <c r="F43" s="75">
        <v>59.95</v>
      </c>
      <c r="G43" s="87">
        <v>61.8</v>
      </c>
      <c r="H43" s="47">
        <f t="shared" si="4"/>
        <v>4.6349999999999998</v>
      </c>
      <c r="I43" s="53"/>
      <c r="J43" s="100"/>
      <c r="L43" s="42" t="s">
        <v>32</v>
      </c>
      <c r="M43" s="43" t="s">
        <v>13</v>
      </c>
      <c r="N43" s="44">
        <v>40</v>
      </c>
      <c r="O43" s="45" t="s">
        <v>29</v>
      </c>
      <c r="P43" s="44" t="s">
        <v>30</v>
      </c>
      <c r="Q43" s="75">
        <f t="shared" si="3"/>
        <v>59.95</v>
      </c>
      <c r="R43" s="47"/>
      <c r="S43" s="47"/>
      <c r="T43" s="44"/>
      <c r="U43" s="48"/>
      <c r="V43" s="49"/>
    </row>
    <row r="44" spans="1:22" x14ac:dyDescent="0.25">
      <c r="A44" s="42" t="s">
        <v>31</v>
      </c>
      <c r="B44" s="66" t="s">
        <v>13</v>
      </c>
      <c r="C44" s="45">
        <v>41</v>
      </c>
      <c r="D44" s="45" t="s">
        <v>29</v>
      </c>
      <c r="E44" s="44" t="s">
        <v>30</v>
      </c>
      <c r="F44" s="75">
        <v>45.03</v>
      </c>
      <c r="G44" s="87">
        <v>50.5</v>
      </c>
      <c r="H44" s="47">
        <f t="shared" si="4"/>
        <v>3.7874999999999996</v>
      </c>
      <c r="I44" s="53"/>
      <c r="J44" s="100"/>
      <c r="L44" s="42" t="s">
        <v>31</v>
      </c>
      <c r="M44" s="43" t="s">
        <v>13</v>
      </c>
      <c r="N44" s="44">
        <v>41</v>
      </c>
      <c r="O44" s="45" t="s">
        <v>29</v>
      </c>
      <c r="P44" s="44" t="s">
        <v>30</v>
      </c>
      <c r="Q44" s="75">
        <f t="shared" si="3"/>
        <v>45.03</v>
      </c>
      <c r="R44" s="47"/>
      <c r="S44" s="47"/>
      <c r="T44" s="44"/>
      <c r="U44" s="48"/>
      <c r="V44" s="49"/>
    </row>
    <row r="45" spans="1:22" x14ac:dyDescent="0.25">
      <c r="A45" s="42" t="s">
        <v>28</v>
      </c>
      <c r="B45" s="66" t="s">
        <v>13</v>
      </c>
      <c r="C45" s="45">
        <v>42</v>
      </c>
      <c r="D45" s="45" t="s">
        <v>29</v>
      </c>
      <c r="E45" s="44" t="s">
        <v>30</v>
      </c>
      <c r="F45" s="75">
        <v>97.23</v>
      </c>
      <c r="G45" s="87">
        <v>102.1</v>
      </c>
      <c r="H45" s="47">
        <f t="shared" si="4"/>
        <v>7.6574999999999989</v>
      </c>
      <c r="I45" s="53">
        <v>4</v>
      </c>
      <c r="J45" s="100">
        <f>((F45-G45)/G45)*100</f>
        <v>-4.7698334965719793</v>
      </c>
      <c r="L45" s="42" t="s">
        <v>28</v>
      </c>
      <c r="M45" s="43" t="s">
        <v>13</v>
      </c>
      <c r="N45" s="44">
        <v>42</v>
      </c>
      <c r="O45" s="45" t="s">
        <v>29</v>
      </c>
      <c r="P45" s="44" t="s">
        <v>30</v>
      </c>
      <c r="Q45" s="75">
        <f t="shared" si="3"/>
        <v>97.23</v>
      </c>
      <c r="R45" s="47">
        <v>100.8</v>
      </c>
      <c r="S45" s="47">
        <v>4.2</v>
      </c>
      <c r="T45" s="44">
        <v>1</v>
      </c>
      <c r="U45" s="48">
        <f t="shared" si="6"/>
        <v>-3.5416666666666603</v>
      </c>
      <c r="V45" s="77">
        <f t="shared" si="7"/>
        <v>-0.84999999999999831</v>
      </c>
    </row>
    <row r="46" spans="1:22" x14ac:dyDescent="0.25">
      <c r="A46" s="12" t="s">
        <v>12</v>
      </c>
      <c r="B46" s="65" t="s">
        <v>13</v>
      </c>
      <c r="C46" s="15">
        <v>43</v>
      </c>
      <c r="D46" s="15" t="s">
        <v>27</v>
      </c>
      <c r="E46" s="14" t="s">
        <v>23</v>
      </c>
      <c r="F46" s="78">
        <v>91.3</v>
      </c>
      <c r="G46" s="72">
        <v>94.2</v>
      </c>
      <c r="H46" s="30">
        <v>4.2587067133644858</v>
      </c>
      <c r="I46" s="52">
        <v>4</v>
      </c>
      <c r="J46" s="101">
        <f>((F46-G46)/G46)*100</f>
        <v>-3.078556263269645</v>
      </c>
      <c r="L46" s="12" t="s">
        <v>12</v>
      </c>
      <c r="M46" s="65" t="s">
        <v>13</v>
      </c>
      <c r="N46" s="15">
        <v>43</v>
      </c>
      <c r="O46" s="15" t="s">
        <v>27</v>
      </c>
      <c r="P46" s="14" t="s">
        <v>23</v>
      </c>
      <c r="Q46" s="72">
        <f t="shared" si="3"/>
        <v>91.3</v>
      </c>
      <c r="R46" s="30">
        <v>92.88</v>
      </c>
      <c r="S46" s="30">
        <v>1.71</v>
      </c>
      <c r="T46" s="14">
        <v>1</v>
      </c>
      <c r="U46" s="52">
        <f t="shared" si="6"/>
        <v>-1.7011197243755365</v>
      </c>
      <c r="V46" s="77">
        <f t="shared" si="7"/>
        <v>-0.92397660818713356</v>
      </c>
    </row>
    <row r="47" spans="1:22" x14ac:dyDescent="0.25">
      <c r="A47" s="12" t="s">
        <v>24</v>
      </c>
      <c r="B47" s="65" t="s">
        <v>13</v>
      </c>
      <c r="C47" s="15">
        <v>44</v>
      </c>
      <c r="D47" s="15" t="s">
        <v>27</v>
      </c>
      <c r="E47" s="14" t="s">
        <v>23</v>
      </c>
      <c r="F47" s="78">
        <v>39.299999999999997</v>
      </c>
      <c r="G47" s="72">
        <v>40.9</v>
      </c>
      <c r="H47" s="30">
        <v>3.5154095927601055</v>
      </c>
      <c r="I47" s="52">
        <v>4</v>
      </c>
      <c r="J47" s="101">
        <f t="shared" ref="J47:J69" si="8">((F47-G47)/G47)*100</f>
        <v>-3.9119804400978029</v>
      </c>
      <c r="L47" s="12" t="s">
        <v>24</v>
      </c>
      <c r="M47" s="65" t="s">
        <v>13</v>
      </c>
      <c r="N47" s="15">
        <v>44</v>
      </c>
      <c r="O47" s="15" t="s">
        <v>27</v>
      </c>
      <c r="P47" s="14" t="s">
        <v>23</v>
      </c>
      <c r="Q47" s="72">
        <f t="shared" si="3"/>
        <v>39.299999999999997</v>
      </c>
      <c r="R47" s="30">
        <v>40.619999999999997</v>
      </c>
      <c r="S47" s="30">
        <v>1.17</v>
      </c>
      <c r="T47" s="14">
        <v>1</v>
      </c>
      <c r="U47" s="52">
        <f t="shared" si="6"/>
        <v>-3.2496307237813897</v>
      </c>
      <c r="V47" s="77">
        <f t="shared" si="7"/>
        <v>-1.1282051282051284</v>
      </c>
    </row>
    <row r="48" spans="1:22" x14ac:dyDescent="0.25">
      <c r="A48" s="12" t="s">
        <v>20</v>
      </c>
      <c r="B48" s="65" t="s">
        <v>13</v>
      </c>
      <c r="C48" s="15">
        <v>45</v>
      </c>
      <c r="D48" s="15" t="s">
        <v>27</v>
      </c>
      <c r="E48" s="14" t="s">
        <v>23</v>
      </c>
      <c r="F48" s="73">
        <v>123.9</v>
      </c>
      <c r="G48" s="72">
        <v>126.8</v>
      </c>
      <c r="H48" s="30">
        <v>4.7459616295496465</v>
      </c>
      <c r="I48" s="52">
        <v>4</v>
      </c>
      <c r="J48" s="101">
        <f t="shared" si="8"/>
        <v>-2.2870662460567757</v>
      </c>
      <c r="L48" s="12" t="s">
        <v>20</v>
      </c>
      <c r="M48" s="65" t="s">
        <v>13</v>
      </c>
      <c r="N48" s="15">
        <v>45</v>
      </c>
      <c r="O48" s="15" t="s">
        <v>27</v>
      </c>
      <c r="P48" s="14" t="s">
        <v>23</v>
      </c>
      <c r="Q48" s="72">
        <f t="shared" si="3"/>
        <v>123.9</v>
      </c>
      <c r="R48" s="30">
        <v>126</v>
      </c>
      <c r="S48" s="30">
        <v>2.9</v>
      </c>
      <c r="T48" s="14">
        <v>1</v>
      </c>
      <c r="U48" s="52">
        <f t="shared" si="6"/>
        <v>-1.6666666666666621</v>
      </c>
      <c r="V48" s="77">
        <f t="shared" si="7"/>
        <v>-0.72413793103448088</v>
      </c>
    </row>
    <row r="49" spans="1:22" x14ac:dyDescent="0.25">
      <c r="A49" s="12" t="s">
        <v>19</v>
      </c>
      <c r="B49" s="65" t="s">
        <v>13</v>
      </c>
      <c r="C49" s="15">
        <v>46</v>
      </c>
      <c r="D49" s="15" t="s">
        <v>27</v>
      </c>
      <c r="E49" s="14" t="s">
        <v>23</v>
      </c>
      <c r="F49" s="78">
        <v>88.9</v>
      </c>
      <c r="G49" s="72">
        <v>90.9</v>
      </c>
      <c r="H49" s="30">
        <v>4.2123947972717071</v>
      </c>
      <c r="I49" s="52">
        <v>4</v>
      </c>
      <c r="J49" s="101">
        <f t="shared" si="8"/>
        <v>-2.2002200220021999</v>
      </c>
      <c r="L49" s="12" t="s">
        <v>19</v>
      </c>
      <c r="M49" s="65" t="s">
        <v>13</v>
      </c>
      <c r="N49" s="15">
        <v>46</v>
      </c>
      <c r="O49" s="15" t="s">
        <v>27</v>
      </c>
      <c r="P49" s="14" t="s">
        <v>23</v>
      </c>
      <c r="Q49" s="72">
        <f t="shared" si="3"/>
        <v>88.9</v>
      </c>
      <c r="R49" s="30">
        <v>90.94</v>
      </c>
      <c r="S49" s="30">
        <v>2.73</v>
      </c>
      <c r="T49" s="14">
        <v>1</v>
      </c>
      <c r="U49" s="52">
        <f t="shared" si="6"/>
        <v>-2.2432372993182228</v>
      </c>
      <c r="V49" s="77">
        <f t="shared" si="7"/>
        <v>-0.74725274725274438</v>
      </c>
    </row>
    <row r="50" spans="1:22" x14ac:dyDescent="0.25">
      <c r="A50" s="12" t="s">
        <v>26</v>
      </c>
      <c r="B50" s="65" t="s">
        <v>13</v>
      </c>
      <c r="C50" s="15">
        <v>47</v>
      </c>
      <c r="D50" s="15" t="s">
        <v>25</v>
      </c>
      <c r="E50" s="14" t="s">
        <v>23</v>
      </c>
      <c r="F50" s="73">
        <v>150.5</v>
      </c>
      <c r="G50" s="72">
        <v>100.2</v>
      </c>
      <c r="H50" s="30">
        <v>7.2728123590886717</v>
      </c>
      <c r="I50" s="52">
        <v>4</v>
      </c>
      <c r="J50" s="102">
        <f t="shared" si="8"/>
        <v>50.199600798403189</v>
      </c>
      <c r="L50" s="12" t="s">
        <v>26</v>
      </c>
      <c r="M50" s="65" t="s">
        <v>13</v>
      </c>
      <c r="N50" s="15">
        <v>47</v>
      </c>
      <c r="O50" s="15" t="s">
        <v>25</v>
      </c>
      <c r="P50" s="14" t="s">
        <v>23</v>
      </c>
      <c r="Q50" s="72">
        <f t="shared" si="3"/>
        <v>150.5</v>
      </c>
      <c r="R50" s="30">
        <v>97.87</v>
      </c>
      <c r="S50" s="30">
        <v>6.85</v>
      </c>
      <c r="T50" s="14">
        <v>1</v>
      </c>
      <c r="U50" s="52">
        <f t="shared" si="6"/>
        <v>53.775416368652287</v>
      </c>
      <c r="V50" s="77">
        <f t="shared" si="7"/>
        <v>7.6832116788321168</v>
      </c>
    </row>
    <row r="51" spans="1:22" x14ac:dyDescent="0.25">
      <c r="A51" s="12" t="s">
        <v>21</v>
      </c>
      <c r="B51" s="65" t="s">
        <v>13</v>
      </c>
      <c r="C51" s="15">
        <v>48</v>
      </c>
      <c r="D51" s="15" t="s">
        <v>25</v>
      </c>
      <c r="E51" s="14" t="s">
        <v>23</v>
      </c>
      <c r="F51" s="78">
        <v>67</v>
      </c>
      <c r="G51" s="72">
        <v>45.2</v>
      </c>
      <c r="H51" s="30">
        <v>4.3655901452998709</v>
      </c>
      <c r="I51" s="52">
        <v>4</v>
      </c>
      <c r="J51" s="102">
        <f t="shared" si="8"/>
        <v>48.23008849557521</v>
      </c>
      <c r="L51" s="12" t="s">
        <v>21</v>
      </c>
      <c r="M51" s="65" t="s">
        <v>13</v>
      </c>
      <c r="N51" s="15">
        <v>48</v>
      </c>
      <c r="O51" s="15" t="s">
        <v>25</v>
      </c>
      <c r="P51" s="14" t="s">
        <v>23</v>
      </c>
      <c r="Q51" s="72">
        <f t="shared" si="3"/>
        <v>67</v>
      </c>
      <c r="R51" s="30">
        <v>45.5</v>
      </c>
      <c r="S51" s="30">
        <v>3.75</v>
      </c>
      <c r="T51" s="14">
        <v>1</v>
      </c>
      <c r="U51" s="52">
        <f t="shared" si="6"/>
        <v>47.252747252747248</v>
      </c>
      <c r="V51" s="77">
        <f t="shared" si="7"/>
        <v>5.7333333333333334</v>
      </c>
    </row>
    <row r="52" spans="1:22" x14ac:dyDescent="0.25">
      <c r="A52" s="12" t="s">
        <v>20</v>
      </c>
      <c r="B52" s="65" t="s">
        <v>13</v>
      </c>
      <c r="C52" s="15">
        <v>49</v>
      </c>
      <c r="D52" s="15" t="s">
        <v>25</v>
      </c>
      <c r="E52" s="14" t="s">
        <v>23</v>
      </c>
      <c r="F52" s="78">
        <v>36</v>
      </c>
      <c r="G52" s="72">
        <v>25.7</v>
      </c>
      <c r="H52" s="30">
        <v>3.3370702568336168</v>
      </c>
      <c r="I52" s="52">
        <v>4</v>
      </c>
      <c r="J52" s="102">
        <f t="shared" si="8"/>
        <v>40.077821011673151</v>
      </c>
      <c r="L52" s="12" t="s">
        <v>20</v>
      </c>
      <c r="M52" s="65" t="s">
        <v>13</v>
      </c>
      <c r="N52" s="15">
        <v>49</v>
      </c>
      <c r="O52" s="15" t="s">
        <v>25</v>
      </c>
      <c r="P52" s="14" t="s">
        <v>23</v>
      </c>
      <c r="Q52" s="72">
        <f t="shared" si="3"/>
        <v>36</v>
      </c>
      <c r="R52" s="30">
        <v>26.27</v>
      </c>
      <c r="S52" s="30">
        <v>4.1399999999999997</v>
      </c>
      <c r="T52" s="14">
        <v>1</v>
      </c>
      <c r="U52" s="52">
        <f t="shared" si="6"/>
        <v>37.03844689760183</v>
      </c>
      <c r="V52" s="77">
        <f t="shared" si="7"/>
        <v>2.35024154589372</v>
      </c>
    </row>
    <row r="53" spans="1:22" x14ac:dyDescent="0.25">
      <c r="A53" s="12" t="s">
        <v>19</v>
      </c>
      <c r="B53" s="65" t="s">
        <v>13</v>
      </c>
      <c r="C53" s="15">
        <v>50</v>
      </c>
      <c r="D53" s="15" t="s">
        <v>25</v>
      </c>
      <c r="E53" s="14" t="s">
        <v>23</v>
      </c>
      <c r="F53" s="78">
        <v>30.8</v>
      </c>
      <c r="G53" s="72">
        <v>21.9</v>
      </c>
      <c r="H53" s="30">
        <v>3.1368151450886601</v>
      </c>
      <c r="I53" s="14">
        <v>4</v>
      </c>
      <c r="J53" s="102">
        <f t="shared" si="8"/>
        <v>40.639269406392707</v>
      </c>
      <c r="L53" s="12" t="s">
        <v>19</v>
      </c>
      <c r="M53" s="65" t="s">
        <v>13</v>
      </c>
      <c r="N53" s="15">
        <v>50</v>
      </c>
      <c r="O53" s="15" t="s">
        <v>25</v>
      </c>
      <c r="P53" s="14" t="s">
        <v>23</v>
      </c>
      <c r="Q53" s="72">
        <f t="shared" si="3"/>
        <v>30.8</v>
      </c>
      <c r="R53" s="30">
        <v>21.88</v>
      </c>
      <c r="S53" s="30">
        <v>1.54</v>
      </c>
      <c r="T53" s="14">
        <v>1</v>
      </c>
      <c r="U53" s="52">
        <f t="shared" si="6"/>
        <v>40.767824497257784</v>
      </c>
      <c r="V53" s="77">
        <f t="shared" si="7"/>
        <v>5.792207792207793</v>
      </c>
    </row>
    <row r="54" spans="1:22" x14ac:dyDescent="0.25">
      <c r="A54" s="12" t="s">
        <v>17</v>
      </c>
      <c r="B54" s="65" t="s">
        <v>13</v>
      </c>
      <c r="C54" s="15">
        <v>51</v>
      </c>
      <c r="D54" s="15" t="s">
        <v>25</v>
      </c>
      <c r="E54" s="14" t="s">
        <v>23</v>
      </c>
      <c r="F54" s="78">
        <v>51.7</v>
      </c>
      <c r="G54" s="72">
        <v>35.299999999999997</v>
      </c>
      <c r="H54" s="30">
        <v>3.8403017797740144</v>
      </c>
      <c r="I54" s="14">
        <v>4</v>
      </c>
      <c r="J54" s="102">
        <f t="shared" si="8"/>
        <v>46.458923512747894</v>
      </c>
      <c r="L54" s="12" t="s">
        <v>17</v>
      </c>
      <c r="M54" s="65" t="s">
        <v>13</v>
      </c>
      <c r="N54" s="15">
        <v>51</v>
      </c>
      <c r="O54" s="15" t="s">
        <v>25</v>
      </c>
      <c r="P54" s="14" t="s">
        <v>23</v>
      </c>
      <c r="Q54" s="72">
        <f t="shared" si="3"/>
        <v>51.7</v>
      </c>
      <c r="R54" s="30">
        <v>35.96</v>
      </c>
      <c r="S54" s="30">
        <v>3.92</v>
      </c>
      <c r="T54" s="14">
        <v>1</v>
      </c>
      <c r="U54" s="52">
        <f t="shared" si="6"/>
        <v>43.770856507230263</v>
      </c>
      <c r="V54" s="77">
        <f t="shared" si="7"/>
        <v>4.0153061224489806</v>
      </c>
    </row>
    <row r="55" spans="1:22" x14ac:dyDescent="0.25">
      <c r="A55" s="12" t="s">
        <v>22</v>
      </c>
      <c r="B55" s="65" t="s">
        <v>13</v>
      </c>
      <c r="C55" s="15">
        <v>52</v>
      </c>
      <c r="D55" s="15" t="s">
        <v>79</v>
      </c>
      <c r="E55" s="14" t="s">
        <v>23</v>
      </c>
      <c r="F55" s="78">
        <v>34.1</v>
      </c>
      <c r="G55" s="72">
        <v>39</v>
      </c>
      <c r="H55" s="30">
        <v>2.7422991981417093</v>
      </c>
      <c r="I55" s="14">
        <v>4</v>
      </c>
      <c r="J55" s="101">
        <f t="shared" si="8"/>
        <v>-12.56410256410256</v>
      </c>
      <c r="L55" s="12" t="s">
        <v>22</v>
      </c>
      <c r="M55" s="65" t="s">
        <v>13</v>
      </c>
      <c r="N55" s="15">
        <v>52</v>
      </c>
      <c r="O55" s="15" t="s">
        <v>79</v>
      </c>
      <c r="P55" s="14" t="s">
        <v>23</v>
      </c>
      <c r="Q55" s="72">
        <f t="shared" si="3"/>
        <v>34.1</v>
      </c>
      <c r="R55" s="30">
        <v>34.020000000000003</v>
      </c>
      <c r="S55" s="30">
        <v>3.47</v>
      </c>
      <c r="T55" s="14">
        <v>1</v>
      </c>
      <c r="U55" s="52">
        <f t="shared" si="6"/>
        <v>0.23515579071134124</v>
      </c>
      <c r="V55" s="77">
        <f t="shared" si="7"/>
        <v>2.3054755043227172E-2</v>
      </c>
    </row>
    <row r="56" spans="1:22" x14ac:dyDescent="0.25">
      <c r="A56" s="12" t="s">
        <v>16</v>
      </c>
      <c r="B56" s="65" t="s">
        <v>13</v>
      </c>
      <c r="C56" s="15">
        <v>53</v>
      </c>
      <c r="D56" s="15" t="s">
        <v>79</v>
      </c>
      <c r="E56" s="14" t="s">
        <v>23</v>
      </c>
      <c r="F56" s="73">
        <v>126.3</v>
      </c>
      <c r="G56" s="72">
        <v>136.19999999999999</v>
      </c>
      <c r="H56" s="30">
        <v>4.4000445440504121</v>
      </c>
      <c r="I56" s="14">
        <v>4</v>
      </c>
      <c r="J56" s="102">
        <f t="shared" si="8"/>
        <v>-7.2687224669603463</v>
      </c>
      <c r="L56" s="12" t="s">
        <v>16</v>
      </c>
      <c r="M56" s="65" t="s">
        <v>13</v>
      </c>
      <c r="N56" s="15">
        <v>53</v>
      </c>
      <c r="O56" s="15" t="s">
        <v>79</v>
      </c>
      <c r="P56" s="14" t="s">
        <v>23</v>
      </c>
      <c r="Q56" s="72">
        <f t="shared" si="3"/>
        <v>126.3</v>
      </c>
      <c r="R56" s="30">
        <v>129.19999999999999</v>
      </c>
      <c r="S56" s="30">
        <v>3.5</v>
      </c>
      <c r="T56" s="14">
        <v>1</v>
      </c>
      <c r="U56" s="52">
        <f t="shared" si="6"/>
        <v>-2.2445820433436467</v>
      </c>
      <c r="V56" s="77">
        <f t="shared" si="7"/>
        <v>-0.82857142857142618</v>
      </c>
    </row>
    <row r="57" spans="1:22" x14ac:dyDescent="0.25">
      <c r="A57" s="12" t="s">
        <v>12</v>
      </c>
      <c r="B57" s="65" t="s">
        <v>13</v>
      </c>
      <c r="C57" s="15">
        <v>54</v>
      </c>
      <c r="D57" s="15" t="s">
        <v>79</v>
      </c>
      <c r="E57" s="14" t="s">
        <v>23</v>
      </c>
      <c r="F57" s="73">
        <v>166.2</v>
      </c>
      <c r="G57" s="72">
        <v>179.1</v>
      </c>
      <c r="H57" s="30">
        <v>5.2802114612750009</v>
      </c>
      <c r="I57" s="14">
        <v>4</v>
      </c>
      <c r="J57" s="102">
        <f t="shared" si="8"/>
        <v>-7.202680067001678</v>
      </c>
      <c r="L57" s="12" t="s">
        <v>12</v>
      </c>
      <c r="M57" s="65" t="s">
        <v>13</v>
      </c>
      <c r="N57" s="15">
        <v>54</v>
      </c>
      <c r="O57" s="15" t="s">
        <v>79</v>
      </c>
      <c r="P57" s="14" t="s">
        <v>23</v>
      </c>
      <c r="Q57" s="72">
        <f t="shared" si="3"/>
        <v>166.2</v>
      </c>
      <c r="R57" s="30">
        <v>171.3</v>
      </c>
      <c r="S57" s="30">
        <v>6.1</v>
      </c>
      <c r="T57" s="14">
        <v>1</v>
      </c>
      <c r="U57" s="52">
        <f t="shared" si="6"/>
        <v>-2.9772329246935332</v>
      </c>
      <c r="V57" s="77">
        <f t="shared" si="7"/>
        <v>-0.83606557377049562</v>
      </c>
    </row>
    <row r="58" spans="1:22" x14ac:dyDescent="0.25">
      <c r="A58" s="12" t="s">
        <v>20</v>
      </c>
      <c r="B58" s="65" t="s">
        <v>13</v>
      </c>
      <c r="C58" s="15">
        <v>55</v>
      </c>
      <c r="D58" s="15" t="s">
        <v>79</v>
      </c>
      <c r="E58" s="14" t="s">
        <v>23</v>
      </c>
      <c r="F58" s="78">
        <v>50.3</v>
      </c>
      <c r="G58" s="72">
        <v>54.8</v>
      </c>
      <c r="H58" s="30">
        <v>3.0099762998767372</v>
      </c>
      <c r="I58" s="14">
        <v>4</v>
      </c>
      <c r="J58" s="101">
        <f t="shared" si="8"/>
        <v>-8.2116788321167888</v>
      </c>
      <c r="L58" s="12" t="s">
        <v>20</v>
      </c>
      <c r="M58" s="65" t="s">
        <v>13</v>
      </c>
      <c r="N58" s="15">
        <v>55</v>
      </c>
      <c r="O58" s="15" t="s">
        <v>79</v>
      </c>
      <c r="P58" s="14" t="s">
        <v>23</v>
      </c>
      <c r="Q58" s="72">
        <f t="shared" si="3"/>
        <v>50.3</v>
      </c>
      <c r="R58" s="30">
        <v>51.83</v>
      </c>
      <c r="S58" s="30">
        <v>1.64</v>
      </c>
      <c r="T58" s="14">
        <v>1</v>
      </c>
      <c r="U58" s="52">
        <f t="shared" si="6"/>
        <v>-2.9519583252942336</v>
      </c>
      <c r="V58" s="77">
        <f t="shared" si="7"/>
        <v>-0.9329268292682934</v>
      </c>
    </row>
    <row r="59" spans="1:22" x14ac:dyDescent="0.25">
      <c r="A59" s="12" t="s">
        <v>19</v>
      </c>
      <c r="B59" s="65" t="s">
        <v>13</v>
      </c>
      <c r="C59" s="15">
        <v>56</v>
      </c>
      <c r="D59" s="15" t="s">
        <v>79</v>
      </c>
      <c r="E59" s="14" t="s">
        <v>23</v>
      </c>
      <c r="F59" s="78">
        <v>90.2</v>
      </c>
      <c r="G59" s="72">
        <v>96.7</v>
      </c>
      <c r="H59" s="30">
        <v>3.7583357778909399</v>
      </c>
      <c r="I59" s="14">
        <v>4</v>
      </c>
      <c r="J59" s="101">
        <f t="shared" si="8"/>
        <v>-6.721820062047569</v>
      </c>
      <c r="L59" s="12" t="s">
        <v>19</v>
      </c>
      <c r="M59" s="65" t="s">
        <v>13</v>
      </c>
      <c r="N59" s="15">
        <v>56</v>
      </c>
      <c r="O59" s="15" t="s">
        <v>79</v>
      </c>
      <c r="P59" s="14" t="s">
        <v>23</v>
      </c>
      <c r="Q59" s="72">
        <f t="shared" si="3"/>
        <v>90.2</v>
      </c>
      <c r="R59" s="30">
        <v>92.52</v>
      </c>
      <c r="S59" s="30">
        <v>2.2200000000000002</v>
      </c>
      <c r="T59" s="14">
        <v>1</v>
      </c>
      <c r="U59" s="52">
        <f>((Q59-R59)/R59)*100</f>
        <v>-2.5075659316904382</v>
      </c>
      <c r="V59" s="77">
        <f>(Q59-R59)/S59</f>
        <v>-1.0450450450450419</v>
      </c>
    </row>
    <row r="60" spans="1:22" x14ac:dyDescent="0.25">
      <c r="A60" s="12" t="s">
        <v>17</v>
      </c>
      <c r="B60" s="65" t="s">
        <v>13</v>
      </c>
      <c r="C60" s="15">
        <v>57</v>
      </c>
      <c r="D60" s="15" t="s">
        <v>79</v>
      </c>
      <c r="E60" s="14" t="s">
        <v>23</v>
      </c>
      <c r="F60" s="73">
        <v>158.19999999999999</v>
      </c>
      <c r="G60" s="72">
        <v>168.2</v>
      </c>
      <c r="H60" s="30">
        <v>5.0735044357452797</v>
      </c>
      <c r="I60" s="14">
        <v>4</v>
      </c>
      <c r="J60" s="101">
        <f t="shared" ref="J60" si="9">((F60-G60)/G60)*100</f>
        <v>-5.9453032104637344</v>
      </c>
      <c r="L60" s="12" t="s">
        <v>17</v>
      </c>
      <c r="M60" s="65" t="s">
        <v>13</v>
      </c>
      <c r="N60" s="15">
        <v>57</v>
      </c>
      <c r="O60" s="15" t="s">
        <v>79</v>
      </c>
      <c r="P60" s="14" t="s">
        <v>15</v>
      </c>
      <c r="Q60" s="72">
        <f t="shared" si="3"/>
        <v>158.19999999999999</v>
      </c>
      <c r="R60" s="30">
        <v>164.8</v>
      </c>
      <c r="S60" s="30">
        <v>4.5</v>
      </c>
      <c r="T60" s="14" t="s">
        <v>74</v>
      </c>
      <c r="U60" s="52">
        <f>((Q60-R60)/R60)*100</f>
        <v>-4.0048543689320519</v>
      </c>
      <c r="V60" s="77">
        <f t="shared" ref="V60:V66" si="10">(Q60-R60)/S60</f>
        <v>-1.4666666666666717</v>
      </c>
    </row>
    <row r="61" spans="1:22" x14ac:dyDescent="0.25">
      <c r="A61" s="12" t="s">
        <v>22</v>
      </c>
      <c r="B61" s="65" t="s">
        <v>13</v>
      </c>
      <c r="C61" s="15">
        <v>58</v>
      </c>
      <c r="D61" s="15" t="s">
        <v>18</v>
      </c>
      <c r="E61" s="14" t="s">
        <v>15</v>
      </c>
      <c r="F61" s="41" t="s">
        <v>81</v>
      </c>
      <c r="G61" s="30">
        <v>0.4</v>
      </c>
      <c r="H61" s="30">
        <v>3.8752682320610306E-2</v>
      </c>
      <c r="I61" s="14">
        <v>4</v>
      </c>
      <c r="J61" s="89" t="s">
        <v>76</v>
      </c>
      <c r="L61" s="12" t="s">
        <v>22</v>
      </c>
      <c r="M61" s="65" t="s">
        <v>13</v>
      </c>
      <c r="N61" s="15">
        <v>58</v>
      </c>
      <c r="O61" s="15" t="s">
        <v>18</v>
      </c>
      <c r="P61" s="14" t="s">
        <v>15</v>
      </c>
      <c r="Q61" s="30" t="str">
        <f t="shared" si="3"/>
        <v>&lt;0,4</v>
      </c>
      <c r="R61" s="30">
        <v>0.42670000000000002</v>
      </c>
      <c r="S61" s="30">
        <v>8.0799999999999997E-2</v>
      </c>
      <c r="T61" s="14" t="s">
        <v>74</v>
      </c>
      <c r="U61" s="30" t="s">
        <v>76</v>
      </c>
      <c r="V61" s="89" t="s">
        <v>76</v>
      </c>
    </row>
    <row r="62" spans="1:22" x14ac:dyDescent="0.25">
      <c r="A62" s="12" t="s">
        <v>16</v>
      </c>
      <c r="B62" s="65" t="s">
        <v>13</v>
      </c>
      <c r="C62" s="15">
        <v>59</v>
      </c>
      <c r="D62" s="15" t="s">
        <v>18</v>
      </c>
      <c r="E62" s="14" t="s">
        <v>15</v>
      </c>
      <c r="F62" s="41">
        <v>16.07</v>
      </c>
      <c r="G62" s="30">
        <v>16.12</v>
      </c>
      <c r="H62" s="30">
        <v>0.20125314140156741</v>
      </c>
      <c r="I62" s="52">
        <v>4</v>
      </c>
      <c r="J62" s="89">
        <f t="shared" ref="J62:J67" si="11">((F62-G62))</f>
        <v>-5.0000000000000711E-2</v>
      </c>
      <c r="L62" s="12" t="s">
        <v>16</v>
      </c>
      <c r="M62" s="65" t="s">
        <v>13</v>
      </c>
      <c r="N62" s="15">
        <v>59</v>
      </c>
      <c r="O62" s="15" t="s">
        <v>18</v>
      </c>
      <c r="P62" s="14" t="s">
        <v>15</v>
      </c>
      <c r="Q62" s="30">
        <f t="shared" si="3"/>
        <v>16.07</v>
      </c>
      <c r="R62" s="30">
        <v>16.13</v>
      </c>
      <c r="S62" s="69">
        <v>0.06</v>
      </c>
      <c r="T62" s="14" t="s">
        <v>74</v>
      </c>
      <c r="U62" s="30">
        <f t="shared" ref="U62:U67" si="12">Q62-R62</f>
        <v>-5.9999999999998721E-2</v>
      </c>
      <c r="V62" s="77">
        <f t="shared" si="10"/>
        <v>-0.99999999999997868</v>
      </c>
    </row>
    <row r="63" spans="1:22" x14ac:dyDescent="0.25">
      <c r="A63" s="12" t="s">
        <v>12</v>
      </c>
      <c r="B63" s="65" t="s">
        <v>13</v>
      </c>
      <c r="C63" s="15">
        <v>61</v>
      </c>
      <c r="D63" s="15" t="s">
        <v>18</v>
      </c>
      <c r="E63" s="14" t="s">
        <v>15</v>
      </c>
      <c r="F63" s="41">
        <v>5.34</v>
      </c>
      <c r="G63" s="30">
        <v>5.41</v>
      </c>
      <c r="H63" s="30">
        <v>9.043999722662964E-2</v>
      </c>
      <c r="I63" s="52">
        <v>4</v>
      </c>
      <c r="J63" s="89">
        <f t="shared" si="11"/>
        <v>-7.0000000000000284E-2</v>
      </c>
      <c r="L63" s="12" t="s">
        <v>12</v>
      </c>
      <c r="M63" s="65" t="s">
        <v>13</v>
      </c>
      <c r="N63" s="15">
        <v>61</v>
      </c>
      <c r="O63" s="15" t="s">
        <v>18</v>
      </c>
      <c r="P63" s="14" t="s">
        <v>15</v>
      </c>
      <c r="Q63" s="30">
        <f t="shared" si="3"/>
        <v>5.34</v>
      </c>
      <c r="R63" s="30">
        <v>5.4039999999999999</v>
      </c>
      <c r="S63" s="69">
        <v>6.4000000000000001E-2</v>
      </c>
      <c r="T63" s="14" t="s">
        <v>74</v>
      </c>
      <c r="U63" s="30">
        <f t="shared" si="12"/>
        <v>-6.4000000000000057E-2</v>
      </c>
      <c r="V63" s="77">
        <f t="shared" si="10"/>
        <v>-1.0000000000000009</v>
      </c>
    </row>
    <row r="64" spans="1:22" x14ac:dyDescent="0.25">
      <c r="A64" s="12" t="s">
        <v>26</v>
      </c>
      <c r="B64" s="65" t="s">
        <v>13</v>
      </c>
      <c r="C64" s="15">
        <v>63</v>
      </c>
      <c r="D64" s="15" t="s">
        <v>18</v>
      </c>
      <c r="E64" s="14" t="s">
        <v>15</v>
      </c>
      <c r="F64" s="41">
        <v>6.65</v>
      </c>
      <c r="G64" s="30">
        <v>6.72</v>
      </c>
      <c r="H64" s="30">
        <v>0.10405454980548709</v>
      </c>
      <c r="I64" s="52">
        <v>4</v>
      </c>
      <c r="J64" s="89">
        <f t="shared" si="11"/>
        <v>-6.9999999999999396E-2</v>
      </c>
      <c r="L64" s="12" t="s">
        <v>26</v>
      </c>
      <c r="M64" s="65" t="s">
        <v>13</v>
      </c>
      <c r="N64" s="15">
        <v>63</v>
      </c>
      <c r="O64" s="15" t="s">
        <v>18</v>
      </c>
      <c r="P64" s="14" t="s">
        <v>15</v>
      </c>
      <c r="Q64" s="30">
        <f t="shared" si="3"/>
        <v>6.65</v>
      </c>
      <c r="R64" s="30">
        <v>6.7069999999999999</v>
      </c>
      <c r="S64" s="69">
        <v>6.8000000000000005E-2</v>
      </c>
      <c r="T64" s="14" t="s">
        <v>74</v>
      </c>
      <c r="U64" s="30">
        <f t="shared" si="12"/>
        <v>-5.6999999999999496E-2</v>
      </c>
      <c r="V64" s="77">
        <f t="shared" si="10"/>
        <v>-0.83823529411763953</v>
      </c>
    </row>
    <row r="65" spans="1:22" x14ac:dyDescent="0.25">
      <c r="A65" s="12" t="s">
        <v>24</v>
      </c>
      <c r="B65" s="65" t="s">
        <v>13</v>
      </c>
      <c r="C65" s="15">
        <v>64</v>
      </c>
      <c r="D65" s="15" t="s">
        <v>18</v>
      </c>
      <c r="E65" s="14" t="s">
        <v>15</v>
      </c>
      <c r="F65" s="41">
        <v>19.62</v>
      </c>
      <c r="G65" s="30">
        <v>19.78</v>
      </c>
      <c r="H65" s="30">
        <v>0.2386209770858187</v>
      </c>
      <c r="I65" s="52">
        <v>4</v>
      </c>
      <c r="J65" s="89">
        <f t="shared" si="11"/>
        <v>-0.16000000000000014</v>
      </c>
      <c r="L65" s="12" t="s">
        <v>24</v>
      </c>
      <c r="M65" s="65" t="s">
        <v>13</v>
      </c>
      <c r="N65" s="15">
        <v>64</v>
      </c>
      <c r="O65" s="15" t="s">
        <v>18</v>
      </c>
      <c r="P65" s="14" t="s">
        <v>15</v>
      </c>
      <c r="Q65" s="30">
        <f t="shared" si="3"/>
        <v>19.62</v>
      </c>
      <c r="R65" s="30">
        <v>19.75</v>
      </c>
      <c r="S65" s="69">
        <v>0.08</v>
      </c>
      <c r="T65" s="14" t="s">
        <v>74</v>
      </c>
      <c r="U65" s="30">
        <f t="shared" si="12"/>
        <v>-0.12999999999999901</v>
      </c>
      <c r="V65" s="77">
        <f t="shared" si="10"/>
        <v>-1.6249999999999876</v>
      </c>
    </row>
    <row r="66" spans="1:22" x14ac:dyDescent="0.25">
      <c r="A66" s="12" t="s">
        <v>20</v>
      </c>
      <c r="B66" s="65" t="s">
        <v>13</v>
      </c>
      <c r="C66" s="15">
        <v>65</v>
      </c>
      <c r="D66" s="15" t="s">
        <v>18</v>
      </c>
      <c r="E66" s="14" t="s">
        <v>15</v>
      </c>
      <c r="F66" s="41">
        <v>12.47</v>
      </c>
      <c r="G66" s="30">
        <v>12.54</v>
      </c>
      <c r="H66" s="30">
        <v>0.16447908496572547</v>
      </c>
      <c r="I66" s="52">
        <v>4</v>
      </c>
      <c r="J66" s="89">
        <f t="shared" si="11"/>
        <v>-6.9999999999998508E-2</v>
      </c>
      <c r="L66" s="12" t="s">
        <v>20</v>
      </c>
      <c r="M66" s="65" t="s">
        <v>13</v>
      </c>
      <c r="N66" s="15">
        <v>65</v>
      </c>
      <c r="O66" s="15" t="s">
        <v>18</v>
      </c>
      <c r="P66" s="14" t="s">
        <v>15</v>
      </c>
      <c r="Q66" s="30">
        <f t="shared" si="3"/>
        <v>12.47</v>
      </c>
      <c r="R66" s="30">
        <v>12.55</v>
      </c>
      <c r="S66" s="69">
        <v>7.0000000000000007E-2</v>
      </c>
      <c r="T66" s="14" t="s">
        <v>74</v>
      </c>
      <c r="U66" s="30">
        <f t="shared" si="12"/>
        <v>-8.0000000000000071E-2</v>
      </c>
      <c r="V66" s="77">
        <f t="shared" si="10"/>
        <v>-1.1428571428571437</v>
      </c>
    </row>
    <row r="67" spans="1:22" x14ac:dyDescent="0.25">
      <c r="A67" s="50" t="s">
        <v>19</v>
      </c>
      <c r="B67" s="67" t="s">
        <v>13</v>
      </c>
      <c r="C67" s="15">
        <v>66</v>
      </c>
      <c r="D67" s="51" t="s">
        <v>18</v>
      </c>
      <c r="E67" s="40" t="s">
        <v>15</v>
      </c>
      <c r="F67" s="41">
        <v>13.61</v>
      </c>
      <c r="G67" s="30">
        <v>13.69</v>
      </c>
      <c r="H67" s="30">
        <v>0.1762969021736612</v>
      </c>
      <c r="I67" s="52">
        <v>4</v>
      </c>
      <c r="J67" s="89">
        <f t="shared" si="11"/>
        <v>-8.0000000000000071E-2</v>
      </c>
      <c r="L67" s="50" t="s">
        <v>19</v>
      </c>
      <c r="M67" s="67" t="s">
        <v>13</v>
      </c>
      <c r="N67" s="51">
        <v>66</v>
      </c>
      <c r="O67" s="51" t="s">
        <v>18</v>
      </c>
      <c r="P67" s="40" t="s">
        <v>15</v>
      </c>
      <c r="Q67" s="30">
        <f t="shared" si="3"/>
        <v>13.61</v>
      </c>
      <c r="R67" s="41">
        <v>13.71</v>
      </c>
      <c r="S67" s="69">
        <v>0.09</v>
      </c>
      <c r="T67" s="73">
        <v>1</v>
      </c>
      <c r="U67" s="30">
        <f t="shared" si="12"/>
        <v>-0.10000000000000142</v>
      </c>
      <c r="V67" s="68">
        <f>(Q67-R67)/S67</f>
        <v>-1.1111111111111269</v>
      </c>
    </row>
    <row r="68" spans="1:22" x14ac:dyDescent="0.25">
      <c r="A68" s="12" t="s">
        <v>12</v>
      </c>
      <c r="B68" s="65" t="s">
        <v>13</v>
      </c>
      <c r="C68" s="15">
        <v>66</v>
      </c>
      <c r="D68" s="15" t="s">
        <v>14</v>
      </c>
      <c r="E68" s="14" t="s">
        <v>15</v>
      </c>
      <c r="F68" s="41">
        <v>2.6</v>
      </c>
      <c r="G68" s="30">
        <v>2.72</v>
      </c>
      <c r="H68" s="30">
        <v>0.27200000000000002</v>
      </c>
      <c r="I68" s="52">
        <v>4</v>
      </c>
      <c r="J68" s="101">
        <f t="shared" si="8"/>
        <v>-4.4117647058823568</v>
      </c>
      <c r="L68" s="12" t="s">
        <v>12</v>
      </c>
      <c r="M68" s="65" t="s">
        <v>13</v>
      </c>
      <c r="N68" s="15">
        <v>66</v>
      </c>
      <c r="O68" s="15" t="s">
        <v>14</v>
      </c>
      <c r="P68" s="14" t="s">
        <v>15</v>
      </c>
      <c r="Q68" s="30">
        <f t="shared" si="3"/>
        <v>2.6</v>
      </c>
      <c r="R68" s="30">
        <v>2.7040000000000002</v>
      </c>
      <c r="S68" s="69">
        <v>0.09</v>
      </c>
      <c r="T68" s="14">
        <v>1</v>
      </c>
      <c r="U68" s="52">
        <f>((Q68-R68)/R68)*100</f>
        <v>-3.8461538461538494</v>
      </c>
      <c r="V68" s="77">
        <f>(Q68-R68)/S68</f>
        <v>-1.1555555555555566</v>
      </c>
    </row>
    <row r="69" spans="1:22" ht="15.75" thickBot="1" x14ac:dyDescent="0.3">
      <c r="A69" s="108" t="s">
        <v>24</v>
      </c>
      <c r="B69" s="109" t="s">
        <v>13</v>
      </c>
      <c r="C69" s="76">
        <v>67</v>
      </c>
      <c r="D69" s="110" t="s">
        <v>14</v>
      </c>
      <c r="E69" s="81" t="s">
        <v>15</v>
      </c>
      <c r="F69" s="63">
        <v>5.4</v>
      </c>
      <c r="G69" s="61">
        <v>5.58</v>
      </c>
      <c r="H69" s="61">
        <v>0.55800000000000005</v>
      </c>
      <c r="I69" s="62">
        <v>4</v>
      </c>
      <c r="J69" s="103">
        <f t="shared" si="8"/>
        <v>-3.2258064516128981</v>
      </c>
      <c r="L69" s="108" t="s">
        <v>24</v>
      </c>
      <c r="M69" s="109" t="s">
        <v>13</v>
      </c>
      <c r="N69" s="110">
        <v>67</v>
      </c>
      <c r="O69" s="110" t="s">
        <v>14</v>
      </c>
      <c r="P69" s="60" t="s">
        <v>15</v>
      </c>
      <c r="Q69" s="60">
        <f t="shared" si="3"/>
        <v>5.4</v>
      </c>
      <c r="R69" s="63">
        <v>5.4640000000000004</v>
      </c>
      <c r="S69" s="82">
        <v>0.1</v>
      </c>
      <c r="T69" s="74">
        <v>1</v>
      </c>
      <c r="U69" s="62">
        <f t="shared" ref="U69" si="13">((Q69-R69)/R69)*100</f>
        <v>-1.1713030746705719</v>
      </c>
      <c r="V69" s="71">
        <f t="shared" ref="V69" si="14">(Q69-R69)/S69</f>
        <v>-0.64000000000000057</v>
      </c>
    </row>
  </sheetData>
  <sheetProtection algorithmName="SHA-512" hashValue="KDo7hPV28OQMfY2GZIQ7c3aqebMzMaH9l/GpLIZgwJElE6DztGorCCK2QEd/oyr9zodEF2oW+w5tRN+0LYsiWg==" saltValue="XGHlqMbWsMqkjli9TCOCOQ==" spinCount="100000" sheet="1" objects="1" scenarios="1" selectLockedCells="1" selectUnlockedCells="1"/>
  <mergeCells count="3">
    <mergeCell ref="A2:J2"/>
    <mergeCell ref="A8:J8"/>
    <mergeCell ref="L8:V8"/>
  </mergeCells>
  <conditionalFormatting sqref="V46:V59 V67">
    <cfRule type="cellIs" dxfId="26" priority="28" stopIfTrue="1" operator="between">
      <formula>-2</formula>
      <formula>2</formula>
    </cfRule>
    <cfRule type="cellIs" dxfId="25" priority="29" stopIfTrue="1" operator="between">
      <formula>-3</formula>
      <formula>3</formula>
    </cfRule>
    <cfRule type="cellIs" dxfId="24" priority="30" operator="notBetween">
      <formula>-3</formula>
      <formula>3</formula>
    </cfRule>
  </conditionalFormatting>
  <conditionalFormatting sqref="V60 V62:V66">
    <cfRule type="cellIs" dxfId="23" priority="25" stopIfTrue="1" operator="between">
      <formula>-2</formula>
      <formula>2</formula>
    </cfRule>
    <cfRule type="cellIs" dxfId="22" priority="26" stopIfTrue="1" operator="between">
      <formula>-3</formula>
      <formula>3</formula>
    </cfRule>
    <cfRule type="cellIs" dxfId="21" priority="27" operator="notBetween">
      <formula>-3</formula>
      <formula>3</formula>
    </cfRule>
  </conditionalFormatting>
  <conditionalFormatting sqref="V68">
    <cfRule type="cellIs" dxfId="20" priority="7" stopIfTrue="1" operator="between">
      <formula>-2</formula>
      <formula>2</formula>
    </cfRule>
    <cfRule type="cellIs" dxfId="19" priority="8" stopIfTrue="1" operator="between">
      <formula>-3</formula>
      <formula>3</formula>
    </cfRule>
    <cfRule type="cellIs" dxfId="18" priority="9" operator="notBetween">
      <formula>-3</formula>
      <formula>3</formula>
    </cfRule>
  </conditionalFormatting>
  <conditionalFormatting sqref="V69">
    <cfRule type="cellIs" dxfId="17" priority="10" stopIfTrue="1" operator="between">
      <formula>-2</formula>
      <formula>2</formula>
    </cfRule>
    <cfRule type="cellIs" dxfId="16" priority="11" stopIfTrue="1" operator="between">
      <formula>-3</formula>
      <formula>3</formula>
    </cfRule>
    <cfRule type="cellIs" dxfId="15" priority="12" operator="notBetween">
      <formula>-3</formula>
      <formula>3</formula>
    </cfRule>
  </conditionalFormatting>
  <conditionalFormatting sqref="V33:V35 V45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73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964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94</v>
      </c>
      <c r="G14" s="87">
        <v>90.919115928501483</v>
      </c>
      <c r="H14" s="47">
        <f>G14*0.04</f>
        <v>3.6367646371400593</v>
      </c>
      <c r="I14" s="44"/>
      <c r="J14" s="106">
        <f>((F14-G14)/G14)*100</f>
        <v>3.3885988001921561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123.4</v>
      </c>
      <c r="G15" s="87">
        <v>127.59749999999998</v>
      </c>
      <c r="H15" s="47">
        <f>2.7/2</f>
        <v>1.35</v>
      </c>
      <c r="I15" s="44"/>
      <c r="J15" s="111">
        <f>F15-G15</f>
        <v>-4.1974999999999767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6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7.22</v>
      </c>
      <c r="G16" s="47">
        <v>6.2857079099877629</v>
      </c>
      <c r="H16" s="47">
        <f>G16*(12.5/200)</f>
        <v>0.39285674437423518</v>
      </c>
      <c r="I16" s="44"/>
      <c r="J16" s="106">
        <f t="shared" ref="J16:J26" si="0">((F16-G16)/G16)*100</f>
        <v>14.863752872252951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24</v>
      </c>
      <c r="B17" s="66" t="s">
        <v>13</v>
      </c>
      <c r="C17" s="45">
        <v>6</v>
      </c>
      <c r="D17" s="45" t="s">
        <v>57</v>
      </c>
      <c r="E17" s="44" t="s">
        <v>55</v>
      </c>
      <c r="F17" s="75">
        <v>14.53</v>
      </c>
      <c r="G17" s="87">
        <v>13.280696792812932</v>
      </c>
      <c r="H17" s="47">
        <f>G17*(12.5/200)</f>
        <v>0.83004354955080828</v>
      </c>
      <c r="I17" s="44"/>
      <c r="J17" s="106">
        <f t="shared" si="0"/>
        <v>9.4069100942290014</v>
      </c>
      <c r="K17" s="32"/>
      <c r="L17" s="42" t="s">
        <v>24</v>
      </c>
      <c r="M17" s="66" t="s">
        <v>13</v>
      </c>
      <c r="N17" s="45">
        <v>6</v>
      </c>
      <c r="O17" s="45" t="s">
        <v>57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17</v>
      </c>
      <c r="B18" s="66" t="s">
        <v>13</v>
      </c>
      <c r="C18" s="45">
        <v>9</v>
      </c>
      <c r="D18" s="45" t="s">
        <v>52</v>
      </c>
      <c r="E18" s="44" t="s">
        <v>53</v>
      </c>
      <c r="F18" s="46">
        <v>9.41</v>
      </c>
      <c r="G18" s="47">
        <v>9.41</v>
      </c>
      <c r="H18" s="47">
        <f>G18*0.075</f>
        <v>0.70574999999999999</v>
      </c>
      <c r="I18" s="44"/>
      <c r="J18" s="106">
        <f t="shared" si="0"/>
        <v>0</v>
      </c>
      <c r="K18" s="32"/>
      <c r="L18" s="42" t="s">
        <v>17</v>
      </c>
      <c r="M18" s="66" t="s">
        <v>13</v>
      </c>
      <c r="N18" s="45">
        <v>9</v>
      </c>
      <c r="O18" s="45" t="s">
        <v>52</v>
      </c>
      <c r="P18" s="44" t="s">
        <v>53</v>
      </c>
      <c r="Q18" s="75"/>
      <c r="R18" s="47"/>
      <c r="S18" s="44"/>
      <c r="T18" s="44"/>
      <c r="U18" s="44"/>
      <c r="V18" s="106"/>
    </row>
    <row r="19" spans="1:22" x14ac:dyDescent="0.25">
      <c r="A19" s="12" t="s">
        <v>51</v>
      </c>
      <c r="B19" s="65" t="s">
        <v>43</v>
      </c>
      <c r="C19" s="15">
        <v>10</v>
      </c>
      <c r="D19" s="15" t="s">
        <v>44</v>
      </c>
      <c r="E19" s="14" t="s">
        <v>45</v>
      </c>
      <c r="F19" s="41">
        <v>6.92</v>
      </c>
      <c r="G19" s="41">
        <v>6.6195425609148781</v>
      </c>
      <c r="H19" s="30">
        <f>G19*0.05</f>
        <v>0.33097712804574392</v>
      </c>
      <c r="I19" s="14"/>
      <c r="J19" s="99">
        <f t="shared" si="0"/>
        <v>4.5389456494950906</v>
      </c>
      <c r="K19" s="32"/>
      <c r="L19" s="12" t="s">
        <v>51</v>
      </c>
      <c r="M19" s="13" t="s">
        <v>43</v>
      </c>
      <c r="N19" s="14">
        <v>10</v>
      </c>
      <c r="O19" s="15" t="s">
        <v>44</v>
      </c>
      <c r="P19" s="14" t="s">
        <v>45</v>
      </c>
      <c r="Q19" s="30"/>
      <c r="R19" s="30"/>
      <c r="S19" s="14"/>
      <c r="T19" s="14"/>
      <c r="U19" s="52"/>
      <c r="V19" s="21"/>
    </row>
    <row r="20" spans="1:22" x14ac:dyDescent="0.25">
      <c r="A20" s="12" t="s">
        <v>50</v>
      </c>
      <c r="B20" s="65" t="s">
        <v>43</v>
      </c>
      <c r="C20" s="15">
        <v>11</v>
      </c>
      <c r="D20" s="15" t="s">
        <v>44</v>
      </c>
      <c r="E20" s="14" t="s">
        <v>45</v>
      </c>
      <c r="F20" s="78">
        <v>13.6</v>
      </c>
      <c r="G20" s="78">
        <v>13.177189066815462</v>
      </c>
      <c r="H20" s="30">
        <f t="shared" ref="H20:H26" si="1">G20*0.05</f>
        <v>0.65885945334077312</v>
      </c>
      <c r="I20" s="52"/>
      <c r="J20" s="99">
        <f t="shared" si="0"/>
        <v>3.2086580153070443</v>
      </c>
      <c r="K20" s="32"/>
      <c r="L20" s="12" t="s">
        <v>50</v>
      </c>
      <c r="M20" s="13" t="s">
        <v>43</v>
      </c>
      <c r="N20" s="14">
        <v>11</v>
      </c>
      <c r="O20" s="15" t="s">
        <v>44</v>
      </c>
      <c r="P20" s="14" t="s">
        <v>45</v>
      </c>
      <c r="Q20" s="30"/>
      <c r="R20" s="30"/>
      <c r="S20" s="14"/>
      <c r="T20" s="14"/>
      <c r="U20" s="52"/>
      <c r="V20" s="21"/>
    </row>
    <row r="21" spans="1:22" x14ac:dyDescent="0.25">
      <c r="A21" s="12" t="s">
        <v>49</v>
      </c>
      <c r="B21" s="65" t="s">
        <v>43</v>
      </c>
      <c r="C21" s="15">
        <v>12</v>
      </c>
      <c r="D21" s="15" t="s">
        <v>44</v>
      </c>
      <c r="E21" s="14" t="s">
        <v>45</v>
      </c>
      <c r="F21" s="78">
        <v>21.4</v>
      </c>
      <c r="G21" s="78">
        <v>20.5335794627286</v>
      </c>
      <c r="H21" s="30">
        <f t="shared" si="1"/>
        <v>1.0266789731364301</v>
      </c>
      <c r="I21" s="52"/>
      <c r="J21" s="99">
        <f t="shared" si="0"/>
        <v>4.2195299599082396</v>
      </c>
      <c r="L21" s="12" t="s">
        <v>49</v>
      </c>
      <c r="M21" s="13" t="s">
        <v>43</v>
      </c>
      <c r="N21" s="14">
        <v>12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x14ac:dyDescent="0.25">
      <c r="A22" s="12" t="s">
        <v>70</v>
      </c>
      <c r="B22" s="65" t="s">
        <v>43</v>
      </c>
      <c r="C22" s="15">
        <v>13</v>
      </c>
      <c r="D22" s="15" t="s">
        <v>44</v>
      </c>
      <c r="E22" s="14" t="s">
        <v>45</v>
      </c>
      <c r="F22" s="41" t="s">
        <v>77</v>
      </c>
      <c r="G22" s="72">
        <v>0</v>
      </c>
      <c r="H22" s="30"/>
      <c r="I22" s="52"/>
      <c r="J22" s="99"/>
      <c r="L22" s="12" t="s">
        <v>70</v>
      </c>
      <c r="M22" s="13" t="s">
        <v>43</v>
      </c>
      <c r="N22" s="14">
        <v>13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x14ac:dyDescent="0.25">
      <c r="A23" s="12" t="s">
        <v>71</v>
      </c>
      <c r="B23" s="65" t="s">
        <v>43</v>
      </c>
      <c r="C23" s="15">
        <v>14</v>
      </c>
      <c r="D23" s="15" t="s">
        <v>44</v>
      </c>
      <c r="E23" s="14" t="s">
        <v>45</v>
      </c>
      <c r="F23" s="41" t="s">
        <v>77</v>
      </c>
      <c r="G23" s="72">
        <v>0</v>
      </c>
      <c r="H23" s="30"/>
      <c r="I23" s="52"/>
      <c r="J23" s="99"/>
      <c r="L23" s="12" t="s">
        <v>71</v>
      </c>
      <c r="M23" s="13" t="s">
        <v>43</v>
      </c>
      <c r="N23" s="14">
        <v>14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48</v>
      </c>
      <c r="B24" s="65" t="s">
        <v>43</v>
      </c>
      <c r="C24" s="15">
        <v>20</v>
      </c>
      <c r="D24" s="15" t="s">
        <v>44</v>
      </c>
      <c r="E24" s="14" t="s">
        <v>45</v>
      </c>
      <c r="F24" s="78">
        <v>87.82</v>
      </c>
      <c r="G24" s="72">
        <v>87.579734565617784</v>
      </c>
      <c r="H24" s="30">
        <f t="shared" si="1"/>
        <v>4.3789867282808892</v>
      </c>
      <c r="I24" s="52"/>
      <c r="J24" s="99">
        <f t="shared" si="0"/>
        <v>0.27433907578492833</v>
      </c>
      <c r="L24" s="12" t="s">
        <v>48</v>
      </c>
      <c r="M24" s="13" t="s">
        <v>43</v>
      </c>
      <c r="N24" s="14">
        <v>20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47</v>
      </c>
      <c r="B25" s="65" t="s">
        <v>43</v>
      </c>
      <c r="C25" s="15">
        <v>21</v>
      </c>
      <c r="D25" s="15" t="s">
        <v>44</v>
      </c>
      <c r="E25" s="14" t="s">
        <v>45</v>
      </c>
      <c r="F25" s="78">
        <v>114.95</v>
      </c>
      <c r="G25" s="72">
        <v>114.86726932730672</v>
      </c>
      <c r="H25" s="30">
        <f t="shared" si="1"/>
        <v>5.7433634663653361</v>
      </c>
      <c r="I25" s="52"/>
      <c r="J25" s="99">
        <f t="shared" si="0"/>
        <v>7.2022842692944927E-2</v>
      </c>
      <c r="L25" s="12" t="s">
        <v>47</v>
      </c>
      <c r="M25" s="13" t="s">
        <v>43</v>
      </c>
      <c r="N25" s="14">
        <v>21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46</v>
      </c>
      <c r="B26" s="65" t="s">
        <v>43</v>
      </c>
      <c r="C26" s="15">
        <v>22</v>
      </c>
      <c r="D26" s="15" t="s">
        <v>44</v>
      </c>
      <c r="E26" s="14" t="s">
        <v>45</v>
      </c>
      <c r="F26" s="78">
        <v>201.47</v>
      </c>
      <c r="G26" s="72">
        <v>198.99749882819114</v>
      </c>
      <c r="H26" s="30">
        <f t="shared" si="1"/>
        <v>9.9498749414095577</v>
      </c>
      <c r="I26" s="52"/>
      <c r="J26" s="99">
        <f t="shared" si="0"/>
        <v>1.2424785167493719</v>
      </c>
      <c r="L26" s="12" t="s">
        <v>46</v>
      </c>
      <c r="M26" s="13" t="s">
        <v>43</v>
      </c>
      <c r="N26" s="14">
        <v>22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72</v>
      </c>
      <c r="B27" s="65" t="s">
        <v>43</v>
      </c>
      <c r="C27" s="15">
        <v>23</v>
      </c>
      <c r="D27" s="15" t="s">
        <v>44</v>
      </c>
      <c r="E27" s="14" t="s">
        <v>45</v>
      </c>
      <c r="F27" s="41" t="s">
        <v>77</v>
      </c>
      <c r="G27" s="72">
        <v>0</v>
      </c>
      <c r="H27" s="30"/>
      <c r="I27" s="52"/>
      <c r="J27" s="99"/>
      <c r="L27" s="12" t="s">
        <v>72</v>
      </c>
      <c r="M27" s="13" t="s">
        <v>43</v>
      </c>
      <c r="N27" s="14">
        <v>23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73</v>
      </c>
      <c r="B28" s="65" t="s">
        <v>43</v>
      </c>
      <c r="C28" s="15">
        <v>24</v>
      </c>
      <c r="D28" s="15" t="s">
        <v>44</v>
      </c>
      <c r="E28" s="14" t="s">
        <v>45</v>
      </c>
      <c r="F28" s="41" t="s">
        <v>77</v>
      </c>
      <c r="G28" s="72">
        <v>0</v>
      </c>
      <c r="H28" s="30"/>
      <c r="I28" s="52"/>
      <c r="J28" s="99"/>
      <c r="L28" s="12" t="s">
        <v>73</v>
      </c>
      <c r="M28" s="13" t="s">
        <v>43</v>
      </c>
      <c r="N28" s="14">
        <v>24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42" t="s">
        <v>42</v>
      </c>
      <c r="B29" s="66" t="s">
        <v>13</v>
      </c>
      <c r="C29" s="45">
        <v>30</v>
      </c>
      <c r="D29" s="45" t="s">
        <v>29</v>
      </c>
      <c r="E29" s="44" t="s">
        <v>30</v>
      </c>
      <c r="F29" s="75">
        <v>102.6</v>
      </c>
      <c r="G29" s="87">
        <v>102.1</v>
      </c>
      <c r="H29" s="47">
        <f>0.075*G29</f>
        <v>7.6574999999999989</v>
      </c>
      <c r="I29" s="53">
        <v>4</v>
      </c>
      <c r="J29" s="100">
        <f>((F29-G29)/G29)*100</f>
        <v>0.48971596474045059</v>
      </c>
      <c r="L29" s="42" t="s">
        <v>42</v>
      </c>
      <c r="M29" s="43" t="s">
        <v>13</v>
      </c>
      <c r="N29" s="44">
        <v>30</v>
      </c>
      <c r="O29" s="45" t="s">
        <v>29</v>
      </c>
      <c r="P29" s="44" t="s">
        <v>30</v>
      </c>
      <c r="Q29" s="75">
        <f t="shared" ref="Q29:Q68" si="2">F29</f>
        <v>102.6</v>
      </c>
      <c r="R29" s="47">
        <v>102</v>
      </c>
      <c r="S29" s="47">
        <v>3.7</v>
      </c>
      <c r="T29" s="44">
        <v>1</v>
      </c>
      <c r="U29" s="48">
        <f>((Q29-R29)/R29)*100</f>
        <v>0.58823529411764153</v>
      </c>
      <c r="V29" s="77">
        <f>(Q29-R29)/S29</f>
        <v>0.16216216216216062</v>
      </c>
    </row>
    <row r="30" spans="1:22" x14ac:dyDescent="0.25">
      <c r="A30" s="42" t="s">
        <v>41</v>
      </c>
      <c r="B30" s="66" t="s">
        <v>13</v>
      </c>
      <c r="C30" s="45">
        <v>31</v>
      </c>
      <c r="D30" s="45" t="s">
        <v>29</v>
      </c>
      <c r="E30" s="44" t="s">
        <v>30</v>
      </c>
      <c r="F30" s="75">
        <v>52.9</v>
      </c>
      <c r="G30" s="87">
        <v>52.3</v>
      </c>
      <c r="H30" s="47">
        <f t="shared" ref="H30:H41" si="3">0.075*G30</f>
        <v>3.9224999999999994</v>
      </c>
      <c r="I30" s="53">
        <v>4</v>
      </c>
      <c r="J30" s="100">
        <f t="shared" ref="J30:J31" si="4">((F30-G30)/G30)*100</f>
        <v>1.147227533460806</v>
      </c>
      <c r="L30" s="42" t="s">
        <v>41</v>
      </c>
      <c r="M30" s="43" t="s">
        <v>13</v>
      </c>
      <c r="N30" s="44">
        <v>31</v>
      </c>
      <c r="O30" s="45" t="s">
        <v>29</v>
      </c>
      <c r="P30" s="44" t="s">
        <v>30</v>
      </c>
      <c r="Q30" s="75">
        <f t="shared" si="2"/>
        <v>52.9</v>
      </c>
      <c r="R30" s="47">
        <v>52.45</v>
      </c>
      <c r="S30" s="47">
        <v>1.5</v>
      </c>
      <c r="T30" s="44">
        <v>1</v>
      </c>
      <c r="U30" s="48">
        <f t="shared" ref="U30:U54" si="5">((Q30-R30)/R30)*100</f>
        <v>0.85795996186843804</v>
      </c>
      <c r="V30" s="77">
        <f t="shared" ref="V30:V54" si="6">(Q30-R30)/S30</f>
        <v>0.29999999999999716</v>
      </c>
    </row>
    <row r="31" spans="1:22" x14ac:dyDescent="0.25">
      <c r="A31" s="42" t="s">
        <v>40</v>
      </c>
      <c r="B31" s="66" t="s">
        <v>13</v>
      </c>
      <c r="C31" s="45">
        <v>32</v>
      </c>
      <c r="D31" s="45" t="s">
        <v>29</v>
      </c>
      <c r="E31" s="44" t="s">
        <v>30</v>
      </c>
      <c r="F31" s="75">
        <v>70.8</v>
      </c>
      <c r="G31" s="87">
        <v>71</v>
      </c>
      <c r="H31" s="47">
        <f t="shared" si="3"/>
        <v>5.3250000000000002</v>
      </c>
      <c r="I31" s="53">
        <v>4</v>
      </c>
      <c r="J31" s="100">
        <f t="shared" si="4"/>
        <v>-0.28169014084507443</v>
      </c>
      <c r="L31" s="42" t="s">
        <v>40</v>
      </c>
      <c r="M31" s="43" t="s">
        <v>13</v>
      </c>
      <c r="N31" s="44">
        <v>32</v>
      </c>
      <c r="O31" s="45" t="s">
        <v>29</v>
      </c>
      <c r="P31" s="44" t="s">
        <v>30</v>
      </c>
      <c r="Q31" s="75">
        <f t="shared" si="2"/>
        <v>70.8</v>
      </c>
      <c r="R31" s="47">
        <v>73.319999999999993</v>
      </c>
      <c r="S31" s="47">
        <v>2.5099999999999998</v>
      </c>
      <c r="T31" s="44">
        <v>1</v>
      </c>
      <c r="U31" s="48">
        <f t="shared" si="5"/>
        <v>-3.436988543371517</v>
      </c>
      <c r="V31" s="77">
        <f t="shared" si="6"/>
        <v>-1.0039840637450184</v>
      </c>
    </row>
    <row r="32" spans="1:22" x14ac:dyDescent="0.25">
      <c r="A32" s="42" t="s">
        <v>39</v>
      </c>
      <c r="B32" s="66" t="s">
        <v>13</v>
      </c>
      <c r="C32" s="45">
        <v>33</v>
      </c>
      <c r="D32" s="45" t="s">
        <v>29</v>
      </c>
      <c r="E32" s="44" t="s">
        <v>30</v>
      </c>
      <c r="F32" s="75">
        <v>12.7</v>
      </c>
      <c r="G32" s="87">
        <v>21.3</v>
      </c>
      <c r="H32" s="47">
        <f t="shared" si="3"/>
        <v>1.5974999999999999</v>
      </c>
      <c r="I32" s="53"/>
      <c r="J32" s="100"/>
      <c r="L32" s="42" t="s">
        <v>39</v>
      </c>
      <c r="M32" s="43" t="s">
        <v>13</v>
      </c>
      <c r="N32" s="44">
        <v>33</v>
      </c>
      <c r="O32" s="45" t="s">
        <v>29</v>
      </c>
      <c r="P32" s="44" t="s">
        <v>30</v>
      </c>
      <c r="Q32" s="75">
        <f t="shared" si="2"/>
        <v>12.7</v>
      </c>
      <c r="R32" s="47"/>
      <c r="S32" s="47"/>
      <c r="T32" s="44"/>
      <c r="U32" s="48"/>
      <c r="V32" s="49"/>
    </row>
    <row r="33" spans="1:22" x14ac:dyDescent="0.25">
      <c r="A33" s="42" t="s">
        <v>38</v>
      </c>
      <c r="B33" s="66" t="s">
        <v>13</v>
      </c>
      <c r="C33" s="45">
        <v>34</v>
      </c>
      <c r="D33" s="45" t="s">
        <v>29</v>
      </c>
      <c r="E33" s="44" t="s">
        <v>30</v>
      </c>
      <c r="F33" s="75">
        <v>13</v>
      </c>
      <c r="G33" s="87">
        <v>18.5</v>
      </c>
      <c r="H33" s="47">
        <f t="shared" si="3"/>
        <v>1.3875</v>
      </c>
      <c r="I33" s="53"/>
      <c r="J33" s="100"/>
      <c r="L33" s="42" t="s">
        <v>38</v>
      </c>
      <c r="M33" s="43" t="s">
        <v>13</v>
      </c>
      <c r="N33" s="44">
        <v>34</v>
      </c>
      <c r="O33" s="45" t="s">
        <v>29</v>
      </c>
      <c r="P33" s="44" t="s">
        <v>30</v>
      </c>
      <c r="Q33" s="75">
        <f t="shared" si="2"/>
        <v>13</v>
      </c>
      <c r="R33" s="47"/>
      <c r="S33" s="47"/>
      <c r="T33" s="44"/>
      <c r="U33" s="48"/>
      <c r="V33" s="49"/>
    </row>
    <row r="34" spans="1:22" x14ac:dyDescent="0.25">
      <c r="A34" s="42" t="s">
        <v>37</v>
      </c>
      <c r="B34" s="66" t="s">
        <v>13</v>
      </c>
      <c r="C34" s="45">
        <v>35</v>
      </c>
      <c r="D34" s="45" t="s">
        <v>29</v>
      </c>
      <c r="E34" s="44" t="s">
        <v>30</v>
      </c>
      <c r="F34" s="75">
        <v>15.4</v>
      </c>
      <c r="G34" s="87">
        <v>25</v>
      </c>
      <c r="H34" s="47">
        <f t="shared" si="3"/>
        <v>1.875</v>
      </c>
      <c r="I34" s="53"/>
      <c r="J34" s="100"/>
      <c r="L34" s="42" t="s">
        <v>37</v>
      </c>
      <c r="M34" s="43" t="s">
        <v>13</v>
      </c>
      <c r="N34" s="44">
        <v>35</v>
      </c>
      <c r="O34" s="45" t="s">
        <v>29</v>
      </c>
      <c r="P34" s="44" t="s">
        <v>30</v>
      </c>
      <c r="Q34" s="75">
        <f t="shared" si="2"/>
        <v>15.4</v>
      </c>
      <c r="R34" s="47"/>
      <c r="S34" s="47"/>
      <c r="T34" s="44"/>
      <c r="U34" s="48"/>
      <c r="V34" s="49"/>
    </row>
    <row r="35" spans="1:22" x14ac:dyDescent="0.25">
      <c r="A35" s="42" t="s">
        <v>36</v>
      </c>
      <c r="B35" s="66" t="s">
        <v>13</v>
      </c>
      <c r="C35" s="45">
        <v>36</v>
      </c>
      <c r="D35" s="45" t="s">
        <v>29</v>
      </c>
      <c r="E35" s="44" t="s">
        <v>30</v>
      </c>
      <c r="F35" s="75">
        <v>57.1</v>
      </c>
      <c r="G35" s="87">
        <v>91.5</v>
      </c>
      <c r="H35" s="47">
        <f t="shared" si="3"/>
        <v>6.8624999999999998</v>
      </c>
      <c r="I35" s="53"/>
      <c r="J35" s="100"/>
      <c r="L35" s="42" t="s">
        <v>36</v>
      </c>
      <c r="M35" s="43" t="s">
        <v>13</v>
      </c>
      <c r="N35" s="44">
        <v>36</v>
      </c>
      <c r="O35" s="45" t="s">
        <v>29</v>
      </c>
      <c r="P35" s="44" t="s">
        <v>30</v>
      </c>
      <c r="Q35" s="75">
        <f t="shared" si="2"/>
        <v>57.1</v>
      </c>
      <c r="R35" s="47"/>
      <c r="S35" s="47"/>
      <c r="T35" s="44"/>
      <c r="U35" s="48"/>
      <c r="V35" s="49"/>
    </row>
    <row r="36" spans="1:22" x14ac:dyDescent="0.25">
      <c r="A36" s="42" t="s">
        <v>35</v>
      </c>
      <c r="B36" s="66" t="s">
        <v>13</v>
      </c>
      <c r="C36" s="45">
        <v>37</v>
      </c>
      <c r="D36" s="45" t="s">
        <v>29</v>
      </c>
      <c r="E36" s="44" t="s">
        <v>30</v>
      </c>
      <c r="F36" s="75">
        <v>72.099999999999994</v>
      </c>
      <c r="G36" s="87">
        <v>114</v>
      </c>
      <c r="H36" s="47">
        <f t="shared" si="3"/>
        <v>8.5499999999999989</v>
      </c>
      <c r="I36" s="53"/>
      <c r="J36" s="100"/>
      <c r="L36" s="42" t="s">
        <v>35</v>
      </c>
      <c r="M36" s="43" t="s">
        <v>13</v>
      </c>
      <c r="N36" s="44">
        <v>37</v>
      </c>
      <c r="O36" s="45" t="s">
        <v>29</v>
      </c>
      <c r="P36" s="44" t="s">
        <v>30</v>
      </c>
      <c r="Q36" s="75">
        <f t="shared" si="2"/>
        <v>72.099999999999994</v>
      </c>
      <c r="R36" s="47"/>
      <c r="S36" s="47"/>
      <c r="T36" s="44"/>
      <c r="U36" s="48"/>
      <c r="V36" s="49"/>
    </row>
    <row r="37" spans="1:22" x14ac:dyDescent="0.25">
      <c r="A37" s="42" t="s">
        <v>34</v>
      </c>
      <c r="B37" s="66" t="s">
        <v>13</v>
      </c>
      <c r="C37" s="45">
        <v>38</v>
      </c>
      <c r="D37" s="45" t="s">
        <v>29</v>
      </c>
      <c r="E37" s="44" t="s">
        <v>30</v>
      </c>
      <c r="F37" s="75">
        <v>85.1</v>
      </c>
      <c r="G37" s="87">
        <v>134.1</v>
      </c>
      <c r="H37" s="47">
        <f t="shared" si="3"/>
        <v>10.057499999999999</v>
      </c>
      <c r="I37" s="53"/>
      <c r="J37" s="100"/>
      <c r="L37" s="42" t="s">
        <v>34</v>
      </c>
      <c r="M37" s="43" t="s">
        <v>13</v>
      </c>
      <c r="N37" s="44">
        <v>38</v>
      </c>
      <c r="O37" s="45" t="s">
        <v>29</v>
      </c>
      <c r="P37" s="44" t="s">
        <v>30</v>
      </c>
      <c r="Q37" s="75">
        <f t="shared" si="2"/>
        <v>85.1</v>
      </c>
      <c r="R37" s="47"/>
      <c r="S37" s="47"/>
      <c r="T37" s="44"/>
      <c r="U37" s="48"/>
      <c r="V37" s="49"/>
    </row>
    <row r="38" spans="1:22" x14ac:dyDescent="0.25">
      <c r="A38" s="42" t="s">
        <v>33</v>
      </c>
      <c r="B38" s="66" t="s">
        <v>13</v>
      </c>
      <c r="C38" s="45">
        <v>39</v>
      </c>
      <c r="D38" s="45" t="s">
        <v>29</v>
      </c>
      <c r="E38" s="44" t="s">
        <v>30</v>
      </c>
      <c r="F38" s="75">
        <v>66.8</v>
      </c>
      <c r="G38" s="87">
        <v>68.3</v>
      </c>
      <c r="H38" s="47">
        <f t="shared" si="3"/>
        <v>5.1224999999999996</v>
      </c>
      <c r="I38" s="53"/>
      <c r="J38" s="100"/>
      <c r="L38" s="42" t="s">
        <v>33</v>
      </c>
      <c r="M38" s="43" t="s">
        <v>13</v>
      </c>
      <c r="N38" s="44">
        <v>39</v>
      </c>
      <c r="O38" s="45" t="s">
        <v>29</v>
      </c>
      <c r="P38" s="44" t="s">
        <v>30</v>
      </c>
      <c r="Q38" s="75">
        <f t="shared" si="2"/>
        <v>66.8</v>
      </c>
      <c r="R38" s="47"/>
      <c r="S38" s="47"/>
      <c r="T38" s="44"/>
      <c r="U38" s="48"/>
      <c r="V38" s="49"/>
    </row>
    <row r="39" spans="1:22" x14ac:dyDescent="0.25">
      <c r="A39" s="42" t="s">
        <v>32</v>
      </c>
      <c r="B39" s="66" t="s">
        <v>13</v>
      </c>
      <c r="C39" s="45">
        <v>40</v>
      </c>
      <c r="D39" s="45" t="s">
        <v>29</v>
      </c>
      <c r="E39" s="44" t="s">
        <v>30</v>
      </c>
      <c r="F39" s="75">
        <v>59.3</v>
      </c>
      <c r="G39" s="87">
        <v>61.8</v>
      </c>
      <c r="H39" s="47">
        <f t="shared" si="3"/>
        <v>4.6349999999999998</v>
      </c>
      <c r="I39" s="53"/>
      <c r="J39" s="100"/>
      <c r="L39" s="42" t="s">
        <v>32</v>
      </c>
      <c r="M39" s="43" t="s">
        <v>13</v>
      </c>
      <c r="N39" s="44">
        <v>40</v>
      </c>
      <c r="O39" s="45" t="s">
        <v>29</v>
      </c>
      <c r="P39" s="44" t="s">
        <v>30</v>
      </c>
      <c r="Q39" s="75">
        <f t="shared" si="2"/>
        <v>59.3</v>
      </c>
      <c r="R39" s="47"/>
      <c r="S39" s="47"/>
      <c r="T39" s="44"/>
      <c r="U39" s="48"/>
      <c r="V39" s="49"/>
    </row>
    <row r="40" spans="1:22" x14ac:dyDescent="0.25">
      <c r="A40" s="42" t="s">
        <v>31</v>
      </c>
      <c r="B40" s="66" t="s">
        <v>13</v>
      </c>
      <c r="C40" s="45">
        <v>41</v>
      </c>
      <c r="D40" s="45" t="s">
        <v>29</v>
      </c>
      <c r="E40" s="44" t="s">
        <v>30</v>
      </c>
      <c r="F40" s="75">
        <v>47.3</v>
      </c>
      <c r="G40" s="87">
        <v>50.5</v>
      </c>
      <c r="H40" s="47">
        <f t="shared" si="3"/>
        <v>3.7874999999999996</v>
      </c>
      <c r="I40" s="53"/>
      <c r="J40" s="100"/>
      <c r="L40" s="42" t="s">
        <v>31</v>
      </c>
      <c r="M40" s="43" t="s">
        <v>13</v>
      </c>
      <c r="N40" s="44">
        <v>41</v>
      </c>
      <c r="O40" s="45" t="s">
        <v>29</v>
      </c>
      <c r="P40" s="44" t="s">
        <v>30</v>
      </c>
      <c r="Q40" s="75">
        <f t="shared" si="2"/>
        <v>47.3</v>
      </c>
      <c r="R40" s="47"/>
      <c r="S40" s="47"/>
      <c r="T40" s="44"/>
      <c r="U40" s="48"/>
      <c r="V40" s="49"/>
    </row>
    <row r="41" spans="1:22" x14ac:dyDescent="0.25">
      <c r="A41" s="42" t="s">
        <v>28</v>
      </c>
      <c r="B41" s="66" t="s">
        <v>13</v>
      </c>
      <c r="C41" s="45">
        <v>42</v>
      </c>
      <c r="D41" s="45" t="s">
        <v>29</v>
      </c>
      <c r="E41" s="44" t="s">
        <v>30</v>
      </c>
      <c r="F41" s="75">
        <v>98.7</v>
      </c>
      <c r="G41" s="87">
        <v>102.1</v>
      </c>
      <c r="H41" s="47">
        <f t="shared" si="3"/>
        <v>7.6574999999999989</v>
      </c>
      <c r="I41" s="53">
        <v>4</v>
      </c>
      <c r="J41" s="100">
        <f>((F41-G41)/G41)*100</f>
        <v>-3.3300685602350555</v>
      </c>
      <c r="L41" s="42" t="s">
        <v>28</v>
      </c>
      <c r="M41" s="43" t="s">
        <v>13</v>
      </c>
      <c r="N41" s="44">
        <v>42</v>
      </c>
      <c r="O41" s="45" t="s">
        <v>29</v>
      </c>
      <c r="P41" s="44" t="s">
        <v>30</v>
      </c>
      <c r="Q41" s="75">
        <f t="shared" si="2"/>
        <v>98.7</v>
      </c>
      <c r="R41" s="47">
        <v>100.8</v>
      </c>
      <c r="S41" s="47">
        <v>4.2</v>
      </c>
      <c r="T41" s="44">
        <v>1</v>
      </c>
      <c r="U41" s="48">
        <f t="shared" si="5"/>
        <v>-2.0833333333333277</v>
      </c>
      <c r="V41" s="77">
        <f t="shared" si="6"/>
        <v>-0.49999999999999861</v>
      </c>
    </row>
    <row r="42" spans="1:22" x14ac:dyDescent="0.25">
      <c r="A42" s="12" t="s">
        <v>12</v>
      </c>
      <c r="B42" s="65" t="s">
        <v>13</v>
      </c>
      <c r="C42" s="15">
        <v>43</v>
      </c>
      <c r="D42" s="15" t="s">
        <v>27</v>
      </c>
      <c r="E42" s="14" t="s">
        <v>23</v>
      </c>
      <c r="F42" s="78">
        <v>93.6</v>
      </c>
      <c r="G42" s="72">
        <v>94.2</v>
      </c>
      <c r="H42" s="30">
        <v>4.2587067133644858</v>
      </c>
      <c r="I42" s="52">
        <v>4</v>
      </c>
      <c r="J42" s="101">
        <f>((F42-G42)/G42)*100</f>
        <v>-0.63694267515924474</v>
      </c>
      <c r="L42" s="12" t="s">
        <v>12</v>
      </c>
      <c r="M42" s="65" t="s">
        <v>13</v>
      </c>
      <c r="N42" s="15">
        <v>43</v>
      </c>
      <c r="O42" s="15" t="s">
        <v>27</v>
      </c>
      <c r="P42" s="14" t="s">
        <v>23</v>
      </c>
      <c r="Q42" s="72">
        <f t="shared" si="2"/>
        <v>93.6</v>
      </c>
      <c r="R42" s="30">
        <v>92.88</v>
      </c>
      <c r="S42" s="30">
        <v>1.71</v>
      </c>
      <c r="T42" s="14">
        <v>1</v>
      </c>
      <c r="U42" s="52">
        <f t="shared" si="5"/>
        <v>0.77519379844961123</v>
      </c>
      <c r="V42" s="77">
        <f t="shared" si="6"/>
        <v>0.42105263157894673</v>
      </c>
    </row>
    <row r="43" spans="1:22" x14ac:dyDescent="0.25">
      <c r="A43" s="12" t="s">
        <v>24</v>
      </c>
      <c r="B43" s="65" t="s">
        <v>13</v>
      </c>
      <c r="C43" s="15">
        <v>44</v>
      </c>
      <c r="D43" s="15" t="s">
        <v>27</v>
      </c>
      <c r="E43" s="14" t="s">
        <v>23</v>
      </c>
      <c r="F43" s="78">
        <v>45.9</v>
      </c>
      <c r="G43" s="72">
        <v>40.9</v>
      </c>
      <c r="H43" s="30">
        <v>3.5154095927601055</v>
      </c>
      <c r="I43" s="52">
        <v>4</v>
      </c>
      <c r="J43" s="101">
        <f t="shared" ref="J43:J68" si="7">((F43-G43)/G43)*100</f>
        <v>12.224938875305625</v>
      </c>
      <c r="L43" s="12" t="s">
        <v>24</v>
      </c>
      <c r="M43" s="65" t="s">
        <v>13</v>
      </c>
      <c r="N43" s="15">
        <v>44</v>
      </c>
      <c r="O43" s="15" t="s">
        <v>27</v>
      </c>
      <c r="P43" s="14" t="s">
        <v>23</v>
      </c>
      <c r="Q43" s="72">
        <f t="shared" si="2"/>
        <v>45.9</v>
      </c>
      <c r="R43" s="30">
        <v>40.619999999999997</v>
      </c>
      <c r="S43" s="30">
        <v>1.17</v>
      </c>
      <c r="T43" s="14">
        <v>1</v>
      </c>
      <c r="U43" s="52">
        <f t="shared" si="5"/>
        <v>12.998522895125559</v>
      </c>
      <c r="V43" s="77">
        <f t="shared" si="6"/>
        <v>4.5128205128205137</v>
      </c>
    </row>
    <row r="44" spans="1:22" x14ac:dyDescent="0.25">
      <c r="A44" s="12" t="s">
        <v>20</v>
      </c>
      <c r="B44" s="65" t="s">
        <v>13</v>
      </c>
      <c r="C44" s="15">
        <v>45</v>
      </c>
      <c r="D44" s="15" t="s">
        <v>27</v>
      </c>
      <c r="E44" s="14" t="s">
        <v>23</v>
      </c>
      <c r="F44" s="73">
        <v>127.8</v>
      </c>
      <c r="G44" s="72">
        <v>126.8</v>
      </c>
      <c r="H44" s="30">
        <v>4.7459616295496465</v>
      </c>
      <c r="I44" s="52">
        <v>4</v>
      </c>
      <c r="J44" s="101">
        <f t="shared" si="7"/>
        <v>0.78864353312302837</v>
      </c>
      <c r="L44" s="12" t="s">
        <v>20</v>
      </c>
      <c r="M44" s="65" t="s">
        <v>13</v>
      </c>
      <c r="N44" s="15">
        <v>45</v>
      </c>
      <c r="O44" s="15" t="s">
        <v>27</v>
      </c>
      <c r="P44" s="14" t="s">
        <v>23</v>
      </c>
      <c r="Q44" s="72">
        <f t="shared" si="2"/>
        <v>127.8</v>
      </c>
      <c r="R44" s="30">
        <v>126</v>
      </c>
      <c r="S44" s="30">
        <v>2.9</v>
      </c>
      <c r="T44" s="14">
        <v>1</v>
      </c>
      <c r="U44" s="52">
        <f t="shared" si="5"/>
        <v>1.4285714285714262</v>
      </c>
      <c r="V44" s="77">
        <f t="shared" si="6"/>
        <v>0.62068965517241281</v>
      </c>
    </row>
    <row r="45" spans="1:22" x14ac:dyDescent="0.25">
      <c r="A45" s="12" t="s">
        <v>19</v>
      </c>
      <c r="B45" s="65" t="s">
        <v>13</v>
      </c>
      <c r="C45" s="15">
        <v>46</v>
      </c>
      <c r="D45" s="15" t="s">
        <v>27</v>
      </c>
      <c r="E45" s="14" t="s">
        <v>23</v>
      </c>
      <c r="F45" s="78">
        <v>94.4</v>
      </c>
      <c r="G45" s="72">
        <v>90.9</v>
      </c>
      <c r="H45" s="30">
        <v>4.2123947972717071</v>
      </c>
      <c r="I45" s="52">
        <v>4</v>
      </c>
      <c r="J45" s="101">
        <f t="shared" si="7"/>
        <v>3.8503850385038501</v>
      </c>
      <c r="L45" s="12" t="s">
        <v>19</v>
      </c>
      <c r="M45" s="65" t="s">
        <v>13</v>
      </c>
      <c r="N45" s="15">
        <v>46</v>
      </c>
      <c r="O45" s="15" t="s">
        <v>27</v>
      </c>
      <c r="P45" s="14" t="s">
        <v>23</v>
      </c>
      <c r="Q45" s="72">
        <f t="shared" si="2"/>
        <v>94.4</v>
      </c>
      <c r="R45" s="30">
        <v>90.94</v>
      </c>
      <c r="S45" s="30">
        <v>2.73</v>
      </c>
      <c r="T45" s="14">
        <v>1</v>
      </c>
      <c r="U45" s="52">
        <f t="shared" si="5"/>
        <v>3.8047063998240684</v>
      </c>
      <c r="V45" s="77">
        <f t="shared" si="6"/>
        <v>1.2673992673992702</v>
      </c>
    </row>
    <row r="46" spans="1:22" x14ac:dyDescent="0.25">
      <c r="A46" s="12" t="s">
        <v>26</v>
      </c>
      <c r="B46" s="65" t="s">
        <v>13</v>
      </c>
      <c r="C46" s="15">
        <v>47</v>
      </c>
      <c r="D46" s="15" t="s">
        <v>25</v>
      </c>
      <c r="E46" s="14" t="s">
        <v>23</v>
      </c>
      <c r="F46" s="78">
        <v>95.1</v>
      </c>
      <c r="G46" s="72">
        <v>100.2</v>
      </c>
      <c r="H46" s="30">
        <v>7.2728123590886717</v>
      </c>
      <c r="I46" s="52">
        <v>4</v>
      </c>
      <c r="J46" s="101">
        <f t="shared" si="7"/>
        <v>-5.0898203592814451</v>
      </c>
      <c r="L46" s="12" t="s">
        <v>26</v>
      </c>
      <c r="M46" s="65" t="s">
        <v>13</v>
      </c>
      <c r="N46" s="15">
        <v>47</v>
      </c>
      <c r="O46" s="15" t="s">
        <v>25</v>
      </c>
      <c r="P46" s="14" t="s">
        <v>23</v>
      </c>
      <c r="Q46" s="72">
        <f t="shared" si="2"/>
        <v>95.1</v>
      </c>
      <c r="R46" s="30">
        <v>97.87</v>
      </c>
      <c r="S46" s="30">
        <v>6.85</v>
      </c>
      <c r="T46" s="14">
        <v>1</v>
      </c>
      <c r="U46" s="52">
        <f t="shared" si="5"/>
        <v>-2.8302850720343415</v>
      </c>
      <c r="V46" s="77">
        <f t="shared" si="6"/>
        <v>-0.40437956204379716</v>
      </c>
    </row>
    <row r="47" spans="1:22" x14ac:dyDescent="0.25">
      <c r="A47" s="12" t="s">
        <v>21</v>
      </c>
      <c r="B47" s="65" t="s">
        <v>13</v>
      </c>
      <c r="C47" s="15">
        <v>48</v>
      </c>
      <c r="D47" s="15" t="s">
        <v>25</v>
      </c>
      <c r="E47" s="14" t="s">
        <v>23</v>
      </c>
      <c r="F47" s="78">
        <v>44.2</v>
      </c>
      <c r="G47" s="72">
        <v>45.2</v>
      </c>
      <c r="H47" s="30">
        <v>4.3655901452998709</v>
      </c>
      <c r="I47" s="52">
        <v>4</v>
      </c>
      <c r="J47" s="101">
        <f t="shared" si="7"/>
        <v>-2.2123893805309733</v>
      </c>
      <c r="L47" s="12" t="s">
        <v>21</v>
      </c>
      <c r="M47" s="65" t="s">
        <v>13</v>
      </c>
      <c r="N47" s="15">
        <v>48</v>
      </c>
      <c r="O47" s="15" t="s">
        <v>25</v>
      </c>
      <c r="P47" s="14" t="s">
        <v>23</v>
      </c>
      <c r="Q47" s="72">
        <f t="shared" si="2"/>
        <v>44.2</v>
      </c>
      <c r="R47" s="30">
        <v>45.5</v>
      </c>
      <c r="S47" s="30">
        <v>3.75</v>
      </c>
      <c r="T47" s="14">
        <v>1</v>
      </c>
      <c r="U47" s="52">
        <f t="shared" si="5"/>
        <v>-2.857142857142851</v>
      </c>
      <c r="V47" s="77">
        <f t="shared" si="6"/>
        <v>-0.3466666666666659</v>
      </c>
    </row>
    <row r="48" spans="1:22" x14ac:dyDescent="0.25">
      <c r="A48" s="12" t="s">
        <v>20</v>
      </c>
      <c r="B48" s="65" t="s">
        <v>13</v>
      </c>
      <c r="C48" s="15">
        <v>49</v>
      </c>
      <c r="D48" s="15" t="s">
        <v>25</v>
      </c>
      <c r="E48" s="14" t="s">
        <v>23</v>
      </c>
      <c r="F48" s="78">
        <v>24.9</v>
      </c>
      <c r="G48" s="72">
        <v>25.7</v>
      </c>
      <c r="H48" s="30">
        <v>3.3370702568336168</v>
      </c>
      <c r="I48" s="52">
        <v>4</v>
      </c>
      <c r="J48" s="101">
        <f t="shared" si="7"/>
        <v>-3.1128404669260727</v>
      </c>
      <c r="L48" s="12" t="s">
        <v>20</v>
      </c>
      <c r="M48" s="65" t="s">
        <v>13</v>
      </c>
      <c r="N48" s="15">
        <v>49</v>
      </c>
      <c r="O48" s="15" t="s">
        <v>25</v>
      </c>
      <c r="P48" s="14" t="s">
        <v>23</v>
      </c>
      <c r="Q48" s="72">
        <f t="shared" si="2"/>
        <v>24.9</v>
      </c>
      <c r="R48" s="30">
        <v>26.27</v>
      </c>
      <c r="S48" s="30">
        <v>4.1399999999999997</v>
      </c>
      <c r="T48" s="14">
        <v>1</v>
      </c>
      <c r="U48" s="52">
        <f t="shared" si="5"/>
        <v>-5.2150742291587404</v>
      </c>
      <c r="V48" s="77">
        <f t="shared" si="6"/>
        <v>-0.33091787439613551</v>
      </c>
    </row>
    <row r="49" spans="1:22" x14ac:dyDescent="0.25">
      <c r="A49" s="12" t="s">
        <v>19</v>
      </c>
      <c r="B49" s="65" t="s">
        <v>13</v>
      </c>
      <c r="C49" s="15">
        <v>50</v>
      </c>
      <c r="D49" s="15" t="s">
        <v>25</v>
      </c>
      <c r="E49" s="14" t="s">
        <v>23</v>
      </c>
      <c r="F49" s="78">
        <v>21.4</v>
      </c>
      <c r="G49" s="72">
        <v>21.9</v>
      </c>
      <c r="H49" s="30">
        <v>3.1368151450886601</v>
      </c>
      <c r="I49" s="14">
        <v>4</v>
      </c>
      <c r="J49" s="101">
        <f t="shared" si="7"/>
        <v>-2.2831050228310503</v>
      </c>
      <c r="L49" s="12" t="s">
        <v>19</v>
      </c>
      <c r="M49" s="65" t="s">
        <v>13</v>
      </c>
      <c r="N49" s="15">
        <v>50</v>
      </c>
      <c r="O49" s="15" t="s">
        <v>25</v>
      </c>
      <c r="P49" s="14" t="s">
        <v>23</v>
      </c>
      <c r="Q49" s="72">
        <f t="shared" si="2"/>
        <v>21.4</v>
      </c>
      <c r="R49" s="30">
        <v>21.88</v>
      </c>
      <c r="S49" s="30">
        <v>1.54</v>
      </c>
      <c r="T49" s="14">
        <v>1</v>
      </c>
      <c r="U49" s="52">
        <f t="shared" si="5"/>
        <v>-2.1937842778793439</v>
      </c>
      <c r="V49" s="77">
        <f t="shared" si="6"/>
        <v>-0.31168831168831196</v>
      </c>
    </row>
    <row r="50" spans="1:22" x14ac:dyDescent="0.25">
      <c r="A50" s="12" t="s">
        <v>17</v>
      </c>
      <c r="B50" s="65" t="s">
        <v>13</v>
      </c>
      <c r="C50" s="15">
        <v>51</v>
      </c>
      <c r="D50" s="15" t="s">
        <v>25</v>
      </c>
      <c r="E50" s="14" t="s">
        <v>23</v>
      </c>
      <c r="F50" s="78">
        <v>33.799999999999997</v>
      </c>
      <c r="G50" s="72">
        <v>35.299999999999997</v>
      </c>
      <c r="H50" s="30">
        <v>3.8403017797740144</v>
      </c>
      <c r="I50" s="14">
        <v>4</v>
      </c>
      <c r="J50" s="101">
        <f t="shared" si="7"/>
        <v>-4.2492917847025495</v>
      </c>
      <c r="L50" s="12" t="s">
        <v>17</v>
      </c>
      <c r="M50" s="65" t="s">
        <v>13</v>
      </c>
      <c r="N50" s="15">
        <v>51</v>
      </c>
      <c r="O50" s="15" t="s">
        <v>25</v>
      </c>
      <c r="P50" s="14" t="s">
        <v>23</v>
      </c>
      <c r="Q50" s="72">
        <f t="shared" si="2"/>
        <v>33.799999999999997</v>
      </c>
      <c r="R50" s="30">
        <v>35.96</v>
      </c>
      <c r="S50" s="30">
        <v>3.92</v>
      </c>
      <c r="T50" s="14">
        <v>1</v>
      </c>
      <c r="U50" s="52">
        <f t="shared" si="5"/>
        <v>-6.0066740823136922</v>
      </c>
      <c r="V50" s="77">
        <f t="shared" si="6"/>
        <v>-0.55102040816326625</v>
      </c>
    </row>
    <row r="51" spans="1:22" x14ac:dyDescent="0.25">
      <c r="A51" s="12" t="s">
        <v>22</v>
      </c>
      <c r="B51" s="65" t="s">
        <v>13</v>
      </c>
      <c r="C51" s="15">
        <v>52</v>
      </c>
      <c r="D51" s="15" t="s">
        <v>79</v>
      </c>
      <c r="E51" s="14" t="s">
        <v>23</v>
      </c>
      <c r="F51" s="78">
        <v>35.799999999999997</v>
      </c>
      <c r="G51" s="72">
        <v>39</v>
      </c>
      <c r="H51" s="30">
        <v>2.7422991981417093</v>
      </c>
      <c r="I51" s="14">
        <v>4</v>
      </c>
      <c r="J51" s="101">
        <f t="shared" si="7"/>
        <v>-8.2051282051282115</v>
      </c>
      <c r="L51" s="12" t="s">
        <v>22</v>
      </c>
      <c r="M51" s="65" t="s">
        <v>13</v>
      </c>
      <c r="N51" s="15">
        <v>52</v>
      </c>
      <c r="O51" s="15" t="s">
        <v>79</v>
      </c>
      <c r="P51" s="14" t="s">
        <v>23</v>
      </c>
      <c r="Q51" s="72">
        <f t="shared" si="2"/>
        <v>35.799999999999997</v>
      </c>
      <c r="R51" s="30">
        <v>34.020000000000003</v>
      </c>
      <c r="S51" s="30">
        <v>3.47</v>
      </c>
      <c r="T51" s="14">
        <v>1</v>
      </c>
      <c r="U51" s="52">
        <f t="shared" si="5"/>
        <v>5.2322163433274369</v>
      </c>
      <c r="V51" s="77">
        <f t="shared" si="6"/>
        <v>0.51296829971181379</v>
      </c>
    </row>
    <row r="52" spans="1:22" x14ac:dyDescent="0.25">
      <c r="A52" s="12" t="s">
        <v>16</v>
      </c>
      <c r="B52" s="65" t="s">
        <v>13</v>
      </c>
      <c r="C52" s="15">
        <v>53</v>
      </c>
      <c r="D52" s="15" t="s">
        <v>79</v>
      </c>
      <c r="E52" s="14" t="s">
        <v>23</v>
      </c>
      <c r="F52" s="73">
        <v>130.5</v>
      </c>
      <c r="G52" s="72">
        <v>136.19999999999999</v>
      </c>
      <c r="H52" s="30">
        <v>4.4000445440504121</v>
      </c>
      <c r="I52" s="14">
        <v>4</v>
      </c>
      <c r="J52" s="101">
        <f t="shared" si="7"/>
        <v>-4.1850220264317102</v>
      </c>
      <c r="L52" s="12" t="s">
        <v>16</v>
      </c>
      <c r="M52" s="65" t="s">
        <v>13</v>
      </c>
      <c r="N52" s="15">
        <v>53</v>
      </c>
      <c r="O52" s="15" t="s">
        <v>79</v>
      </c>
      <c r="P52" s="14" t="s">
        <v>23</v>
      </c>
      <c r="Q52" s="72">
        <f t="shared" si="2"/>
        <v>130.5</v>
      </c>
      <c r="R52" s="30">
        <v>129.19999999999999</v>
      </c>
      <c r="S52" s="30">
        <v>3.5</v>
      </c>
      <c r="T52" s="14">
        <v>1</v>
      </c>
      <c r="U52" s="52">
        <f t="shared" si="5"/>
        <v>1.0061919504644052</v>
      </c>
      <c r="V52" s="77">
        <f t="shared" si="6"/>
        <v>0.37142857142857466</v>
      </c>
    </row>
    <row r="53" spans="1:22" x14ac:dyDescent="0.25">
      <c r="A53" s="12" t="s">
        <v>12</v>
      </c>
      <c r="B53" s="65" t="s">
        <v>13</v>
      </c>
      <c r="C53" s="15">
        <v>54</v>
      </c>
      <c r="D53" s="15" t="s">
        <v>79</v>
      </c>
      <c r="E53" s="14" t="s">
        <v>23</v>
      </c>
      <c r="F53" s="73">
        <v>171.5</v>
      </c>
      <c r="G53" s="72">
        <v>179.1</v>
      </c>
      <c r="H53" s="30">
        <v>5.2802114612750009</v>
      </c>
      <c r="I53" s="14">
        <v>4</v>
      </c>
      <c r="J53" s="101">
        <f t="shared" si="7"/>
        <v>-4.243439419318813</v>
      </c>
      <c r="L53" s="12" t="s">
        <v>12</v>
      </c>
      <c r="M53" s="65" t="s">
        <v>13</v>
      </c>
      <c r="N53" s="15">
        <v>54</v>
      </c>
      <c r="O53" s="15" t="s">
        <v>79</v>
      </c>
      <c r="P53" s="14" t="s">
        <v>23</v>
      </c>
      <c r="Q53" s="72">
        <f t="shared" si="2"/>
        <v>171.5</v>
      </c>
      <c r="R53" s="30">
        <v>171.3</v>
      </c>
      <c r="S53" s="30">
        <v>6.1</v>
      </c>
      <c r="T53" s="14">
        <v>1</v>
      </c>
      <c r="U53" s="52">
        <f t="shared" si="5"/>
        <v>0.11675423234091573</v>
      </c>
      <c r="V53" s="77">
        <f t="shared" si="6"/>
        <v>3.2786885245899774E-2</v>
      </c>
    </row>
    <row r="54" spans="1:22" x14ac:dyDescent="0.25">
      <c r="A54" s="12" t="s">
        <v>20</v>
      </c>
      <c r="B54" s="65" t="s">
        <v>13</v>
      </c>
      <c r="C54" s="15">
        <v>55</v>
      </c>
      <c r="D54" s="15" t="s">
        <v>79</v>
      </c>
      <c r="E54" s="14" t="s">
        <v>23</v>
      </c>
      <c r="F54" s="78">
        <v>52</v>
      </c>
      <c r="G54" s="72">
        <v>54.8</v>
      </c>
      <c r="H54" s="30">
        <v>3.0099762998767372</v>
      </c>
      <c r="I54" s="14">
        <v>4</v>
      </c>
      <c r="J54" s="101">
        <f t="shared" si="7"/>
        <v>-5.1094890510948856</v>
      </c>
      <c r="L54" s="12" t="s">
        <v>20</v>
      </c>
      <c r="M54" s="65" t="s">
        <v>13</v>
      </c>
      <c r="N54" s="15">
        <v>55</v>
      </c>
      <c r="O54" s="15" t="s">
        <v>79</v>
      </c>
      <c r="P54" s="14" t="s">
        <v>23</v>
      </c>
      <c r="Q54" s="72">
        <f t="shared" si="2"/>
        <v>52</v>
      </c>
      <c r="R54" s="30">
        <v>51.83</v>
      </c>
      <c r="S54" s="30">
        <v>1.64</v>
      </c>
      <c r="T54" s="14">
        <v>1</v>
      </c>
      <c r="U54" s="52">
        <f t="shared" si="5"/>
        <v>0.32799536947714009</v>
      </c>
      <c r="V54" s="77">
        <f t="shared" si="6"/>
        <v>0.1036585365853669</v>
      </c>
    </row>
    <row r="55" spans="1:22" x14ac:dyDescent="0.25">
      <c r="A55" s="12" t="s">
        <v>19</v>
      </c>
      <c r="B55" s="65" t="s">
        <v>13</v>
      </c>
      <c r="C55" s="15">
        <v>56</v>
      </c>
      <c r="D55" s="15" t="s">
        <v>79</v>
      </c>
      <c r="E55" s="14" t="s">
        <v>23</v>
      </c>
      <c r="F55" s="78">
        <v>92.4</v>
      </c>
      <c r="G55" s="72">
        <v>96.7</v>
      </c>
      <c r="H55" s="30">
        <v>3.7583357778909399</v>
      </c>
      <c r="I55" s="14">
        <v>4</v>
      </c>
      <c r="J55" s="101">
        <f t="shared" si="7"/>
        <v>-4.4467425025853125</v>
      </c>
      <c r="L55" s="12" t="s">
        <v>19</v>
      </c>
      <c r="M55" s="65" t="s">
        <v>13</v>
      </c>
      <c r="N55" s="15">
        <v>56</v>
      </c>
      <c r="O55" s="15" t="s">
        <v>79</v>
      </c>
      <c r="P55" s="14" t="s">
        <v>23</v>
      </c>
      <c r="Q55" s="72">
        <f t="shared" si="2"/>
        <v>92.4</v>
      </c>
      <c r="R55" s="30">
        <v>92.52</v>
      </c>
      <c r="S55" s="30">
        <v>2.2200000000000002</v>
      </c>
      <c r="T55" s="14">
        <v>1</v>
      </c>
      <c r="U55" s="52">
        <f>((Q55-R55)/R55)*100</f>
        <v>-0.12970168612190916</v>
      </c>
      <c r="V55" s="77">
        <f>(Q55-R55)/S55</f>
        <v>-5.4054054054049699E-2</v>
      </c>
    </row>
    <row r="56" spans="1:22" x14ac:dyDescent="0.25">
      <c r="A56" s="12" t="s">
        <v>17</v>
      </c>
      <c r="B56" s="65" t="s">
        <v>13</v>
      </c>
      <c r="C56" s="15">
        <v>57</v>
      </c>
      <c r="D56" s="15" t="s">
        <v>79</v>
      </c>
      <c r="E56" s="14" t="s">
        <v>23</v>
      </c>
      <c r="F56" s="73">
        <v>164.6</v>
      </c>
      <c r="G56" s="72">
        <v>168.2</v>
      </c>
      <c r="H56" s="30">
        <v>5.0735044357452797</v>
      </c>
      <c r="I56" s="14">
        <v>4</v>
      </c>
      <c r="J56" s="101">
        <f t="shared" ref="J56" si="8">((F56-G56)/G56)*100</f>
        <v>-2.1403091557669409</v>
      </c>
      <c r="L56" s="12" t="s">
        <v>17</v>
      </c>
      <c r="M56" s="65" t="s">
        <v>13</v>
      </c>
      <c r="N56" s="15">
        <v>57</v>
      </c>
      <c r="O56" s="15" t="s">
        <v>79</v>
      </c>
      <c r="P56" s="14" t="s">
        <v>15</v>
      </c>
      <c r="Q56" s="72">
        <f t="shared" si="2"/>
        <v>164.6</v>
      </c>
      <c r="R56" s="30">
        <v>164.8</v>
      </c>
      <c r="S56" s="30">
        <v>4.5</v>
      </c>
      <c r="T56" s="14" t="s">
        <v>74</v>
      </c>
      <c r="U56" s="52">
        <f>((Q56-R56)/R56)*100</f>
        <v>-0.1213592233009812</v>
      </c>
      <c r="V56" s="77">
        <f t="shared" ref="V56:V62" si="9">(Q56-R56)/S56</f>
        <v>-4.4444444444448235E-2</v>
      </c>
    </row>
    <row r="57" spans="1:22" x14ac:dyDescent="0.25">
      <c r="A57" s="12" t="s">
        <v>22</v>
      </c>
      <c r="B57" s="65" t="s">
        <v>13</v>
      </c>
      <c r="C57" s="15">
        <v>58</v>
      </c>
      <c r="D57" s="15" t="s">
        <v>18</v>
      </c>
      <c r="E57" s="14" t="s">
        <v>15</v>
      </c>
      <c r="F57" s="41">
        <v>0.49</v>
      </c>
      <c r="G57" s="30">
        <v>0.4</v>
      </c>
      <c r="H57" s="30">
        <v>3.8752682320610306E-2</v>
      </c>
      <c r="I57" s="14">
        <v>4</v>
      </c>
      <c r="J57" s="105">
        <f t="shared" ref="J57:J63" si="10">((F57-G57))</f>
        <v>8.9999999999999969E-2</v>
      </c>
      <c r="L57" s="12" t="s">
        <v>22</v>
      </c>
      <c r="M57" s="65" t="s">
        <v>13</v>
      </c>
      <c r="N57" s="15">
        <v>58</v>
      </c>
      <c r="O57" s="15" t="s">
        <v>18</v>
      </c>
      <c r="P57" s="14" t="s">
        <v>15</v>
      </c>
      <c r="Q57" s="30">
        <f t="shared" si="2"/>
        <v>0.49</v>
      </c>
      <c r="R57" s="30">
        <v>0.42670000000000002</v>
      </c>
      <c r="S57" s="30">
        <v>8.0799999999999997E-2</v>
      </c>
      <c r="T57" s="14" t="s">
        <v>74</v>
      </c>
      <c r="U57" s="30">
        <f t="shared" ref="U57:U63" si="11">Q57-R57</f>
        <v>6.3299999999999967E-2</v>
      </c>
      <c r="V57" s="77">
        <f t="shared" si="9"/>
        <v>0.783415841584158</v>
      </c>
    </row>
    <row r="58" spans="1:22" x14ac:dyDescent="0.25">
      <c r="A58" s="12" t="s">
        <v>16</v>
      </c>
      <c r="B58" s="65" t="s">
        <v>13</v>
      </c>
      <c r="C58" s="15">
        <v>59</v>
      </c>
      <c r="D58" s="15" t="s">
        <v>18</v>
      </c>
      <c r="E58" s="14" t="s">
        <v>15</v>
      </c>
      <c r="F58" s="41">
        <v>16.190000000000001</v>
      </c>
      <c r="G58" s="30">
        <v>16.12</v>
      </c>
      <c r="H58" s="30">
        <v>0.20125314140156741</v>
      </c>
      <c r="I58" s="52">
        <v>4</v>
      </c>
      <c r="J58" s="89">
        <f t="shared" si="10"/>
        <v>7.0000000000000284E-2</v>
      </c>
      <c r="L58" s="12" t="s">
        <v>16</v>
      </c>
      <c r="M58" s="65" t="s">
        <v>13</v>
      </c>
      <c r="N58" s="15">
        <v>59</v>
      </c>
      <c r="O58" s="15" t="s">
        <v>18</v>
      </c>
      <c r="P58" s="14" t="s">
        <v>15</v>
      </c>
      <c r="Q58" s="30">
        <f t="shared" si="2"/>
        <v>16.190000000000001</v>
      </c>
      <c r="R58" s="30">
        <v>16.13</v>
      </c>
      <c r="S58" s="69">
        <v>0.06</v>
      </c>
      <c r="T58" s="14" t="s">
        <v>74</v>
      </c>
      <c r="U58" s="30">
        <f t="shared" si="11"/>
        <v>6.0000000000002274E-2</v>
      </c>
      <c r="V58" s="77">
        <f t="shared" si="9"/>
        <v>1.000000000000038</v>
      </c>
    </row>
    <row r="59" spans="1:22" x14ac:dyDescent="0.25">
      <c r="A59" s="12" t="s">
        <v>12</v>
      </c>
      <c r="B59" s="65" t="s">
        <v>13</v>
      </c>
      <c r="C59" s="15">
        <v>61</v>
      </c>
      <c r="D59" s="15" t="s">
        <v>18</v>
      </c>
      <c r="E59" s="14" t="s">
        <v>15</v>
      </c>
      <c r="F59" s="41">
        <v>5.46</v>
      </c>
      <c r="G59" s="30">
        <v>5.41</v>
      </c>
      <c r="H59" s="30">
        <v>9.043999722662964E-2</v>
      </c>
      <c r="I59" s="52">
        <v>4</v>
      </c>
      <c r="J59" s="89">
        <f t="shared" si="10"/>
        <v>4.9999999999999822E-2</v>
      </c>
      <c r="L59" s="12" t="s">
        <v>12</v>
      </c>
      <c r="M59" s="65" t="s">
        <v>13</v>
      </c>
      <c r="N59" s="15">
        <v>61</v>
      </c>
      <c r="O59" s="15" t="s">
        <v>18</v>
      </c>
      <c r="P59" s="14" t="s">
        <v>15</v>
      </c>
      <c r="Q59" s="30">
        <f t="shared" si="2"/>
        <v>5.46</v>
      </c>
      <c r="R59" s="30">
        <v>5.4039999999999999</v>
      </c>
      <c r="S59" s="69">
        <v>6.4000000000000001E-2</v>
      </c>
      <c r="T59" s="14" t="s">
        <v>74</v>
      </c>
      <c r="U59" s="30">
        <f t="shared" si="11"/>
        <v>5.600000000000005E-2</v>
      </c>
      <c r="V59" s="77">
        <f t="shared" si="9"/>
        <v>0.87500000000000078</v>
      </c>
    </row>
    <row r="60" spans="1:22" x14ac:dyDescent="0.25">
      <c r="A60" s="12" t="s">
        <v>26</v>
      </c>
      <c r="B60" s="65" t="s">
        <v>13</v>
      </c>
      <c r="C60" s="15">
        <v>63</v>
      </c>
      <c r="D60" s="15" t="s">
        <v>18</v>
      </c>
      <c r="E60" s="14" t="s">
        <v>15</v>
      </c>
      <c r="F60" s="41">
        <v>6.77</v>
      </c>
      <c r="G60" s="30">
        <v>6.72</v>
      </c>
      <c r="H60" s="30">
        <v>0.10405454980548709</v>
      </c>
      <c r="I60" s="52">
        <v>4</v>
      </c>
      <c r="J60" s="89">
        <f t="shared" si="10"/>
        <v>4.9999999999999822E-2</v>
      </c>
      <c r="L60" s="12" t="s">
        <v>26</v>
      </c>
      <c r="M60" s="65" t="s">
        <v>13</v>
      </c>
      <c r="N60" s="15">
        <v>63</v>
      </c>
      <c r="O60" s="15" t="s">
        <v>18</v>
      </c>
      <c r="P60" s="14" t="s">
        <v>15</v>
      </c>
      <c r="Q60" s="30">
        <f t="shared" si="2"/>
        <v>6.77</v>
      </c>
      <c r="R60" s="30">
        <v>6.7069999999999999</v>
      </c>
      <c r="S60" s="69">
        <v>6.8000000000000005E-2</v>
      </c>
      <c r="T60" s="14" t="s">
        <v>74</v>
      </c>
      <c r="U60" s="30">
        <f t="shared" si="11"/>
        <v>6.2999999999999723E-2</v>
      </c>
      <c r="V60" s="77">
        <f t="shared" si="9"/>
        <v>0.92647058823528994</v>
      </c>
    </row>
    <row r="61" spans="1:22" x14ac:dyDescent="0.25">
      <c r="A61" s="12" t="s">
        <v>24</v>
      </c>
      <c r="B61" s="65" t="s">
        <v>13</v>
      </c>
      <c r="C61" s="15">
        <v>64</v>
      </c>
      <c r="D61" s="15" t="s">
        <v>18</v>
      </c>
      <c r="E61" s="14" t="s">
        <v>15</v>
      </c>
      <c r="F61" s="41">
        <v>19.78</v>
      </c>
      <c r="G61" s="30">
        <v>19.78</v>
      </c>
      <c r="H61" s="30">
        <v>0.2386209770858187</v>
      </c>
      <c r="I61" s="52">
        <v>4</v>
      </c>
      <c r="J61" s="89">
        <f t="shared" si="10"/>
        <v>0</v>
      </c>
      <c r="L61" s="12" t="s">
        <v>24</v>
      </c>
      <c r="M61" s="65" t="s">
        <v>13</v>
      </c>
      <c r="N61" s="15">
        <v>64</v>
      </c>
      <c r="O61" s="15" t="s">
        <v>18</v>
      </c>
      <c r="P61" s="14" t="s">
        <v>15</v>
      </c>
      <c r="Q61" s="30">
        <f t="shared" si="2"/>
        <v>19.78</v>
      </c>
      <c r="R61" s="30">
        <v>19.75</v>
      </c>
      <c r="S61" s="69">
        <v>0.08</v>
      </c>
      <c r="T61" s="14" t="s">
        <v>74</v>
      </c>
      <c r="U61" s="30">
        <f t="shared" si="11"/>
        <v>3.0000000000001137E-2</v>
      </c>
      <c r="V61" s="77">
        <f t="shared" si="9"/>
        <v>0.37500000000001421</v>
      </c>
    </row>
    <row r="62" spans="1:22" x14ac:dyDescent="0.25">
      <c r="A62" s="12" t="s">
        <v>20</v>
      </c>
      <c r="B62" s="65" t="s">
        <v>13</v>
      </c>
      <c r="C62" s="15">
        <v>65</v>
      </c>
      <c r="D62" s="15" t="s">
        <v>18</v>
      </c>
      <c r="E62" s="14" t="s">
        <v>15</v>
      </c>
      <c r="F62" s="41">
        <v>12.57</v>
      </c>
      <c r="G62" s="30">
        <v>12.54</v>
      </c>
      <c r="H62" s="30">
        <v>0.16447908496572547</v>
      </c>
      <c r="I62" s="52">
        <v>4</v>
      </c>
      <c r="J62" s="89">
        <f t="shared" si="10"/>
        <v>3.0000000000001137E-2</v>
      </c>
      <c r="L62" s="12" t="s">
        <v>20</v>
      </c>
      <c r="M62" s="65" t="s">
        <v>13</v>
      </c>
      <c r="N62" s="15">
        <v>65</v>
      </c>
      <c r="O62" s="15" t="s">
        <v>18</v>
      </c>
      <c r="P62" s="14" t="s">
        <v>15</v>
      </c>
      <c r="Q62" s="30">
        <f t="shared" si="2"/>
        <v>12.57</v>
      </c>
      <c r="R62" s="30">
        <v>12.55</v>
      </c>
      <c r="S62" s="69">
        <v>7.0000000000000007E-2</v>
      </c>
      <c r="T62" s="14" t="s">
        <v>74</v>
      </c>
      <c r="U62" s="30">
        <f t="shared" si="11"/>
        <v>1.9999999999999574E-2</v>
      </c>
      <c r="V62" s="77">
        <f t="shared" si="9"/>
        <v>0.28571428571427959</v>
      </c>
    </row>
    <row r="63" spans="1:22" x14ac:dyDescent="0.25">
      <c r="A63" s="50" t="s">
        <v>19</v>
      </c>
      <c r="B63" s="67" t="s">
        <v>13</v>
      </c>
      <c r="C63" s="15">
        <v>66</v>
      </c>
      <c r="D63" s="51" t="s">
        <v>18</v>
      </c>
      <c r="E63" s="40" t="s">
        <v>15</v>
      </c>
      <c r="F63" s="41">
        <v>13.71</v>
      </c>
      <c r="G63" s="30">
        <v>13.69</v>
      </c>
      <c r="H63" s="30">
        <v>0.1762969021736612</v>
      </c>
      <c r="I63" s="52">
        <v>4</v>
      </c>
      <c r="J63" s="89">
        <f t="shared" si="10"/>
        <v>2.000000000000135E-2</v>
      </c>
      <c r="L63" s="50" t="s">
        <v>19</v>
      </c>
      <c r="M63" s="67" t="s">
        <v>13</v>
      </c>
      <c r="N63" s="51">
        <v>66</v>
      </c>
      <c r="O63" s="51" t="s">
        <v>18</v>
      </c>
      <c r="P63" s="40" t="s">
        <v>15</v>
      </c>
      <c r="Q63" s="30">
        <f t="shared" si="2"/>
        <v>13.71</v>
      </c>
      <c r="R63" s="41">
        <v>13.71</v>
      </c>
      <c r="S63" s="69">
        <v>0.09</v>
      </c>
      <c r="T63" s="73">
        <v>1</v>
      </c>
      <c r="U63" s="30">
        <f t="shared" si="11"/>
        <v>0</v>
      </c>
      <c r="V63" s="68">
        <f>(Q63-R63)/S63</f>
        <v>0</v>
      </c>
    </row>
    <row r="64" spans="1:22" x14ac:dyDescent="0.25">
      <c r="A64" s="12" t="s">
        <v>12</v>
      </c>
      <c r="B64" s="65" t="s">
        <v>13</v>
      </c>
      <c r="C64" s="15">
        <v>66</v>
      </c>
      <c r="D64" s="15" t="s">
        <v>14</v>
      </c>
      <c r="E64" s="14" t="s">
        <v>15</v>
      </c>
      <c r="F64" s="41">
        <v>2.74</v>
      </c>
      <c r="G64" s="30">
        <v>2.72</v>
      </c>
      <c r="H64" s="30">
        <v>0.27200000000000002</v>
      </c>
      <c r="I64" s="52">
        <v>4</v>
      </c>
      <c r="J64" s="101">
        <f t="shared" si="7"/>
        <v>0.73529411764705943</v>
      </c>
      <c r="L64" s="12" t="s">
        <v>12</v>
      </c>
      <c r="M64" s="65" t="s">
        <v>13</v>
      </c>
      <c r="N64" s="15">
        <v>66</v>
      </c>
      <c r="O64" s="15" t="s">
        <v>14</v>
      </c>
      <c r="P64" s="14" t="s">
        <v>15</v>
      </c>
      <c r="Q64" s="30">
        <f t="shared" si="2"/>
        <v>2.74</v>
      </c>
      <c r="R64" s="30">
        <v>2.7040000000000002</v>
      </c>
      <c r="S64" s="69">
        <v>0.09</v>
      </c>
      <c r="T64" s="14">
        <v>1</v>
      </c>
      <c r="U64" s="52">
        <f>((Q64-R64)/R64)*100</f>
        <v>1.3313609467455632</v>
      </c>
      <c r="V64" s="77">
        <f>(Q64-R64)/S64</f>
        <v>0.40000000000000036</v>
      </c>
    </row>
    <row r="65" spans="1:22" x14ac:dyDescent="0.25">
      <c r="A65" s="50" t="s">
        <v>24</v>
      </c>
      <c r="B65" s="67" t="s">
        <v>13</v>
      </c>
      <c r="C65" s="15">
        <v>67</v>
      </c>
      <c r="D65" s="51" t="s">
        <v>14</v>
      </c>
      <c r="E65" s="14" t="s">
        <v>15</v>
      </c>
      <c r="F65" s="41">
        <v>5.41</v>
      </c>
      <c r="G65" s="30">
        <v>5.58</v>
      </c>
      <c r="H65" s="30">
        <v>0.55800000000000005</v>
      </c>
      <c r="I65" s="52">
        <v>4</v>
      </c>
      <c r="J65" s="101">
        <f t="shared" si="7"/>
        <v>-3.0465949820788518</v>
      </c>
      <c r="L65" s="50" t="s">
        <v>24</v>
      </c>
      <c r="M65" s="67" t="s">
        <v>13</v>
      </c>
      <c r="N65" s="51">
        <v>67</v>
      </c>
      <c r="O65" s="51" t="s">
        <v>14</v>
      </c>
      <c r="P65" s="40" t="s">
        <v>15</v>
      </c>
      <c r="Q65" s="30">
        <f t="shared" si="2"/>
        <v>5.41</v>
      </c>
      <c r="R65" s="41">
        <v>5.4640000000000004</v>
      </c>
      <c r="S65" s="69">
        <v>0.1</v>
      </c>
      <c r="T65" s="73">
        <v>1</v>
      </c>
      <c r="U65" s="52">
        <f t="shared" ref="U65:U67" si="12">((Q65-R65)/R65)*100</f>
        <v>-0.98828696925329917</v>
      </c>
      <c r="V65" s="68">
        <f t="shared" ref="V65:V67" si="13">(Q65-R65)/S65</f>
        <v>-0.5400000000000027</v>
      </c>
    </row>
    <row r="66" spans="1:22" x14ac:dyDescent="0.25">
      <c r="A66" s="12" t="s">
        <v>20</v>
      </c>
      <c r="B66" s="65" t="s">
        <v>13</v>
      </c>
      <c r="C66" s="15">
        <v>68</v>
      </c>
      <c r="D66" s="15" t="s">
        <v>78</v>
      </c>
      <c r="E66" s="14" t="s">
        <v>23</v>
      </c>
      <c r="F66" s="78">
        <v>24.4</v>
      </c>
      <c r="G66" s="72">
        <v>25.7</v>
      </c>
      <c r="H66" s="30">
        <v>3.3370702568336168</v>
      </c>
      <c r="I66" s="52">
        <v>4</v>
      </c>
      <c r="J66" s="101">
        <f t="shared" si="7"/>
        <v>-5.0583657587548663</v>
      </c>
      <c r="L66" s="12" t="s">
        <v>20</v>
      </c>
      <c r="M66" s="65" t="s">
        <v>13</v>
      </c>
      <c r="N66" s="15">
        <v>68</v>
      </c>
      <c r="O66" s="15" t="s">
        <v>78</v>
      </c>
      <c r="P66" s="14" t="s">
        <v>23</v>
      </c>
      <c r="Q66" s="72">
        <f t="shared" si="2"/>
        <v>24.4</v>
      </c>
      <c r="R66" s="30">
        <v>28.07</v>
      </c>
      <c r="S66" s="69">
        <v>4.5599999999999996</v>
      </c>
      <c r="T66" s="14">
        <v>1</v>
      </c>
      <c r="U66" s="52">
        <f t="shared" si="12"/>
        <v>-13.074456715354476</v>
      </c>
      <c r="V66" s="77">
        <f t="shared" si="13"/>
        <v>-0.80482456140350922</v>
      </c>
    </row>
    <row r="67" spans="1:22" x14ac:dyDescent="0.25">
      <c r="A67" s="12" t="s">
        <v>19</v>
      </c>
      <c r="B67" s="67" t="s">
        <v>13</v>
      </c>
      <c r="C67" s="15">
        <v>69</v>
      </c>
      <c r="D67" s="51" t="s">
        <v>78</v>
      </c>
      <c r="E67" s="40" t="s">
        <v>23</v>
      </c>
      <c r="F67" s="78">
        <v>20.6</v>
      </c>
      <c r="G67" s="72">
        <v>21.9</v>
      </c>
      <c r="H67" s="30">
        <v>3.1368151450886601</v>
      </c>
      <c r="I67" s="52">
        <v>4</v>
      </c>
      <c r="J67" s="101">
        <f t="shared" si="7"/>
        <v>-5.9360730593607176</v>
      </c>
      <c r="L67" s="50" t="s">
        <v>19</v>
      </c>
      <c r="M67" s="67" t="s">
        <v>13</v>
      </c>
      <c r="N67" s="51">
        <v>69</v>
      </c>
      <c r="O67" s="51" t="s">
        <v>78</v>
      </c>
      <c r="P67" s="40" t="s">
        <v>23</v>
      </c>
      <c r="Q67" s="72">
        <f t="shared" si="2"/>
        <v>20.6</v>
      </c>
      <c r="R67" s="41">
        <v>22.39</v>
      </c>
      <c r="S67" s="69">
        <v>1.9</v>
      </c>
      <c r="T67" s="73">
        <v>1</v>
      </c>
      <c r="U67" s="52">
        <f t="shared" si="12"/>
        <v>-7.9946404644930729</v>
      </c>
      <c r="V67" s="68">
        <f t="shared" si="13"/>
        <v>-0.94210526315789433</v>
      </c>
    </row>
    <row r="68" spans="1:22" ht="15.75" thickBot="1" x14ac:dyDescent="0.3">
      <c r="A68" s="79" t="s">
        <v>17</v>
      </c>
      <c r="B68" s="80" t="s">
        <v>13</v>
      </c>
      <c r="C68" s="76">
        <v>70</v>
      </c>
      <c r="D68" s="76" t="s">
        <v>78</v>
      </c>
      <c r="E68" s="60" t="s">
        <v>23</v>
      </c>
      <c r="F68" s="84">
        <v>33.9</v>
      </c>
      <c r="G68" s="86">
        <v>35.299999999999997</v>
      </c>
      <c r="H68" s="61">
        <v>3.8403017797740144</v>
      </c>
      <c r="I68" s="62">
        <v>4</v>
      </c>
      <c r="J68" s="103">
        <f t="shared" si="7"/>
        <v>-3.9660056657223759</v>
      </c>
      <c r="L68" s="79" t="s">
        <v>17</v>
      </c>
      <c r="M68" s="80" t="s">
        <v>13</v>
      </c>
      <c r="N68" s="76">
        <v>70</v>
      </c>
      <c r="O68" s="76" t="s">
        <v>78</v>
      </c>
      <c r="P68" s="81" t="s">
        <v>23</v>
      </c>
      <c r="Q68" s="86">
        <f t="shared" si="2"/>
        <v>33.9</v>
      </c>
      <c r="R68" s="63">
        <v>35.159999999999997</v>
      </c>
      <c r="S68" s="82">
        <v>2.46</v>
      </c>
      <c r="T68" s="74">
        <v>1</v>
      </c>
      <c r="U68" s="62">
        <f t="shared" ref="U68" si="14">((Q68-R68)/R68)*100</f>
        <v>-3.5836177474402682</v>
      </c>
      <c r="V68" s="71">
        <f t="shared" ref="V68" si="15">(Q68-R68)/S68</f>
        <v>-0.51219512195121875</v>
      </c>
    </row>
    <row r="69" spans="1:22" x14ac:dyDescent="0.25">
      <c r="V69" s="9"/>
    </row>
    <row r="70" spans="1:22" x14ac:dyDescent="0.25">
      <c r="V70" s="9"/>
    </row>
    <row r="71" spans="1:22" x14ac:dyDescent="0.25">
      <c r="V71" s="9"/>
    </row>
    <row r="72" spans="1:22" x14ac:dyDescent="0.25">
      <c r="V72" s="9"/>
    </row>
    <row r="73" spans="1:22" x14ac:dyDescent="0.25">
      <c r="V73" s="9"/>
    </row>
  </sheetData>
  <sheetProtection algorithmName="SHA-512" hashValue="kRZz/MaOxmeJtqY9uW8xrCn8P2dvssoKu0TUH/2BU9Lmv6HGe1wsyPqpv1ubmLUvpWRt61sM8dDt9+8IuIE0zg==" saltValue="UvVtMUBiAKCNeix1tg2WeA==" spinCount="100000" sheet="1" objects="1" scenarios="1" selectLockedCells="1" selectUnlockedCells="1"/>
  <mergeCells count="3">
    <mergeCell ref="A2:J2"/>
    <mergeCell ref="A8:J8"/>
    <mergeCell ref="L8:V8"/>
  </mergeCells>
  <conditionalFormatting sqref="V29:V31 V63 V41:V55">
    <cfRule type="cellIs" dxfId="11" priority="28" stopIfTrue="1" operator="between">
      <formula>-2</formula>
      <formula>2</formula>
    </cfRule>
    <cfRule type="cellIs" dxfId="10" priority="29" stopIfTrue="1" operator="between">
      <formula>-3</formula>
      <formula>3</formula>
    </cfRule>
    <cfRule type="cellIs" dxfId="9" priority="30" operator="notBetween">
      <formula>-3</formula>
      <formula>3</formula>
    </cfRule>
  </conditionalFormatting>
  <conditionalFormatting sqref="V56:V62">
    <cfRule type="cellIs" dxfId="8" priority="22" stopIfTrue="1" operator="between">
      <formula>-2</formula>
      <formula>2</formula>
    </cfRule>
    <cfRule type="cellIs" dxfId="7" priority="23" stopIfTrue="1" operator="between">
      <formula>-3</formula>
      <formula>3</formula>
    </cfRule>
    <cfRule type="cellIs" dxfId="6" priority="24" operator="notBetween">
      <formula>-3</formula>
      <formula>3</formula>
    </cfRule>
  </conditionalFormatting>
  <conditionalFormatting sqref="V64 V66">
    <cfRule type="cellIs" dxfId="5" priority="4" stopIfTrue="1" operator="between">
      <formula>-2</formula>
      <formula>2</formula>
    </cfRule>
    <cfRule type="cellIs" dxfId="4" priority="5" stopIfTrue="1" operator="between">
      <formula>-3</formula>
      <formula>3</formula>
    </cfRule>
    <cfRule type="cellIs" dxfId="3" priority="6" operator="notBetween">
      <formula>-3</formula>
      <formula>3</formula>
    </cfRule>
  </conditionalFormatting>
  <conditionalFormatting sqref="V65 V67:V68">
    <cfRule type="cellIs" dxfId="2" priority="7" stopIfTrue="1" operator="between">
      <formula>-2</formula>
      <formula>2</formula>
    </cfRule>
    <cfRule type="cellIs" dxfId="1" priority="8" stopIfTrue="1" operator="between">
      <formula>-3</formula>
      <formula>3</formula>
    </cfRule>
    <cfRule type="cellIs" dxfId="0" priority="9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63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146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ht="15.75" x14ac:dyDescent="0.25">
      <c r="A14" s="12" t="s">
        <v>51</v>
      </c>
      <c r="B14" s="65" t="s">
        <v>43</v>
      </c>
      <c r="C14" s="15" t="s">
        <v>85</v>
      </c>
      <c r="D14" s="15" t="s">
        <v>44</v>
      </c>
      <c r="E14" s="14" t="s">
        <v>45</v>
      </c>
      <c r="F14" s="85">
        <v>6.37</v>
      </c>
      <c r="G14" s="88">
        <v>6.6504028991942015</v>
      </c>
      <c r="H14" s="30">
        <f t="shared" ref="H14:H21" si="0">G14*0.05</f>
        <v>0.33252014495971011</v>
      </c>
      <c r="I14" s="14"/>
      <c r="J14" s="99">
        <f t="shared" ref="J14:J21" si="1">((F14-G14)/G14)*100</f>
        <v>-4.2163294982951554</v>
      </c>
      <c r="L14" s="12"/>
      <c r="M14" s="13"/>
      <c r="N14" s="14"/>
      <c r="O14" s="15"/>
      <c r="P14" s="14"/>
      <c r="Q14" s="14"/>
      <c r="R14" s="14"/>
      <c r="S14" s="14"/>
      <c r="T14" s="14"/>
      <c r="U14" s="14"/>
      <c r="V14" s="21"/>
    </row>
    <row r="15" spans="1:22" ht="15.75" x14ac:dyDescent="0.25">
      <c r="A15" s="12" t="s">
        <v>50</v>
      </c>
      <c r="B15" s="65" t="s">
        <v>43</v>
      </c>
      <c r="C15" s="15">
        <v>11</v>
      </c>
      <c r="D15" s="15" t="s">
        <v>44</v>
      </c>
      <c r="E15" s="14" t="s">
        <v>45</v>
      </c>
      <c r="F15" s="85">
        <v>12.81</v>
      </c>
      <c r="G15" s="88">
        <v>13.192352690597758</v>
      </c>
      <c r="H15" s="30">
        <f t="shared" si="0"/>
        <v>0.65961763452988798</v>
      </c>
      <c r="I15" s="52"/>
      <c r="J15" s="99">
        <f t="shared" si="1"/>
        <v>-2.898290392662576</v>
      </c>
      <c r="K15" s="32"/>
      <c r="L15" s="12" t="s">
        <v>50</v>
      </c>
      <c r="M15" s="13" t="s">
        <v>43</v>
      </c>
      <c r="N15" s="14">
        <v>11</v>
      </c>
      <c r="O15" s="15" t="s">
        <v>44</v>
      </c>
      <c r="P15" s="14" t="s">
        <v>45</v>
      </c>
      <c r="Q15" s="30"/>
      <c r="R15" s="30"/>
      <c r="S15" s="14"/>
      <c r="T15" s="14"/>
      <c r="U15" s="52"/>
      <c r="V15" s="21"/>
    </row>
    <row r="16" spans="1:22" ht="15.75" x14ac:dyDescent="0.25">
      <c r="A16" s="12" t="s">
        <v>49</v>
      </c>
      <c r="B16" s="65" t="s">
        <v>43</v>
      </c>
      <c r="C16" s="15">
        <v>12</v>
      </c>
      <c r="D16" s="15" t="s">
        <v>44</v>
      </c>
      <c r="E16" s="14" t="s">
        <v>45</v>
      </c>
      <c r="F16" s="85">
        <v>20.84</v>
      </c>
      <c r="G16" s="88">
        <v>20.594150493592107</v>
      </c>
      <c r="H16" s="30">
        <f t="shared" si="0"/>
        <v>1.0297075246796055</v>
      </c>
      <c r="I16" s="52"/>
      <c r="J16" s="99">
        <f t="shared" si="1"/>
        <v>1.1937831885048598</v>
      </c>
      <c r="L16" s="12" t="s">
        <v>49</v>
      </c>
      <c r="M16" s="13" t="s">
        <v>43</v>
      </c>
      <c r="N16" s="14">
        <v>12</v>
      </c>
      <c r="O16" s="15" t="s">
        <v>44</v>
      </c>
      <c r="P16" s="14" t="s">
        <v>45</v>
      </c>
      <c r="Q16" s="30"/>
      <c r="R16" s="30"/>
      <c r="S16" s="14"/>
      <c r="T16" s="14"/>
      <c r="U16" s="52"/>
      <c r="V16" s="21"/>
    </row>
    <row r="17" spans="1:22" ht="15.75" x14ac:dyDescent="0.25">
      <c r="A17" s="12" t="s">
        <v>70</v>
      </c>
      <c r="B17" s="65" t="s">
        <v>43</v>
      </c>
      <c r="C17" s="15">
        <v>13</v>
      </c>
      <c r="D17" s="15" t="s">
        <v>44</v>
      </c>
      <c r="E17" s="14" t="s">
        <v>45</v>
      </c>
      <c r="F17" s="85" t="s">
        <v>83</v>
      </c>
      <c r="G17" s="88">
        <v>0</v>
      </c>
      <c r="H17" s="30"/>
      <c r="I17" s="52"/>
      <c r="J17" s="99"/>
      <c r="L17" s="12" t="s">
        <v>70</v>
      </c>
      <c r="M17" s="13" t="s">
        <v>43</v>
      </c>
      <c r="N17" s="14">
        <v>13</v>
      </c>
      <c r="O17" s="15" t="s">
        <v>44</v>
      </c>
      <c r="P17" s="14" t="s">
        <v>45</v>
      </c>
      <c r="Q17" s="30"/>
      <c r="R17" s="30"/>
      <c r="S17" s="14"/>
      <c r="T17" s="14"/>
      <c r="U17" s="52"/>
      <c r="V17" s="21"/>
    </row>
    <row r="18" spans="1:22" ht="15.75" x14ac:dyDescent="0.25">
      <c r="A18" s="12" t="s">
        <v>71</v>
      </c>
      <c r="B18" s="65" t="s">
        <v>43</v>
      </c>
      <c r="C18" s="15">
        <v>14</v>
      </c>
      <c r="D18" s="15" t="s">
        <v>44</v>
      </c>
      <c r="E18" s="14" t="s">
        <v>45</v>
      </c>
      <c r="F18" s="85" t="s">
        <v>83</v>
      </c>
      <c r="G18" s="88">
        <v>0</v>
      </c>
      <c r="H18" s="30"/>
      <c r="I18" s="52"/>
      <c r="J18" s="99"/>
      <c r="L18" s="12" t="s">
        <v>71</v>
      </c>
      <c r="M18" s="13" t="s">
        <v>43</v>
      </c>
      <c r="N18" s="14">
        <v>14</v>
      </c>
      <c r="O18" s="15" t="s">
        <v>44</v>
      </c>
      <c r="P18" s="14" t="s">
        <v>45</v>
      </c>
      <c r="Q18" s="30"/>
      <c r="R18" s="30"/>
      <c r="S18" s="14"/>
      <c r="T18" s="14"/>
      <c r="U18" s="52"/>
      <c r="V18" s="21"/>
    </row>
    <row r="19" spans="1:22" ht="15.75" x14ac:dyDescent="0.25">
      <c r="A19" s="12" t="s">
        <v>48</v>
      </c>
      <c r="B19" s="65" t="s">
        <v>43</v>
      </c>
      <c r="C19" s="15">
        <v>20</v>
      </c>
      <c r="D19" s="15" t="s">
        <v>44</v>
      </c>
      <c r="E19" s="14" t="s">
        <v>45</v>
      </c>
      <c r="F19" s="85">
        <v>87.5</v>
      </c>
      <c r="G19" s="88">
        <v>87.011676501599382</v>
      </c>
      <c r="H19" s="30">
        <f t="shared" si="0"/>
        <v>4.3505838250799691</v>
      </c>
      <c r="I19" s="52"/>
      <c r="J19" s="99">
        <f t="shared" si="1"/>
        <v>0.56121605517121831</v>
      </c>
      <c r="L19" s="12" t="s">
        <v>48</v>
      </c>
      <c r="M19" s="13" t="s">
        <v>43</v>
      </c>
      <c r="N19" s="14">
        <v>20</v>
      </c>
      <c r="O19" s="15" t="s">
        <v>44</v>
      </c>
      <c r="P19" s="14" t="s">
        <v>45</v>
      </c>
      <c r="Q19" s="30"/>
      <c r="R19" s="30"/>
      <c r="S19" s="14"/>
      <c r="T19" s="14"/>
      <c r="U19" s="52"/>
      <c r="V19" s="21"/>
    </row>
    <row r="20" spans="1:22" ht="15.75" x14ac:dyDescent="0.25">
      <c r="A20" s="12" t="s">
        <v>47</v>
      </c>
      <c r="B20" s="65" t="s">
        <v>43</v>
      </c>
      <c r="C20" s="15">
        <v>21</v>
      </c>
      <c r="D20" s="15" t="s">
        <v>44</v>
      </c>
      <c r="E20" s="14" t="s">
        <v>45</v>
      </c>
      <c r="F20" s="85" t="s">
        <v>80</v>
      </c>
      <c r="G20" s="88">
        <v>114.94820451795484</v>
      </c>
      <c r="H20" s="30">
        <f t="shared" si="0"/>
        <v>5.7474102258977418</v>
      </c>
      <c r="I20" s="52"/>
      <c r="J20" s="104" t="s">
        <v>76</v>
      </c>
      <c r="L20" s="12" t="s">
        <v>47</v>
      </c>
      <c r="M20" s="13" t="s">
        <v>43</v>
      </c>
      <c r="N20" s="14">
        <v>21</v>
      </c>
      <c r="O20" s="15" t="s">
        <v>44</v>
      </c>
      <c r="P20" s="14" t="s">
        <v>45</v>
      </c>
      <c r="Q20" s="30"/>
      <c r="R20" s="30"/>
      <c r="S20" s="14"/>
      <c r="T20" s="14"/>
      <c r="U20" s="52"/>
      <c r="V20" s="21"/>
    </row>
    <row r="21" spans="1:22" ht="15.75" x14ac:dyDescent="0.25">
      <c r="A21" s="12" t="s">
        <v>46</v>
      </c>
      <c r="B21" s="65" t="s">
        <v>43</v>
      </c>
      <c r="C21" s="15">
        <v>22</v>
      </c>
      <c r="D21" s="15" t="s">
        <v>44</v>
      </c>
      <c r="E21" s="14" t="s">
        <v>45</v>
      </c>
      <c r="F21" s="85">
        <v>202.7</v>
      </c>
      <c r="G21" s="88">
        <v>199.97239750119149</v>
      </c>
      <c r="H21" s="30">
        <f t="shared" si="0"/>
        <v>9.9986198750595747</v>
      </c>
      <c r="I21" s="52"/>
      <c r="J21" s="99">
        <f t="shared" si="1"/>
        <v>1.3639894969965753</v>
      </c>
      <c r="L21" s="12" t="s">
        <v>46</v>
      </c>
      <c r="M21" s="13" t="s">
        <v>43</v>
      </c>
      <c r="N21" s="14">
        <v>22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ht="15.75" x14ac:dyDescent="0.25">
      <c r="A22" s="12" t="s">
        <v>72</v>
      </c>
      <c r="B22" s="65" t="s">
        <v>43</v>
      </c>
      <c r="C22" s="15">
        <v>23</v>
      </c>
      <c r="D22" s="15" t="s">
        <v>44</v>
      </c>
      <c r="E22" s="14" t="s">
        <v>45</v>
      </c>
      <c r="F22" s="85" t="s">
        <v>83</v>
      </c>
      <c r="G22" s="88">
        <v>0</v>
      </c>
      <c r="H22" s="30"/>
      <c r="I22" s="52"/>
      <c r="J22" s="99"/>
      <c r="L22" s="12" t="s">
        <v>72</v>
      </c>
      <c r="M22" s="13" t="s">
        <v>43</v>
      </c>
      <c r="N22" s="14">
        <v>23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ht="15.75" x14ac:dyDescent="0.25">
      <c r="A23" s="12" t="s">
        <v>73</v>
      </c>
      <c r="B23" s="65" t="s">
        <v>43</v>
      </c>
      <c r="C23" s="15">
        <v>24</v>
      </c>
      <c r="D23" s="15" t="s">
        <v>44</v>
      </c>
      <c r="E23" s="14" t="s">
        <v>45</v>
      </c>
      <c r="F23" s="85" t="s">
        <v>83</v>
      </c>
      <c r="G23" s="88">
        <v>0</v>
      </c>
      <c r="H23" s="30"/>
      <c r="I23" s="52"/>
      <c r="J23" s="99"/>
      <c r="L23" s="12" t="s">
        <v>73</v>
      </c>
      <c r="M23" s="13" t="s">
        <v>43</v>
      </c>
      <c r="N23" s="14">
        <v>24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42" t="s">
        <v>42</v>
      </c>
      <c r="B24" s="66" t="s">
        <v>13</v>
      </c>
      <c r="C24" s="45">
        <v>30</v>
      </c>
      <c r="D24" s="45" t="s">
        <v>29</v>
      </c>
      <c r="E24" s="44" t="s">
        <v>30</v>
      </c>
      <c r="F24" s="75">
        <v>99.63</v>
      </c>
      <c r="G24" s="75">
        <v>102.1</v>
      </c>
      <c r="H24" s="47">
        <f>0.075*G24</f>
        <v>7.6574999999999989</v>
      </c>
      <c r="I24" s="53">
        <v>4</v>
      </c>
      <c r="J24" s="100">
        <f t="shared" ref="J24:J26" si="2">((F24-G24)/G24)*100</f>
        <v>-2.4191968658178244</v>
      </c>
      <c r="L24" s="42" t="s">
        <v>42</v>
      </c>
      <c r="M24" s="43" t="s">
        <v>13</v>
      </c>
      <c r="N24" s="44">
        <v>30</v>
      </c>
      <c r="O24" s="45" t="s">
        <v>29</v>
      </c>
      <c r="P24" s="44" t="s">
        <v>30</v>
      </c>
      <c r="Q24" s="75">
        <f t="shared" ref="Q24:Q63" si="3">F24</f>
        <v>99.63</v>
      </c>
      <c r="R24" s="47">
        <v>102</v>
      </c>
      <c r="S24" s="47">
        <v>3.7</v>
      </c>
      <c r="T24" s="44">
        <v>1</v>
      </c>
      <c r="U24" s="48">
        <f>((Q24-R24)/R24)*100</f>
        <v>-2.3235294117647105</v>
      </c>
      <c r="V24" s="77">
        <f>(Q24-R24)/S24</f>
        <v>-0.64054054054054177</v>
      </c>
    </row>
    <row r="25" spans="1:22" x14ac:dyDescent="0.25">
      <c r="A25" s="42" t="s">
        <v>41</v>
      </c>
      <c r="B25" s="66" t="s">
        <v>13</v>
      </c>
      <c r="C25" s="45">
        <v>31</v>
      </c>
      <c r="D25" s="45" t="s">
        <v>29</v>
      </c>
      <c r="E25" s="44" t="s">
        <v>30</v>
      </c>
      <c r="F25" s="75">
        <v>53.83</v>
      </c>
      <c r="G25" s="87">
        <v>52.3</v>
      </c>
      <c r="H25" s="47">
        <f t="shared" ref="H25:H36" si="4">0.075*G25</f>
        <v>3.9224999999999994</v>
      </c>
      <c r="I25" s="53">
        <v>4</v>
      </c>
      <c r="J25" s="100">
        <f t="shared" si="2"/>
        <v>2.9254302103250502</v>
      </c>
      <c r="L25" s="42" t="s">
        <v>41</v>
      </c>
      <c r="M25" s="43" t="s">
        <v>13</v>
      </c>
      <c r="N25" s="44">
        <v>31</v>
      </c>
      <c r="O25" s="45" t="s">
        <v>29</v>
      </c>
      <c r="P25" s="44" t="s">
        <v>30</v>
      </c>
      <c r="Q25" s="75">
        <f t="shared" si="3"/>
        <v>53.83</v>
      </c>
      <c r="R25" s="47">
        <v>52.45</v>
      </c>
      <c r="S25" s="47">
        <v>1.5</v>
      </c>
      <c r="T25" s="44">
        <v>1</v>
      </c>
      <c r="U25" s="48">
        <f t="shared" ref="U25:U49" si="5">((Q25-R25)/R25)*100</f>
        <v>2.6310772163965592</v>
      </c>
      <c r="V25" s="77">
        <f t="shared" ref="V25:V49" si="6">(Q25-R25)/S25</f>
        <v>0.91999999999999693</v>
      </c>
    </row>
    <row r="26" spans="1:22" x14ac:dyDescent="0.25">
      <c r="A26" s="42" t="s">
        <v>40</v>
      </c>
      <c r="B26" s="66" t="s">
        <v>13</v>
      </c>
      <c r="C26" s="45">
        <v>32</v>
      </c>
      <c r="D26" s="45" t="s">
        <v>29</v>
      </c>
      <c r="E26" s="44" t="s">
        <v>30</v>
      </c>
      <c r="F26" s="75">
        <v>70.709999999999994</v>
      </c>
      <c r="G26" s="87">
        <v>71</v>
      </c>
      <c r="H26" s="47">
        <f t="shared" si="4"/>
        <v>5.3250000000000002</v>
      </c>
      <c r="I26" s="53">
        <v>4</v>
      </c>
      <c r="J26" s="100">
        <f t="shared" si="2"/>
        <v>-0.40845070422536089</v>
      </c>
      <c r="L26" s="42" t="s">
        <v>40</v>
      </c>
      <c r="M26" s="43" t="s">
        <v>13</v>
      </c>
      <c r="N26" s="44">
        <v>32</v>
      </c>
      <c r="O26" s="45" t="s">
        <v>29</v>
      </c>
      <c r="P26" s="44" t="s">
        <v>30</v>
      </c>
      <c r="Q26" s="75">
        <f t="shared" si="3"/>
        <v>70.709999999999994</v>
      </c>
      <c r="R26" s="47">
        <v>73.319999999999993</v>
      </c>
      <c r="S26" s="47">
        <v>2.5099999999999998</v>
      </c>
      <c r="T26" s="44">
        <v>1</v>
      </c>
      <c r="U26" s="48">
        <f t="shared" si="5"/>
        <v>-3.5597381342062189</v>
      </c>
      <c r="V26" s="77">
        <f t="shared" si="6"/>
        <v>-1.0398406374501992</v>
      </c>
    </row>
    <row r="27" spans="1:22" x14ac:dyDescent="0.25">
      <c r="A27" s="42" t="s">
        <v>39</v>
      </c>
      <c r="B27" s="66" t="s">
        <v>13</v>
      </c>
      <c r="C27" s="45">
        <v>33</v>
      </c>
      <c r="D27" s="45" t="s">
        <v>29</v>
      </c>
      <c r="E27" s="44" t="s">
        <v>30</v>
      </c>
      <c r="F27" s="75">
        <v>14.06</v>
      </c>
      <c r="G27" s="87">
        <v>21.3</v>
      </c>
      <c r="H27" s="47">
        <f t="shared" si="4"/>
        <v>1.5974999999999999</v>
      </c>
      <c r="I27" s="53"/>
      <c r="J27" s="100"/>
      <c r="L27" s="42" t="s">
        <v>39</v>
      </c>
      <c r="M27" s="43" t="s">
        <v>13</v>
      </c>
      <c r="N27" s="44">
        <v>33</v>
      </c>
      <c r="O27" s="45" t="s">
        <v>29</v>
      </c>
      <c r="P27" s="44" t="s">
        <v>30</v>
      </c>
      <c r="Q27" s="75">
        <f t="shared" si="3"/>
        <v>14.06</v>
      </c>
      <c r="R27" s="47"/>
      <c r="S27" s="47"/>
      <c r="T27" s="44"/>
      <c r="U27" s="48"/>
      <c r="V27" s="49"/>
    </row>
    <row r="28" spans="1:22" x14ac:dyDescent="0.25">
      <c r="A28" s="42" t="s">
        <v>38</v>
      </c>
      <c r="B28" s="66" t="s">
        <v>13</v>
      </c>
      <c r="C28" s="45">
        <v>34</v>
      </c>
      <c r="D28" s="45" t="s">
        <v>29</v>
      </c>
      <c r="E28" s="44" t="s">
        <v>30</v>
      </c>
      <c r="F28" s="75">
        <v>16.87</v>
      </c>
      <c r="G28" s="87">
        <v>18.5</v>
      </c>
      <c r="H28" s="47">
        <f t="shared" si="4"/>
        <v>1.3875</v>
      </c>
      <c r="I28" s="53"/>
      <c r="J28" s="100"/>
      <c r="L28" s="42" t="s">
        <v>38</v>
      </c>
      <c r="M28" s="43" t="s">
        <v>13</v>
      </c>
      <c r="N28" s="44">
        <v>34</v>
      </c>
      <c r="O28" s="45" t="s">
        <v>29</v>
      </c>
      <c r="P28" s="44" t="s">
        <v>30</v>
      </c>
      <c r="Q28" s="75">
        <f t="shared" si="3"/>
        <v>16.87</v>
      </c>
      <c r="R28" s="47"/>
      <c r="S28" s="47"/>
      <c r="T28" s="44"/>
      <c r="U28" s="48"/>
      <c r="V28" s="49"/>
    </row>
    <row r="29" spans="1:22" x14ac:dyDescent="0.25">
      <c r="A29" s="42" t="s">
        <v>37</v>
      </c>
      <c r="B29" s="66" t="s">
        <v>13</v>
      </c>
      <c r="C29" s="45">
        <v>35</v>
      </c>
      <c r="D29" s="45" t="s">
        <v>29</v>
      </c>
      <c r="E29" s="44" t="s">
        <v>30</v>
      </c>
      <c r="F29" s="75">
        <v>16.95</v>
      </c>
      <c r="G29" s="87">
        <v>25</v>
      </c>
      <c r="H29" s="47">
        <f t="shared" si="4"/>
        <v>1.875</v>
      </c>
      <c r="I29" s="53"/>
      <c r="J29" s="100"/>
      <c r="L29" s="42" t="s">
        <v>37</v>
      </c>
      <c r="M29" s="43" t="s">
        <v>13</v>
      </c>
      <c r="N29" s="44">
        <v>35</v>
      </c>
      <c r="O29" s="45" t="s">
        <v>29</v>
      </c>
      <c r="P29" s="44" t="s">
        <v>30</v>
      </c>
      <c r="Q29" s="75">
        <f t="shared" si="3"/>
        <v>16.95</v>
      </c>
      <c r="R29" s="47"/>
      <c r="S29" s="47"/>
      <c r="T29" s="44"/>
      <c r="U29" s="48"/>
      <c r="V29" s="49"/>
    </row>
    <row r="30" spans="1:22" x14ac:dyDescent="0.25">
      <c r="A30" s="42" t="s">
        <v>36</v>
      </c>
      <c r="B30" s="66" t="s">
        <v>13</v>
      </c>
      <c r="C30" s="45">
        <v>36</v>
      </c>
      <c r="D30" s="45" t="s">
        <v>29</v>
      </c>
      <c r="E30" s="44" t="s">
        <v>30</v>
      </c>
      <c r="F30" s="75">
        <v>55.44</v>
      </c>
      <c r="G30" s="87">
        <v>91.5</v>
      </c>
      <c r="H30" s="47">
        <f t="shared" si="4"/>
        <v>6.8624999999999998</v>
      </c>
      <c r="I30" s="53"/>
      <c r="J30" s="100"/>
      <c r="L30" s="42" t="s">
        <v>36</v>
      </c>
      <c r="M30" s="43" t="s">
        <v>13</v>
      </c>
      <c r="N30" s="44">
        <v>36</v>
      </c>
      <c r="O30" s="45" t="s">
        <v>29</v>
      </c>
      <c r="P30" s="44" t="s">
        <v>30</v>
      </c>
      <c r="Q30" s="75">
        <f t="shared" si="3"/>
        <v>55.44</v>
      </c>
      <c r="R30" s="47"/>
      <c r="S30" s="47"/>
      <c r="T30" s="44"/>
      <c r="U30" s="48"/>
      <c r="V30" s="49"/>
    </row>
    <row r="31" spans="1:22" x14ac:dyDescent="0.25">
      <c r="A31" s="42" t="s">
        <v>35</v>
      </c>
      <c r="B31" s="66" t="s">
        <v>13</v>
      </c>
      <c r="C31" s="45">
        <v>37</v>
      </c>
      <c r="D31" s="45" t="s">
        <v>29</v>
      </c>
      <c r="E31" s="44" t="s">
        <v>30</v>
      </c>
      <c r="F31" s="75">
        <v>69.099999999999994</v>
      </c>
      <c r="G31" s="87">
        <v>114</v>
      </c>
      <c r="H31" s="47">
        <f t="shared" si="4"/>
        <v>8.5499999999999989</v>
      </c>
      <c r="I31" s="53"/>
      <c r="J31" s="100"/>
      <c r="L31" s="42" t="s">
        <v>35</v>
      </c>
      <c r="M31" s="43" t="s">
        <v>13</v>
      </c>
      <c r="N31" s="44">
        <v>37</v>
      </c>
      <c r="O31" s="45" t="s">
        <v>29</v>
      </c>
      <c r="P31" s="44" t="s">
        <v>30</v>
      </c>
      <c r="Q31" s="75">
        <f t="shared" si="3"/>
        <v>69.099999999999994</v>
      </c>
      <c r="R31" s="47"/>
      <c r="S31" s="47"/>
      <c r="T31" s="44"/>
      <c r="U31" s="48"/>
      <c r="V31" s="49"/>
    </row>
    <row r="32" spans="1:22" x14ac:dyDescent="0.25">
      <c r="A32" s="42" t="s">
        <v>34</v>
      </c>
      <c r="B32" s="66" t="s">
        <v>13</v>
      </c>
      <c r="C32" s="45">
        <v>38</v>
      </c>
      <c r="D32" s="45" t="s">
        <v>29</v>
      </c>
      <c r="E32" s="44" t="s">
        <v>30</v>
      </c>
      <c r="F32" s="75">
        <v>89.99</v>
      </c>
      <c r="G32" s="87">
        <v>134.1</v>
      </c>
      <c r="H32" s="47">
        <f t="shared" si="4"/>
        <v>10.057499999999999</v>
      </c>
      <c r="I32" s="53"/>
      <c r="J32" s="100"/>
      <c r="L32" s="42" t="s">
        <v>34</v>
      </c>
      <c r="M32" s="43" t="s">
        <v>13</v>
      </c>
      <c r="N32" s="44">
        <v>38</v>
      </c>
      <c r="O32" s="45" t="s">
        <v>29</v>
      </c>
      <c r="P32" s="44" t="s">
        <v>30</v>
      </c>
      <c r="Q32" s="75">
        <f t="shared" si="3"/>
        <v>89.99</v>
      </c>
      <c r="R32" s="47"/>
      <c r="S32" s="47"/>
      <c r="T32" s="44"/>
      <c r="U32" s="48"/>
      <c r="V32" s="49"/>
    </row>
    <row r="33" spans="1:22" x14ac:dyDescent="0.25">
      <c r="A33" s="42" t="s">
        <v>33</v>
      </c>
      <c r="B33" s="66" t="s">
        <v>13</v>
      </c>
      <c r="C33" s="45">
        <v>39</v>
      </c>
      <c r="D33" s="45" t="s">
        <v>29</v>
      </c>
      <c r="E33" s="44" t="s">
        <v>30</v>
      </c>
      <c r="F33" s="75">
        <v>60.26</v>
      </c>
      <c r="G33" s="87">
        <v>68.3</v>
      </c>
      <c r="H33" s="47">
        <f t="shared" si="4"/>
        <v>5.1224999999999996</v>
      </c>
      <c r="I33" s="53"/>
      <c r="J33" s="100"/>
      <c r="L33" s="42" t="s">
        <v>33</v>
      </c>
      <c r="M33" s="43" t="s">
        <v>13</v>
      </c>
      <c r="N33" s="44">
        <v>39</v>
      </c>
      <c r="O33" s="45" t="s">
        <v>29</v>
      </c>
      <c r="P33" s="44" t="s">
        <v>30</v>
      </c>
      <c r="Q33" s="75">
        <f t="shared" si="3"/>
        <v>60.26</v>
      </c>
      <c r="R33" s="47"/>
      <c r="S33" s="47"/>
      <c r="T33" s="44"/>
      <c r="U33" s="48"/>
      <c r="V33" s="49"/>
    </row>
    <row r="34" spans="1:22" x14ac:dyDescent="0.25">
      <c r="A34" s="42" t="s">
        <v>32</v>
      </c>
      <c r="B34" s="66" t="s">
        <v>13</v>
      </c>
      <c r="C34" s="45">
        <v>40</v>
      </c>
      <c r="D34" s="45" t="s">
        <v>29</v>
      </c>
      <c r="E34" s="44" t="s">
        <v>30</v>
      </c>
      <c r="F34" s="75">
        <v>61.07</v>
      </c>
      <c r="G34" s="87">
        <v>61.8</v>
      </c>
      <c r="H34" s="47">
        <f t="shared" si="4"/>
        <v>4.6349999999999998</v>
      </c>
      <c r="I34" s="53"/>
      <c r="J34" s="100"/>
      <c r="L34" s="42" t="s">
        <v>32</v>
      </c>
      <c r="M34" s="43" t="s">
        <v>13</v>
      </c>
      <c r="N34" s="44">
        <v>40</v>
      </c>
      <c r="O34" s="45" t="s">
        <v>29</v>
      </c>
      <c r="P34" s="44" t="s">
        <v>30</v>
      </c>
      <c r="Q34" s="75">
        <f t="shared" si="3"/>
        <v>61.07</v>
      </c>
      <c r="R34" s="47"/>
      <c r="S34" s="47"/>
      <c r="T34" s="44"/>
      <c r="U34" s="48"/>
      <c r="V34" s="49"/>
    </row>
    <row r="35" spans="1:22" x14ac:dyDescent="0.25">
      <c r="A35" s="42" t="s">
        <v>31</v>
      </c>
      <c r="B35" s="66" t="s">
        <v>13</v>
      </c>
      <c r="C35" s="45">
        <v>41</v>
      </c>
      <c r="D35" s="45" t="s">
        <v>29</v>
      </c>
      <c r="E35" s="44" t="s">
        <v>30</v>
      </c>
      <c r="F35" s="75">
        <v>42.99</v>
      </c>
      <c r="G35" s="87">
        <v>50.5</v>
      </c>
      <c r="H35" s="47">
        <f t="shared" si="4"/>
        <v>3.7874999999999996</v>
      </c>
      <c r="I35" s="53"/>
      <c r="J35" s="100"/>
      <c r="L35" s="42" t="s">
        <v>31</v>
      </c>
      <c r="M35" s="43" t="s">
        <v>13</v>
      </c>
      <c r="N35" s="44">
        <v>41</v>
      </c>
      <c r="O35" s="45" t="s">
        <v>29</v>
      </c>
      <c r="P35" s="44" t="s">
        <v>30</v>
      </c>
      <c r="Q35" s="75">
        <f t="shared" si="3"/>
        <v>42.99</v>
      </c>
      <c r="R35" s="47"/>
      <c r="S35" s="47"/>
      <c r="T35" s="44"/>
      <c r="U35" s="48"/>
      <c r="V35" s="49"/>
    </row>
    <row r="36" spans="1:22" x14ac:dyDescent="0.25">
      <c r="A36" s="42" t="s">
        <v>28</v>
      </c>
      <c r="B36" s="66" t="s">
        <v>13</v>
      </c>
      <c r="C36" s="45">
        <v>42</v>
      </c>
      <c r="D36" s="45" t="s">
        <v>29</v>
      </c>
      <c r="E36" s="44" t="s">
        <v>30</v>
      </c>
      <c r="F36" s="75">
        <v>97.22</v>
      </c>
      <c r="G36" s="87">
        <v>102.1</v>
      </c>
      <c r="H36" s="47">
        <f t="shared" si="4"/>
        <v>7.6574999999999989</v>
      </c>
      <c r="I36" s="53">
        <v>4</v>
      </c>
      <c r="J36" s="100">
        <f>((F36-G36)/G36)*100</f>
        <v>-4.7796278158667933</v>
      </c>
      <c r="L36" s="42" t="s">
        <v>28</v>
      </c>
      <c r="M36" s="43" t="s">
        <v>13</v>
      </c>
      <c r="N36" s="44">
        <v>42</v>
      </c>
      <c r="O36" s="45" t="s">
        <v>29</v>
      </c>
      <c r="P36" s="44" t="s">
        <v>30</v>
      </c>
      <c r="Q36" s="75">
        <f t="shared" si="3"/>
        <v>97.22</v>
      </c>
      <c r="R36" s="47">
        <v>100.8</v>
      </c>
      <c r="S36" s="47">
        <v>4.2</v>
      </c>
      <c r="T36" s="44">
        <v>1</v>
      </c>
      <c r="U36" s="48">
        <f t="shared" si="5"/>
        <v>-3.5515873015873001</v>
      </c>
      <c r="V36" s="77">
        <f t="shared" si="6"/>
        <v>-0.85238095238095191</v>
      </c>
    </row>
    <row r="37" spans="1:22" x14ac:dyDescent="0.25">
      <c r="A37" s="12" t="s">
        <v>12</v>
      </c>
      <c r="B37" s="65" t="s">
        <v>13</v>
      </c>
      <c r="C37" s="15">
        <v>43</v>
      </c>
      <c r="D37" s="15" t="s">
        <v>27</v>
      </c>
      <c r="E37" s="14" t="s">
        <v>23</v>
      </c>
      <c r="F37" s="78">
        <v>93.75</v>
      </c>
      <c r="G37" s="72">
        <v>94.2</v>
      </c>
      <c r="H37" s="30">
        <v>4.2587067133644858</v>
      </c>
      <c r="I37" s="52">
        <v>4</v>
      </c>
      <c r="J37" s="101">
        <f>((F37-G37)/G37)*100</f>
        <v>-0.47770700636942975</v>
      </c>
      <c r="L37" s="12" t="s">
        <v>12</v>
      </c>
      <c r="M37" s="65" t="s">
        <v>13</v>
      </c>
      <c r="N37" s="15">
        <v>43</v>
      </c>
      <c r="O37" s="15" t="s">
        <v>27</v>
      </c>
      <c r="P37" s="14" t="s">
        <v>23</v>
      </c>
      <c r="Q37" s="72">
        <f t="shared" si="3"/>
        <v>93.75</v>
      </c>
      <c r="R37" s="30">
        <v>92.88</v>
      </c>
      <c r="S37" s="30">
        <v>1.71</v>
      </c>
      <c r="T37" s="14">
        <v>1</v>
      </c>
      <c r="U37" s="52">
        <f t="shared" si="5"/>
        <v>0.93669250645995317</v>
      </c>
      <c r="V37" s="77">
        <f t="shared" si="6"/>
        <v>0.5087719298245641</v>
      </c>
    </row>
    <row r="38" spans="1:22" x14ac:dyDescent="0.25">
      <c r="A38" s="12" t="s">
        <v>24</v>
      </c>
      <c r="B38" s="65" t="s">
        <v>13</v>
      </c>
      <c r="C38" s="15">
        <v>44</v>
      </c>
      <c r="D38" s="15" t="s">
        <v>27</v>
      </c>
      <c r="E38" s="14" t="s">
        <v>23</v>
      </c>
      <c r="F38" s="78">
        <v>40</v>
      </c>
      <c r="G38" s="72">
        <v>40.9</v>
      </c>
      <c r="H38" s="30">
        <v>3.5154095927601055</v>
      </c>
      <c r="I38" s="52">
        <v>4</v>
      </c>
      <c r="J38" s="101">
        <f t="shared" ref="J38:J63" si="7">((F38-G38)/G38)*100</f>
        <v>-2.2004889975550088</v>
      </c>
      <c r="L38" s="12" t="s">
        <v>24</v>
      </c>
      <c r="M38" s="65" t="s">
        <v>13</v>
      </c>
      <c r="N38" s="15">
        <v>44</v>
      </c>
      <c r="O38" s="15" t="s">
        <v>27</v>
      </c>
      <c r="P38" s="14" t="s">
        <v>23</v>
      </c>
      <c r="Q38" s="72">
        <f t="shared" si="3"/>
        <v>40</v>
      </c>
      <c r="R38" s="30">
        <v>40.619999999999997</v>
      </c>
      <c r="S38" s="30">
        <v>1.17</v>
      </c>
      <c r="T38" s="14">
        <v>1</v>
      </c>
      <c r="U38" s="52">
        <f t="shared" si="5"/>
        <v>-1.5263417035942823</v>
      </c>
      <c r="V38" s="77">
        <f t="shared" si="6"/>
        <v>-0.52991452991452781</v>
      </c>
    </row>
    <row r="39" spans="1:22" x14ac:dyDescent="0.25">
      <c r="A39" s="12" t="s">
        <v>20</v>
      </c>
      <c r="B39" s="65" t="s">
        <v>13</v>
      </c>
      <c r="C39" s="15">
        <v>45</v>
      </c>
      <c r="D39" s="15" t="s">
        <v>27</v>
      </c>
      <c r="E39" s="14" t="s">
        <v>23</v>
      </c>
      <c r="F39" s="73">
        <v>123.8</v>
      </c>
      <c r="G39" s="72">
        <v>126.8</v>
      </c>
      <c r="H39" s="30">
        <v>4.7459616295496465</v>
      </c>
      <c r="I39" s="52">
        <v>4</v>
      </c>
      <c r="J39" s="101">
        <f t="shared" si="7"/>
        <v>-2.3659305993690856</v>
      </c>
      <c r="L39" s="12" t="s">
        <v>20</v>
      </c>
      <c r="M39" s="65" t="s">
        <v>13</v>
      </c>
      <c r="N39" s="15">
        <v>45</v>
      </c>
      <c r="O39" s="15" t="s">
        <v>27</v>
      </c>
      <c r="P39" s="14" t="s">
        <v>23</v>
      </c>
      <c r="Q39" s="72">
        <f t="shared" si="3"/>
        <v>123.8</v>
      </c>
      <c r="R39" s="30">
        <v>126</v>
      </c>
      <c r="S39" s="30">
        <v>2.9</v>
      </c>
      <c r="T39" s="14">
        <v>1</v>
      </c>
      <c r="U39" s="52">
        <f t="shared" si="5"/>
        <v>-1.7460317460317483</v>
      </c>
      <c r="V39" s="77">
        <f t="shared" si="6"/>
        <v>-0.75862068965517337</v>
      </c>
    </row>
    <row r="40" spans="1:22" x14ac:dyDescent="0.25">
      <c r="A40" s="12" t="s">
        <v>19</v>
      </c>
      <c r="B40" s="65" t="s">
        <v>13</v>
      </c>
      <c r="C40" s="15">
        <v>46</v>
      </c>
      <c r="D40" s="15" t="s">
        <v>27</v>
      </c>
      <c r="E40" s="14" t="s">
        <v>23</v>
      </c>
      <c r="F40" s="78">
        <v>87.5</v>
      </c>
      <c r="G40" s="72">
        <v>90.9</v>
      </c>
      <c r="H40" s="30">
        <v>4.2123947972717071</v>
      </c>
      <c r="I40" s="52">
        <v>4</v>
      </c>
      <c r="J40" s="101">
        <f t="shared" si="7"/>
        <v>-3.7403740374037464</v>
      </c>
      <c r="L40" s="12" t="s">
        <v>19</v>
      </c>
      <c r="M40" s="65" t="s">
        <v>13</v>
      </c>
      <c r="N40" s="15">
        <v>46</v>
      </c>
      <c r="O40" s="15" t="s">
        <v>27</v>
      </c>
      <c r="P40" s="14" t="s">
        <v>23</v>
      </c>
      <c r="Q40" s="72">
        <f t="shared" si="3"/>
        <v>87.5</v>
      </c>
      <c r="R40" s="30">
        <v>90.94</v>
      </c>
      <c r="S40" s="30">
        <v>2.73</v>
      </c>
      <c r="T40" s="14">
        <v>1</v>
      </c>
      <c r="U40" s="52">
        <f t="shared" si="5"/>
        <v>-3.7827138772817217</v>
      </c>
      <c r="V40" s="77">
        <f t="shared" si="6"/>
        <v>-1.2600732600732591</v>
      </c>
    </row>
    <row r="41" spans="1:22" x14ac:dyDescent="0.25">
      <c r="A41" s="12" t="s">
        <v>26</v>
      </c>
      <c r="B41" s="65" t="s">
        <v>13</v>
      </c>
      <c r="C41" s="15">
        <v>47</v>
      </c>
      <c r="D41" s="15" t="s">
        <v>25</v>
      </c>
      <c r="E41" s="14" t="s">
        <v>23</v>
      </c>
      <c r="F41" s="78">
        <v>91.52</v>
      </c>
      <c r="G41" s="72">
        <v>100.2</v>
      </c>
      <c r="H41" s="30">
        <v>7.2728123590886717</v>
      </c>
      <c r="I41" s="52">
        <v>4</v>
      </c>
      <c r="J41" s="101">
        <f t="shared" si="7"/>
        <v>-8.6626746506986088</v>
      </c>
      <c r="L41" s="12" t="s">
        <v>26</v>
      </c>
      <c r="M41" s="65" t="s">
        <v>13</v>
      </c>
      <c r="N41" s="15">
        <v>47</v>
      </c>
      <c r="O41" s="15" t="s">
        <v>25</v>
      </c>
      <c r="P41" s="14" t="s">
        <v>23</v>
      </c>
      <c r="Q41" s="72">
        <f t="shared" si="3"/>
        <v>91.52</v>
      </c>
      <c r="R41" s="30">
        <v>97.87</v>
      </c>
      <c r="S41" s="30">
        <v>6.85</v>
      </c>
      <c r="T41" s="14">
        <v>1</v>
      </c>
      <c r="U41" s="52">
        <f t="shared" si="5"/>
        <v>-6.4881986308368331</v>
      </c>
      <c r="V41" s="77">
        <f t="shared" si="6"/>
        <v>-0.9270072992700743</v>
      </c>
    </row>
    <row r="42" spans="1:22" x14ac:dyDescent="0.25">
      <c r="A42" s="12" t="s">
        <v>21</v>
      </c>
      <c r="B42" s="65" t="s">
        <v>13</v>
      </c>
      <c r="C42" s="15">
        <v>48</v>
      </c>
      <c r="D42" s="15" t="s">
        <v>25</v>
      </c>
      <c r="E42" s="14" t="s">
        <v>23</v>
      </c>
      <c r="F42" s="78">
        <v>46.9</v>
      </c>
      <c r="G42" s="72">
        <v>45.2</v>
      </c>
      <c r="H42" s="30">
        <v>4.3655901452998709</v>
      </c>
      <c r="I42" s="52">
        <v>4</v>
      </c>
      <c r="J42" s="101">
        <f t="shared" si="7"/>
        <v>3.7610619469026454</v>
      </c>
      <c r="L42" s="12" t="s">
        <v>21</v>
      </c>
      <c r="M42" s="65" t="s">
        <v>13</v>
      </c>
      <c r="N42" s="15">
        <v>48</v>
      </c>
      <c r="O42" s="15" t="s">
        <v>25</v>
      </c>
      <c r="P42" s="14" t="s">
        <v>23</v>
      </c>
      <c r="Q42" s="72">
        <f t="shared" si="3"/>
        <v>46.9</v>
      </c>
      <c r="R42" s="30">
        <v>45.5</v>
      </c>
      <c r="S42" s="30">
        <v>3.75</v>
      </c>
      <c r="T42" s="14">
        <v>1</v>
      </c>
      <c r="U42" s="52">
        <f t="shared" si="5"/>
        <v>3.076923076923074</v>
      </c>
      <c r="V42" s="77">
        <f t="shared" si="6"/>
        <v>0.37333333333333296</v>
      </c>
    </row>
    <row r="43" spans="1:22" x14ac:dyDescent="0.25">
      <c r="A43" s="12" t="s">
        <v>20</v>
      </c>
      <c r="B43" s="65" t="s">
        <v>13</v>
      </c>
      <c r="C43" s="15">
        <v>49</v>
      </c>
      <c r="D43" s="15" t="s">
        <v>25</v>
      </c>
      <c r="E43" s="14" t="s">
        <v>23</v>
      </c>
      <c r="F43" s="78">
        <v>24.31</v>
      </c>
      <c r="G43" s="72">
        <v>25.7</v>
      </c>
      <c r="H43" s="30">
        <v>3.3370702568336168</v>
      </c>
      <c r="I43" s="52">
        <v>4</v>
      </c>
      <c r="J43" s="101">
        <f t="shared" si="7"/>
        <v>-5.4085603112840488</v>
      </c>
      <c r="L43" s="12" t="s">
        <v>20</v>
      </c>
      <c r="M43" s="65" t="s">
        <v>13</v>
      </c>
      <c r="N43" s="15">
        <v>49</v>
      </c>
      <c r="O43" s="15" t="s">
        <v>25</v>
      </c>
      <c r="P43" s="14" t="s">
        <v>23</v>
      </c>
      <c r="Q43" s="72">
        <f t="shared" si="3"/>
        <v>24.31</v>
      </c>
      <c r="R43" s="30">
        <v>26.27</v>
      </c>
      <c r="S43" s="30">
        <v>4.1399999999999997</v>
      </c>
      <c r="T43" s="14">
        <v>1</v>
      </c>
      <c r="U43" s="52">
        <f t="shared" si="5"/>
        <v>-7.4609821088694366</v>
      </c>
      <c r="V43" s="77">
        <f t="shared" si="6"/>
        <v>-0.47342995169082147</v>
      </c>
    </row>
    <row r="44" spans="1:22" x14ac:dyDescent="0.25">
      <c r="A44" s="12" t="s">
        <v>19</v>
      </c>
      <c r="B44" s="65" t="s">
        <v>13</v>
      </c>
      <c r="C44" s="15">
        <v>50</v>
      </c>
      <c r="D44" s="15" t="s">
        <v>25</v>
      </c>
      <c r="E44" s="14" t="s">
        <v>23</v>
      </c>
      <c r="F44" s="78">
        <v>21.45</v>
      </c>
      <c r="G44" s="72">
        <v>21.9</v>
      </c>
      <c r="H44" s="30">
        <v>3.1368151450886601</v>
      </c>
      <c r="I44" s="14">
        <v>4</v>
      </c>
      <c r="J44" s="101">
        <f t="shared" si="7"/>
        <v>-2.0547945205479419</v>
      </c>
      <c r="L44" s="12" t="s">
        <v>19</v>
      </c>
      <c r="M44" s="65" t="s">
        <v>13</v>
      </c>
      <c r="N44" s="15">
        <v>50</v>
      </c>
      <c r="O44" s="15" t="s">
        <v>25</v>
      </c>
      <c r="P44" s="14" t="s">
        <v>23</v>
      </c>
      <c r="Q44" s="72">
        <f t="shared" si="3"/>
        <v>21.45</v>
      </c>
      <c r="R44" s="30">
        <v>21.88</v>
      </c>
      <c r="S44" s="30">
        <v>1.54</v>
      </c>
      <c r="T44" s="14">
        <v>1</v>
      </c>
      <c r="U44" s="52">
        <f t="shared" si="5"/>
        <v>-1.9652650822669093</v>
      </c>
      <c r="V44" s="77">
        <f t="shared" si="6"/>
        <v>-0.27922077922077904</v>
      </c>
    </row>
    <row r="45" spans="1:22" x14ac:dyDescent="0.25">
      <c r="A45" s="12" t="s">
        <v>17</v>
      </c>
      <c r="B45" s="65" t="s">
        <v>13</v>
      </c>
      <c r="C45" s="15">
        <v>51</v>
      </c>
      <c r="D45" s="15" t="s">
        <v>25</v>
      </c>
      <c r="E45" s="14" t="s">
        <v>23</v>
      </c>
      <c r="F45" s="78">
        <v>30.77</v>
      </c>
      <c r="G45" s="72">
        <v>35.299999999999997</v>
      </c>
      <c r="H45" s="30">
        <v>3.8403017797740144</v>
      </c>
      <c r="I45" s="14">
        <v>4</v>
      </c>
      <c r="J45" s="101">
        <f t="shared" si="7"/>
        <v>-12.832861189801696</v>
      </c>
      <c r="L45" s="12" t="s">
        <v>17</v>
      </c>
      <c r="M45" s="65" t="s">
        <v>13</v>
      </c>
      <c r="N45" s="15">
        <v>51</v>
      </c>
      <c r="O45" s="15" t="s">
        <v>25</v>
      </c>
      <c r="P45" s="14" t="s">
        <v>23</v>
      </c>
      <c r="Q45" s="72">
        <f t="shared" si="3"/>
        <v>30.77</v>
      </c>
      <c r="R45" s="30">
        <v>35.96</v>
      </c>
      <c r="S45" s="30">
        <v>3.92</v>
      </c>
      <c r="T45" s="14">
        <v>1</v>
      </c>
      <c r="U45" s="52">
        <f t="shared" si="5"/>
        <v>-14.432703003337044</v>
      </c>
      <c r="V45" s="77">
        <f t="shared" si="6"/>
        <v>-1.323979591836735</v>
      </c>
    </row>
    <row r="46" spans="1:22" x14ac:dyDescent="0.25">
      <c r="A46" s="12" t="s">
        <v>22</v>
      </c>
      <c r="B46" s="65" t="s">
        <v>13</v>
      </c>
      <c r="C46" s="15">
        <v>52</v>
      </c>
      <c r="D46" s="15" t="s">
        <v>79</v>
      </c>
      <c r="E46" s="14" t="s">
        <v>23</v>
      </c>
      <c r="F46" s="78">
        <v>29.37</v>
      </c>
      <c r="G46" s="72">
        <v>39</v>
      </c>
      <c r="H46" s="30">
        <v>2.7422991981417093</v>
      </c>
      <c r="I46" s="14">
        <v>4</v>
      </c>
      <c r="J46" s="102">
        <f t="shared" si="7"/>
        <v>-24.69230769230769</v>
      </c>
      <c r="L46" s="12" t="s">
        <v>22</v>
      </c>
      <c r="M46" s="65" t="s">
        <v>13</v>
      </c>
      <c r="N46" s="15">
        <v>52</v>
      </c>
      <c r="O46" s="15" t="s">
        <v>79</v>
      </c>
      <c r="P46" s="14" t="s">
        <v>23</v>
      </c>
      <c r="Q46" s="72">
        <f t="shared" si="3"/>
        <v>29.37</v>
      </c>
      <c r="R46" s="30">
        <v>34.020000000000003</v>
      </c>
      <c r="S46" s="30">
        <v>3.47</v>
      </c>
      <c r="T46" s="14">
        <v>1</v>
      </c>
      <c r="U46" s="52">
        <f t="shared" si="5"/>
        <v>-13.668430335097007</v>
      </c>
      <c r="V46" s="77">
        <f t="shared" si="6"/>
        <v>-1.3400576368876087</v>
      </c>
    </row>
    <row r="47" spans="1:22" x14ac:dyDescent="0.25">
      <c r="A47" s="12" t="s">
        <v>16</v>
      </c>
      <c r="B47" s="65" t="s">
        <v>13</v>
      </c>
      <c r="C47" s="15">
        <v>53</v>
      </c>
      <c r="D47" s="15" t="s">
        <v>79</v>
      </c>
      <c r="E47" s="14" t="s">
        <v>23</v>
      </c>
      <c r="F47" s="73">
        <v>129.4</v>
      </c>
      <c r="G47" s="72">
        <v>136.19999999999999</v>
      </c>
      <c r="H47" s="30">
        <v>4.4000445440504121</v>
      </c>
      <c r="I47" s="14">
        <v>4</v>
      </c>
      <c r="J47" s="101">
        <f t="shared" si="7"/>
        <v>-4.9926578560939676</v>
      </c>
      <c r="L47" s="12" t="s">
        <v>16</v>
      </c>
      <c r="M47" s="65" t="s">
        <v>13</v>
      </c>
      <c r="N47" s="15">
        <v>53</v>
      </c>
      <c r="O47" s="15" t="s">
        <v>79</v>
      </c>
      <c r="P47" s="14" t="s">
        <v>23</v>
      </c>
      <c r="Q47" s="72">
        <f t="shared" si="3"/>
        <v>129.4</v>
      </c>
      <c r="R47" s="30">
        <v>129.19999999999999</v>
      </c>
      <c r="S47" s="30">
        <v>3.5</v>
      </c>
      <c r="T47" s="14">
        <v>1</v>
      </c>
      <c r="U47" s="52">
        <f t="shared" si="5"/>
        <v>0.15479876160992034</v>
      </c>
      <c r="V47" s="77">
        <f t="shared" si="6"/>
        <v>5.7142857142862012E-2</v>
      </c>
    </row>
    <row r="48" spans="1:22" x14ac:dyDescent="0.25">
      <c r="A48" s="12" t="s">
        <v>12</v>
      </c>
      <c r="B48" s="65" t="s">
        <v>13</v>
      </c>
      <c r="C48" s="15">
        <v>54</v>
      </c>
      <c r="D48" s="15" t="s">
        <v>79</v>
      </c>
      <c r="E48" s="14" t="s">
        <v>23</v>
      </c>
      <c r="F48" s="73">
        <v>176.6</v>
      </c>
      <c r="G48" s="72">
        <v>179.1</v>
      </c>
      <c r="H48" s="30">
        <v>5.2802114612750009</v>
      </c>
      <c r="I48" s="14">
        <v>4</v>
      </c>
      <c r="J48" s="101">
        <f t="shared" si="7"/>
        <v>-1.3958682300390843</v>
      </c>
      <c r="L48" s="12" t="s">
        <v>12</v>
      </c>
      <c r="M48" s="65" t="s">
        <v>13</v>
      </c>
      <c r="N48" s="15">
        <v>54</v>
      </c>
      <c r="O48" s="15" t="s">
        <v>79</v>
      </c>
      <c r="P48" s="14" t="s">
        <v>23</v>
      </c>
      <c r="Q48" s="72">
        <f t="shared" si="3"/>
        <v>176.6</v>
      </c>
      <c r="R48" s="30">
        <v>171.3</v>
      </c>
      <c r="S48" s="30">
        <v>6.1</v>
      </c>
      <c r="T48" s="14">
        <v>1</v>
      </c>
      <c r="U48" s="52">
        <f t="shared" si="5"/>
        <v>3.0939871570344324</v>
      </c>
      <c r="V48" s="77">
        <f t="shared" si="6"/>
        <v>0.86885245901639074</v>
      </c>
    </row>
    <row r="49" spans="1:22" x14ac:dyDescent="0.25">
      <c r="A49" s="12" t="s">
        <v>20</v>
      </c>
      <c r="B49" s="65" t="s">
        <v>13</v>
      </c>
      <c r="C49" s="15">
        <v>55</v>
      </c>
      <c r="D49" s="15" t="s">
        <v>79</v>
      </c>
      <c r="E49" s="14" t="s">
        <v>23</v>
      </c>
      <c r="F49" s="78">
        <v>52.58</v>
      </c>
      <c r="G49" s="72">
        <v>54.8</v>
      </c>
      <c r="H49" s="30">
        <v>3.0099762998767372</v>
      </c>
      <c r="I49" s="14">
        <v>4</v>
      </c>
      <c r="J49" s="101">
        <f t="shared" si="7"/>
        <v>-4.0510948905109467</v>
      </c>
      <c r="L49" s="12" t="s">
        <v>20</v>
      </c>
      <c r="M49" s="65" t="s">
        <v>13</v>
      </c>
      <c r="N49" s="15">
        <v>55</v>
      </c>
      <c r="O49" s="15" t="s">
        <v>79</v>
      </c>
      <c r="P49" s="14" t="s">
        <v>23</v>
      </c>
      <c r="Q49" s="72">
        <f t="shared" si="3"/>
        <v>52.58</v>
      </c>
      <c r="R49" s="30">
        <v>51.83</v>
      </c>
      <c r="S49" s="30">
        <v>1.64</v>
      </c>
      <c r="T49" s="14">
        <v>1</v>
      </c>
      <c r="U49" s="52">
        <f t="shared" si="5"/>
        <v>1.447038394752074</v>
      </c>
      <c r="V49" s="77">
        <f t="shared" si="6"/>
        <v>0.45731707317073172</v>
      </c>
    </row>
    <row r="50" spans="1:22" x14ac:dyDescent="0.25">
      <c r="A50" s="12" t="s">
        <v>19</v>
      </c>
      <c r="B50" s="65" t="s">
        <v>13</v>
      </c>
      <c r="C50" s="15">
        <v>56</v>
      </c>
      <c r="D50" s="15" t="s">
        <v>79</v>
      </c>
      <c r="E50" s="14" t="s">
        <v>23</v>
      </c>
      <c r="F50" s="78">
        <v>93.66</v>
      </c>
      <c r="G50" s="72">
        <v>96.7</v>
      </c>
      <c r="H50" s="30">
        <v>3.7583357778909399</v>
      </c>
      <c r="I50" s="14">
        <v>4</v>
      </c>
      <c r="J50" s="101">
        <f t="shared" si="7"/>
        <v>-3.1437435367114852</v>
      </c>
      <c r="L50" s="12" t="s">
        <v>19</v>
      </c>
      <c r="M50" s="65" t="s">
        <v>13</v>
      </c>
      <c r="N50" s="15">
        <v>56</v>
      </c>
      <c r="O50" s="15" t="s">
        <v>79</v>
      </c>
      <c r="P50" s="14" t="s">
        <v>23</v>
      </c>
      <c r="Q50" s="72">
        <f t="shared" si="3"/>
        <v>93.66</v>
      </c>
      <c r="R50" s="30">
        <v>92.52</v>
      </c>
      <c r="S50" s="30">
        <v>2.2200000000000002</v>
      </c>
      <c r="T50" s="14">
        <v>1</v>
      </c>
      <c r="U50" s="52">
        <f>((Q50-R50)/R50)*100</f>
        <v>1.2321660181582368</v>
      </c>
      <c r="V50" s="77">
        <f>(Q50-R50)/S50</f>
        <v>0.51351351351351371</v>
      </c>
    </row>
    <row r="51" spans="1:22" x14ac:dyDescent="0.25">
      <c r="A51" s="12" t="s">
        <v>17</v>
      </c>
      <c r="B51" s="65" t="s">
        <v>13</v>
      </c>
      <c r="C51" s="15">
        <v>57</v>
      </c>
      <c r="D51" s="15" t="s">
        <v>79</v>
      </c>
      <c r="E51" s="14" t="s">
        <v>23</v>
      </c>
      <c r="F51" s="73">
        <v>170.1</v>
      </c>
      <c r="G51" s="72">
        <v>168.2</v>
      </c>
      <c r="H51" s="30">
        <v>5.0735044357452797</v>
      </c>
      <c r="I51" s="14">
        <v>4</v>
      </c>
      <c r="J51" s="101">
        <f t="shared" ref="J51" si="8">((F51-G51)/G51)*100</f>
        <v>1.1296076099881127</v>
      </c>
      <c r="L51" s="12" t="s">
        <v>17</v>
      </c>
      <c r="M51" s="65" t="s">
        <v>13</v>
      </c>
      <c r="N51" s="15">
        <v>57</v>
      </c>
      <c r="O51" s="15" t="s">
        <v>79</v>
      </c>
      <c r="P51" s="14" t="s">
        <v>15</v>
      </c>
      <c r="Q51" s="72">
        <f t="shared" si="3"/>
        <v>170.1</v>
      </c>
      <c r="R51" s="30">
        <v>164.8</v>
      </c>
      <c r="S51" s="30">
        <v>4.5</v>
      </c>
      <c r="T51" s="14" t="s">
        <v>74</v>
      </c>
      <c r="U51" s="52">
        <f>((Q51-R51)/R51)*100</f>
        <v>3.2160194174757177</v>
      </c>
      <c r="V51" s="77">
        <f t="shared" ref="V51:V57" si="9">(Q51-R51)/S51</f>
        <v>1.177777777777774</v>
      </c>
    </row>
    <row r="52" spans="1:22" x14ac:dyDescent="0.25">
      <c r="A52" s="12" t="s">
        <v>22</v>
      </c>
      <c r="B52" s="65" t="s">
        <v>13</v>
      </c>
      <c r="C52" s="15">
        <v>58</v>
      </c>
      <c r="D52" s="15" t="s">
        <v>18</v>
      </c>
      <c r="E52" s="14" t="s">
        <v>15</v>
      </c>
      <c r="F52" s="41">
        <v>0.28000000000000003</v>
      </c>
      <c r="G52" s="30">
        <v>0.4</v>
      </c>
      <c r="H52" s="30">
        <v>3.8752682320610306E-2</v>
      </c>
      <c r="I52" s="14">
        <v>4</v>
      </c>
      <c r="J52" s="105">
        <f t="shared" ref="J52:J58" si="10">((F52-G52))</f>
        <v>-0.12</v>
      </c>
      <c r="L52" s="12" t="s">
        <v>22</v>
      </c>
      <c r="M52" s="65" t="s">
        <v>13</v>
      </c>
      <c r="N52" s="15">
        <v>58</v>
      </c>
      <c r="O52" s="15" t="s">
        <v>18</v>
      </c>
      <c r="P52" s="14" t="s">
        <v>15</v>
      </c>
      <c r="Q52" s="30">
        <f t="shared" si="3"/>
        <v>0.28000000000000003</v>
      </c>
      <c r="R52" s="30">
        <v>0.42670000000000002</v>
      </c>
      <c r="S52" s="30">
        <v>8.0799999999999997E-2</v>
      </c>
      <c r="T52" s="14" t="s">
        <v>74</v>
      </c>
      <c r="U52" s="30">
        <f>Q52-R52</f>
        <v>-0.1467</v>
      </c>
      <c r="V52" s="77">
        <f t="shared" si="9"/>
        <v>-1.8155940594059405</v>
      </c>
    </row>
    <row r="53" spans="1:22" x14ac:dyDescent="0.25">
      <c r="A53" s="12" t="s">
        <v>16</v>
      </c>
      <c r="B53" s="65" t="s">
        <v>13</v>
      </c>
      <c r="C53" s="15">
        <v>59</v>
      </c>
      <c r="D53" s="15" t="s">
        <v>18</v>
      </c>
      <c r="E53" s="14" t="s">
        <v>15</v>
      </c>
      <c r="F53" s="41">
        <v>16.149999999999999</v>
      </c>
      <c r="G53" s="30">
        <v>16.12</v>
      </c>
      <c r="H53" s="30">
        <v>0.20125314140156741</v>
      </c>
      <c r="I53" s="52">
        <v>4</v>
      </c>
      <c r="J53" s="89">
        <f t="shared" si="10"/>
        <v>2.9999999999997584E-2</v>
      </c>
      <c r="L53" s="12" t="s">
        <v>16</v>
      </c>
      <c r="M53" s="65" t="s">
        <v>13</v>
      </c>
      <c r="N53" s="15">
        <v>59</v>
      </c>
      <c r="O53" s="15" t="s">
        <v>18</v>
      </c>
      <c r="P53" s="14" t="s">
        <v>15</v>
      </c>
      <c r="Q53" s="30">
        <f t="shared" si="3"/>
        <v>16.149999999999999</v>
      </c>
      <c r="R53" s="30">
        <v>16.13</v>
      </c>
      <c r="S53" s="69">
        <v>0.06</v>
      </c>
      <c r="T53" s="14" t="s">
        <v>74</v>
      </c>
      <c r="U53" s="30">
        <f t="shared" ref="U53:U58" si="11">Q53-R53</f>
        <v>1.9999999999999574E-2</v>
      </c>
      <c r="V53" s="77">
        <f t="shared" si="9"/>
        <v>0.33333333333332626</v>
      </c>
    </row>
    <row r="54" spans="1:22" x14ac:dyDescent="0.25">
      <c r="A54" s="12" t="s">
        <v>12</v>
      </c>
      <c r="B54" s="65" t="s">
        <v>13</v>
      </c>
      <c r="C54" s="15">
        <v>61</v>
      </c>
      <c r="D54" s="15" t="s">
        <v>18</v>
      </c>
      <c r="E54" s="14" t="s">
        <v>15</v>
      </c>
      <c r="F54" s="41">
        <v>5.35</v>
      </c>
      <c r="G54" s="30">
        <v>5.41</v>
      </c>
      <c r="H54" s="30">
        <v>9.043999722662964E-2</v>
      </c>
      <c r="I54" s="52">
        <v>4</v>
      </c>
      <c r="J54" s="89">
        <f t="shared" si="10"/>
        <v>-6.0000000000000497E-2</v>
      </c>
      <c r="L54" s="12" t="s">
        <v>12</v>
      </c>
      <c r="M54" s="65" t="s">
        <v>13</v>
      </c>
      <c r="N54" s="15">
        <v>61</v>
      </c>
      <c r="O54" s="15" t="s">
        <v>18</v>
      </c>
      <c r="P54" s="14" t="s">
        <v>15</v>
      </c>
      <c r="Q54" s="30">
        <f t="shared" si="3"/>
        <v>5.35</v>
      </c>
      <c r="R54" s="30">
        <v>5.4039999999999999</v>
      </c>
      <c r="S54" s="69">
        <v>6.4000000000000001E-2</v>
      </c>
      <c r="T54" s="14" t="s">
        <v>74</v>
      </c>
      <c r="U54" s="30">
        <f t="shared" si="11"/>
        <v>-5.400000000000027E-2</v>
      </c>
      <c r="V54" s="77">
        <f t="shared" si="9"/>
        <v>-0.84375000000000422</v>
      </c>
    </row>
    <row r="55" spans="1:22" x14ac:dyDescent="0.25">
      <c r="A55" s="12" t="s">
        <v>26</v>
      </c>
      <c r="B55" s="65" t="s">
        <v>13</v>
      </c>
      <c r="C55" s="15">
        <v>63</v>
      </c>
      <c r="D55" s="15" t="s">
        <v>18</v>
      </c>
      <c r="E55" s="14" t="s">
        <v>15</v>
      </c>
      <c r="F55" s="41">
        <v>6.65</v>
      </c>
      <c r="G55" s="30">
        <v>6.72</v>
      </c>
      <c r="H55" s="30">
        <v>0.10405454980548709</v>
      </c>
      <c r="I55" s="52">
        <v>4</v>
      </c>
      <c r="J55" s="89">
        <f t="shared" si="10"/>
        <v>-6.9999999999999396E-2</v>
      </c>
      <c r="L55" s="12" t="s">
        <v>26</v>
      </c>
      <c r="M55" s="65" t="s">
        <v>13</v>
      </c>
      <c r="N55" s="15">
        <v>63</v>
      </c>
      <c r="O55" s="15" t="s">
        <v>18</v>
      </c>
      <c r="P55" s="14" t="s">
        <v>15</v>
      </c>
      <c r="Q55" s="30">
        <f t="shared" si="3"/>
        <v>6.65</v>
      </c>
      <c r="R55" s="30">
        <v>6.7069999999999999</v>
      </c>
      <c r="S55" s="69">
        <v>6.8000000000000005E-2</v>
      </c>
      <c r="T55" s="14" t="s">
        <v>74</v>
      </c>
      <c r="U55" s="30">
        <f t="shared" si="11"/>
        <v>-5.6999999999999496E-2</v>
      </c>
      <c r="V55" s="77">
        <f t="shared" si="9"/>
        <v>-0.83823529411763953</v>
      </c>
    </row>
    <row r="56" spans="1:22" x14ac:dyDescent="0.25">
      <c r="A56" s="12" t="s">
        <v>24</v>
      </c>
      <c r="B56" s="65" t="s">
        <v>13</v>
      </c>
      <c r="C56" s="15">
        <v>64</v>
      </c>
      <c r="D56" s="15" t="s">
        <v>18</v>
      </c>
      <c r="E56" s="14" t="s">
        <v>15</v>
      </c>
      <c r="F56" s="41">
        <v>19.8</v>
      </c>
      <c r="G56" s="30">
        <v>19.78</v>
      </c>
      <c r="H56" s="30">
        <v>0.2386209770858187</v>
      </c>
      <c r="I56" s="52">
        <v>4</v>
      </c>
      <c r="J56" s="89">
        <f t="shared" si="10"/>
        <v>1.9999999999999574E-2</v>
      </c>
      <c r="L56" s="12" t="s">
        <v>24</v>
      </c>
      <c r="M56" s="65" t="s">
        <v>13</v>
      </c>
      <c r="N56" s="15">
        <v>64</v>
      </c>
      <c r="O56" s="15" t="s">
        <v>18</v>
      </c>
      <c r="P56" s="14" t="s">
        <v>15</v>
      </c>
      <c r="Q56" s="30">
        <f t="shared" si="3"/>
        <v>19.8</v>
      </c>
      <c r="R56" s="30">
        <v>19.75</v>
      </c>
      <c r="S56" s="69">
        <v>0.08</v>
      </c>
      <c r="T56" s="14" t="s">
        <v>74</v>
      </c>
      <c r="U56" s="30">
        <f t="shared" si="11"/>
        <v>5.0000000000000711E-2</v>
      </c>
      <c r="V56" s="77">
        <f t="shared" si="9"/>
        <v>0.62500000000000888</v>
      </c>
    </row>
    <row r="57" spans="1:22" x14ac:dyDescent="0.25">
      <c r="A57" s="12" t="s">
        <v>20</v>
      </c>
      <c r="B57" s="65" t="s">
        <v>13</v>
      </c>
      <c r="C57" s="15">
        <v>65</v>
      </c>
      <c r="D57" s="15" t="s">
        <v>18</v>
      </c>
      <c r="E57" s="14" t="s">
        <v>15</v>
      </c>
      <c r="F57" s="41">
        <v>12.5</v>
      </c>
      <c r="G57" s="30">
        <v>12.54</v>
      </c>
      <c r="H57" s="30">
        <v>0.16447908496572547</v>
      </c>
      <c r="I57" s="52">
        <v>4</v>
      </c>
      <c r="J57" s="89">
        <f t="shared" si="10"/>
        <v>-3.9999999999999147E-2</v>
      </c>
      <c r="L57" s="12" t="s">
        <v>20</v>
      </c>
      <c r="M57" s="65" t="s">
        <v>13</v>
      </c>
      <c r="N57" s="15">
        <v>65</v>
      </c>
      <c r="O57" s="15" t="s">
        <v>18</v>
      </c>
      <c r="P57" s="14" t="s">
        <v>15</v>
      </c>
      <c r="Q57" s="30">
        <f t="shared" si="3"/>
        <v>12.5</v>
      </c>
      <c r="R57" s="30">
        <v>12.55</v>
      </c>
      <c r="S57" s="69">
        <v>7.0000000000000007E-2</v>
      </c>
      <c r="T57" s="14" t="s">
        <v>74</v>
      </c>
      <c r="U57" s="30">
        <f t="shared" si="11"/>
        <v>-5.0000000000000711E-2</v>
      </c>
      <c r="V57" s="77">
        <f t="shared" si="9"/>
        <v>-0.7142857142857244</v>
      </c>
    </row>
    <row r="58" spans="1:22" x14ac:dyDescent="0.25">
      <c r="A58" s="50" t="s">
        <v>19</v>
      </c>
      <c r="B58" s="67" t="s">
        <v>13</v>
      </c>
      <c r="C58" s="15">
        <v>66</v>
      </c>
      <c r="D58" s="51" t="s">
        <v>18</v>
      </c>
      <c r="E58" s="40" t="s">
        <v>15</v>
      </c>
      <c r="F58" s="41">
        <v>13.68</v>
      </c>
      <c r="G58" s="30">
        <v>13.69</v>
      </c>
      <c r="H58" s="30">
        <v>0.1762969021736612</v>
      </c>
      <c r="I58" s="52">
        <v>4</v>
      </c>
      <c r="J58" s="89">
        <f t="shared" si="10"/>
        <v>-9.9999999999997868E-3</v>
      </c>
      <c r="L58" s="50" t="s">
        <v>19</v>
      </c>
      <c r="M58" s="67" t="s">
        <v>13</v>
      </c>
      <c r="N58" s="51">
        <v>66</v>
      </c>
      <c r="O58" s="51" t="s">
        <v>18</v>
      </c>
      <c r="P58" s="40" t="s">
        <v>15</v>
      </c>
      <c r="Q58" s="30">
        <f t="shared" si="3"/>
        <v>13.68</v>
      </c>
      <c r="R58" s="41">
        <v>13.71</v>
      </c>
      <c r="S58" s="69">
        <v>0.09</v>
      </c>
      <c r="T58" s="73">
        <v>1</v>
      </c>
      <c r="U58" s="30">
        <f t="shared" si="11"/>
        <v>-3.0000000000001137E-2</v>
      </c>
      <c r="V58" s="68">
        <f>(Q58-R58)/S58</f>
        <v>-0.33333333333334597</v>
      </c>
    </row>
    <row r="59" spans="1:22" x14ac:dyDescent="0.25">
      <c r="A59" s="12" t="s">
        <v>12</v>
      </c>
      <c r="B59" s="65" t="s">
        <v>13</v>
      </c>
      <c r="C59" s="15">
        <v>66</v>
      </c>
      <c r="D59" s="15" t="s">
        <v>14</v>
      </c>
      <c r="E59" s="14" t="s">
        <v>15</v>
      </c>
      <c r="F59" s="41">
        <v>2.81</v>
      </c>
      <c r="G59" s="30">
        <v>2.72</v>
      </c>
      <c r="H59" s="30">
        <f>0.1*G59</f>
        <v>0.27200000000000002</v>
      </c>
      <c r="I59" s="52">
        <v>4</v>
      </c>
      <c r="J59" s="101">
        <f t="shared" si="7"/>
        <v>3.3088235294117592</v>
      </c>
      <c r="L59" s="12" t="s">
        <v>12</v>
      </c>
      <c r="M59" s="65" t="s">
        <v>13</v>
      </c>
      <c r="N59" s="15">
        <v>66</v>
      </c>
      <c r="O59" s="15" t="s">
        <v>14</v>
      </c>
      <c r="P59" s="14" t="s">
        <v>15</v>
      </c>
      <c r="Q59" s="30">
        <f t="shared" si="3"/>
        <v>2.81</v>
      </c>
      <c r="R59" s="30">
        <v>2.7040000000000002</v>
      </c>
      <c r="S59" s="69">
        <v>0.09</v>
      </c>
      <c r="T59" s="14">
        <v>1</v>
      </c>
      <c r="U59" s="52">
        <f>((Q59-R59)/R59)*100</f>
        <v>3.9201183431952611</v>
      </c>
      <c r="V59" s="77">
        <f>(Q59-R59)/S59</f>
        <v>1.1777777777777765</v>
      </c>
    </row>
    <row r="60" spans="1:22" x14ac:dyDescent="0.25">
      <c r="A60" s="50" t="s">
        <v>24</v>
      </c>
      <c r="B60" s="67" t="s">
        <v>13</v>
      </c>
      <c r="C60" s="15">
        <v>67</v>
      </c>
      <c r="D60" s="51" t="s">
        <v>14</v>
      </c>
      <c r="E60" s="14" t="s">
        <v>15</v>
      </c>
      <c r="F60" s="41">
        <v>5.56</v>
      </c>
      <c r="G60" s="30">
        <v>5.58</v>
      </c>
      <c r="H60" s="30">
        <f>0.1*G60</f>
        <v>0.55800000000000005</v>
      </c>
      <c r="I60" s="52">
        <v>4</v>
      </c>
      <c r="J60" s="101">
        <f t="shared" si="7"/>
        <v>-0.35842293906810863</v>
      </c>
      <c r="L60" s="50" t="s">
        <v>24</v>
      </c>
      <c r="M60" s="67" t="s">
        <v>13</v>
      </c>
      <c r="N60" s="51">
        <v>67</v>
      </c>
      <c r="O60" s="51" t="s">
        <v>14</v>
      </c>
      <c r="P60" s="40" t="s">
        <v>15</v>
      </c>
      <c r="Q60" s="30">
        <f t="shared" si="3"/>
        <v>5.56</v>
      </c>
      <c r="R60" s="41">
        <v>5.4640000000000004</v>
      </c>
      <c r="S60" s="69">
        <v>0.1</v>
      </c>
      <c r="T60" s="73">
        <v>1</v>
      </c>
      <c r="U60" s="52">
        <f t="shared" ref="U60:U62" si="12">((Q60-R60)/R60)*100</f>
        <v>1.7569546120058417</v>
      </c>
      <c r="V60" s="68">
        <f t="shared" ref="V60:V62" si="13">(Q60-R60)/S60</f>
        <v>0.95999999999999197</v>
      </c>
    </row>
    <row r="61" spans="1:22" x14ac:dyDescent="0.25">
      <c r="A61" s="12" t="s">
        <v>20</v>
      </c>
      <c r="B61" s="65" t="s">
        <v>13</v>
      </c>
      <c r="C61" s="15">
        <v>68</v>
      </c>
      <c r="D61" s="15" t="s">
        <v>78</v>
      </c>
      <c r="E61" s="14" t="s">
        <v>23</v>
      </c>
      <c r="F61" s="78">
        <v>25.3</v>
      </c>
      <c r="G61" s="72">
        <v>25.7</v>
      </c>
      <c r="H61" s="30">
        <v>3.3370702568336168</v>
      </c>
      <c r="I61" s="52">
        <v>4</v>
      </c>
      <c r="J61" s="101">
        <f t="shared" si="7"/>
        <v>-1.5564202334630295</v>
      </c>
      <c r="L61" s="12" t="s">
        <v>20</v>
      </c>
      <c r="M61" s="65" t="s">
        <v>13</v>
      </c>
      <c r="N61" s="15">
        <v>68</v>
      </c>
      <c r="O61" s="15" t="s">
        <v>78</v>
      </c>
      <c r="P61" s="14" t="s">
        <v>23</v>
      </c>
      <c r="Q61" s="72">
        <f t="shared" si="3"/>
        <v>25.3</v>
      </c>
      <c r="R61" s="30">
        <v>28.07</v>
      </c>
      <c r="S61" s="69">
        <v>4.5599999999999996</v>
      </c>
      <c r="T61" s="14">
        <v>1</v>
      </c>
      <c r="U61" s="52">
        <f t="shared" si="12"/>
        <v>-9.8681866761667258</v>
      </c>
      <c r="V61" s="77">
        <f t="shared" si="13"/>
        <v>-0.60745614035087714</v>
      </c>
    </row>
    <row r="62" spans="1:22" x14ac:dyDescent="0.25">
      <c r="A62" s="12" t="s">
        <v>19</v>
      </c>
      <c r="B62" s="67" t="s">
        <v>13</v>
      </c>
      <c r="C62" s="15">
        <v>69</v>
      </c>
      <c r="D62" s="51" t="s">
        <v>78</v>
      </c>
      <c r="E62" s="40" t="s">
        <v>23</v>
      </c>
      <c r="F62" s="78">
        <v>21.7</v>
      </c>
      <c r="G62" s="72">
        <v>21.9</v>
      </c>
      <c r="H62" s="30">
        <v>3.1368151450886601</v>
      </c>
      <c r="I62" s="52">
        <v>4</v>
      </c>
      <c r="J62" s="101">
        <f t="shared" si="7"/>
        <v>-0.91324200913241693</v>
      </c>
      <c r="L62" s="50" t="s">
        <v>19</v>
      </c>
      <c r="M62" s="67" t="s">
        <v>13</v>
      </c>
      <c r="N62" s="51">
        <v>69</v>
      </c>
      <c r="O62" s="51" t="s">
        <v>78</v>
      </c>
      <c r="P62" s="40" t="s">
        <v>23</v>
      </c>
      <c r="Q62" s="72">
        <f t="shared" si="3"/>
        <v>21.7</v>
      </c>
      <c r="R62" s="41">
        <v>22.39</v>
      </c>
      <c r="S62" s="69">
        <v>1.9</v>
      </c>
      <c r="T62" s="73">
        <v>1</v>
      </c>
      <c r="U62" s="52">
        <f t="shared" si="12"/>
        <v>-3.0817329164805773</v>
      </c>
      <c r="V62" s="68">
        <f t="shared" si="13"/>
        <v>-0.36315789473684279</v>
      </c>
    </row>
    <row r="63" spans="1:22" ht="15.75" thickBot="1" x14ac:dyDescent="0.3">
      <c r="A63" s="79" t="s">
        <v>17</v>
      </c>
      <c r="B63" s="80" t="s">
        <v>13</v>
      </c>
      <c r="C63" s="76">
        <v>70</v>
      </c>
      <c r="D63" s="76" t="s">
        <v>78</v>
      </c>
      <c r="E63" s="60" t="s">
        <v>23</v>
      </c>
      <c r="F63" s="84">
        <v>33.5</v>
      </c>
      <c r="G63" s="86">
        <v>35.299999999999997</v>
      </c>
      <c r="H63" s="61">
        <v>3.8403017797740144</v>
      </c>
      <c r="I63" s="62">
        <v>4</v>
      </c>
      <c r="J63" s="103">
        <f t="shared" si="7"/>
        <v>-5.0991501416430518</v>
      </c>
      <c r="L63" s="79" t="s">
        <v>17</v>
      </c>
      <c r="M63" s="80" t="s">
        <v>13</v>
      </c>
      <c r="N63" s="76">
        <v>70</v>
      </c>
      <c r="O63" s="76" t="s">
        <v>78</v>
      </c>
      <c r="P63" s="81" t="s">
        <v>23</v>
      </c>
      <c r="Q63" s="86">
        <f t="shared" si="3"/>
        <v>33.5</v>
      </c>
      <c r="R63" s="63">
        <v>35.159999999999997</v>
      </c>
      <c r="S63" s="82">
        <v>2.46</v>
      </c>
      <c r="T63" s="74">
        <v>1</v>
      </c>
      <c r="U63" s="62">
        <f t="shared" ref="U63" si="14">((Q63-R63)/R63)*100</f>
        <v>-4.7212741751990803</v>
      </c>
      <c r="V63" s="71">
        <f t="shared" ref="V63" si="15">(Q63-R63)/S63</f>
        <v>-0.67479674796747835</v>
      </c>
    </row>
  </sheetData>
  <sheetProtection algorithmName="SHA-512" hashValue="mfJ9W3K14mRQPCR8CIBLjfr416qzTfDmWWAaFCUxtylCx8PXfrX3yIz/6x4hnBp+gvP1l1WPLyUt/jc7M0YdhQ==" saltValue="mYrB9M1sF+BJYIZqZ3/Y7w==" spinCount="100000" sheet="1" objects="1" scenarios="1" selectLockedCells="1" selectUnlockedCells="1"/>
  <mergeCells count="3">
    <mergeCell ref="A2:J2"/>
    <mergeCell ref="A8:J8"/>
    <mergeCell ref="L8:V8"/>
  </mergeCells>
  <conditionalFormatting sqref="V37:V50 V58">
    <cfRule type="cellIs" dxfId="155" priority="28" stopIfTrue="1" operator="between">
      <formula>-2</formula>
      <formula>2</formula>
    </cfRule>
    <cfRule type="cellIs" dxfId="154" priority="29" stopIfTrue="1" operator="between">
      <formula>-3</formula>
      <formula>3</formula>
    </cfRule>
    <cfRule type="cellIs" dxfId="153" priority="30" operator="notBetween">
      <formula>-3</formula>
      <formula>3</formula>
    </cfRule>
  </conditionalFormatting>
  <conditionalFormatting sqref="V51:V57">
    <cfRule type="cellIs" dxfId="152" priority="25" stopIfTrue="1" operator="between">
      <formula>-2</formula>
      <formula>2</formula>
    </cfRule>
    <cfRule type="cellIs" dxfId="151" priority="26" stopIfTrue="1" operator="between">
      <formula>-3</formula>
      <formula>3</formula>
    </cfRule>
    <cfRule type="cellIs" dxfId="150" priority="27" operator="notBetween">
      <formula>-3</formula>
      <formula>3</formula>
    </cfRule>
  </conditionalFormatting>
  <conditionalFormatting sqref="V59 V61">
    <cfRule type="cellIs" dxfId="149" priority="7" stopIfTrue="1" operator="between">
      <formula>-2</formula>
      <formula>2</formula>
    </cfRule>
    <cfRule type="cellIs" dxfId="148" priority="8" stopIfTrue="1" operator="between">
      <formula>-3</formula>
      <formula>3</formula>
    </cfRule>
    <cfRule type="cellIs" dxfId="147" priority="9" operator="notBetween">
      <formula>-3</formula>
      <formula>3</formula>
    </cfRule>
  </conditionalFormatting>
  <conditionalFormatting sqref="V60 V62:V63">
    <cfRule type="cellIs" dxfId="146" priority="10" stopIfTrue="1" operator="between">
      <formula>-2</formula>
      <formula>2</formula>
    </cfRule>
    <cfRule type="cellIs" dxfId="145" priority="11" stopIfTrue="1" operator="between">
      <formula>-3</formula>
      <formula>3</formula>
    </cfRule>
    <cfRule type="cellIs" dxfId="144" priority="12" operator="notBetween">
      <formula>-3</formula>
      <formula>3</formula>
    </cfRule>
  </conditionalFormatting>
  <conditionalFormatting sqref="V24:V26 V36">
    <cfRule type="cellIs" dxfId="143" priority="1" stopIfTrue="1" operator="between">
      <formula>-2</formula>
      <formula>2</formula>
    </cfRule>
    <cfRule type="cellIs" dxfId="142" priority="2" stopIfTrue="1" operator="between">
      <formula>-3</formula>
      <formula>3</formula>
    </cfRule>
    <cfRule type="cellIs" dxfId="14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9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187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100</v>
      </c>
      <c r="G14" s="87">
        <v>95.653492612429503</v>
      </c>
      <c r="H14" s="47">
        <f>G14*0.04</f>
        <v>3.8261397044971801</v>
      </c>
      <c r="I14" s="44"/>
      <c r="J14" s="106">
        <f>((F14-G14)/G14)*100</f>
        <v>4.5440132595907938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52"/>
      <c r="V14" s="21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124.8</v>
      </c>
      <c r="G15" s="87">
        <v>124.70666666666666</v>
      </c>
      <c r="H15" s="47">
        <f>2.7/2</f>
        <v>1.35</v>
      </c>
      <c r="I15" s="44"/>
      <c r="J15" s="107">
        <f>F15-G15</f>
        <v>9.3333333333333712E-2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52"/>
      <c r="V15" s="21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6.14</v>
      </c>
      <c r="G16" s="47">
        <v>6.3291575891834224</v>
      </c>
      <c r="H16" s="47">
        <f>G16*(12.5/200)</f>
        <v>0.3955723493239639</v>
      </c>
      <c r="I16" s="44"/>
      <c r="J16" s="106">
        <f t="shared" ref="J16:J30" si="0">((F16-G16)/G16)*100</f>
        <v>-2.9886692899967362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52"/>
      <c r="V16" s="21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6.41</v>
      </c>
      <c r="G17" s="47">
        <v>6.478867823558919</v>
      </c>
      <c r="H17" s="47">
        <f>G17*(12.5/200)</f>
        <v>0.40492923897243244</v>
      </c>
      <c r="I17" s="44"/>
      <c r="J17" s="106">
        <f t="shared" si="0"/>
        <v>-1.0629607739256044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52"/>
      <c r="V17" s="21"/>
    </row>
    <row r="18" spans="1:22" x14ac:dyDescent="0.25">
      <c r="A18" s="42" t="s">
        <v>21</v>
      </c>
      <c r="B18" s="66" t="s">
        <v>13</v>
      </c>
      <c r="C18" s="45">
        <v>5</v>
      </c>
      <c r="D18" s="45" t="s">
        <v>58</v>
      </c>
      <c r="E18" s="44" t="s">
        <v>55</v>
      </c>
      <c r="F18" s="46">
        <v>6.29</v>
      </c>
      <c r="G18" s="47">
        <v>6.4576544631692787</v>
      </c>
      <c r="H18" s="47">
        <f>G18*(12.5/200)</f>
        <v>0.40360340394807992</v>
      </c>
      <c r="I18" s="44"/>
      <c r="J18" s="106">
        <f t="shared" si="0"/>
        <v>-2.5962129767933955</v>
      </c>
      <c r="K18" s="32"/>
      <c r="L18" s="42" t="s">
        <v>21</v>
      </c>
      <c r="M18" s="66" t="s">
        <v>13</v>
      </c>
      <c r="N18" s="45">
        <v>5</v>
      </c>
      <c r="O18" s="45" t="s">
        <v>58</v>
      </c>
      <c r="P18" s="44" t="s">
        <v>55</v>
      </c>
      <c r="Q18" s="75"/>
      <c r="R18" s="47"/>
      <c r="S18" s="44"/>
      <c r="T18" s="44"/>
      <c r="U18" s="52"/>
      <c r="V18" s="21"/>
    </row>
    <row r="19" spans="1:22" x14ac:dyDescent="0.25">
      <c r="A19" s="42" t="s">
        <v>24</v>
      </c>
      <c r="B19" s="66" t="s">
        <v>13</v>
      </c>
      <c r="C19" s="45">
        <v>6</v>
      </c>
      <c r="D19" s="45" t="s">
        <v>57</v>
      </c>
      <c r="E19" s="44" t="s">
        <v>55</v>
      </c>
      <c r="F19" s="75">
        <v>13.2</v>
      </c>
      <c r="G19" s="87">
        <v>13.398548580102389</v>
      </c>
      <c r="H19" s="47">
        <f>G19*(12.5/200)</f>
        <v>0.83740928625639932</v>
      </c>
      <c r="I19" s="44"/>
      <c r="J19" s="106">
        <f t="shared" si="0"/>
        <v>-1.4818663298892376</v>
      </c>
      <c r="K19" s="32"/>
      <c r="L19" s="42" t="s">
        <v>24</v>
      </c>
      <c r="M19" s="66" t="s">
        <v>13</v>
      </c>
      <c r="N19" s="45">
        <v>6</v>
      </c>
      <c r="O19" s="45" t="s">
        <v>57</v>
      </c>
      <c r="P19" s="44" t="s">
        <v>55</v>
      </c>
      <c r="Q19" s="75"/>
      <c r="R19" s="47"/>
      <c r="S19" s="44"/>
      <c r="T19" s="44"/>
      <c r="U19" s="52"/>
      <c r="V19" s="21"/>
    </row>
    <row r="20" spans="1:22" x14ac:dyDescent="0.25">
      <c r="A20" s="42" t="s">
        <v>20</v>
      </c>
      <c r="B20" s="66" t="s">
        <v>13</v>
      </c>
      <c r="C20" s="45">
        <v>7</v>
      </c>
      <c r="D20" s="45" t="s">
        <v>56</v>
      </c>
      <c r="E20" s="44" t="s">
        <v>55</v>
      </c>
      <c r="F20" s="75">
        <v>13.6</v>
      </c>
      <c r="G20" s="87">
        <v>13.465463307614648</v>
      </c>
      <c r="H20" s="47">
        <f t="shared" ref="H20:H21" si="1">G20*(12.5/200)</f>
        <v>0.84159145672591551</v>
      </c>
      <c r="I20" s="44"/>
      <c r="J20" s="106">
        <f t="shared" si="0"/>
        <v>0.99912412452434296</v>
      </c>
      <c r="K20" s="32"/>
      <c r="L20" s="42" t="s">
        <v>20</v>
      </c>
      <c r="M20" s="66" t="s">
        <v>13</v>
      </c>
      <c r="N20" s="45">
        <v>7</v>
      </c>
      <c r="O20" s="45" t="s">
        <v>56</v>
      </c>
      <c r="P20" s="44" t="s">
        <v>55</v>
      </c>
      <c r="Q20" s="75"/>
      <c r="R20" s="47"/>
      <c r="S20" s="44"/>
      <c r="T20" s="44"/>
      <c r="U20" s="52"/>
      <c r="V20" s="21"/>
    </row>
    <row r="21" spans="1:22" x14ac:dyDescent="0.25">
      <c r="A21" s="42" t="s">
        <v>19</v>
      </c>
      <c r="B21" s="66" t="s">
        <v>13</v>
      </c>
      <c r="C21" s="45">
        <v>8</v>
      </c>
      <c r="D21" s="45" t="s">
        <v>54</v>
      </c>
      <c r="E21" s="44" t="s">
        <v>55</v>
      </c>
      <c r="F21" s="75">
        <v>13.3</v>
      </c>
      <c r="G21" s="87">
        <v>13.399725880538128</v>
      </c>
      <c r="H21" s="47">
        <f t="shared" si="1"/>
        <v>0.83748286753363299</v>
      </c>
      <c r="I21" s="44"/>
      <c r="J21" s="106">
        <f t="shared" si="0"/>
        <v>-0.74423821373069909</v>
      </c>
      <c r="K21" s="32"/>
      <c r="L21" s="42" t="s">
        <v>19</v>
      </c>
      <c r="M21" s="66" t="s">
        <v>13</v>
      </c>
      <c r="N21" s="45">
        <v>8</v>
      </c>
      <c r="O21" s="45" t="s">
        <v>54</v>
      </c>
      <c r="P21" s="44" t="s">
        <v>55</v>
      </c>
      <c r="Q21" s="75"/>
      <c r="R21" s="47"/>
      <c r="S21" s="44"/>
      <c r="T21" s="44"/>
      <c r="U21" s="52"/>
      <c r="V21" s="21"/>
    </row>
    <row r="22" spans="1:22" x14ac:dyDescent="0.25">
      <c r="A22" s="42" t="s">
        <v>17</v>
      </c>
      <c r="B22" s="66" t="s">
        <v>13</v>
      </c>
      <c r="C22" s="45">
        <v>9</v>
      </c>
      <c r="D22" s="45" t="s">
        <v>52</v>
      </c>
      <c r="E22" s="44" t="s">
        <v>53</v>
      </c>
      <c r="F22" s="46">
        <v>9.23</v>
      </c>
      <c r="G22" s="47">
        <v>9.41</v>
      </c>
      <c r="H22" s="47">
        <f>G22*0.075</f>
        <v>0.70574999999999999</v>
      </c>
      <c r="I22" s="44"/>
      <c r="J22" s="106">
        <f t="shared" si="0"/>
        <v>-1.9128586609989344</v>
      </c>
      <c r="K22" s="32"/>
      <c r="L22" s="42" t="s">
        <v>17</v>
      </c>
      <c r="M22" s="66" t="s">
        <v>13</v>
      </c>
      <c r="N22" s="45">
        <v>9</v>
      </c>
      <c r="O22" s="45" t="s">
        <v>52</v>
      </c>
      <c r="P22" s="44" t="s">
        <v>53</v>
      </c>
      <c r="Q22" s="75"/>
      <c r="R22" s="47"/>
      <c r="S22" s="44"/>
      <c r="T22" s="44"/>
      <c r="U22" s="52"/>
      <c r="V22" s="21"/>
    </row>
    <row r="23" spans="1:22" x14ac:dyDescent="0.25">
      <c r="A23" s="12" t="s">
        <v>51</v>
      </c>
      <c r="B23" s="65" t="s">
        <v>43</v>
      </c>
      <c r="C23" s="15">
        <v>10</v>
      </c>
      <c r="D23" s="15" t="s">
        <v>44</v>
      </c>
      <c r="E23" s="14" t="s">
        <v>45</v>
      </c>
      <c r="F23" s="41">
        <v>6.4</v>
      </c>
      <c r="G23" s="41">
        <v>6.6966934066131865</v>
      </c>
      <c r="H23" s="30">
        <f>G23*0.05</f>
        <v>0.33483467033065933</v>
      </c>
      <c r="I23" s="14"/>
      <c r="J23" s="99">
        <f t="shared" si="0"/>
        <v>-4.4304463202719182</v>
      </c>
      <c r="K23" s="32"/>
      <c r="L23" s="12" t="s">
        <v>51</v>
      </c>
      <c r="M23" s="13" t="s">
        <v>43</v>
      </c>
      <c r="N23" s="14">
        <v>10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50</v>
      </c>
      <c r="B24" s="65" t="s">
        <v>43</v>
      </c>
      <c r="C24" s="15">
        <v>11</v>
      </c>
      <c r="D24" s="15" t="s">
        <v>44</v>
      </c>
      <c r="E24" s="14" t="s">
        <v>45</v>
      </c>
      <c r="F24" s="78">
        <v>12.9</v>
      </c>
      <c r="G24" s="78">
        <v>13.162025443033166</v>
      </c>
      <c r="H24" s="30">
        <f t="shared" ref="H24:H30" si="2">G24*0.05</f>
        <v>0.65810127215165837</v>
      </c>
      <c r="I24" s="52"/>
      <c r="J24" s="99">
        <f t="shared" si="0"/>
        <v>-1.9907683978217712</v>
      </c>
      <c r="K24" s="32"/>
      <c r="L24" s="12" t="s">
        <v>50</v>
      </c>
      <c r="M24" s="13" t="s">
        <v>43</v>
      </c>
      <c r="N24" s="14">
        <v>11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49</v>
      </c>
      <c r="B25" s="65" t="s">
        <v>43</v>
      </c>
      <c r="C25" s="15">
        <v>12</v>
      </c>
      <c r="D25" s="15" t="s">
        <v>44</v>
      </c>
      <c r="E25" s="14" t="s">
        <v>45</v>
      </c>
      <c r="F25" s="78">
        <v>20.9</v>
      </c>
      <c r="G25" s="78">
        <v>20.730435313034995</v>
      </c>
      <c r="H25" s="30">
        <f t="shared" si="2"/>
        <v>1.0365217656517498</v>
      </c>
      <c r="I25" s="52"/>
      <c r="J25" s="99">
        <f t="shared" si="0"/>
        <v>0.81795044052154364</v>
      </c>
      <c r="L25" s="12" t="s">
        <v>49</v>
      </c>
      <c r="M25" s="13" t="s">
        <v>43</v>
      </c>
      <c r="N25" s="14">
        <v>12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70</v>
      </c>
      <c r="B26" s="65" t="s">
        <v>43</v>
      </c>
      <c r="C26" s="15">
        <v>13</v>
      </c>
      <c r="D26" s="15" t="s">
        <v>44</v>
      </c>
      <c r="E26" s="14" t="s">
        <v>45</v>
      </c>
      <c r="F26" s="41" t="s">
        <v>82</v>
      </c>
      <c r="G26" s="72">
        <v>0</v>
      </c>
      <c r="H26" s="30"/>
      <c r="I26" s="52"/>
      <c r="J26" s="99"/>
      <c r="L26" s="12" t="s">
        <v>70</v>
      </c>
      <c r="M26" s="13" t="s">
        <v>43</v>
      </c>
      <c r="N26" s="14">
        <v>13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71</v>
      </c>
      <c r="B27" s="65" t="s">
        <v>43</v>
      </c>
      <c r="C27" s="15">
        <v>14</v>
      </c>
      <c r="D27" s="15" t="s">
        <v>44</v>
      </c>
      <c r="E27" s="14" t="s">
        <v>45</v>
      </c>
      <c r="F27" s="41" t="s">
        <v>82</v>
      </c>
      <c r="G27" s="72">
        <v>0</v>
      </c>
      <c r="H27" s="30"/>
      <c r="I27" s="52"/>
      <c r="J27" s="99"/>
      <c r="L27" s="12" t="s">
        <v>71</v>
      </c>
      <c r="M27" s="13" t="s">
        <v>43</v>
      </c>
      <c r="N27" s="14">
        <v>14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48</v>
      </c>
      <c r="B28" s="65" t="s">
        <v>43</v>
      </c>
      <c r="C28" s="15">
        <v>20</v>
      </c>
      <c r="D28" s="15" t="s">
        <v>44</v>
      </c>
      <c r="E28" s="14" t="s">
        <v>45</v>
      </c>
      <c r="F28" s="78">
        <v>87.8</v>
      </c>
      <c r="G28" s="72">
        <v>87.802018155885833</v>
      </c>
      <c r="H28" s="30">
        <f t="shared" si="2"/>
        <v>4.3901009077942916</v>
      </c>
      <c r="I28" s="52"/>
      <c r="J28" s="99">
        <f t="shared" si="0"/>
        <v>-2.2985301798557106E-3</v>
      </c>
      <c r="L28" s="12" t="s">
        <v>48</v>
      </c>
      <c r="M28" s="13" t="s">
        <v>43</v>
      </c>
      <c r="N28" s="14">
        <v>20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12" t="s">
        <v>47</v>
      </c>
      <c r="B29" s="65" t="s">
        <v>43</v>
      </c>
      <c r="C29" s="15">
        <v>21</v>
      </c>
      <c r="D29" s="15" t="s">
        <v>44</v>
      </c>
      <c r="E29" s="14" t="s">
        <v>45</v>
      </c>
      <c r="F29" s="73">
        <v>115</v>
      </c>
      <c r="G29" s="72">
        <v>115.21124388756112</v>
      </c>
      <c r="H29" s="30">
        <f t="shared" si="2"/>
        <v>5.7605621943780569</v>
      </c>
      <c r="I29" s="52"/>
      <c r="J29" s="99">
        <f t="shared" si="0"/>
        <v>-0.18335353428462706</v>
      </c>
      <c r="L29" s="12" t="s">
        <v>47</v>
      </c>
      <c r="M29" s="13" t="s">
        <v>43</v>
      </c>
      <c r="N29" s="14">
        <v>21</v>
      </c>
      <c r="O29" s="15" t="s">
        <v>44</v>
      </c>
      <c r="P29" s="14" t="s">
        <v>45</v>
      </c>
      <c r="Q29" s="30"/>
      <c r="R29" s="30"/>
      <c r="S29" s="14"/>
      <c r="T29" s="14"/>
      <c r="U29" s="52"/>
      <c r="V29" s="21"/>
    </row>
    <row r="30" spans="1:22" x14ac:dyDescent="0.25">
      <c r="A30" s="12" t="s">
        <v>46</v>
      </c>
      <c r="B30" s="65" t="s">
        <v>43</v>
      </c>
      <c r="C30" s="15">
        <v>22</v>
      </c>
      <c r="D30" s="15" t="s">
        <v>44</v>
      </c>
      <c r="E30" s="14" t="s">
        <v>45</v>
      </c>
      <c r="F30" s="78">
        <v>202.6</v>
      </c>
      <c r="G30" s="72">
        <v>201.03592332628276</v>
      </c>
      <c r="H30" s="30">
        <f t="shared" si="2"/>
        <v>10.051796166314139</v>
      </c>
      <c r="I30" s="52"/>
      <c r="J30" s="99">
        <f t="shared" si="0"/>
        <v>0.77800855082936138</v>
      </c>
      <c r="L30" s="12" t="s">
        <v>46</v>
      </c>
      <c r="M30" s="13" t="s">
        <v>43</v>
      </c>
      <c r="N30" s="14">
        <v>22</v>
      </c>
      <c r="O30" s="15" t="s">
        <v>44</v>
      </c>
      <c r="P30" s="14" t="s">
        <v>45</v>
      </c>
      <c r="Q30" s="30"/>
      <c r="R30" s="30"/>
      <c r="S30" s="14"/>
      <c r="T30" s="14"/>
      <c r="U30" s="52"/>
      <c r="V30" s="21"/>
    </row>
    <row r="31" spans="1:22" x14ac:dyDescent="0.25">
      <c r="A31" s="12" t="s">
        <v>72</v>
      </c>
      <c r="B31" s="65" t="s">
        <v>43</v>
      </c>
      <c r="C31" s="15">
        <v>23</v>
      </c>
      <c r="D31" s="15" t="s">
        <v>44</v>
      </c>
      <c r="E31" s="14" t="s">
        <v>45</v>
      </c>
      <c r="F31" s="41" t="s">
        <v>82</v>
      </c>
      <c r="G31" s="72">
        <v>0</v>
      </c>
      <c r="H31" s="30"/>
      <c r="I31" s="52"/>
      <c r="J31" s="99"/>
      <c r="L31" s="12" t="s">
        <v>72</v>
      </c>
      <c r="M31" s="13" t="s">
        <v>43</v>
      </c>
      <c r="N31" s="14">
        <v>23</v>
      </c>
      <c r="O31" s="15" t="s">
        <v>44</v>
      </c>
      <c r="P31" s="14" t="s">
        <v>45</v>
      </c>
      <c r="Q31" s="30"/>
      <c r="R31" s="30"/>
      <c r="S31" s="14"/>
      <c r="T31" s="14"/>
      <c r="U31" s="52"/>
      <c r="V31" s="21"/>
    </row>
    <row r="32" spans="1:22" x14ac:dyDescent="0.25">
      <c r="A32" s="12" t="s">
        <v>73</v>
      </c>
      <c r="B32" s="65" t="s">
        <v>43</v>
      </c>
      <c r="C32" s="15">
        <v>24</v>
      </c>
      <c r="D32" s="15" t="s">
        <v>44</v>
      </c>
      <c r="E32" s="14" t="s">
        <v>45</v>
      </c>
      <c r="F32" s="41" t="s">
        <v>82</v>
      </c>
      <c r="G32" s="72">
        <v>0</v>
      </c>
      <c r="H32" s="30"/>
      <c r="I32" s="52"/>
      <c r="J32" s="99"/>
      <c r="L32" s="12" t="s">
        <v>73</v>
      </c>
      <c r="M32" s="13" t="s">
        <v>43</v>
      </c>
      <c r="N32" s="14">
        <v>24</v>
      </c>
      <c r="O32" s="15" t="s">
        <v>44</v>
      </c>
      <c r="P32" s="14" t="s">
        <v>45</v>
      </c>
      <c r="Q32" s="30"/>
      <c r="R32" s="30"/>
      <c r="S32" s="14"/>
      <c r="T32" s="14"/>
      <c r="U32" s="52"/>
      <c r="V32" s="21"/>
    </row>
    <row r="33" spans="1:22" x14ac:dyDescent="0.25">
      <c r="A33" s="42" t="s">
        <v>42</v>
      </c>
      <c r="B33" s="66" t="s">
        <v>13</v>
      </c>
      <c r="C33" s="45">
        <v>30</v>
      </c>
      <c r="D33" s="45" t="s">
        <v>29</v>
      </c>
      <c r="E33" s="44" t="s">
        <v>30</v>
      </c>
      <c r="F33" s="75">
        <v>104</v>
      </c>
      <c r="G33" s="87">
        <v>102.1</v>
      </c>
      <c r="H33" s="47">
        <f>0.075*G33</f>
        <v>7.6574999999999989</v>
      </c>
      <c r="I33" s="53">
        <v>4</v>
      </c>
      <c r="J33" s="100">
        <f>((F33-G33)/G33)*100</f>
        <v>1.8609206660137176</v>
      </c>
      <c r="L33" s="42" t="s">
        <v>42</v>
      </c>
      <c r="M33" s="43" t="s">
        <v>13</v>
      </c>
      <c r="N33" s="44">
        <v>30</v>
      </c>
      <c r="O33" s="45" t="s">
        <v>29</v>
      </c>
      <c r="P33" s="44" t="s">
        <v>30</v>
      </c>
      <c r="Q33" s="75">
        <f t="shared" ref="Q33:Q69" si="3">F33</f>
        <v>104</v>
      </c>
      <c r="R33" s="47">
        <v>102</v>
      </c>
      <c r="S33" s="47">
        <v>3.7</v>
      </c>
      <c r="T33" s="44">
        <v>1</v>
      </c>
      <c r="U33" s="48">
        <f>((Q33-R33)/R33)*100</f>
        <v>1.9607843137254901</v>
      </c>
      <c r="V33" s="77">
        <f>(Q33-R33)/S33</f>
        <v>0.54054054054054046</v>
      </c>
    </row>
    <row r="34" spans="1:22" x14ac:dyDescent="0.25">
      <c r="A34" s="42" t="s">
        <v>41</v>
      </c>
      <c r="B34" s="66" t="s">
        <v>13</v>
      </c>
      <c r="C34" s="45">
        <v>31</v>
      </c>
      <c r="D34" s="45" t="s">
        <v>29</v>
      </c>
      <c r="E34" s="44" t="s">
        <v>30</v>
      </c>
      <c r="F34" s="75">
        <v>51.2</v>
      </c>
      <c r="G34" s="87">
        <v>52.3</v>
      </c>
      <c r="H34" s="47">
        <f t="shared" ref="H34:H45" si="4">0.075*G34</f>
        <v>3.9224999999999994</v>
      </c>
      <c r="I34" s="53">
        <v>4</v>
      </c>
      <c r="J34" s="100">
        <f t="shared" ref="J34:J35" si="5">((F34-G34)/G34)*100</f>
        <v>-2.1032504780114616</v>
      </c>
      <c r="L34" s="42" t="s">
        <v>41</v>
      </c>
      <c r="M34" s="43" t="s">
        <v>13</v>
      </c>
      <c r="N34" s="44">
        <v>31</v>
      </c>
      <c r="O34" s="45" t="s">
        <v>29</v>
      </c>
      <c r="P34" s="44" t="s">
        <v>30</v>
      </c>
      <c r="Q34" s="75">
        <f t="shared" si="3"/>
        <v>51.2</v>
      </c>
      <c r="R34" s="47">
        <v>52.45</v>
      </c>
      <c r="S34" s="47">
        <v>1.5</v>
      </c>
      <c r="T34" s="44">
        <v>1</v>
      </c>
      <c r="U34" s="48">
        <f t="shared" ref="U34:U58" si="6">((Q34-R34)/R34)*100</f>
        <v>-2.3832221163012393</v>
      </c>
      <c r="V34" s="77">
        <f t="shared" ref="V34:V58" si="7">(Q34-R34)/S34</f>
        <v>-0.83333333333333337</v>
      </c>
    </row>
    <row r="35" spans="1:22" x14ac:dyDescent="0.25">
      <c r="A35" s="42" t="s">
        <v>40</v>
      </c>
      <c r="B35" s="66" t="s">
        <v>13</v>
      </c>
      <c r="C35" s="45">
        <v>32</v>
      </c>
      <c r="D35" s="45" t="s">
        <v>29</v>
      </c>
      <c r="E35" s="44" t="s">
        <v>30</v>
      </c>
      <c r="F35" s="75">
        <v>72.400000000000006</v>
      </c>
      <c r="G35" s="87">
        <v>71</v>
      </c>
      <c r="H35" s="47">
        <f t="shared" si="4"/>
        <v>5.3250000000000002</v>
      </c>
      <c r="I35" s="53">
        <v>4</v>
      </c>
      <c r="J35" s="100">
        <f t="shared" si="5"/>
        <v>1.971830985915501</v>
      </c>
      <c r="L35" s="42" t="s">
        <v>40</v>
      </c>
      <c r="M35" s="43" t="s">
        <v>13</v>
      </c>
      <c r="N35" s="44">
        <v>32</v>
      </c>
      <c r="O35" s="45" t="s">
        <v>29</v>
      </c>
      <c r="P35" s="44" t="s">
        <v>30</v>
      </c>
      <c r="Q35" s="75">
        <f t="shared" si="3"/>
        <v>72.400000000000006</v>
      </c>
      <c r="R35" s="47">
        <v>73.319999999999993</v>
      </c>
      <c r="S35" s="47">
        <v>2.5099999999999998</v>
      </c>
      <c r="T35" s="44">
        <v>1</v>
      </c>
      <c r="U35" s="48">
        <f t="shared" si="6"/>
        <v>-1.2547735951991101</v>
      </c>
      <c r="V35" s="77">
        <f t="shared" si="7"/>
        <v>-0.36653386454182774</v>
      </c>
    </row>
    <row r="36" spans="1:22" x14ac:dyDescent="0.25">
      <c r="A36" s="42" t="s">
        <v>39</v>
      </c>
      <c r="B36" s="66" t="s">
        <v>13</v>
      </c>
      <c r="C36" s="45">
        <v>33</v>
      </c>
      <c r="D36" s="45" t="s">
        <v>29</v>
      </c>
      <c r="E36" s="44" t="s">
        <v>30</v>
      </c>
      <c r="F36" s="75">
        <v>11.2</v>
      </c>
      <c r="G36" s="87">
        <v>21.3</v>
      </c>
      <c r="H36" s="47">
        <f t="shared" si="4"/>
        <v>1.5974999999999999</v>
      </c>
      <c r="I36" s="53"/>
      <c r="J36" s="100"/>
      <c r="L36" s="42" t="s">
        <v>39</v>
      </c>
      <c r="M36" s="43" t="s">
        <v>13</v>
      </c>
      <c r="N36" s="44">
        <v>33</v>
      </c>
      <c r="O36" s="45" t="s">
        <v>29</v>
      </c>
      <c r="P36" s="44" t="s">
        <v>30</v>
      </c>
      <c r="Q36" s="75">
        <f t="shared" si="3"/>
        <v>11.2</v>
      </c>
      <c r="R36" s="47"/>
      <c r="S36" s="47"/>
      <c r="T36" s="44"/>
      <c r="U36" s="48"/>
      <c r="V36" s="49"/>
    </row>
    <row r="37" spans="1:22" x14ac:dyDescent="0.25">
      <c r="A37" s="42" t="s">
        <v>38</v>
      </c>
      <c r="B37" s="66" t="s">
        <v>13</v>
      </c>
      <c r="C37" s="45">
        <v>34</v>
      </c>
      <c r="D37" s="45" t="s">
        <v>29</v>
      </c>
      <c r="E37" s="44" t="s">
        <v>30</v>
      </c>
      <c r="F37" s="75">
        <v>11.9</v>
      </c>
      <c r="G37" s="87">
        <v>18.5</v>
      </c>
      <c r="H37" s="47">
        <f t="shared" si="4"/>
        <v>1.3875</v>
      </c>
      <c r="I37" s="53"/>
      <c r="J37" s="100"/>
      <c r="L37" s="42" t="s">
        <v>38</v>
      </c>
      <c r="M37" s="43" t="s">
        <v>13</v>
      </c>
      <c r="N37" s="44">
        <v>34</v>
      </c>
      <c r="O37" s="45" t="s">
        <v>29</v>
      </c>
      <c r="P37" s="44" t="s">
        <v>30</v>
      </c>
      <c r="Q37" s="75">
        <f t="shared" si="3"/>
        <v>11.9</v>
      </c>
      <c r="R37" s="47"/>
      <c r="S37" s="47"/>
      <c r="T37" s="44"/>
      <c r="U37" s="48"/>
      <c r="V37" s="49"/>
    </row>
    <row r="38" spans="1:22" x14ac:dyDescent="0.25">
      <c r="A38" s="42" t="s">
        <v>37</v>
      </c>
      <c r="B38" s="66" t="s">
        <v>13</v>
      </c>
      <c r="C38" s="45">
        <v>35</v>
      </c>
      <c r="D38" s="45" t="s">
        <v>29</v>
      </c>
      <c r="E38" s="44" t="s">
        <v>30</v>
      </c>
      <c r="F38" s="75">
        <v>14</v>
      </c>
      <c r="G38" s="87">
        <v>25</v>
      </c>
      <c r="H38" s="47">
        <f t="shared" si="4"/>
        <v>1.875</v>
      </c>
      <c r="I38" s="53"/>
      <c r="J38" s="100"/>
      <c r="L38" s="42" t="s">
        <v>37</v>
      </c>
      <c r="M38" s="43" t="s">
        <v>13</v>
      </c>
      <c r="N38" s="44">
        <v>35</v>
      </c>
      <c r="O38" s="45" t="s">
        <v>29</v>
      </c>
      <c r="P38" s="44" t="s">
        <v>30</v>
      </c>
      <c r="Q38" s="75">
        <f t="shared" si="3"/>
        <v>14</v>
      </c>
      <c r="R38" s="47"/>
      <c r="S38" s="47"/>
      <c r="T38" s="44"/>
      <c r="U38" s="48"/>
      <c r="V38" s="49"/>
    </row>
    <row r="39" spans="1:22" x14ac:dyDescent="0.25">
      <c r="A39" s="42" t="s">
        <v>36</v>
      </c>
      <c r="B39" s="66" t="s">
        <v>13</v>
      </c>
      <c r="C39" s="45">
        <v>36</v>
      </c>
      <c r="D39" s="45" t="s">
        <v>29</v>
      </c>
      <c r="E39" s="44" t="s">
        <v>30</v>
      </c>
      <c r="F39" s="75">
        <v>60.1</v>
      </c>
      <c r="G39" s="87">
        <v>91.5</v>
      </c>
      <c r="H39" s="47">
        <f t="shared" si="4"/>
        <v>6.8624999999999998</v>
      </c>
      <c r="I39" s="53"/>
      <c r="J39" s="100"/>
      <c r="L39" s="42" t="s">
        <v>36</v>
      </c>
      <c r="M39" s="43" t="s">
        <v>13</v>
      </c>
      <c r="N39" s="44">
        <v>36</v>
      </c>
      <c r="O39" s="45" t="s">
        <v>29</v>
      </c>
      <c r="P39" s="44" t="s">
        <v>30</v>
      </c>
      <c r="Q39" s="75">
        <f t="shared" si="3"/>
        <v>60.1</v>
      </c>
      <c r="R39" s="47"/>
      <c r="S39" s="47"/>
      <c r="T39" s="44"/>
      <c r="U39" s="48"/>
      <c r="V39" s="49"/>
    </row>
    <row r="40" spans="1:22" x14ac:dyDescent="0.25">
      <c r="A40" s="42" t="s">
        <v>35</v>
      </c>
      <c r="B40" s="66" t="s">
        <v>13</v>
      </c>
      <c r="C40" s="45">
        <v>37</v>
      </c>
      <c r="D40" s="45" t="s">
        <v>29</v>
      </c>
      <c r="E40" s="44" t="s">
        <v>30</v>
      </c>
      <c r="F40" s="75">
        <v>77.5</v>
      </c>
      <c r="G40" s="87">
        <v>114</v>
      </c>
      <c r="H40" s="47">
        <f t="shared" si="4"/>
        <v>8.5499999999999989</v>
      </c>
      <c r="I40" s="53"/>
      <c r="J40" s="100"/>
      <c r="L40" s="42" t="s">
        <v>35</v>
      </c>
      <c r="M40" s="43" t="s">
        <v>13</v>
      </c>
      <c r="N40" s="44">
        <v>37</v>
      </c>
      <c r="O40" s="45" t="s">
        <v>29</v>
      </c>
      <c r="P40" s="44" t="s">
        <v>30</v>
      </c>
      <c r="Q40" s="75">
        <f t="shared" si="3"/>
        <v>77.5</v>
      </c>
      <c r="R40" s="47"/>
      <c r="S40" s="47"/>
      <c r="T40" s="44"/>
      <c r="U40" s="48"/>
      <c r="V40" s="49"/>
    </row>
    <row r="41" spans="1:22" x14ac:dyDescent="0.25">
      <c r="A41" s="42" t="s">
        <v>34</v>
      </c>
      <c r="B41" s="66" t="s">
        <v>13</v>
      </c>
      <c r="C41" s="45">
        <v>38</v>
      </c>
      <c r="D41" s="45" t="s">
        <v>29</v>
      </c>
      <c r="E41" s="44" t="s">
        <v>30</v>
      </c>
      <c r="F41" s="75">
        <v>93</v>
      </c>
      <c r="G41" s="87">
        <v>134.1</v>
      </c>
      <c r="H41" s="47">
        <f t="shared" si="4"/>
        <v>10.057499999999999</v>
      </c>
      <c r="I41" s="53"/>
      <c r="J41" s="100"/>
      <c r="L41" s="42" t="s">
        <v>34</v>
      </c>
      <c r="M41" s="43" t="s">
        <v>13</v>
      </c>
      <c r="N41" s="44">
        <v>38</v>
      </c>
      <c r="O41" s="45" t="s">
        <v>29</v>
      </c>
      <c r="P41" s="44" t="s">
        <v>30</v>
      </c>
      <c r="Q41" s="75">
        <f t="shared" si="3"/>
        <v>93</v>
      </c>
      <c r="R41" s="47"/>
      <c r="S41" s="47"/>
      <c r="T41" s="44"/>
      <c r="U41" s="48"/>
      <c r="V41" s="49"/>
    </row>
    <row r="42" spans="1:22" x14ac:dyDescent="0.25">
      <c r="A42" s="42" t="s">
        <v>33</v>
      </c>
      <c r="B42" s="66" t="s">
        <v>13</v>
      </c>
      <c r="C42" s="45">
        <v>39</v>
      </c>
      <c r="D42" s="45" t="s">
        <v>29</v>
      </c>
      <c r="E42" s="44" t="s">
        <v>30</v>
      </c>
      <c r="F42" s="75">
        <v>63.7</v>
      </c>
      <c r="G42" s="87">
        <v>68.3</v>
      </c>
      <c r="H42" s="47">
        <f t="shared" si="4"/>
        <v>5.1224999999999996</v>
      </c>
      <c r="I42" s="53"/>
      <c r="J42" s="100"/>
      <c r="L42" s="42" t="s">
        <v>33</v>
      </c>
      <c r="M42" s="43" t="s">
        <v>13</v>
      </c>
      <c r="N42" s="44">
        <v>39</v>
      </c>
      <c r="O42" s="45" t="s">
        <v>29</v>
      </c>
      <c r="P42" s="44" t="s">
        <v>30</v>
      </c>
      <c r="Q42" s="75">
        <f t="shared" si="3"/>
        <v>63.7</v>
      </c>
      <c r="R42" s="47"/>
      <c r="S42" s="47"/>
      <c r="T42" s="44"/>
      <c r="U42" s="48"/>
      <c r="V42" s="49"/>
    </row>
    <row r="43" spans="1:22" x14ac:dyDescent="0.25">
      <c r="A43" s="42" t="s">
        <v>32</v>
      </c>
      <c r="B43" s="66" t="s">
        <v>13</v>
      </c>
      <c r="C43" s="45">
        <v>40</v>
      </c>
      <c r="D43" s="45" t="s">
        <v>29</v>
      </c>
      <c r="E43" s="44" t="s">
        <v>30</v>
      </c>
      <c r="F43" s="75">
        <v>53.9</v>
      </c>
      <c r="G43" s="87">
        <v>61.8</v>
      </c>
      <c r="H43" s="47">
        <f t="shared" si="4"/>
        <v>4.6349999999999998</v>
      </c>
      <c r="I43" s="53"/>
      <c r="J43" s="100"/>
      <c r="L43" s="42" t="s">
        <v>32</v>
      </c>
      <c r="M43" s="43" t="s">
        <v>13</v>
      </c>
      <c r="N43" s="44">
        <v>40</v>
      </c>
      <c r="O43" s="45" t="s">
        <v>29</v>
      </c>
      <c r="P43" s="44" t="s">
        <v>30</v>
      </c>
      <c r="Q43" s="75">
        <f t="shared" si="3"/>
        <v>53.9</v>
      </c>
      <c r="R43" s="47"/>
      <c r="S43" s="47"/>
      <c r="T43" s="44"/>
      <c r="U43" s="48"/>
      <c r="V43" s="49"/>
    </row>
    <row r="44" spans="1:22" x14ac:dyDescent="0.25">
      <c r="A44" s="42" t="s">
        <v>31</v>
      </c>
      <c r="B44" s="66" t="s">
        <v>13</v>
      </c>
      <c r="C44" s="45">
        <v>41</v>
      </c>
      <c r="D44" s="45" t="s">
        <v>29</v>
      </c>
      <c r="E44" s="44" t="s">
        <v>30</v>
      </c>
      <c r="F44" s="75">
        <v>42.9</v>
      </c>
      <c r="G44" s="87">
        <v>50.5</v>
      </c>
      <c r="H44" s="47">
        <f t="shared" si="4"/>
        <v>3.7874999999999996</v>
      </c>
      <c r="I44" s="53"/>
      <c r="J44" s="100"/>
      <c r="L44" s="42" t="s">
        <v>31</v>
      </c>
      <c r="M44" s="43" t="s">
        <v>13</v>
      </c>
      <c r="N44" s="44">
        <v>41</v>
      </c>
      <c r="O44" s="45" t="s">
        <v>29</v>
      </c>
      <c r="P44" s="44" t="s">
        <v>30</v>
      </c>
      <c r="Q44" s="75">
        <f t="shared" si="3"/>
        <v>42.9</v>
      </c>
      <c r="R44" s="47"/>
      <c r="S44" s="47"/>
      <c r="T44" s="44"/>
      <c r="U44" s="48"/>
      <c r="V44" s="49"/>
    </row>
    <row r="45" spans="1:22" x14ac:dyDescent="0.25">
      <c r="A45" s="42" t="s">
        <v>28</v>
      </c>
      <c r="B45" s="66" t="s">
        <v>13</v>
      </c>
      <c r="C45" s="45">
        <v>42</v>
      </c>
      <c r="D45" s="45" t="s">
        <v>29</v>
      </c>
      <c r="E45" s="44" t="s">
        <v>30</v>
      </c>
      <c r="F45" s="75">
        <v>103</v>
      </c>
      <c r="G45" s="87">
        <v>102.1</v>
      </c>
      <c r="H45" s="47">
        <f t="shared" si="4"/>
        <v>7.6574999999999989</v>
      </c>
      <c r="I45" s="53">
        <v>4</v>
      </c>
      <c r="J45" s="100">
        <f>((F45-G45)/G45)*100</f>
        <v>0.88148873653281656</v>
      </c>
      <c r="L45" s="42" t="s">
        <v>28</v>
      </c>
      <c r="M45" s="43" t="s">
        <v>13</v>
      </c>
      <c r="N45" s="44">
        <v>42</v>
      </c>
      <c r="O45" s="45" t="s">
        <v>29</v>
      </c>
      <c r="P45" s="44" t="s">
        <v>30</v>
      </c>
      <c r="Q45" s="75">
        <f t="shared" si="3"/>
        <v>103</v>
      </c>
      <c r="R45" s="47">
        <v>100.8</v>
      </c>
      <c r="S45" s="47">
        <v>4.2</v>
      </c>
      <c r="T45" s="44">
        <v>1</v>
      </c>
      <c r="U45" s="48">
        <f t="shared" si="6"/>
        <v>2.1825396825396854</v>
      </c>
      <c r="V45" s="77">
        <f t="shared" si="7"/>
        <v>0.5238095238095245</v>
      </c>
    </row>
    <row r="46" spans="1:22" x14ac:dyDescent="0.25">
      <c r="A46" s="12" t="s">
        <v>12</v>
      </c>
      <c r="B46" s="65" t="s">
        <v>13</v>
      </c>
      <c r="C46" s="15">
        <v>43</v>
      </c>
      <c r="D46" s="15" t="s">
        <v>27</v>
      </c>
      <c r="E46" s="14" t="s">
        <v>23</v>
      </c>
      <c r="F46" s="78">
        <v>98.6</v>
      </c>
      <c r="G46" s="72">
        <v>94.2</v>
      </c>
      <c r="H46" s="30">
        <v>4.2587067133644858</v>
      </c>
      <c r="I46" s="52">
        <v>4</v>
      </c>
      <c r="J46" s="101">
        <f>((F46-G46)/G46)*100</f>
        <v>4.6709129511677192</v>
      </c>
      <c r="L46" s="12" t="s">
        <v>12</v>
      </c>
      <c r="M46" s="65" t="s">
        <v>13</v>
      </c>
      <c r="N46" s="15">
        <v>43</v>
      </c>
      <c r="O46" s="15" t="s">
        <v>27</v>
      </c>
      <c r="P46" s="14" t="s">
        <v>23</v>
      </c>
      <c r="Q46" s="72">
        <f t="shared" si="3"/>
        <v>98.6</v>
      </c>
      <c r="R46" s="30">
        <v>92.88</v>
      </c>
      <c r="S46" s="30">
        <v>1.71</v>
      </c>
      <c r="T46" s="14">
        <v>1</v>
      </c>
      <c r="U46" s="52">
        <f t="shared" si="6"/>
        <v>6.1584840654608088</v>
      </c>
      <c r="V46" s="77">
        <f t="shared" si="7"/>
        <v>3.3450292397660815</v>
      </c>
    </row>
    <row r="47" spans="1:22" x14ac:dyDescent="0.25">
      <c r="A47" s="12" t="s">
        <v>24</v>
      </c>
      <c r="B47" s="65" t="s">
        <v>13</v>
      </c>
      <c r="C47" s="15">
        <v>44</v>
      </c>
      <c r="D47" s="15" t="s">
        <v>27</v>
      </c>
      <c r="E47" s="14" t="s">
        <v>23</v>
      </c>
      <c r="F47" s="78">
        <v>42.1</v>
      </c>
      <c r="G47" s="72">
        <v>40.9</v>
      </c>
      <c r="H47" s="30">
        <v>3.5154095927601055</v>
      </c>
      <c r="I47" s="52">
        <v>4</v>
      </c>
      <c r="J47" s="101">
        <f t="shared" ref="J47:J69" si="8">((F47-G47)/G47)*100</f>
        <v>2.9339853300733565</v>
      </c>
      <c r="L47" s="12" t="s">
        <v>24</v>
      </c>
      <c r="M47" s="65" t="s">
        <v>13</v>
      </c>
      <c r="N47" s="15">
        <v>44</v>
      </c>
      <c r="O47" s="15" t="s">
        <v>27</v>
      </c>
      <c r="P47" s="14" t="s">
        <v>23</v>
      </c>
      <c r="Q47" s="72">
        <f t="shared" si="3"/>
        <v>42.1</v>
      </c>
      <c r="R47" s="30">
        <v>40.619999999999997</v>
      </c>
      <c r="S47" s="30">
        <v>1.17</v>
      </c>
      <c r="T47" s="14">
        <v>1</v>
      </c>
      <c r="U47" s="52">
        <f t="shared" si="6"/>
        <v>3.6435253569670216</v>
      </c>
      <c r="V47" s="77">
        <f t="shared" si="7"/>
        <v>1.2649572649572685</v>
      </c>
    </row>
    <row r="48" spans="1:22" x14ac:dyDescent="0.25">
      <c r="A48" s="12" t="s">
        <v>20</v>
      </c>
      <c r="B48" s="65" t="s">
        <v>13</v>
      </c>
      <c r="C48" s="15">
        <v>45</v>
      </c>
      <c r="D48" s="15" t="s">
        <v>27</v>
      </c>
      <c r="E48" s="14" t="s">
        <v>23</v>
      </c>
      <c r="F48" s="73">
        <v>135</v>
      </c>
      <c r="G48" s="72">
        <v>126.8</v>
      </c>
      <c r="H48" s="30">
        <v>4.7459616295496465</v>
      </c>
      <c r="I48" s="52">
        <v>4</v>
      </c>
      <c r="J48" s="101">
        <f t="shared" si="8"/>
        <v>6.4668769716088352</v>
      </c>
      <c r="L48" s="12" t="s">
        <v>20</v>
      </c>
      <c r="M48" s="65" t="s">
        <v>13</v>
      </c>
      <c r="N48" s="15">
        <v>45</v>
      </c>
      <c r="O48" s="15" t="s">
        <v>27</v>
      </c>
      <c r="P48" s="14" t="s">
        <v>23</v>
      </c>
      <c r="Q48" s="72">
        <f t="shared" si="3"/>
        <v>135</v>
      </c>
      <c r="R48" s="30">
        <v>126</v>
      </c>
      <c r="S48" s="30">
        <v>2.9</v>
      </c>
      <c r="T48" s="14">
        <v>1</v>
      </c>
      <c r="U48" s="52">
        <f t="shared" si="6"/>
        <v>7.1428571428571423</v>
      </c>
      <c r="V48" s="77">
        <f t="shared" si="7"/>
        <v>3.103448275862069</v>
      </c>
    </row>
    <row r="49" spans="1:22" x14ac:dyDescent="0.25">
      <c r="A49" s="12" t="s">
        <v>19</v>
      </c>
      <c r="B49" s="65" t="s">
        <v>13</v>
      </c>
      <c r="C49" s="15">
        <v>46</v>
      </c>
      <c r="D49" s="15" t="s">
        <v>27</v>
      </c>
      <c r="E49" s="14" t="s">
        <v>23</v>
      </c>
      <c r="F49" s="78">
        <v>96.6</v>
      </c>
      <c r="G49" s="72">
        <v>90.9</v>
      </c>
      <c r="H49" s="30">
        <v>4.2123947972717071</v>
      </c>
      <c r="I49" s="52">
        <v>4</v>
      </c>
      <c r="J49" s="101">
        <f t="shared" si="8"/>
        <v>6.2706270627062572</v>
      </c>
      <c r="L49" s="12" t="s">
        <v>19</v>
      </c>
      <c r="M49" s="65" t="s">
        <v>13</v>
      </c>
      <c r="N49" s="15">
        <v>46</v>
      </c>
      <c r="O49" s="15" t="s">
        <v>27</v>
      </c>
      <c r="P49" s="14" t="s">
        <v>23</v>
      </c>
      <c r="Q49" s="72">
        <f t="shared" si="3"/>
        <v>96.6</v>
      </c>
      <c r="R49" s="30">
        <v>90.94</v>
      </c>
      <c r="S49" s="30">
        <v>2.73</v>
      </c>
      <c r="T49" s="14">
        <v>1</v>
      </c>
      <c r="U49" s="52">
        <f t="shared" si="6"/>
        <v>6.2238838794809732</v>
      </c>
      <c r="V49" s="77">
        <f t="shared" si="7"/>
        <v>2.0732600732600721</v>
      </c>
    </row>
    <row r="50" spans="1:22" x14ac:dyDescent="0.25">
      <c r="A50" s="12" t="s">
        <v>26</v>
      </c>
      <c r="B50" s="65" t="s">
        <v>13</v>
      </c>
      <c r="C50" s="15">
        <v>47</v>
      </c>
      <c r="D50" s="15" t="s">
        <v>25</v>
      </c>
      <c r="E50" s="14" t="s">
        <v>23</v>
      </c>
      <c r="F50" s="78">
        <v>102</v>
      </c>
      <c r="G50" s="72">
        <v>100.2</v>
      </c>
      <c r="H50" s="30">
        <v>7.2728123590886717</v>
      </c>
      <c r="I50" s="52">
        <v>4</v>
      </c>
      <c r="J50" s="101">
        <f t="shared" si="8"/>
        <v>1.7964071856287396</v>
      </c>
      <c r="L50" s="12" t="s">
        <v>26</v>
      </c>
      <c r="M50" s="65" t="s">
        <v>13</v>
      </c>
      <c r="N50" s="15">
        <v>47</v>
      </c>
      <c r="O50" s="15" t="s">
        <v>25</v>
      </c>
      <c r="P50" s="14" t="s">
        <v>23</v>
      </c>
      <c r="Q50" s="72">
        <f t="shared" si="3"/>
        <v>102</v>
      </c>
      <c r="R50" s="30">
        <v>97.87</v>
      </c>
      <c r="S50" s="30">
        <v>6.85</v>
      </c>
      <c r="T50" s="14">
        <v>1</v>
      </c>
      <c r="U50" s="52">
        <f t="shared" si="6"/>
        <v>4.2198835189537087</v>
      </c>
      <c r="V50" s="77">
        <f>(Q50-R50)/S50</f>
        <v>0.60291970802919648</v>
      </c>
    </row>
    <row r="51" spans="1:22" x14ac:dyDescent="0.25">
      <c r="A51" s="12" t="s">
        <v>21</v>
      </c>
      <c r="B51" s="65" t="s">
        <v>13</v>
      </c>
      <c r="C51" s="15">
        <v>48</v>
      </c>
      <c r="D51" s="15" t="s">
        <v>25</v>
      </c>
      <c r="E51" s="14" t="s">
        <v>23</v>
      </c>
      <c r="F51" s="78">
        <v>44.4</v>
      </c>
      <c r="G51" s="72">
        <v>45.2</v>
      </c>
      <c r="H51" s="30">
        <v>4.3655901452998709</v>
      </c>
      <c r="I51" s="52">
        <v>4</v>
      </c>
      <c r="J51" s="101">
        <f t="shared" si="8"/>
        <v>-1.7699115044247882</v>
      </c>
      <c r="L51" s="12" t="s">
        <v>21</v>
      </c>
      <c r="M51" s="65" t="s">
        <v>13</v>
      </c>
      <c r="N51" s="15">
        <v>48</v>
      </c>
      <c r="O51" s="15" t="s">
        <v>25</v>
      </c>
      <c r="P51" s="14" t="s">
        <v>23</v>
      </c>
      <c r="Q51" s="72">
        <f t="shared" si="3"/>
        <v>44.4</v>
      </c>
      <c r="R51" s="30">
        <v>45.5</v>
      </c>
      <c r="S51" s="30">
        <v>3.75</v>
      </c>
      <c r="T51" s="14">
        <v>1</v>
      </c>
      <c r="U51" s="52">
        <f t="shared" si="6"/>
        <v>-2.417582417582421</v>
      </c>
      <c r="V51" s="77">
        <f t="shared" si="7"/>
        <v>-0.29333333333333372</v>
      </c>
    </row>
    <row r="52" spans="1:22" x14ac:dyDescent="0.25">
      <c r="A52" s="12" t="s">
        <v>20</v>
      </c>
      <c r="B52" s="65" t="s">
        <v>13</v>
      </c>
      <c r="C52" s="15">
        <v>49</v>
      </c>
      <c r="D52" s="15" t="s">
        <v>25</v>
      </c>
      <c r="E52" s="14" t="s">
        <v>23</v>
      </c>
      <c r="F52" s="78">
        <v>26.3</v>
      </c>
      <c r="G52" s="72">
        <v>25.7</v>
      </c>
      <c r="H52" s="30">
        <v>3.3370702568336168</v>
      </c>
      <c r="I52" s="52">
        <v>4</v>
      </c>
      <c r="J52" s="101">
        <f t="shared" si="8"/>
        <v>2.334630350194558</v>
      </c>
      <c r="L52" s="12" t="s">
        <v>20</v>
      </c>
      <c r="M52" s="65" t="s">
        <v>13</v>
      </c>
      <c r="N52" s="15">
        <v>49</v>
      </c>
      <c r="O52" s="15" t="s">
        <v>25</v>
      </c>
      <c r="P52" s="14" t="s">
        <v>23</v>
      </c>
      <c r="Q52" s="72">
        <f t="shared" si="3"/>
        <v>26.3</v>
      </c>
      <c r="R52" s="30">
        <v>26.27</v>
      </c>
      <c r="S52" s="30">
        <v>4.1399999999999997</v>
      </c>
      <c r="T52" s="14">
        <v>1</v>
      </c>
      <c r="U52" s="52">
        <f t="shared" si="6"/>
        <v>0.11419870574800586</v>
      </c>
      <c r="V52" s="77">
        <f t="shared" si="7"/>
        <v>7.2463768115944779E-3</v>
      </c>
    </row>
    <row r="53" spans="1:22" x14ac:dyDescent="0.25">
      <c r="A53" s="12" t="s">
        <v>19</v>
      </c>
      <c r="B53" s="65" t="s">
        <v>13</v>
      </c>
      <c r="C53" s="15">
        <v>50</v>
      </c>
      <c r="D53" s="15" t="s">
        <v>25</v>
      </c>
      <c r="E53" s="14" t="s">
        <v>23</v>
      </c>
      <c r="F53" s="78">
        <v>22.8</v>
      </c>
      <c r="G53" s="72">
        <v>21.9</v>
      </c>
      <c r="H53" s="30">
        <v>3.1368151450886601</v>
      </c>
      <c r="I53" s="14">
        <v>4</v>
      </c>
      <c r="J53" s="101">
        <f t="shared" si="8"/>
        <v>4.1095890410959006</v>
      </c>
      <c r="L53" s="12" t="s">
        <v>19</v>
      </c>
      <c r="M53" s="65" t="s">
        <v>13</v>
      </c>
      <c r="N53" s="15">
        <v>50</v>
      </c>
      <c r="O53" s="15" t="s">
        <v>25</v>
      </c>
      <c r="P53" s="14" t="s">
        <v>23</v>
      </c>
      <c r="Q53" s="72">
        <f t="shared" si="3"/>
        <v>22.8</v>
      </c>
      <c r="R53" s="30">
        <v>21.88</v>
      </c>
      <c r="S53" s="30">
        <v>1.54</v>
      </c>
      <c r="T53" s="14">
        <v>1</v>
      </c>
      <c r="U53" s="52">
        <f t="shared" si="6"/>
        <v>4.2047531992687466</v>
      </c>
      <c r="V53" s="77">
        <f t="shared" si="7"/>
        <v>0.59740259740259849</v>
      </c>
    </row>
    <row r="54" spans="1:22" x14ac:dyDescent="0.25">
      <c r="A54" s="12" t="s">
        <v>17</v>
      </c>
      <c r="B54" s="65" t="s">
        <v>13</v>
      </c>
      <c r="C54" s="15">
        <v>51</v>
      </c>
      <c r="D54" s="15" t="s">
        <v>25</v>
      </c>
      <c r="E54" s="14" t="s">
        <v>23</v>
      </c>
      <c r="F54" s="78">
        <v>36.5</v>
      </c>
      <c r="G54" s="72">
        <v>35.299999999999997</v>
      </c>
      <c r="H54" s="30">
        <v>3.8403017797740144</v>
      </c>
      <c r="I54" s="14">
        <v>4</v>
      </c>
      <c r="J54" s="101">
        <f t="shared" si="8"/>
        <v>3.3994334277620482</v>
      </c>
      <c r="L54" s="12" t="s">
        <v>17</v>
      </c>
      <c r="M54" s="65" t="s">
        <v>13</v>
      </c>
      <c r="N54" s="15">
        <v>51</v>
      </c>
      <c r="O54" s="15" t="s">
        <v>25</v>
      </c>
      <c r="P54" s="14" t="s">
        <v>23</v>
      </c>
      <c r="Q54" s="72">
        <f t="shared" si="3"/>
        <v>36.5</v>
      </c>
      <c r="R54" s="30">
        <v>35.96</v>
      </c>
      <c r="S54" s="30">
        <v>3.92</v>
      </c>
      <c r="T54" s="14">
        <v>1</v>
      </c>
      <c r="U54" s="52">
        <f t="shared" si="6"/>
        <v>1.5016685205784182</v>
      </c>
      <c r="V54" s="77">
        <f t="shared" si="7"/>
        <v>0.13775510204081612</v>
      </c>
    </row>
    <row r="55" spans="1:22" x14ac:dyDescent="0.25">
      <c r="A55" s="12" t="s">
        <v>22</v>
      </c>
      <c r="B55" s="65" t="s">
        <v>13</v>
      </c>
      <c r="C55" s="15">
        <v>52</v>
      </c>
      <c r="D55" s="15" t="s">
        <v>79</v>
      </c>
      <c r="E55" s="14" t="s">
        <v>23</v>
      </c>
      <c r="F55" s="78">
        <v>35.1</v>
      </c>
      <c r="G55" s="72">
        <v>39</v>
      </c>
      <c r="H55" s="30">
        <v>2.7422991981417093</v>
      </c>
      <c r="I55" s="14">
        <v>4</v>
      </c>
      <c r="J55" s="101">
        <f t="shared" si="8"/>
        <v>-9.9999999999999964</v>
      </c>
      <c r="L55" s="12" t="s">
        <v>22</v>
      </c>
      <c r="M55" s="65" t="s">
        <v>13</v>
      </c>
      <c r="N55" s="15">
        <v>52</v>
      </c>
      <c r="O55" s="15" t="s">
        <v>79</v>
      </c>
      <c r="P55" s="14" t="s">
        <v>23</v>
      </c>
      <c r="Q55" s="72">
        <f t="shared" si="3"/>
        <v>35.1</v>
      </c>
      <c r="R55" s="30">
        <v>34.020000000000003</v>
      </c>
      <c r="S55" s="30">
        <v>3.47</v>
      </c>
      <c r="T55" s="14">
        <v>1</v>
      </c>
      <c r="U55" s="52">
        <f t="shared" si="6"/>
        <v>3.1746031746031695</v>
      </c>
      <c r="V55" s="77">
        <f t="shared" si="7"/>
        <v>0.31123919308357295</v>
      </c>
    </row>
    <row r="56" spans="1:22" x14ac:dyDescent="0.25">
      <c r="A56" s="12" t="s">
        <v>16</v>
      </c>
      <c r="B56" s="65" t="s">
        <v>13</v>
      </c>
      <c r="C56" s="15">
        <v>53</v>
      </c>
      <c r="D56" s="15" t="s">
        <v>79</v>
      </c>
      <c r="E56" s="14" t="s">
        <v>23</v>
      </c>
      <c r="F56" s="73">
        <v>132</v>
      </c>
      <c r="G56" s="72">
        <v>136.19999999999999</v>
      </c>
      <c r="H56" s="30">
        <v>4.4000445440504121</v>
      </c>
      <c r="I56" s="14">
        <v>4</v>
      </c>
      <c r="J56" s="101">
        <f t="shared" si="8"/>
        <v>-3.0837004405286264</v>
      </c>
      <c r="L56" s="12" t="s">
        <v>16</v>
      </c>
      <c r="M56" s="65" t="s">
        <v>13</v>
      </c>
      <c r="N56" s="15">
        <v>53</v>
      </c>
      <c r="O56" s="15" t="s">
        <v>79</v>
      </c>
      <c r="P56" s="14" t="s">
        <v>23</v>
      </c>
      <c r="Q56" s="72">
        <f t="shared" si="3"/>
        <v>132</v>
      </c>
      <c r="R56" s="30">
        <v>129.19999999999999</v>
      </c>
      <c r="S56" s="30">
        <v>3.5</v>
      </c>
      <c r="T56" s="14">
        <v>1</v>
      </c>
      <c r="U56" s="52">
        <f t="shared" si="6"/>
        <v>2.1671826625387087</v>
      </c>
      <c r="V56" s="77">
        <f t="shared" si="7"/>
        <v>0.80000000000000326</v>
      </c>
    </row>
    <row r="57" spans="1:22" x14ac:dyDescent="0.25">
      <c r="A57" s="12" t="s">
        <v>12</v>
      </c>
      <c r="B57" s="65" t="s">
        <v>13</v>
      </c>
      <c r="C57" s="15">
        <v>54</v>
      </c>
      <c r="D57" s="15" t="s">
        <v>79</v>
      </c>
      <c r="E57" s="14" t="s">
        <v>23</v>
      </c>
      <c r="F57" s="73">
        <v>176</v>
      </c>
      <c r="G57" s="72">
        <v>179.1</v>
      </c>
      <c r="H57" s="30">
        <v>5.2802114612750009</v>
      </c>
      <c r="I57" s="14">
        <v>4</v>
      </c>
      <c r="J57" s="101">
        <f t="shared" si="8"/>
        <v>-1.7308766052484614</v>
      </c>
      <c r="L57" s="12" t="s">
        <v>12</v>
      </c>
      <c r="M57" s="65" t="s">
        <v>13</v>
      </c>
      <c r="N57" s="15">
        <v>54</v>
      </c>
      <c r="O57" s="15" t="s">
        <v>79</v>
      </c>
      <c r="P57" s="14" t="s">
        <v>23</v>
      </c>
      <c r="Q57" s="72">
        <f t="shared" si="3"/>
        <v>176</v>
      </c>
      <c r="R57" s="30">
        <v>171.3</v>
      </c>
      <c r="S57" s="30">
        <v>6.1</v>
      </c>
      <c r="T57" s="14">
        <v>1</v>
      </c>
      <c r="U57" s="52">
        <f t="shared" si="6"/>
        <v>2.7437244600116686</v>
      </c>
      <c r="V57" s="77">
        <f t="shared" si="7"/>
        <v>0.77049180327868672</v>
      </c>
    </row>
    <row r="58" spans="1:22" x14ac:dyDescent="0.25">
      <c r="A58" s="12" t="s">
        <v>20</v>
      </c>
      <c r="B58" s="65" t="s">
        <v>13</v>
      </c>
      <c r="C58" s="15">
        <v>55</v>
      </c>
      <c r="D58" s="15" t="s">
        <v>79</v>
      </c>
      <c r="E58" s="14" t="s">
        <v>23</v>
      </c>
      <c r="F58" s="78">
        <v>53.8</v>
      </c>
      <c r="G58" s="72">
        <v>54.8</v>
      </c>
      <c r="H58" s="30">
        <v>3.0099762998767372</v>
      </c>
      <c r="I58" s="14">
        <v>4</v>
      </c>
      <c r="J58" s="101">
        <f t="shared" si="8"/>
        <v>-1.8248175182481754</v>
      </c>
      <c r="L58" s="12" t="s">
        <v>20</v>
      </c>
      <c r="M58" s="65" t="s">
        <v>13</v>
      </c>
      <c r="N58" s="15">
        <v>55</v>
      </c>
      <c r="O58" s="15" t="s">
        <v>79</v>
      </c>
      <c r="P58" s="14" t="s">
        <v>23</v>
      </c>
      <c r="Q58" s="72">
        <f t="shared" si="3"/>
        <v>53.8</v>
      </c>
      <c r="R58" s="30">
        <v>51.83</v>
      </c>
      <c r="S58" s="30">
        <v>1.64</v>
      </c>
      <c r="T58" s="14">
        <v>1</v>
      </c>
      <c r="U58" s="52">
        <f t="shared" si="6"/>
        <v>3.800887516882113</v>
      </c>
      <c r="V58" s="77">
        <f t="shared" si="7"/>
        <v>1.2012195121951212</v>
      </c>
    </row>
    <row r="59" spans="1:22" x14ac:dyDescent="0.25">
      <c r="A59" s="12" t="s">
        <v>19</v>
      </c>
      <c r="B59" s="65" t="s">
        <v>13</v>
      </c>
      <c r="C59" s="15">
        <v>56</v>
      </c>
      <c r="D59" s="15" t="s">
        <v>79</v>
      </c>
      <c r="E59" s="14" t="s">
        <v>23</v>
      </c>
      <c r="F59" s="78">
        <v>95.4</v>
      </c>
      <c r="G59" s="72">
        <v>96.7</v>
      </c>
      <c r="H59" s="30">
        <v>3.7583357778909399</v>
      </c>
      <c r="I59" s="14">
        <v>4</v>
      </c>
      <c r="J59" s="101">
        <f t="shared" si="8"/>
        <v>-1.3443640124095111</v>
      </c>
      <c r="L59" s="12" t="s">
        <v>19</v>
      </c>
      <c r="M59" s="65" t="s">
        <v>13</v>
      </c>
      <c r="N59" s="15">
        <v>56</v>
      </c>
      <c r="O59" s="15" t="s">
        <v>79</v>
      </c>
      <c r="P59" s="14" t="s">
        <v>23</v>
      </c>
      <c r="Q59" s="72">
        <f t="shared" si="3"/>
        <v>95.4</v>
      </c>
      <c r="R59" s="30">
        <v>92.52</v>
      </c>
      <c r="S59" s="30">
        <v>2.2200000000000002</v>
      </c>
      <c r="T59" s="14">
        <v>1</v>
      </c>
      <c r="U59" s="52">
        <f>((Q59-R59)/R59)*100</f>
        <v>3.1128404669260803</v>
      </c>
      <c r="V59" s="77">
        <f>(Q59-R59)/S59</f>
        <v>1.2972972972973016</v>
      </c>
    </row>
    <row r="60" spans="1:22" x14ac:dyDescent="0.25">
      <c r="A60" s="12" t="s">
        <v>17</v>
      </c>
      <c r="B60" s="65" t="s">
        <v>13</v>
      </c>
      <c r="C60" s="15">
        <v>57</v>
      </c>
      <c r="D60" s="15" t="s">
        <v>79</v>
      </c>
      <c r="E60" s="14" t="s">
        <v>23</v>
      </c>
      <c r="F60" s="73">
        <v>168</v>
      </c>
      <c r="G60" s="72">
        <v>168.2</v>
      </c>
      <c r="H60" s="30">
        <v>5.0735044357452797</v>
      </c>
      <c r="I60" s="14">
        <v>4</v>
      </c>
      <c r="J60" s="101">
        <f t="shared" ref="J60" si="9">((F60-G60)/G60)*100</f>
        <v>-0.11890606420926791</v>
      </c>
      <c r="L60" s="12" t="s">
        <v>17</v>
      </c>
      <c r="M60" s="65" t="s">
        <v>13</v>
      </c>
      <c r="N60" s="15">
        <v>57</v>
      </c>
      <c r="O60" s="15" t="s">
        <v>79</v>
      </c>
      <c r="P60" s="14" t="s">
        <v>15</v>
      </c>
      <c r="Q60" s="72">
        <f t="shared" si="3"/>
        <v>168</v>
      </c>
      <c r="R60" s="30">
        <v>164.8</v>
      </c>
      <c r="S60" s="30">
        <v>4.5</v>
      </c>
      <c r="T60" s="14" t="s">
        <v>74</v>
      </c>
      <c r="U60" s="52">
        <f>((Q60-R60)/R60)*100</f>
        <v>1.9417475728155269</v>
      </c>
      <c r="V60" s="77">
        <f t="shared" ref="V60:V66" si="10">(Q60-R60)/S60</f>
        <v>0.71111111111110858</v>
      </c>
    </row>
    <row r="61" spans="1:22" x14ac:dyDescent="0.25">
      <c r="A61" s="12" t="s">
        <v>22</v>
      </c>
      <c r="B61" s="65" t="s">
        <v>13</v>
      </c>
      <c r="C61" s="15">
        <v>58</v>
      </c>
      <c r="D61" s="15" t="s">
        <v>18</v>
      </c>
      <c r="E61" s="14" t="s">
        <v>15</v>
      </c>
      <c r="F61" s="41">
        <v>0.43</v>
      </c>
      <c r="G61" s="30">
        <v>0.4</v>
      </c>
      <c r="H61" s="30">
        <v>3.8752682320610306E-2</v>
      </c>
      <c r="I61" s="14">
        <v>4</v>
      </c>
      <c r="J61" s="89">
        <f t="shared" ref="J61:J67" si="11">((F61-G61))</f>
        <v>2.9999999999999971E-2</v>
      </c>
      <c r="L61" s="12" t="s">
        <v>22</v>
      </c>
      <c r="M61" s="65" t="s">
        <v>13</v>
      </c>
      <c r="N61" s="15">
        <v>58</v>
      </c>
      <c r="O61" s="15" t="s">
        <v>18</v>
      </c>
      <c r="P61" s="14" t="s">
        <v>15</v>
      </c>
      <c r="Q61" s="30">
        <f t="shared" si="3"/>
        <v>0.43</v>
      </c>
      <c r="R61" s="30">
        <v>0.42670000000000002</v>
      </c>
      <c r="S61" s="30">
        <v>8.0799999999999997E-2</v>
      </c>
      <c r="T61" s="14" t="s">
        <v>74</v>
      </c>
      <c r="U61" s="30">
        <f>Q61-R61</f>
        <v>3.2999999999999696E-3</v>
      </c>
      <c r="V61" s="77">
        <f t="shared" si="10"/>
        <v>4.0841584158415468E-2</v>
      </c>
    </row>
    <row r="62" spans="1:22" x14ac:dyDescent="0.25">
      <c r="A62" s="12" t="s">
        <v>16</v>
      </c>
      <c r="B62" s="65" t="s">
        <v>13</v>
      </c>
      <c r="C62" s="15">
        <v>59</v>
      </c>
      <c r="D62" s="15" t="s">
        <v>18</v>
      </c>
      <c r="E62" s="14" t="s">
        <v>15</v>
      </c>
      <c r="F62" s="41">
        <v>16.18</v>
      </c>
      <c r="G62" s="30">
        <v>16.12</v>
      </c>
      <c r="H62" s="30">
        <v>0.20125314140156741</v>
      </c>
      <c r="I62" s="52">
        <v>4</v>
      </c>
      <c r="J62" s="89">
        <f t="shared" si="11"/>
        <v>5.9999999999998721E-2</v>
      </c>
      <c r="L62" s="12" t="s">
        <v>16</v>
      </c>
      <c r="M62" s="65" t="s">
        <v>13</v>
      </c>
      <c r="N62" s="15">
        <v>59</v>
      </c>
      <c r="O62" s="15" t="s">
        <v>18</v>
      </c>
      <c r="P62" s="14" t="s">
        <v>15</v>
      </c>
      <c r="Q62" s="30">
        <f t="shared" si="3"/>
        <v>16.18</v>
      </c>
      <c r="R62" s="30">
        <v>16.13</v>
      </c>
      <c r="S62" s="69">
        <v>0.06</v>
      </c>
      <c r="T62" s="14" t="s">
        <v>74</v>
      </c>
      <c r="U62" s="30">
        <f t="shared" ref="U62:U67" si="12">Q62-R62</f>
        <v>5.0000000000000711E-2</v>
      </c>
      <c r="V62" s="77">
        <f t="shared" si="10"/>
        <v>0.83333333333334525</v>
      </c>
    </row>
    <row r="63" spans="1:22" x14ac:dyDescent="0.25">
      <c r="A63" s="12" t="s">
        <v>12</v>
      </c>
      <c r="B63" s="65" t="s">
        <v>13</v>
      </c>
      <c r="C63" s="15">
        <v>61</v>
      </c>
      <c r="D63" s="15" t="s">
        <v>18</v>
      </c>
      <c r="E63" s="14" t="s">
        <v>15</v>
      </c>
      <c r="F63" s="41">
        <v>5.42</v>
      </c>
      <c r="G63" s="30">
        <v>5.41</v>
      </c>
      <c r="H63" s="30">
        <v>9.043999722662964E-2</v>
      </c>
      <c r="I63" s="52">
        <v>4</v>
      </c>
      <c r="J63" s="89">
        <f t="shared" si="11"/>
        <v>9.9999999999997868E-3</v>
      </c>
      <c r="L63" s="12" t="s">
        <v>12</v>
      </c>
      <c r="M63" s="65" t="s">
        <v>13</v>
      </c>
      <c r="N63" s="15">
        <v>61</v>
      </c>
      <c r="O63" s="15" t="s">
        <v>18</v>
      </c>
      <c r="P63" s="14" t="s">
        <v>15</v>
      </c>
      <c r="Q63" s="30">
        <f t="shared" si="3"/>
        <v>5.42</v>
      </c>
      <c r="R63" s="30">
        <v>5.4039999999999999</v>
      </c>
      <c r="S63" s="69">
        <v>6.4000000000000001E-2</v>
      </c>
      <c r="T63" s="14" t="s">
        <v>74</v>
      </c>
      <c r="U63" s="30">
        <f t="shared" si="12"/>
        <v>1.6000000000000014E-2</v>
      </c>
      <c r="V63" s="77">
        <f t="shared" si="10"/>
        <v>0.25000000000000022</v>
      </c>
    </row>
    <row r="64" spans="1:22" x14ac:dyDescent="0.25">
      <c r="A64" s="12" t="s">
        <v>26</v>
      </c>
      <c r="B64" s="65" t="s">
        <v>13</v>
      </c>
      <c r="C64" s="15">
        <v>63</v>
      </c>
      <c r="D64" s="15" t="s">
        <v>18</v>
      </c>
      <c r="E64" s="14" t="s">
        <v>15</v>
      </c>
      <c r="F64" s="41">
        <v>6.72</v>
      </c>
      <c r="G64" s="30">
        <v>6.72</v>
      </c>
      <c r="H64" s="30">
        <v>0.10405454980548709</v>
      </c>
      <c r="I64" s="52">
        <v>4</v>
      </c>
      <c r="J64" s="89">
        <f t="shared" si="11"/>
        <v>0</v>
      </c>
      <c r="L64" s="12" t="s">
        <v>26</v>
      </c>
      <c r="M64" s="65" t="s">
        <v>13</v>
      </c>
      <c r="N64" s="15">
        <v>63</v>
      </c>
      <c r="O64" s="15" t="s">
        <v>18</v>
      </c>
      <c r="P64" s="14" t="s">
        <v>15</v>
      </c>
      <c r="Q64" s="30">
        <f t="shared" si="3"/>
        <v>6.72</v>
      </c>
      <c r="R64" s="30">
        <v>6.7069999999999999</v>
      </c>
      <c r="S64" s="69">
        <v>6.8000000000000005E-2</v>
      </c>
      <c r="T64" s="14" t="s">
        <v>74</v>
      </c>
      <c r="U64" s="30">
        <f t="shared" si="12"/>
        <v>1.2999999999999901E-2</v>
      </c>
      <c r="V64" s="77">
        <f t="shared" si="10"/>
        <v>0.19117647058823381</v>
      </c>
    </row>
    <row r="65" spans="1:22" x14ac:dyDescent="0.25">
      <c r="A65" s="12" t="s">
        <v>24</v>
      </c>
      <c r="B65" s="65" t="s">
        <v>13</v>
      </c>
      <c r="C65" s="15">
        <v>64</v>
      </c>
      <c r="D65" s="15" t="s">
        <v>18</v>
      </c>
      <c r="E65" s="14" t="s">
        <v>15</v>
      </c>
      <c r="F65" s="41">
        <v>19.78</v>
      </c>
      <c r="G65" s="30">
        <v>19.78</v>
      </c>
      <c r="H65" s="30">
        <v>0.2386209770858187</v>
      </c>
      <c r="I65" s="52">
        <v>4</v>
      </c>
      <c r="J65" s="89">
        <f t="shared" si="11"/>
        <v>0</v>
      </c>
      <c r="L65" s="12" t="s">
        <v>24</v>
      </c>
      <c r="M65" s="65" t="s">
        <v>13</v>
      </c>
      <c r="N65" s="15">
        <v>64</v>
      </c>
      <c r="O65" s="15" t="s">
        <v>18</v>
      </c>
      <c r="P65" s="14" t="s">
        <v>15</v>
      </c>
      <c r="Q65" s="30">
        <f t="shared" si="3"/>
        <v>19.78</v>
      </c>
      <c r="R65" s="30">
        <v>19.75</v>
      </c>
      <c r="S65" s="69">
        <v>0.08</v>
      </c>
      <c r="T65" s="14" t="s">
        <v>74</v>
      </c>
      <c r="U65" s="30">
        <f>Q65-R65</f>
        <v>3.0000000000001137E-2</v>
      </c>
      <c r="V65" s="77">
        <f t="shared" si="10"/>
        <v>0.37500000000001421</v>
      </c>
    </row>
    <row r="66" spans="1:22" x14ac:dyDescent="0.25">
      <c r="A66" s="12" t="s">
        <v>20</v>
      </c>
      <c r="B66" s="65" t="s">
        <v>13</v>
      </c>
      <c r="C66" s="15">
        <v>65</v>
      </c>
      <c r="D66" s="15" t="s">
        <v>18</v>
      </c>
      <c r="E66" s="14" t="s">
        <v>15</v>
      </c>
      <c r="F66" s="41">
        <v>12.55</v>
      </c>
      <c r="G66" s="30">
        <v>12.54</v>
      </c>
      <c r="H66" s="30">
        <v>0.16447908496572547</v>
      </c>
      <c r="I66" s="52">
        <v>4</v>
      </c>
      <c r="J66" s="89">
        <f t="shared" si="11"/>
        <v>1.0000000000001563E-2</v>
      </c>
      <c r="L66" s="12" t="s">
        <v>20</v>
      </c>
      <c r="M66" s="65" t="s">
        <v>13</v>
      </c>
      <c r="N66" s="15">
        <v>65</v>
      </c>
      <c r="O66" s="15" t="s">
        <v>18</v>
      </c>
      <c r="P66" s="14" t="s">
        <v>15</v>
      </c>
      <c r="Q66" s="30">
        <f t="shared" si="3"/>
        <v>12.55</v>
      </c>
      <c r="R66" s="30">
        <v>12.55</v>
      </c>
      <c r="S66" s="69">
        <v>7.0000000000000007E-2</v>
      </c>
      <c r="T66" s="14" t="s">
        <v>74</v>
      </c>
      <c r="U66" s="30">
        <f t="shared" si="12"/>
        <v>0</v>
      </c>
      <c r="V66" s="77">
        <f t="shared" si="10"/>
        <v>0</v>
      </c>
    </row>
    <row r="67" spans="1:22" x14ac:dyDescent="0.25">
      <c r="A67" s="50" t="s">
        <v>19</v>
      </c>
      <c r="B67" s="67" t="s">
        <v>13</v>
      </c>
      <c r="C67" s="15">
        <v>66</v>
      </c>
      <c r="D67" s="51" t="s">
        <v>18</v>
      </c>
      <c r="E67" s="40" t="s">
        <v>15</v>
      </c>
      <c r="F67" s="41">
        <v>13.7</v>
      </c>
      <c r="G67" s="30">
        <v>13.69</v>
      </c>
      <c r="H67" s="30">
        <v>0.1762969021736612</v>
      </c>
      <c r="I67" s="52">
        <v>4</v>
      </c>
      <c r="J67" s="89">
        <f t="shared" si="11"/>
        <v>9.9999999999997868E-3</v>
      </c>
      <c r="L67" s="50" t="s">
        <v>19</v>
      </c>
      <c r="M67" s="67" t="s">
        <v>13</v>
      </c>
      <c r="N67" s="51">
        <v>66</v>
      </c>
      <c r="O67" s="51" t="s">
        <v>18</v>
      </c>
      <c r="P67" s="40" t="s">
        <v>15</v>
      </c>
      <c r="Q67" s="30">
        <f t="shared" si="3"/>
        <v>13.7</v>
      </c>
      <c r="R67" s="41">
        <v>13.71</v>
      </c>
      <c r="S67" s="69">
        <v>0.09</v>
      </c>
      <c r="T67" s="73">
        <v>1</v>
      </c>
      <c r="U67" s="30">
        <f t="shared" si="12"/>
        <v>-1.0000000000001563E-2</v>
      </c>
      <c r="V67" s="68">
        <f>(Q67-R67)/S67</f>
        <v>-0.11111111111112848</v>
      </c>
    </row>
    <row r="68" spans="1:22" x14ac:dyDescent="0.25">
      <c r="A68" s="12" t="s">
        <v>12</v>
      </c>
      <c r="B68" s="65" t="s">
        <v>13</v>
      </c>
      <c r="C68" s="15">
        <v>66</v>
      </c>
      <c r="D68" s="15" t="s">
        <v>14</v>
      </c>
      <c r="E68" s="14" t="s">
        <v>15</v>
      </c>
      <c r="F68" s="41">
        <v>2.78</v>
      </c>
      <c r="G68" s="30">
        <v>2.72</v>
      </c>
      <c r="H68" s="30">
        <v>0.27200000000000002</v>
      </c>
      <c r="I68" s="52">
        <v>4</v>
      </c>
      <c r="J68" s="101">
        <f t="shared" si="8"/>
        <v>2.205882352941162</v>
      </c>
      <c r="L68" s="12" t="s">
        <v>12</v>
      </c>
      <c r="M68" s="65" t="s">
        <v>13</v>
      </c>
      <c r="N68" s="15">
        <v>66</v>
      </c>
      <c r="O68" s="15" t="s">
        <v>14</v>
      </c>
      <c r="P68" s="14" t="s">
        <v>15</v>
      </c>
      <c r="Q68" s="30">
        <f t="shared" si="3"/>
        <v>2.78</v>
      </c>
      <c r="R68" s="30">
        <v>2.7040000000000002</v>
      </c>
      <c r="S68" s="69">
        <v>0.09</v>
      </c>
      <c r="T68" s="14">
        <v>1</v>
      </c>
      <c r="U68" s="52">
        <f>((Q68-R68)/R68)*100</f>
        <v>2.8106508875739502</v>
      </c>
      <c r="V68" s="77">
        <f>(Q68-R68)/S68</f>
        <v>0.84444444444444033</v>
      </c>
    </row>
    <row r="69" spans="1:22" ht="15.75" thickBot="1" x14ac:dyDescent="0.3">
      <c r="A69" s="108" t="s">
        <v>24</v>
      </c>
      <c r="B69" s="109" t="s">
        <v>13</v>
      </c>
      <c r="C69" s="76">
        <v>67</v>
      </c>
      <c r="D69" s="110" t="s">
        <v>14</v>
      </c>
      <c r="E69" s="81" t="s">
        <v>15</v>
      </c>
      <c r="F69" s="63">
        <v>5.49</v>
      </c>
      <c r="G69" s="61">
        <v>5.58</v>
      </c>
      <c r="H69" s="61">
        <v>0.55800000000000005</v>
      </c>
      <c r="I69" s="62">
        <v>4</v>
      </c>
      <c r="J69" s="103">
        <f t="shared" si="8"/>
        <v>-1.6129032258064491</v>
      </c>
      <c r="L69" s="108" t="s">
        <v>24</v>
      </c>
      <c r="M69" s="109" t="s">
        <v>13</v>
      </c>
      <c r="N69" s="110">
        <v>67</v>
      </c>
      <c r="O69" s="110" t="s">
        <v>14</v>
      </c>
      <c r="P69" s="60" t="s">
        <v>15</v>
      </c>
      <c r="Q69" s="63">
        <f t="shared" si="3"/>
        <v>5.49</v>
      </c>
      <c r="R69" s="63">
        <v>5.4640000000000004</v>
      </c>
      <c r="S69" s="82">
        <v>0.1</v>
      </c>
      <c r="T69" s="74">
        <v>1</v>
      </c>
      <c r="U69" s="62">
        <f t="shared" ref="U69" si="13">((Q69-R69)/R69)*100</f>
        <v>0.47584187408491574</v>
      </c>
      <c r="V69" s="71">
        <f t="shared" ref="V69" si="14">(Q69-R69)/S69</f>
        <v>0.25999999999999801</v>
      </c>
    </row>
  </sheetData>
  <sheetProtection algorithmName="SHA-512" hashValue="r4ot23Udo+D9BstUaau+BldeT53Uf3xB4V/2dYzb2FWrMtGhyyk7KyWq/LunOaPmuTkSRdkm3ZZzcL7Xuj08fw==" saltValue="JQyvlLRY3qhVZfPxKzVqTg==" spinCount="100000" sheet="1" objects="1" scenarios="1" selectLockedCells="1" selectUnlockedCells="1"/>
  <mergeCells count="3">
    <mergeCell ref="A2:J2"/>
    <mergeCell ref="A8:J8"/>
    <mergeCell ref="L8:V8"/>
  </mergeCells>
  <conditionalFormatting sqref="V46:V59 V67">
    <cfRule type="cellIs" dxfId="140" priority="28" stopIfTrue="1" operator="between">
      <formula>-2</formula>
      <formula>2</formula>
    </cfRule>
    <cfRule type="cellIs" dxfId="139" priority="29" stopIfTrue="1" operator="between">
      <formula>-3</formula>
      <formula>3</formula>
    </cfRule>
    <cfRule type="cellIs" dxfId="138" priority="30" operator="notBetween">
      <formula>-3</formula>
      <formula>3</formula>
    </cfRule>
  </conditionalFormatting>
  <conditionalFormatting sqref="V60:V66">
    <cfRule type="cellIs" dxfId="137" priority="25" stopIfTrue="1" operator="between">
      <formula>-2</formula>
      <formula>2</formula>
    </cfRule>
    <cfRule type="cellIs" dxfId="136" priority="26" stopIfTrue="1" operator="between">
      <formula>-3</formula>
      <formula>3</formula>
    </cfRule>
    <cfRule type="cellIs" dxfId="135" priority="27" operator="notBetween">
      <formula>-3</formula>
      <formula>3</formula>
    </cfRule>
  </conditionalFormatting>
  <conditionalFormatting sqref="V68">
    <cfRule type="cellIs" dxfId="134" priority="7" stopIfTrue="1" operator="between">
      <formula>-2</formula>
      <formula>2</formula>
    </cfRule>
    <cfRule type="cellIs" dxfId="133" priority="8" stopIfTrue="1" operator="between">
      <formula>-3</formula>
      <formula>3</formula>
    </cfRule>
    <cfRule type="cellIs" dxfId="132" priority="9" operator="notBetween">
      <formula>-3</formula>
      <formula>3</formula>
    </cfRule>
  </conditionalFormatting>
  <conditionalFormatting sqref="V69">
    <cfRule type="cellIs" dxfId="131" priority="10" stopIfTrue="1" operator="between">
      <formula>-2</formula>
      <formula>2</formula>
    </cfRule>
    <cfRule type="cellIs" dxfId="130" priority="11" stopIfTrue="1" operator="between">
      <formula>-3</formula>
      <formula>3</formula>
    </cfRule>
    <cfRule type="cellIs" dxfId="129" priority="12" operator="notBetween">
      <formula>-3</formula>
      <formula>3</formula>
    </cfRule>
  </conditionalFormatting>
  <conditionalFormatting sqref="V33:V35 V45">
    <cfRule type="cellIs" dxfId="128" priority="1" stopIfTrue="1" operator="between">
      <formula>-2</formula>
      <formula>2</formula>
    </cfRule>
    <cfRule type="cellIs" dxfId="127" priority="2" stopIfTrue="1" operator="between">
      <formula>-3</formula>
      <formula>3</formula>
    </cfRule>
    <cfRule type="cellIs" dxfId="12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67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215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90.7</v>
      </c>
      <c r="G14" s="87">
        <v>87.434658828972616</v>
      </c>
      <c r="H14" s="47">
        <f>G14*0.04</f>
        <v>3.4973863531589049</v>
      </c>
      <c r="I14" s="44"/>
      <c r="J14" s="106">
        <f>((F14-G14)/G14)*100</f>
        <v>3.7346073224973497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52"/>
      <c r="V14" s="21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130.19999999999999</v>
      </c>
      <c r="G15" s="87">
        <v>129.70250000000001</v>
      </c>
      <c r="H15" s="47">
        <f>2.7/2</f>
        <v>1.35</v>
      </c>
      <c r="I15" s="44"/>
      <c r="J15" s="107">
        <f>F15-G15</f>
        <v>0.49749999999997385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52"/>
      <c r="V15" s="21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6.47</v>
      </c>
      <c r="G16" s="47">
        <v>6.3239390379126545</v>
      </c>
      <c r="H16" s="47">
        <f>G16*(12.5/200)</f>
        <v>0.39524618986954091</v>
      </c>
      <c r="I16" s="44"/>
      <c r="J16" s="106">
        <f t="shared" ref="J16:J28" si="0">((F16-G16)/G16)*100</f>
        <v>2.3096516460973922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52"/>
      <c r="V16" s="21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6.5</v>
      </c>
      <c r="G17" s="47">
        <v>6.3697159868557254</v>
      </c>
      <c r="H17" s="47">
        <f>G17*(12.5/200)</f>
        <v>0.39810724917848284</v>
      </c>
      <c r="I17" s="44"/>
      <c r="J17" s="106">
        <f t="shared" si="0"/>
        <v>2.0453661264195007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52"/>
      <c r="V17" s="21"/>
    </row>
    <row r="18" spans="1:22" x14ac:dyDescent="0.25">
      <c r="A18" s="42" t="s">
        <v>24</v>
      </c>
      <c r="B18" s="66" t="s">
        <v>13</v>
      </c>
      <c r="C18" s="45">
        <v>6</v>
      </c>
      <c r="D18" s="45" t="s">
        <v>57</v>
      </c>
      <c r="E18" s="44" t="s">
        <v>55</v>
      </c>
      <c r="F18" s="75">
        <v>13.6</v>
      </c>
      <c r="G18" s="87">
        <v>13.282334956317456</v>
      </c>
      <c r="H18" s="47">
        <f>G18*(12.5/200)</f>
        <v>0.830145934769841</v>
      </c>
      <c r="I18" s="44"/>
      <c r="J18" s="106">
        <f t="shared" si="0"/>
        <v>2.3916355424499605</v>
      </c>
      <c r="K18" s="32"/>
      <c r="L18" s="42" t="s">
        <v>24</v>
      </c>
      <c r="M18" s="66" t="s">
        <v>13</v>
      </c>
      <c r="N18" s="45">
        <v>6</v>
      </c>
      <c r="O18" s="45" t="s">
        <v>57</v>
      </c>
      <c r="P18" s="44" t="s">
        <v>55</v>
      </c>
      <c r="Q18" s="75"/>
      <c r="R18" s="47"/>
      <c r="S18" s="44"/>
      <c r="T18" s="44"/>
      <c r="U18" s="52"/>
      <c r="V18" s="21"/>
    </row>
    <row r="19" spans="1:22" x14ac:dyDescent="0.25">
      <c r="A19" s="42" t="s">
        <v>20</v>
      </c>
      <c r="B19" s="66" t="s">
        <v>13</v>
      </c>
      <c r="C19" s="45">
        <v>7</v>
      </c>
      <c r="D19" s="45" t="s">
        <v>56</v>
      </c>
      <c r="E19" s="44" t="s">
        <v>55</v>
      </c>
      <c r="F19" s="75">
        <v>13.6</v>
      </c>
      <c r="G19" s="87">
        <v>13.366317621704821</v>
      </c>
      <c r="H19" s="47">
        <f t="shared" ref="H19" si="1">G19*(12.5/200)</f>
        <v>0.83539485135655134</v>
      </c>
      <c r="I19" s="44"/>
      <c r="J19" s="106">
        <f t="shared" si="0"/>
        <v>1.7482928724940248</v>
      </c>
      <c r="K19" s="32"/>
      <c r="L19" s="42" t="s">
        <v>20</v>
      </c>
      <c r="M19" s="66" t="s">
        <v>13</v>
      </c>
      <c r="N19" s="45">
        <v>7</v>
      </c>
      <c r="O19" s="45" t="s">
        <v>56</v>
      </c>
      <c r="P19" s="44" t="s">
        <v>55</v>
      </c>
      <c r="Q19" s="75"/>
      <c r="R19" s="47"/>
      <c r="S19" s="44"/>
      <c r="T19" s="44"/>
      <c r="U19" s="52"/>
      <c r="V19" s="21"/>
    </row>
    <row r="20" spans="1:22" x14ac:dyDescent="0.25">
      <c r="A20" s="42" t="s">
        <v>17</v>
      </c>
      <c r="B20" s="66" t="s">
        <v>13</v>
      </c>
      <c r="C20" s="45">
        <v>9</v>
      </c>
      <c r="D20" s="45" t="s">
        <v>52</v>
      </c>
      <c r="E20" s="44" t="s">
        <v>53</v>
      </c>
      <c r="F20" s="46">
        <v>7.15</v>
      </c>
      <c r="G20" s="47">
        <v>9.41</v>
      </c>
      <c r="H20" s="47">
        <f>G20*0.075</f>
        <v>0.70574999999999999</v>
      </c>
      <c r="I20" s="44"/>
      <c r="J20" s="104">
        <f>((F20-G20)/G20)*100</f>
        <v>-24.017003188097767</v>
      </c>
      <c r="K20" s="32"/>
      <c r="L20" s="42" t="s">
        <v>17</v>
      </c>
      <c r="M20" s="66" t="s">
        <v>13</v>
      </c>
      <c r="N20" s="45">
        <v>9</v>
      </c>
      <c r="O20" s="45" t="s">
        <v>52</v>
      </c>
      <c r="P20" s="44" t="s">
        <v>53</v>
      </c>
      <c r="Q20" s="75"/>
      <c r="R20" s="47"/>
      <c r="S20" s="44"/>
      <c r="T20" s="44"/>
      <c r="U20" s="52"/>
      <c r="V20" s="21"/>
    </row>
    <row r="21" spans="1:22" x14ac:dyDescent="0.25">
      <c r="A21" s="12" t="s">
        <v>51</v>
      </c>
      <c r="B21" s="65" t="s">
        <v>43</v>
      </c>
      <c r="C21" s="15">
        <v>10</v>
      </c>
      <c r="D21" s="15" t="s">
        <v>44</v>
      </c>
      <c r="E21" s="14" t="s">
        <v>45</v>
      </c>
      <c r="F21" s="90">
        <v>6.7000000000000002E-3</v>
      </c>
      <c r="G21" s="41">
        <v>6.7892744214511573</v>
      </c>
      <c r="H21" s="30">
        <f>G21*0.05</f>
        <v>0.3394637210725579</v>
      </c>
      <c r="I21" s="14"/>
      <c r="J21" s="104">
        <f t="shared" si="0"/>
        <v>-99.901314933171193</v>
      </c>
      <c r="K21" s="32"/>
      <c r="L21" s="12" t="s">
        <v>51</v>
      </c>
      <c r="M21" s="13" t="s">
        <v>43</v>
      </c>
      <c r="N21" s="14">
        <v>10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x14ac:dyDescent="0.25">
      <c r="A22" s="12" t="s">
        <v>50</v>
      </c>
      <c r="B22" s="65" t="s">
        <v>43</v>
      </c>
      <c r="C22" s="15">
        <v>11</v>
      </c>
      <c r="D22" s="15" t="s">
        <v>44</v>
      </c>
      <c r="E22" s="14" t="s">
        <v>45</v>
      </c>
      <c r="F22" s="90">
        <v>1.2999999999999999E-2</v>
      </c>
      <c r="G22" s="78">
        <v>12.980061957645608</v>
      </c>
      <c r="H22" s="30">
        <f t="shared" ref="H22:H28" si="2">G22*0.05</f>
        <v>0.6490030978822805</v>
      </c>
      <c r="I22" s="52"/>
      <c r="J22" s="104">
        <f t="shared" si="0"/>
        <v>-99.899846394859907</v>
      </c>
      <c r="K22" s="32"/>
      <c r="L22" s="12" t="s">
        <v>50</v>
      </c>
      <c r="M22" s="13" t="s">
        <v>43</v>
      </c>
      <c r="N22" s="14">
        <v>11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x14ac:dyDescent="0.25">
      <c r="A23" s="12" t="s">
        <v>49</v>
      </c>
      <c r="B23" s="65" t="s">
        <v>43</v>
      </c>
      <c r="C23" s="15">
        <v>12</v>
      </c>
      <c r="D23" s="15" t="s">
        <v>44</v>
      </c>
      <c r="E23" s="14" t="s">
        <v>45</v>
      </c>
      <c r="F23" s="90">
        <v>2.0799999999999999E-2</v>
      </c>
      <c r="G23" s="78">
        <v>20.44272291643334</v>
      </c>
      <c r="H23" s="30">
        <f t="shared" si="2"/>
        <v>1.0221361458216671</v>
      </c>
      <c r="I23" s="52"/>
      <c r="J23" s="104">
        <f t="shared" si="0"/>
        <v>-99.898252301882536</v>
      </c>
      <c r="L23" s="12" t="s">
        <v>49</v>
      </c>
      <c r="M23" s="13" t="s">
        <v>43</v>
      </c>
      <c r="N23" s="14">
        <v>12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70</v>
      </c>
      <c r="B24" s="65" t="s">
        <v>43</v>
      </c>
      <c r="C24" s="15">
        <v>13</v>
      </c>
      <c r="D24" s="15" t="s">
        <v>44</v>
      </c>
      <c r="E24" s="14" t="s">
        <v>45</v>
      </c>
      <c r="F24" s="90">
        <v>0</v>
      </c>
      <c r="G24" s="72">
        <v>0</v>
      </c>
      <c r="H24" s="30"/>
      <c r="I24" s="52"/>
      <c r="J24" s="99"/>
      <c r="L24" s="12" t="s">
        <v>70</v>
      </c>
      <c r="M24" s="13" t="s">
        <v>43</v>
      </c>
      <c r="N24" s="14">
        <v>13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71</v>
      </c>
      <c r="B25" s="65" t="s">
        <v>43</v>
      </c>
      <c r="C25" s="15">
        <v>14</v>
      </c>
      <c r="D25" s="15" t="s">
        <v>44</v>
      </c>
      <c r="E25" s="14" t="s">
        <v>45</v>
      </c>
      <c r="F25" s="90">
        <v>0</v>
      </c>
      <c r="G25" s="72">
        <v>0</v>
      </c>
      <c r="H25" s="30"/>
      <c r="I25" s="52"/>
      <c r="J25" s="99"/>
      <c r="L25" s="12" t="s">
        <v>71</v>
      </c>
      <c r="M25" s="13" t="s">
        <v>43</v>
      </c>
      <c r="N25" s="14">
        <v>14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48</v>
      </c>
      <c r="B26" s="65" t="s">
        <v>43</v>
      </c>
      <c r="C26" s="15">
        <v>20</v>
      </c>
      <c r="D26" s="15" t="s">
        <v>44</v>
      </c>
      <c r="E26" s="14" t="s">
        <v>45</v>
      </c>
      <c r="F26" s="83">
        <v>8.6699999999999999E-2</v>
      </c>
      <c r="G26" s="72">
        <v>86.61650567445615</v>
      </c>
      <c r="H26" s="30">
        <f t="shared" si="2"/>
        <v>4.3308252837228078</v>
      </c>
      <c r="I26" s="52"/>
      <c r="J26" s="104">
        <f t="shared" si="0"/>
        <v>-99.899903604601818</v>
      </c>
      <c r="L26" s="12" t="s">
        <v>48</v>
      </c>
      <c r="M26" s="13" t="s">
        <v>43</v>
      </c>
      <c r="N26" s="14">
        <v>20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47</v>
      </c>
      <c r="B27" s="65" t="s">
        <v>43</v>
      </c>
      <c r="C27" s="15">
        <v>21</v>
      </c>
      <c r="D27" s="15" t="s">
        <v>44</v>
      </c>
      <c r="E27" s="14" t="s">
        <v>45</v>
      </c>
      <c r="F27" s="83">
        <v>0.115</v>
      </c>
      <c r="G27" s="72">
        <v>114.88750312496875</v>
      </c>
      <c r="H27" s="30">
        <f t="shared" si="2"/>
        <v>5.744375156248438</v>
      </c>
      <c r="I27" s="52"/>
      <c r="J27" s="104">
        <f t="shared" si="0"/>
        <v>-99.899902080842594</v>
      </c>
      <c r="L27" s="12" t="s">
        <v>47</v>
      </c>
      <c r="M27" s="13" t="s">
        <v>43</v>
      </c>
      <c r="N27" s="14">
        <v>21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46</v>
      </c>
      <c r="B28" s="65" t="s">
        <v>43</v>
      </c>
      <c r="C28" s="15">
        <v>22</v>
      </c>
      <c r="D28" s="15" t="s">
        <v>44</v>
      </c>
      <c r="E28" s="14" t="s">
        <v>45</v>
      </c>
      <c r="F28" s="83">
        <v>0.2001</v>
      </c>
      <c r="G28" s="72">
        <v>198.28848161146362</v>
      </c>
      <c r="H28" s="30">
        <f t="shared" si="2"/>
        <v>9.9144240805731823</v>
      </c>
      <c r="I28" s="52"/>
      <c r="J28" s="104">
        <f t="shared" si="0"/>
        <v>-99.89908642278472</v>
      </c>
      <c r="L28" s="12" t="s">
        <v>46</v>
      </c>
      <c r="M28" s="13" t="s">
        <v>43</v>
      </c>
      <c r="N28" s="14">
        <v>22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12" t="s">
        <v>72</v>
      </c>
      <c r="B29" s="65" t="s">
        <v>43</v>
      </c>
      <c r="C29" s="15">
        <v>23</v>
      </c>
      <c r="D29" s="15" t="s">
        <v>44</v>
      </c>
      <c r="E29" s="14" t="s">
        <v>45</v>
      </c>
      <c r="F29" s="41">
        <v>0</v>
      </c>
      <c r="G29" s="72">
        <v>0</v>
      </c>
      <c r="H29" s="30"/>
      <c r="I29" s="52"/>
      <c r="J29" s="99"/>
      <c r="L29" s="12" t="s">
        <v>72</v>
      </c>
      <c r="M29" s="13" t="s">
        <v>43</v>
      </c>
      <c r="N29" s="14">
        <v>23</v>
      </c>
      <c r="O29" s="15" t="s">
        <v>44</v>
      </c>
      <c r="P29" s="14" t="s">
        <v>45</v>
      </c>
      <c r="Q29" s="30"/>
      <c r="R29" s="30"/>
      <c r="S29" s="14"/>
      <c r="T29" s="14"/>
      <c r="U29" s="52"/>
      <c r="V29" s="21"/>
    </row>
    <row r="30" spans="1:22" x14ac:dyDescent="0.25">
      <c r="A30" s="12" t="s">
        <v>73</v>
      </c>
      <c r="B30" s="65" t="s">
        <v>43</v>
      </c>
      <c r="C30" s="15">
        <v>24</v>
      </c>
      <c r="D30" s="15" t="s">
        <v>44</v>
      </c>
      <c r="E30" s="14" t="s">
        <v>45</v>
      </c>
      <c r="F30" s="41">
        <v>0</v>
      </c>
      <c r="G30" s="72">
        <v>0</v>
      </c>
      <c r="H30" s="30"/>
      <c r="I30" s="52"/>
      <c r="J30" s="99"/>
      <c r="L30" s="12" t="s">
        <v>73</v>
      </c>
      <c r="M30" s="13" t="s">
        <v>43</v>
      </c>
      <c r="N30" s="14">
        <v>24</v>
      </c>
      <c r="O30" s="15" t="s">
        <v>44</v>
      </c>
      <c r="P30" s="14" t="s">
        <v>45</v>
      </c>
      <c r="Q30" s="30"/>
      <c r="R30" s="30"/>
      <c r="S30" s="14"/>
      <c r="T30" s="14"/>
      <c r="U30" s="52"/>
      <c r="V30" s="21"/>
    </row>
    <row r="31" spans="1:22" x14ac:dyDescent="0.25">
      <c r="A31" s="42" t="s">
        <v>42</v>
      </c>
      <c r="B31" s="66" t="s">
        <v>13</v>
      </c>
      <c r="C31" s="45">
        <v>30</v>
      </c>
      <c r="D31" s="45" t="s">
        <v>29</v>
      </c>
      <c r="E31" s="44" t="s">
        <v>30</v>
      </c>
      <c r="F31" s="75">
        <v>102</v>
      </c>
      <c r="G31" s="87">
        <v>102.1</v>
      </c>
      <c r="H31" s="47">
        <f>0.075*G31</f>
        <v>7.6574999999999989</v>
      </c>
      <c r="I31" s="53">
        <v>4</v>
      </c>
      <c r="J31" s="100">
        <f>((F31-G31)/G31)*100</f>
        <v>-9.794319294808454E-2</v>
      </c>
      <c r="L31" s="42" t="s">
        <v>42</v>
      </c>
      <c r="M31" s="43" t="s">
        <v>13</v>
      </c>
      <c r="N31" s="44">
        <v>30</v>
      </c>
      <c r="O31" s="45" t="s">
        <v>29</v>
      </c>
      <c r="P31" s="44" t="s">
        <v>30</v>
      </c>
      <c r="Q31" s="75">
        <f t="shared" ref="Q31:Q67" si="3">F31</f>
        <v>102</v>
      </c>
      <c r="R31" s="47">
        <v>102</v>
      </c>
      <c r="S31" s="47">
        <v>3.7</v>
      </c>
      <c r="T31" s="44">
        <v>1</v>
      </c>
      <c r="U31" s="48">
        <f>((Q31-R31)/R31)*100</f>
        <v>0</v>
      </c>
      <c r="V31" s="77">
        <f>(Q31-R31)/S31</f>
        <v>0</v>
      </c>
    </row>
    <row r="32" spans="1:22" x14ac:dyDescent="0.25">
      <c r="A32" s="42" t="s">
        <v>41</v>
      </c>
      <c r="B32" s="66" t="s">
        <v>13</v>
      </c>
      <c r="C32" s="45">
        <v>31</v>
      </c>
      <c r="D32" s="45" t="s">
        <v>29</v>
      </c>
      <c r="E32" s="44" t="s">
        <v>30</v>
      </c>
      <c r="F32" s="75">
        <v>51.4</v>
      </c>
      <c r="G32" s="87">
        <v>52.3</v>
      </c>
      <c r="H32" s="47">
        <f t="shared" ref="H32:H43" si="4">0.075*G32</f>
        <v>3.9224999999999994</v>
      </c>
      <c r="I32" s="53">
        <v>4</v>
      </c>
      <c r="J32" s="100">
        <f t="shared" ref="J32:J33" si="5">((F32-G32)/G32)*100</f>
        <v>-1.7208413001912017</v>
      </c>
      <c r="L32" s="42" t="s">
        <v>41</v>
      </c>
      <c r="M32" s="43" t="s">
        <v>13</v>
      </c>
      <c r="N32" s="44">
        <v>31</v>
      </c>
      <c r="O32" s="45" t="s">
        <v>29</v>
      </c>
      <c r="P32" s="44" t="s">
        <v>30</v>
      </c>
      <c r="Q32" s="75">
        <f t="shared" si="3"/>
        <v>51.4</v>
      </c>
      <c r="R32" s="47">
        <v>52.45</v>
      </c>
      <c r="S32" s="47">
        <v>1.5</v>
      </c>
      <c r="T32" s="44">
        <v>1</v>
      </c>
      <c r="U32" s="48">
        <f t="shared" ref="U32:U56" si="6">((Q32-R32)/R32)*100</f>
        <v>-2.0019065776930489</v>
      </c>
      <c r="V32" s="77">
        <f t="shared" ref="V32:V56" si="7">(Q32-R32)/S32</f>
        <v>-0.70000000000000284</v>
      </c>
    </row>
    <row r="33" spans="1:22" x14ac:dyDescent="0.25">
      <c r="A33" s="42" t="s">
        <v>40</v>
      </c>
      <c r="B33" s="66" t="s">
        <v>13</v>
      </c>
      <c r="C33" s="45">
        <v>32</v>
      </c>
      <c r="D33" s="45" t="s">
        <v>29</v>
      </c>
      <c r="E33" s="44" t="s">
        <v>30</v>
      </c>
      <c r="F33" s="75">
        <v>72.599999999999994</v>
      </c>
      <c r="G33" s="87">
        <v>71</v>
      </c>
      <c r="H33" s="47">
        <f t="shared" si="4"/>
        <v>5.3250000000000002</v>
      </c>
      <c r="I33" s="53">
        <v>4</v>
      </c>
      <c r="J33" s="100">
        <f t="shared" si="5"/>
        <v>2.2535211267605555</v>
      </c>
      <c r="L33" s="42" t="s">
        <v>40</v>
      </c>
      <c r="M33" s="43" t="s">
        <v>13</v>
      </c>
      <c r="N33" s="44">
        <v>32</v>
      </c>
      <c r="O33" s="45" t="s">
        <v>29</v>
      </c>
      <c r="P33" s="44" t="s">
        <v>30</v>
      </c>
      <c r="Q33" s="75">
        <f t="shared" si="3"/>
        <v>72.599999999999994</v>
      </c>
      <c r="R33" s="47">
        <v>73.319999999999993</v>
      </c>
      <c r="S33" s="47">
        <v>2.5099999999999998</v>
      </c>
      <c r="T33" s="44">
        <v>1</v>
      </c>
      <c r="U33" s="48">
        <f t="shared" si="6"/>
        <v>-0.98199672667757631</v>
      </c>
      <c r="V33" s="77">
        <f t="shared" si="7"/>
        <v>-0.28685258964143384</v>
      </c>
    </row>
    <row r="34" spans="1:22" x14ac:dyDescent="0.25">
      <c r="A34" s="42" t="s">
        <v>39</v>
      </c>
      <c r="B34" s="66" t="s">
        <v>13</v>
      </c>
      <c r="C34" s="45">
        <v>33</v>
      </c>
      <c r="D34" s="45" t="s">
        <v>29</v>
      </c>
      <c r="E34" s="44" t="s">
        <v>30</v>
      </c>
      <c r="F34" s="75">
        <v>12</v>
      </c>
      <c r="G34" s="87">
        <v>21.3</v>
      </c>
      <c r="H34" s="47">
        <f t="shared" si="4"/>
        <v>1.5974999999999999</v>
      </c>
      <c r="I34" s="53"/>
      <c r="J34" s="100"/>
      <c r="L34" s="42" t="s">
        <v>39</v>
      </c>
      <c r="M34" s="43" t="s">
        <v>13</v>
      </c>
      <c r="N34" s="44">
        <v>33</v>
      </c>
      <c r="O34" s="45" t="s">
        <v>29</v>
      </c>
      <c r="P34" s="44" t="s">
        <v>30</v>
      </c>
      <c r="Q34" s="75">
        <f t="shared" si="3"/>
        <v>12</v>
      </c>
      <c r="R34" s="47"/>
      <c r="S34" s="47"/>
      <c r="T34" s="44"/>
      <c r="U34" s="48"/>
      <c r="V34" s="49"/>
    </row>
    <row r="35" spans="1:22" x14ac:dyDescent="0.25">
      <c r="A35" s="42" t="s">
        <v>38</v>
      </c>
      <c r="B35" s="66" t="s">
        <v>13</v>
      </c>
      <c r="C35" s="45">
        <v>34</v>
      </c>
      <c r="D35" s="45" t="s">
        <v>29</v>
      </c>
      <c r="E35" s="44" t="s">
        <v>30</v>
      </c>
      <c r="F35" s="75">
        <v>13.7</v>
      </c>
      <c r="G35" s="87">
        <v>18.5</v>
      </c>
      <c r="H35" s="47">
        <f t="shared" si="4"/>
        <v>1.3875</v>
      </c>
      <c r="I35" s="53"/>
      <c r="J35" s="100"/>
      <c r="L35" s="42" t="s">
        <v>38</v>
      </c>
      <c r="M35" s="43" t="s">
        <v>13</v>
      </c>
      <c r="N35" s="44">
        <v>34</v>
      </c>
      <c r="O35" s="45" t="s">
        <v>29</v>
      </c>
      <c r="P35" s="44" t="s">
        <v>30</v>
      </c>
      <c r="Q35" s="75">
        <f t="shared" si="3"/>
        <v>13.7</v>
      </c>
      <c r="R35" s="47"/>
      <c r="S35" s="47"/>
      <c r="T35" s="44"/>
      <c r="U35" s="48"/>
      <c r="V35" s="49"/>
    </row>
    <row r="36" spans="1:22" x14ac:dyDescent="0.25">
      <c r="A36" s="42" t="s">
        <v>37</v>
      </c>
      <c r="B36" s="66" t="s">
        <v>13</v>
      </c>
      <c r="C36" s="45">
        <v>35</v>
      </c>
      <c r="D36" s="45" t="s">
        <v>29</v>
      </c>
      <c r="E36" s="44" t="s">
        <v>30</v>
      </c>
      <c r="F36" s="75">
        <v>16</v>
      </c>
      <c r="G36" s="87">
        <v>25</v>
      </c>
      <c r="H36" s="47">
        <f t="shared" si="4"/>
        <v>1.875</v>
      </c>
      <c r="I36" s="53"/>
      <c r="J36" s="100"/>
      <c r="L36" s="42" t="s">
        <v>37</v>
      </c>
      <c r="M36" s="43" t="s">
        <v>13</v>
      </c>
      <c r="N36" s="44">
        <v>35</v>
      </c>
      <c r="O36" s="45" t="s">
        <v>29</v>
      </c>
      <c r="P36" s="44" t="s">
        <v>30</v>
      </c>
      <c r="Q36" s="75">
        <f t="shared" si="3"/>
        <v>16</v>
      </c>
      <c r="R36" s="47"/>
      <c r="S36" s="47"/>
      <c r="T36" s="44"/>
      <c r="U36" s="48"/>
      <c r="V36" s="49"/>
    </row>
    <row r="37" spans="1:22" x14ac:dyDescent="0.25">
      <c r="A37" s="42" t="s">
        <v>36</v>
      </c>
      <c r="B37" s="66" t="s">
        <v>13</v>
      </c>
      <c r="C37" s="45">
        <v>36</v>
      </c>
      <c r="D37" s="45" t="s">
        <v>29</v>
      </c>
      <c r="E37" s="44" t="s">
        <v>30</v>
      </c>
      <c r="F37" s="75">
        <v>59</v>
      </c>
      <c r="G37" s="87">
        <v>91.5</v>
      </c>
      <c r="H37" s="47">
        <f t="shared" si="4"/>
        <v>6.8624999999999998</v>
      </c>
      <c r="I37" s="53"/>
      <c r="J37" s="100"/>
      <c r="L37" s="42" t="s">
        <v>36</v>
      </c>
      <c r="M37" s="43" t="s">
        <v>13</v>
      </c>
      <c r="N37" s="44">
        <v>36</v>
      </c>
      <c r="O37" s="45" t="s">
        <v>29</v>
      </c>
      <c r="P37" s="44" t="s">
        <v>30</v>
      </c>
      <c r="Q37" s="75">
        <f t="shared" si="3"/>
        <v>59</v>
      </c>
      <c r="R37" s="47"/>
      <c r="S37" s="47"/>
      <c r="T37" s="44"/>
      <c r="U37" s="48"/>
      <c r="V37" s="49"/>
    </row>
    <row r="38" spans="1:22" x14ac:dyDescent="0.25">
      <c r="A38" s="42" t="s">
        <v>35</v>
      </c>
      <c r="B38" s="66" t="s">
        <v>13</v>
      </c>
      <c r="C38" s="45">
        <v>37</v>
      </c>
      <c r="D38" s="45" t="s">
        <v>29</v>
      </c>
      <c r="E38" s="44" t="s">
        <v>30</v>
      </c>
      <c r="F38" s="75">
        <v>73.599999999999994</v>
      </c>
      <c r="G38" s="87">
        <v>114</v>
      </c>
      <c r="H38" s="47">
        <f t="shared" si="4"/>
        <v>8.5499999999999989</v>
      </c>
      <c r="I38" s="53"/>
      <c r="J38" s="100"/>
      <c r="L38" s="42" t="s">
        <v>35</v>
      </c>
      <c r="M38" s="43" t="s">
        <v>13</v>
      </c>
      <c r="N38" s="44">
        <v>37</v>
      </c>
      <c r="O38" s="45" t="s">
        <v>29</v>
      </c>
      <c r="P38" s="44" t="s">
        <v>30</v>
      </c>
      <c r="Q38" s="75">
        <f t="shared" si="3"/>
        <v>73.599999999999994</v>
      </c>
      <c r="R38" s="47"/>
      <c r="S38" s="47"/>
      <c r="T38" s="44"/>
      <c r="U38" s="48"/>
      <c r="V38" s="49"/>
    </row>
    <row r="39" spans="1:22" x14ac:dyDescent="0.25">
      <c r="A39" s="42" t="s">
        <v>34</v>
      </c>
      <c r="B39" s="66" t="s">
        <v>13</v>
      </c>
      <c r="C39" s="45">
        <v>38</v>
      </c>
      <c r="D39" s="45" t="s">
        <v>29</v>
      </c>
      <c r="E39" s="44" t="s">
        <v>30</v>
      </c>
      <c r="F39" s="75">
        <v>88.7</v>
      </c>
      <c r="G39" s="87">
        <v>134.1</v>
      </c>
      <c r="H39" s="47">
        <f t="shared" si="4"/>
        <v>10.057499999999999</v>
      </c>
      <c r="I39" s="53"/>
      <c r="J39" s="100"/>
      <c r="L39" s="42" t="s">
        <v>34</v>
      </c>
      <c r="M39" s="43" t="s">
        <v>13</v>
      </c>
      <c r="N39" s="44">
        <v>38</v>
      </c>
      <c r="O39" s="45" t="s">
        <v>29</v>
      </c>
      <c r="P39" s="44" t="s">
        <v>30</v>
      </c>
      <c r="Q39" s="75">
        <f t="shared" si="3"/>
        <v>88.7</v>
      </c>
      <c r="R39" s="47"/>
      <c r="S39" s="47"/>
      <c r="T39" s="44"/>
      <c r="U39" s="48"/>
      <c r="V39" s="49"/>
    </row>
    <row r="40" spans="1:22" x14ac:dyDescent="0.25">
      <c r="A40" s="42" t="s">
        <v>33</v>
      </c>
      <c r="B40" s="66" t="s">
        <v>13</v>
      </c>
      <c r="C40" s="45">
        <v>39</v>
      </c>
      <c r="D40" s="45" t="s">
        <v>29</v>
      </c>
      <c r="E40" s="44" t="s">
        <v>30</v>
      </c>
      <c r="F40" s="75">
        <v>63.4</v>
      </c>
      <c r="G40" s="87">
        <v>68.3</v>
      </c>
      <c r="H40" s="47">
        <f t="shared" si="4"/>
        <v>5.1224999999999996</v>
      </c>
      <c r="I40" s="53"/>
      <c r="J40" s="100"/>
      <c r="L40" s="42" t="s">
        <v>33</v>
      </c>
      <c r="M40" s="43" t="s">
        <v>13</v>
      </c>
      <c r="N40" s="44">
        <v>39</v>
      </c>
      <c r="O40" s="45" t="s">
        <v>29</v>
      </c>
      <c r="P40" s="44" t="s">
        <v>30</v>
      </c>
      <c r="Q40" s="75">
        <f t="shared" si="3"/>
        <v>63.4</v>
      </c>
      <c r="R40" s="47"/>
      <c r="S40" s="47"/>
      <c r="T40" s="44"/>
      <c r="U40" s="48"/>
      <c r="V40" s="49"/>
    </row>
    <row r="41" spans="1:22" x14ac:dyDescent="0.25">
      <c r="A41" s="42" t="s">
        <v>32</v>
      </c>
      <c r="B41" s="66" t="s">
        <v>13</v>
      </c>
      <c r="C41" s="45">
        <v>40</v>
      </c>
      <c r="D41" s="45" t="s">
        <v>29</v>
      </c>
      <c r="E41" s="44" t="s">
        <v>30</v>
      </c>
      <c r="F41" s="75">
        <v>54.8</v>
      </c>
      <c r="G41" s="87">
        <v>61.8</v>
      </c>
      <c r="H41" s="47">
        <f t="shared" si="4"/>
        <v>4.6349999999999998</v>
      </c>
      <c r="I41" s="53"/>
      <c r="J41" s="100"/>
      <c r="L41" s="42" t="s">
        <v>32</v>
      </c>
      <c r="M41" s="43" t="s">
        <v>13</v>
      </c>
      <c r="N41" s="44">
        <v>40</v>
      </c>
      <c r="O41" s="45" t="s">
        <v>29</v>
      </c>
      <c r="P41" s="44" t="s">
        <v>30</v>
      </c>
      <c r="Q41" s="75">
        <f t="shared" si="3"/>
        <v>54.8</v>
      </c>
      <c r="R41" s="47"/>
      <c r="S41" s="47"/>
      <c r="T41" s="44"/>
      <c r="U41" s="48"/>
      <c r="V41" s="49"/>
    </row>
    <row r="42" spans="1:22" x14ac:dyDescent="0.25">
      <c r="A42" s="42" t="s">
        <v>31</v>
      </c>
      <c r="B42" s="66" t="s">
        <v>13</v>
      </c>
      <c r="C42" s="45">
        <v>41</v>
      </c>
      <c r="D42" s="45" t="s">
        <v>29</v>
      </c>
      <c r="E42" s="44" t="s">
        <v>30</v>
      </c>
      <c r="F42" s="75">
        <v>43.2</v>
      </c>
      <c r="G42" s="87">
        <v>50.5</v>
      </c>
      <c r="H42" s="47">
        <f t="shared" si="4"/>
        <v>3.7874999999999996</v>
      </c>
      <c r="I42" s="53"/>
      <c r="J42" s="100"/>
      <c r="L42" s="42" t="s">
        <v>31</v>
      </c>
      <c r="M42" s="43" t="s">
        <v>13</v>
      </c>
      <c r="N42" s="44">
        <v>41</v>
      </c>
      <c r="O42" s="45" t="s">
        <v>29</v>
      </c>
      <c r="P42" s="44" t="s">
        <v>30</v>
      </c>
      <c r="Q42" s="75">
        <f t="shared" si="3"/>
        <v>43.2</v>
      </c>
      <c r="R42" s="47"/>
      <c r="S42" s="47"/>
      <c r="T42" s="44"/>
      <c r="U42" s="48"/>
      <c r="V42" s="49"/>
    </row>
    <row r="43" spans="1:22" x14ac:dyDescent="0.25">
      <c r="A43" s="42" t="s">
        <v>28</v>
      </c>
      <c r="B43" s="66" t="s">
        <v>13</v>
      </c>
      <c r="C43" s="45">
        <v>42</v>
      </c>
      <c r="D43" s="45" t="s">
        <v>29</v>
      </c>
      <c r="E43" s="44" t="s">
        <v>30</v>
      </c>
      <c r="F43" s="75">
        <v>100.3</v>
      </c>
      <c r="G43" s="87">
        <v>102.1</v>
      </c>
      <c r="H43" s="47">
        <f t="shared" si="4"/>
        <v>7.6574999999999989</v>
      </c>
      <c r="I43" s="53">
        <v>4</v>
      </c>
      <c r="J43" s="100">
        <f>((F43-G43)/G43)*100</f>
        <v>-1.7629774730656194</v>
      </c>
      <c r="L43" s="42" t="s">
        <v>28</v>
      </c>
      <c r="M43" s="43" t="s">
        <v>13</v>
      </c>
      <c r="N43" s="44">
        <v>42</v>
      </c>
      <c r="O43" s="45" t="s">
        <v>29</v>
      </c>
      <c r="P43" s="44" t="s">
        <v>30</v>
      </c>
      <c r="Q43" s="75">
        <f t="shared" si="3"/>
        <v>100.3</v>
      </c>
      <c r="R43" s="47">
        <v>100.8</v>
      </c>
      <c r="S43" s="47">
        <v>4.2</v>
      </c>
      <c r="T43" s="44">
        <v>1</v>
      </c>
      <c r="U43" s="48">
        <f t="shared" si="6"/>
        <v>-0.49603174603174599</v>
      </c>
      <c r="V43" s="77">
        <f t="shared" si="7"/>
        <v>-0.11904761904761904</v>
      </c>
    </row>
    <row r="44" spans="1:22" x14ac:dyDescent="0.25">
      <c r="A44" s="12" t="s">
        <v>12</v>
      </c>
      <c r="B44" s="65" t="s">
        <v>13</v>
      </c>
      <c r="C44" s="15">
        <v>43</v>
      </c>
      <c r="D44" s="15" t="s">
        <v>27</v>
      </c>
      <c r="E44" s="14" t="s">
        <v>23</v>
      </c>
      <c r="F44" s="78">
        <v>92.2</v>
      </c>
      <c r="G44" s="72">
        <v>94.2</v>
      </c>
      <c r="H44" s="30">
        <v>4.2587067133644858</v>
      </c>
      <c r="I44" s="52">
        <v>4</v>
      </c>
      <c r="J44" s="101">
        <f>((F44-G44)/G44)*100</f>
        <v>-2.1231422505307855</v>
      </c>
      <c r="L44" s="12" t="s">
        <v>12</v>
      </c>
      <c r="M44" s="65" t="s">
        <v>13</v>
      </c>
      <c r="N44" s="15">
        <v>43</v>
      </c>
      <c r="O44" s="15" t="s">
        <v>27</v>
      </c>
      <c r="P44" s="14" t="s">
        <v>23</v>
      </c>
      <c r="Q44" s="72">
        <f t="shared" si="3"/>
        <v>92.2</v>
      </c>
      <c r="R44" s="30">
        <v>92.88</v>
      </c>
      <c r="S44" s="30">
        <v>1.71</v>
      </c>
      <c r="T44" s="14">
        <v>1</v>
      </c>
      <c r="U44" s="52">
        <f t="shared" si="6"/>
        <v>-0.73212747631351494</v>
      </c>
      <c r="V44" s="77">
        <f t="shared" si="7"/>
        <v>-0.397660818713446</v>
      </c>
    </row>
    <row r="45" spans="1:22" x14ac:dyDescent="0.25">
      <c r="A45" s="12" t="s">
        <v>24</v>
      </c>
      <c r="B45" s="65" t="s">
        <v>13</v>
      </c>
      <c r="C45" s="15">
        <v>44</v>
      </c>
      <c r="D45" s="15" t="s">
        <v>27</v>
      </c>
      <c r="E45" s="14" t="s">
        <v>23</v>
      </c>
      <c r="F45" s="78">
        <v>40</v>
      </c>
      <c r="G45" s="72">
        <v>40.9</v>
      </c>
      <c r="H45" s="30">
        <v>3.5154095927601055</v>
      </c>
      <c r="I45" s="52">
        <v>4</v>
      </c>
      <c r="J45" s="101">
        <f t="shared" ref="J45:J67" si="8">((F45-G45)/G45)*100</f>
        <v>-2.2004889975550088</v>
      </c>
      <c r="L45" s="12" t="s">
        <v>24</v>
      </c>
      <c r="M45" s="65" t="s">
        <v>13</v>
      </c>
      <c r="N45" s="15">
        <v>44</v>
      </c>
      <c r="O45" s="15" t="s">
        <v>27</v>
      </c>
      <c r="P45" s="14" t="s">
        <v>23</v>
      </c>
      <c r="Q45" s="72">
        <f t="shared" si="3"/>
        <v>40</v>
      </c>
      <c r="R45" s="30">
        <v>40.619999999999997</v>
      </c>
      <c r="S45" s="30">
        <v>1.17</v>
      </c>
      <c r="T45" s="14">
        <v>1</v>
      </c>
      <c r="U45" s="52">
        <f t="shared" si="6"/>
        <v>-1.5263417035942823</v>
      </c>
      <c r="V45" s="77">
        <f t="shared" si="7"/>
        <v>-0.52991452991452781</v>
      </c>
    </row>
    <row r="46" spans="1:22" x14ac:dyDescent="0.25">
      <c r="A46" s="12" t="s">
        <v>20</v>
      </c>
      <c r="B46" s="65" t="s">
        <v>13</v>
      </c>
      <c r="C46" s="15">
        <v>45</v>
      </c>
      <c r="D46" s="15" t="s">
        <v>27</v>
      </c>
      <c r="E46" s="14" t="s">
        <v>23</v>
      </c>
      <c r="F46" s="73">
        <v>125</v>
      </c>
      <c r="G46" s="72">
        <v>126.8</v>
      </c>
      <c r="H46" s="30">
        <v>4.7459616295496465</v>
      </c>
      <c r="I46" s="52">
        <v>4</v>
      </c>
      <c r="J46" s="101">
        <f t="shared" si="8"/>
        <v>-1.4195583596214489</v>
      </c>
      <c r="L46" s="12" t="s">
        <v>20</v>
      </c>
      <c r="M46" s="65" t="s">
        <v>13</v>
      </c>
      <c r="N46" s="15">
        <v>45</v>
      </c>
      <c r="O46" s="15" t="s">
        <v>27</v>
      </c>
      <c r="P46" s="14" t="s">
        <v>23</v>
      </c>
      <c r="Q46" s="72">
        <f t="shared" si="3"/>
        <v>125</v>
      </c>
      <c r="R46" s="30">
        <v>126</v>
      </c>
      <c r="S46" s="30">
        <v>2.9</v>
      </c>
      <c r="T46" s="14">
        <v>1</v>
      </c>
      <c r="U46" s="52">
        <f t="shared" si="6"/>
        <v>-0.79365079365079361</v>
      </c>
      <c r="V46" s="77">
        <f t="shared" si="7"/>
        <v>-0.34482758620689657</v>
      </c>
    </row>
    <row r="47" spans="1:22" x14ac:dyDescent="0.25">
      <c r="A47" s="12" t="s">
        <v>19</v>
      </c>
      <c r="B47" s="65" t="s">
        <v>13</v>
      </c>
      <c r="C47" s="15">
        <v>46</v>
      </c>
      <c r="D47" s="15" t="s">
        <v>27</v>
      </c>
      <c r="E47" s="14" t="s">
        <v>23</v>
      </c>
      <c r="F47" s="78">
        <v>90</v>
      </c>
      <c r="G47" s="72">
        <v>90.9</v>
      </c>
      <c r="H47" s="30">
        <v>4.2123947972717071</v>
      </c>
      <c r="I47" s="52">
        <v>4</v>
      </c>
      <c r="J47" s="101">
        <f t="shared" si="8"/>
        <v>-0.99009900990099631</v>
      </c>
      <c r="L47" s="12" t="s">
        <v>19</v>
      </c>
      <c r="M47" s="65" t="s">
        <v>13</v>
      </c>
      <c r="N47" s="15">
        <v>46</v>
      </c>
      <c r="O47" s="15" t="s">
        <v>27</v>
      </c>
      <c r="P47" s="14" t="s">
        <v>23</v>
      </c>
      <c r="Q47" s="72">
        <f t="shared" si="3"/>
        <v>90</v>
      </c>
      <c r="R47" s="30">
        <v>90.94</v>
      </c>
      <c r="S47" s="30">
        <v>2.73</v>
      </c>
      <c r="T47" s="14">
        <v>1</v>
      </c>
      <c r="U47" s="52">
        <f t="shared" si="6"/>
        <v>-1.0336485594897711</v>
      </c>
      <c r="V47" s="77">
        <f t="shared" si="7"/>
        <v>-0.34432234432234349</v>
      </c>
    </row>
    <row r="48" spans="1:22" x14ac:dyDescent="0.25">
      <c r="A48" s="12" t="s">
        <v>26</v>
      </c>
      <c r="B48" s="65" t="s">
        <v>13</v>
      </c>
      <c r="C48" s="15">
        <v>47</v>
      </c>
      <c r="D48" s="15" t="s">
        <v>25</v>
      </c>
      <c r="E48" s="14" t="s">
        <v>23</v>
      </c>
      <c r="F48" s="78">
        <v>104</v>
      </c>
      <c r="G48" s="72">
        <v>100.2</v>
      </c>
      <c r="H48" s="30">
        <v>7.2728123590886717</v>
      </c>
      <c r="I48" s="52">
        <v>4</v>
      </c>
      <c r="J48" s="101">
        <f t="shared" si="8"/>
        <v>3.7924151696606754</v>
      </c>
      <c r="L48" s="12" t="s">
        <v>26</v>
      </c>
      <c r="M48" s="65" t="s">
        <v>13</v>
      </c>
      <c r="N48" s="15">
        <v>47</v>
      </c>
      <c r="O48" s="15" t="s">
        <v>25</v>
      </c>
      <c r="P48" s="14" t="s">
        <v>23</v>
      </c>
      <c r="Q48" s="72">
        <f t="shared" si="3"/>
        <v>104</v>
      </c>
      <c r="R48" s="30">
        <v>97.87</v>
      </c>
      <c r="S48" s="30">
        <v>6.85</v>
      </c>
      <c r="T48" s="14">
        <v>1</v>
      </c>
      <c r="U48" s="52">
        <f t="shared" si="6"/>
        <v>6.2634106467763306</v>
      </c>
      <c r="V48" s="77">
        <f t="shared" si="7"/>
        <v>0.89489051094890448</v>
      </c>
    </row>
    <row r="49" spans="1:22" x14ac:dyDescent="0.25">
      <c r="A49" s="12" t="s">
        <v>21</v>
      </c>
      <c r="B49" s="65" t="s">
        <v>13</v>
      </c>
      <c r="C49" s="15">
        <v>48</v>
      </c>
      <c r="D49" s="15" t="s">
        <v>25</v>
      </c>
      <c r="E49" s="14" t="s">
        <v>23</v>
      </c>
      <c r="F49" s="78">
        <v>49.5</v>
      </c>
      <c r="G49" s="72">
        <v>45.2</v>
      </c>
      <c r="H49" s="30">
        <v>4.3655901452998709</v>
      </c>
      <c r="I49" s="52">
        <v>4</v>
      </c>
      <c r="J49" s="101">
        <f t="shared" si="8"/>
        <v>9.5132743362831782</v>
      </c>
      <c r="L49" s="12" t="s">
        <v>21</v>
      </c>
      <c r="M49" s="65" t="s">
        <v>13</v>
      </c>
      <c r="N49" s="15">
        <v>48</v>
      </c>
      <c r="O49" s="15" t="s">
        <v>25</v>
      </c>
      <c r="P49" s="14" t="s">
        <v>23</v>
      </c>
      <c r="Q49" s="72">
        <f t="shared" si="3"/>
        <v>49.5</v>
      </c>
      <c r="R49" s="30">
        <v>45.5</v>
      </c>
      <c r="S49" s="30">
        <v>3.75</v>
      </c>
      <c r="T49" s="14">
        <v>1</v>
      </c>
      <c r="U49" s="52">
        <f t="shared" si="6"/>
        <v>8.791208791208792</v>
      </c>
      <c r="V49" s="77">
        <f t="shared" si="7"/>
        <v>1.0666666666666667</v>
      </c>
    </row>
    <row r="50" spans="1:22" x14ac:dyDescent="0.25">
      <c r="A50" s="12" t="s">
        <v>20</v>
      </c>
      <c r="B50" s="65" t="s">
        <v>13</v>
      </c>
      <c r="C50" s="15">
        <v>49</v>
      </c>
      <c r="D50" s="15" t="s">
        <v>25</v>
      </c>
      <c r="E50" s="14" t="s">
        <v>23</v>
      </c>
      <c r="F50" s="78">
        <v>31.7</v>
      </c>
      <c r="G50" s="72">
        <v>25.7</v>
      </c>
      <c r="H50" s="30">
        <v>3.3370702568336168</v>
      </c>
      <c r="I50" s="52">
        <v>4</v>
      </c>
      <c r="J50" s="101">
        <f t="shared" si="8"/>
        <v>23.346303501945524</v>
      </c>
      <c r="L50" s="12" t="s">
        <v>20</v>
      </c>
      <c r="M50" s="65" t="s">
        <v>13</v>
      </c>
      <c r="N50" s="15">
        <v>49</v>
      </c>
      <c r="O50" s="15" t="s">
        <v>25</v>
      </c>
      <c r="P50" s="14" t="s">
        <v>23</v>
      </c>
      <c r="Q50" s="72">
        <f t="shared" si="3"/>
        <v>31.7</v>
      </c>
      <c r="R50" s="30">
        <v>26.27</v>
      </c>
      <c r="S50" s="30">
        <v>4.1399999999999997</v>
      </c>
      <c r="T50" s="14">
        <v>1</v>
      </c>
      <c r="U50" s="52">
        <f t="shared" si="6"/>
        <v>20.669965740388275</v>
      </c>
      <c r="V50" s="77">
        <f t="shared" si="7"/>
        <v>1.3115942028985508</v>
      </c>
    </row>
    <row r="51" spans="1:22" x14ac:dyDescent="0.25">
      <c r="A51" s="12" t="s">
        <v>19</v>
      </c>
      <c r="B51" s="65" t="s">
        <v>13</v>
      </c>
      <c r="C51" s="15">
        <v>50</v>
      </c>
      <c r="D51" s="15" t="s">
        <v>25</v>
      </c>
      <c r="E51" s="14" t="s">
        <v>23</v>
      </c>
      <c r="F51" s="78">
        <v>24.4</v>
      </c>
      <c r="G51" s="72">
        <v>21.9</v>
      </c>
      <c r="H51" s="30">
        <v>3.1368151450886601</v>
      </c>
      <c r="I51" s="14">
        <v>4</v>
      </c>
      <c r="J51" s="101">
        <f t="shared" si="8"/>
        <v>11.415525114155251</v>
      </c>
      <c r="L51" s="12" t="s">
        <v>19</v>
      </c>
      <c r="M51" s="65" t="s">
        <v>13</v>
      </c>
      <c r="N51" s="15">
        <v>50</v>
      </c>
      <c r="O51" s="15" t="s">
        <v>25</v>
      </c>
      <c r="P51" s="14" t="s">
        <v>23</v>
      </c>
      <c r="Q51" s="72">
        <f t="shared" si="3"/>
        <v>24.4</v>
      </c>
      <c r="R51" s="30">
        <v>21.88</v>
      </c>
      <c r="S51" s="30">
        <v>1.54</v>
      </c>
      <c r="T51" s="14">
        <v>1</v>
      </c>
      <c r="U51" s="52">
        <f t="shared" si="6"/>
        <v>11.517367458866543</v>
      </c>
      <c r="V51" s="77">
        <f t="shared" si="7"/>
        <v>1.636363636363636</v>
      </c>
    </row>
    <row r="52" spans="1:22" x14ac:dyDescent="0.25">
      <c r="A52" s="12" t="s">
        <v>17</v>
      </c>
      <c r="B52" s="65" t="s">
        <v>13</v>
      </c>
      <c r="C52" s="15">
        <v>51</v>
      </c>
      <c r="D52" s="15" t="s">
        <v>25</v>
      </c>
      <c r="E52" s="14" t="s">
        <v>23</v>
      </c>
      <c r="F52" s="78">
        <v>38.700000000000003</v>
      </c>
      <c r="G52" s="72">
        <v>35.299999999999997</v>
      </c>
      <c r="H52" s="30">
        <v>3.8403017797740144</v>
      </c>
      <c r="I52" s="14">
        <v>4</v>
      </c>
      <c r="J52" s="101">
        <f t="shared" si="8"/>
        <v>9.6317280453257972</v>
      </c>
      <c r="L52" s="12" t="s">
        <v>17</v>
      </c>
      <c r="M52" s="65" t="s">
        <v>13</v>
      </c>
      <c r="N52" s="15">
        <v>51</v>
      </c>
      <c r="O52" s="15" t="s">
        <v>25</v>
      </c>
      <c r="P52" s="14" t="s">
        <v>23</v>
      </c>
      <c r="Q52" s="72">
        <f t="shared" si="3"/>
        <v>38.700000000000003</v>
      </c>
      <c r="R52" s="30">
        <v>35.96</v>
      </c>
      <c r="S52" s="30">
        <v>3.92</v>
      </c>
      <c r="T52" s="14">
        <v>1</v>
      </c>
      <c r="U52" s="52">
        <f t="shared" si="6"/>
        <v>7.6195773081201388</v>
      </c>
      <c r="V52" s="77">
        <f t="shared" si="7"/>
        <v>0.69897959183673519</v>
      </c>
    </row>
    <row r="53" spans="1:22" x14ac:dyDescent="0.25">
      <c r="A53" s="12" t="s">
        <v>22</v>
      </c>
      <c r="B53" s="65" t="s">
        <v>13</v>
      </c>
      <c r="C53" s="15">
        <v>52</v>
      </c>
      <c r="D53" s="15" t="s">
        <v>79</v>
      </c>
      <c r="E53" s="14" t="s">
        <v>23</v>
      </c>
      <c r="F53" s="78">
        <v>31.5</v>
      </c>
      <c r="G53" s="72">
        <v>39</v>
      </c>
      <c r="H53" s="30">
        <v>2.7422991981417093</v>
      </c>
      <c r="I53" s="14">
        <v>4</v>
      </c>
      <c r="J53" s="102">
        <f t="shared" si="8"/>
        <v>-19.230769230769234</v>
      </c>
      <c r="L53" s="12" t="s">
        <v>22</v>
      </c>
      <c r="M53" s="65" t="s">
        <v>13</v>
      </c>
      <c r="N53" s="15">
        <v>52</v>
      </c>
      <c r="O53" s="15" t="s">
        <v>79</v>
      </c>
      <c r="P53" s="14" t="s">
        <v>23</v>
      </c>
      <c r="Q53" s="72">
        <f t="shared" si="3"/>
        <v>31.5</v>
      </c>
      <c r="R53" s="30">
        <v>34.020000000000003</v>
      </c>
      <c r="S53" s="30">
        <v>3.47</v>
      </c>
      <c r="T53" s="14">
        <v>1</v>
      </c>
      <c r="U53" s="52">
        <f t="shared" si="6"/>
        <v>-7.4074074074074154</v>
      </c>
      <c r="V53" s="77">
        <f t="shared" si="7"/>
        <v>-0.72622478386167233</v>
      </c>
    </row>
    <row r="54" spans="1:22" x14ac:dyDescent="0.25">
      <c r="A54" s="12" t="s">
        <v>16</v>
      </c>
      <c r="B54" s="65" t="s">
        <v>13</v>
      </c>
      <c r="C54" s="15">
        <v>53</v>
      </c>
      <c r="D54" s="15" t="s">
        <v>79</v>
      </c>
      <c r="E54" s="14" t="s">
        <v>23</v>
      </c>
      <c r="F54" s="73">
        <v>123</v>
      </c>
      <c r="G54" s="72">
        <v>136.19999999999999</v>
      </c>
      <c r="H54" s="30">
        <v>4.4000445440504121</v>
      </c>
      <c r="I54" s="14">
        <v>4</v>
      </c>
      <c r="J54" s="102">
        <f t="shared" si="8"/>
        <v>-9.6916299559471284</v>
      </c>
      <c r="L54" s="12" t="s">
        <v>16</v>
      </c>
      <c r="M54" s="65" t="s">
        <v>13</v>
      </c>
      <c r="N54" s="15">
        <v>53</v>
      </c>
      <c r="O54" s="15" t="s">
        <v>79</v>
      </c>
      <c r="P54" s="14" t="s">
        <v>23</v>
      </c>
      <c r="Q54" s="72">
        <f t="shared" si="3"/>
        <v>123</v>
      </c>
      <c r="R54" s="30">
        <v>129.19999999999999</v>
      </c>
      <c r="S54" s="30">
        <v>3.5</v>
      </c>
      <c r="T54" s="14">
        <v>1</v>
      </c>
      <c r="U54" s="52">
        <f t="shared" si="6"/>
        <v>-4.7987616099071122</v>
      </c>
      <c r="V54" s="77">
        <f t="shared" si="7"/>
        <v>-1.7714285714285682</v>
      </c>
    </row>
    <row r="55" spans="1:22" x14ac:dyDescent="0.25">
      <c r="A55" s="12" t="s">
        <v>12</v>
      </c>
      <c r="B55" s="65" t="s">
        <v>13</v>
      </c>
      <c r="C55" s="15">
        <v>54</v>
      </c>
      <c r="D55" s="15" t="s">
        <v>79</v>
      </c>
      <c r="E55" s="14" t="s">
        <v>23</v>
      </c>
      <c r="F55" s="73">
        <v>164</v>
      </c>
      <c r="G55" s="72">
        <v>179.1</v>
      </c>
      <c r="H55" s="30">
        <v>5.2802114612750009</v>
      </c>
      <c r="I55" s="14">
        <v>4</v>
      </c>
      <c r="J55" s="102">
        <f t="shared" si="8"/>
        <v>-8.4310441094360655</v>
      </c>
      <c r="L55" s="12" t="s">
        <v>12</v>
      </c>
      <c r="M55" s="65" t="s">
        <v>13</v>
      </c>
      <c r="N55" s="15">
        <v>54</v>
      </c>
      <c r="O55" s="15" t="s">
        <v>79</v>
      </c>
      <c r="P55" s="14" t="s">
        <v>23</v>
      </c>
      <c r="Q55" s="72">
        <f t="shared" si="3"/>
        <v>164</v>
      </c>
      <c r="R55" s="30">
        <v>171.3</v>
      </c>
      <c r="S55" s="30">
        <v>6.1</v>
      </c>
      <c r="T55" s="14">
        <v>1</v>
      </c>
      <c r="U55" s="52">
        <f t="shared" si="6"/>
        <v>-4.2615294804436727</v>
      </c>
      <c r="V55" s="77">
        <f t="shared" si="7"/>
        <v>-1.1967213114754118</v>
      </c>
    </row>
    <row r="56" spans="1:22" x14ac:dyDescent="0.25">
      <c r="A56" s="12" t="s">
        <v>20</v>
      </c>
      <c r="B56" s="65" t="s">
        <v>13</v>
      </c>
      <c r="C56" s="15">
        <v>55</v>
      </c>
      <c r="D56" s="15" t="s">
        <v>79</v>
      </c>
      <c r="E56" s="14" t="s">
        <v>23</v>
      </c>
      <c r="F56" s="78">
        <v>49</v>
      </c>
      <c r="G56" s="72">
        <v>54.8</v>
      </c>
      <c r="H56" s="30">
        <v>3.0099762998767372</v>
      </c>
      <c r="I56" s="14">
        <v>4</v>
      </c>
      <c r="J56" s="101">
        <f t="shared" si="8"/>
        <v>-10.583941605839412</v>
      </c>
      <c r="L56" s="12" t="s">
        <v>20</v>
      </c>
      <c r="M56" s="65" t="s">
        <v>13</v>
      </c>
      <c r="N56" s="15">
        <v>55</v>
      </c>
      <c r="O56" s="15" t="s">
        <v>79</v>
      </c>
      <c r="P56" s="14" t="s">
        <v>23</v>
      </c>
      <c r="Q56" s="72">
        <f t="shared" si="3"/>
        <v>49</v>
      </c>
      <c r="R56" s="30">
        <v>51.83</v>
      </c>
      <c r="S56" s="30">
        <v>1.64</v>
      </c>
      <c r="T56" s="14">
        <v>1</v>
      </c>
      <c r="U56" s="52">
        <f t="shared" si="6"/>
        <v>-5.4601582095311567</v>
      </c>
      <c r="V56" s="77">
        <f t="shared" si="7"/>
        <v>-1.7256097560975601</v>
      </c>
    </row>
    <row r="57" spans="1:22" x14ac:dyDescent="0.25">
      <c r="A57" s="12" t="s">
        <v>19</v>
      </c>
      <c r="B57" s="65" t="s">
        <v>13</v>
      </c>
      <c r="C57" s="15">
        <v>56</v>
      </c>
      <c r="D57" s="15" t="s">
        <v>79</v>
      </c>
      <c r="E57" s="14" t="s">
        <v>23</v>
      </c>
      <c r="F57" s="78">
        <v>89</v>
      </c>
      <c r="G57" s="72">
        <v>96.7</v>
      </c>
      <c r="H57" s="30">
        <v>3.7583357778909399</v>
      </c>
      <c r="I57" s="14">
        <v>4</v>
      </c>
      <c r="J57" s="102">
        <f t="shared" si="8"/>
        <v>-7.962771458117893</v>
      </c>
      <c r="L57" s="12" t="s">
        <v>19</v>
      </c>
      <c r="M57" s="65" t="s">
        <v>13</v>
      </c>
      <c r="N57" s="15">
        <v>56</v>
      </c>
      <c r="O57" s="15" t="s">
        <v>79</v>
      </c>
      <c r="P57" s="14" t="s">
        <v>23</v>
      </c>
      <c r="Q57" s="72">
        <f t="shared" si="3"/>
        <v>89</v>
      </c>
      <c r="R57" s="30">
        <v>92.52</v>
      </c>
      <c r="S57" s="30">
        <v>2.2200000000000002</v>
      </c>
      <c r="T57" s="14">
        <v>1</v>
      </c>
      <c r="U57" s="52">
        <f>((Q57-R57)/R57)*100</f>
        <v>-3.8045827929096374</v>
      </c>
      <c r="V57" s="77">
        <f>(Q57-R57)/S57</f>
        <v>-1.5855855855855836</v>
      </c>
    </row>
    <row r="58" spans="1:22" x14ac:dyDescent="0.25">
      <c r="A58" s="12" t="s">
        <v>17</v>
      </c>
      <c r="B58" s="65" t="s">
        <v>13</v>
      </c>
      <c r="C58" s="15">
        <v>57</v>
      </c>
      <c r="D58" s="15" t="s">
        <v>79</v>
      </c>
      <c r="E58" s="14" t="s">
        <v>23</v>
      </c>
      <c r="F58" s="73">
        <v>156</v>
      </c>
      <c r="G58" s="72">
        <v>168.2</v>
      </c>
      <c r="H58" s="30">
        <v>5.0735044357452797</v>
      </c>
      <c r="I58" s="14">
        <v>4</v>
      </c>
      <c r="J58" s="102">
        <f t="shared" ref="J58" si="9">((F58-G58)/G58)*100</f>
        <v>-7.2532699167657491</v>
      </c>
      <c r="L58" s="12" t="s">
        <v>17</v>
      </c>
      <c r="M58" s="65" t="s">
        <v>13</v>
      </c>
      <c r="N58" s="15">
        <v>57</v>
      </c>
      <c r="O58" s="15" t="s">
        <v>79</v>
      </c>
      <c r="P58" s="14" t="s">
        <v>15</v>
      </c>
      <c r="Q58" s="72">
        <f t="shared" si="3"/>
        <v>156</v>
      </c>
      <c r="R58" s="30">
        <v>164.8</v>
      </c>
      <c r="S58" s="30">
        <v>4.5</v>
      </c>
      <c r="T58" s="14" t="s">
        <v>74</v>
      </c>
      <c r="U58" s="52">
        <f>((Q58-R58)/R58)*100</f>
        <v>-5.339805825242725</v>
      </c>
      <c r="V58" s="77">
        <f t="shared" ref="V58:V64" si="10">(Q58-R58)/S58</f>
        <v>-1.9555555555555582</v>
      </c>
    </row>
    <row r="59" spans="1:22" x14ac:dyDescent="0.25">
      <c r="A59" s="12" t="s">
        <v>22</v>
      </c>
      <c r="B59" s="65" t="s">
        <v>13</v>
      </c>
      <c r="C59" s="15">
        <v>58</v>
      </c>
      <c r="D59" s="15" t="s">
        <v>18</v>
      </c>
      <c r="E59" s="14" t="s">
        <v>15</v>
      </c>
      <c r="F59" s="41">
        <v>0.37</v>
      </c>
      <c r="G59" s="30">
        <v>0.4</v>
      </c>
      <c r="H59" s="30">
        <v>3.8752682320610306E-2</v>
      </c>
      <c r="I59" s="14">
        <v>4</v>
      </c>
      <c r="J59" s="89">
        <f t="shared" ref="J59:J65" si="11">((F59-G59))</f>
        <v>-3.0000000000000027E-2</v>
      </c>
      <c r="L59" s="12" t="s">
        <v>22</v>
      </c>
      <c r="M59" s="65" t="s">
        <v>13</v>
      </c>
      <c r="N59" s="15">
        <v>58</v>
      </c>
      <c r="O59" s="15" t="s">
        <v>18</v>
      </c>
      <c r="P59" s="14" t="s">
        <v>15</v>
      </c>
      <c r="Q59" s="30">
        <f t="shared" si="3"/>
        <v>0.37</v>
      </c>
      <c r="R59" s="30">
        <v>0.42670000000000002</v>
      </c>
      <c r="S59" s="30">
        <v>8.0799999999999997E-2</v>
      </c>
      <c r="T59" s="14" t="s">
        <v>74</v>
      </c>
      <c r="U59" s="30">
        <f>Q59-R59</f>
        <v>-5.6700000000000028E-2</v>
      </c>
      <c r="V59" s="77">
        <f t="shared" si="10"/>
        <v>-0.70173267326732713</v>
      </c>
    </row>
    <row r="60" spans="1:22" x14ac:dyDescent="0.25">
      <c r="A60" s="12" t="s">
        <v>16</v>
      </c>
      <c r="B60" s="65" t="s">
        <v>13</v>
      </c>
      <c r="C60" s="15">
        <v>59</v>
      </c>
      <c r="D60" s="15" t="s">
        <v>18</v>
      </c>
      <c r="E60" s="14" t="s">
        <v>15</v>
      </c>
      <c r="F60" s="41">
        <v>16.14</v>
      </c>
      <c r="G60" s="30">
        <v>16.12</v>
      </c>
      <c r="H60" s="30">
        <v>0.20125314140156741</v>
      </c>
      <c r="I60" s="52">
        <v>4</v>
      </c>
      <c r="J60" s="89">
        <f t="shared" si="11"/>
        <v>1.9999999999999574E-2</v>
      </c>
      <c r="L60" s="12" t="s">
        <v>16</v>
      </c>
      <c r="M60" s="65" t="s">
        <v>13</v>
      </c>
      <c r="N60" s="15">
        <v>59</v>
      </c>
      <c r="O60" s="15" t="s">
        <v>18</v>
      </c>
      <c r="P60" s="14" t="s">
        <v>15</v>
      </c>
      <c r="Q60" s="30">
        <f t="shared" si="3"/>
        <v>16.14</v>
      </c>
      <c r="R60" s="30">
        <v>16.13</v>
      </c>
      <c r="S60" s="69">
        <v>0.06</v>
      </c>
      <c r="T60" s="14" t="s">
        <v>74</v>
      </c>
      <c r="U60" s="30">
        <f t="shared" ref="U60:U65" si="12">Q60-R60</f>
        <v>1.0000000000001563E-2</v>
      </c>
      <c r="V60" s="77">
        <f t="shared" si="10"/>
        <v>0.16666666666669272</v>
      </c>
    </row>
    <row r="61" spans="1:22" x14ac:dyDescent="0.25">
      <c r="A61" s="12" t="s">
        <v>12</v>
      </c>
      <c r="B61" s="65" t="s">
        <v>13</v>
      </c>
      <c r="C61" s="15">
        <v>61</v>
      </c>
      <c r="D61" s="15" t="s">
        <v>18</v>
      </c>
      <c r="E61" s="14" t="s">
        <v>15</v>
      </c>
      <c r="F61" s="41">
        <v>5.36</v>
      </c>
      <c r="G61" s="30">
        <v>5.41</v>
      </c>
      <c r="H61" s="30">
        <v>9.043999722662964E-2</v>
      </c>
      <c r="I61" s="52">
        <v>4</v>
      </c>
      <c r="J61" s="89">
        <f t="shared" si="11"/>
        <v>-4.9999999999999822E-2</v>
      </c>
      <c r="L61" s="12" t="s">
        <v>12</v>
      </c>
      <c r="M61" s="65" t="s">
        <v>13</v>
      </c>
      <c r="N61" s="15">
        <v>61</v>
      </c>
      <c r="O61" s="15" t="s">
        <v>18</v>
      </c>
      <c r="P61" s="14" t="s">
        <v>15</v>
      </c>
      <c r="Q61" s="30">
        <f t="shared" si="3"/>
        <v>5.36</v>
      </c>
      <c r="R61" s="30">
        <v>5.4039999999999999</v>
      </c>
      <c r="S61" s="69">
        <v>6.4000000000000001E-2</v>
      </c>
      <c r="T61" s="14" t="s">
        <v>74</v>
      </c>
      <c r="U61" s="30">
        <f t="shared" si="12"/>
        <v>-4.3999999999999595E-2</v>
      </c>
      <c r="V61" s="77">
        <f t="shared" si="10"/>
        <v>-0.68749999999999367</v>
      </c>
    </row>
    <row r="62" spans="1:22" x14ac:dyDescent="0.25">
      <c r="A62" s="12" t="s">
        <v>26</v>
      </c>
      <c r="B62" s="65" t="s">
        <v>13</v>
      </c>
      <c r="C62" s="15">
        <v>63</v>
      </c>
      <c r="D62" s="15" t="s">
        <v>18</v>
      </c>
      <c r="E62" s="14" t="s">
        <v>15</v>
      </c>
      <c r="F62" s="41">
        <v>6.67</v>
      </c>
      <c r="G62" s="30">
        <v>6.72</v>
      </c>
      <c r="H62" s="30">
        <v>0.10405454980548709</v>
      </c>
      <c r="I62" s="52">
        <v>4</v>
      </c>
      <c r="J62" s="89">
        <f t="shared" si="11"/>
        <v>-4.9999999999999822E-2</v>
      </c>
      <c r="L62" s="12" t="s">
        <v>26</v>
      </c>
      <c r="M62" s="65" t="s">
        <v>13</v>
      </c>
      <c r="N62" s="15">
        <v>63</v>
      </c>
      <c r="O62" s="15" t="s">
        <v>18</v>
      </c>
      <c r="P62" s="14" t="s">
        <v>15</v>
      </c>
      <c r="Q62" s="30">
        <f t="shared" si="3"/>
        <v>6.67</v>
      </c>
      <c r="R62" s="30">
        <v>6.7069999999999999</v>
      </c>
      <c r="S62" s="69">
        <v>6.8000000000000005E-2</v>
      </c>
      <c r="T62" s="14" t="s">
        <v>74</v>
      </c>
      <c r="U62" s="30">
        <f t="shared" si="12"/>
        <v>-3.6999999999999922E-2</v>
      </c>
      <c r="V62" s="77">
        <f t="shared" si="10"/>
        <v>-0.54411764705882237</v>
      </c>
    </row>
    <row r="63" spans="1:22" x14ac:dyDescent="0.25">
      <c r="A63" s="12" t="s">
        <v>24</v>
      </c>
      <c r="B63" s="65" t="s">
        <v>13</v>
      </c>
      <c r="C63" s="15">
        <v>64</v>
      </c>
      <c r="D63" s="15" t="s">
        <v>18</v>
      </c>
      <c r="E63" s="14" t="s">
        <v>15</v>
      </c>
      <c r="F63" s="41">
        <v>19.77</v>
      </c>
      <c r="G63" s="30">
        <v>19.78</v>
      </c>
      <c r="H63" s="30">
        <v>0.2386209770858187</v>
      </c>
      <c r="I63" s="52">
        <v>4</v>
      </c>
      <c r="J63" s="89">
        <f t="shared" si="11"/>
        <v>-1.0000000000001563E-2</v>
      </c>
      <c r="L63" s="12" t="s">
        <v>24</v>
      </c>
      <c r="M63" s="65" t="s">
        <v>13</v>
      </c>
      <c r="N63" s="15">
        <v>64</v>
      </c>
      <c r="O63" s="15" t="s">
        <v>18</v>
      </c>
      <c r="P63" s="14" t="s">
        <v>15</v>
      </c>
      <c r="Q63" s="30">
        <f t="shared" si="3"/>
        <v>19.77</v>
      </c>
      <c r="R63" s="30">
        <v>19.75</v>
      </c>
      <c r="S63" s="69">
        <v>0.08</v>
      </c>
      <c r="T63" s="14" t="s">
        <v>74</v>
      </c>
      <c r="U63" s="30">
        <f t="shared" si="12"/>
        <v>1.9999999999999574E-2</v>
      </c>
      <c r="V63" s="77">
        <f t="shared" si="10"/>
        <v>0.24999999999999467</v>
      </c>
    </row>
    <row r="64" spans="1:22" x14ac:dyDescent="0.25">
      <c r="A64" s="12" t="s">
        <v>20</v>
      </c>
      <c r="B64" s="65" t="s">
        <v>13</v>
      </c>
      <c r="C64" s="15">
        <v>65</v>
      </c>
      <c r="D64" s="15" t="s">
        <v>18</v>
      </c>
      <c r="E64" s="14" t="s">
        <v>15</v>
      </c>
      <c r="F64" s="41">
        <v>12.5</v>
      </c>
      <c r="G64" s="30">
        <v>12.54</v>
      </c>
      <c r="H64" s="30">
        <v>0.16447908496572547</v>
      </c>
      <c r="I64" s="52">
        <v>4</v>
      </c>
      <c r="J64" s="89">
        <f t="shared" si="11"/>
        <v>-3.9999999999999147E-2</v>
      </c>
      <c r="L64" s="12" t="s">
        <v>20</v>
      </c>
      <c r="M64" s="65" t="s">
        <v>13</v>
      </c>
      <c r="N64" s="15">
        <v>65</v>
      </c>
      <c r="O64" s="15" t="s">
        <v>18</v>
      </c>
      <c r="P64" s="14" t="s">
        <v>15</v>
      </c>
      <c r="Q64" s="30">
        <f t="shared" si="3"/>
        <v>12.5</v>
      </c>
      <c r="R64" s="30">
        <v>12.55</v>
      </c>
      <c r="S64" s="69">
        <v>7.0000000000000007E-2</v>
      </c>
      <c r="T64" s="14" t="s">
        <v>74</v>
      </c>
      <c r="U64" s="30">
        <f t="shared" si="12"/>
        <v>-5.0000000000000711E-2</v>
      </c>
      <c r="V64" s="77">
        <f t="shared" si="10"/>
        <v>-0.7142857142857244</v>
      </c>
    </row>
    <row r="65" spans="1:22" x14ac:dyDescent="0.25">
      <c r="A65" s="50" t="s">
        <v>19</v>
      </c>
      <c r="B65" s="67" t="s">
        <v>13</v>
      </c>
      <c r="C65" s="15">
        <v>66</v>
      </c>
      <c r="D65" s="51" t="s">
        <v>18</v>
      </c>
      <c r="E65" s="40" t="s">
        <v>15</v>
      </c>
      <c r="F65" s="41">
        <v>13.71</v>
      </c>
      <c r="G65" s="30">
        <v>13.69</v>
      </c>
      <c r="H65" s="30">
        <v>0.1762969021736612</v>
      </c>
      <c r="I65" s="52">
        <v>4</v>
      </c>
      <c r="J65" s="89">
        <f t="shared" si="11"/>
        <v>2.000000000000135E-2</v>
      </c>
      <c r="L65" s="50" t="s">
        <v>19</v>
      </c>
      <c r="M65" s="67" t="s">
        <v>13</v>
      </c>
      <c r="N65" s="51">
        <v>66</v>
      </c>
      <c r="O65" s="51" t="s">
        <v>18</v>
      </c>
      <c r="P65" s="40" t="s">
        <v>15</v>
      </c>
      <c r="Q65" s="30">
        <f t="shared" si="3"/>
        <v>13.71</v>
      </c>
      <c r="R65" s="41">
        <v>13.71</v>
      </c>
      <c r="S65" s="69">
        <v>0.09</v>
      </c>
      <c r="T65" s="73">
        <v>1</v>
      </c>
      <c r="U65" s="30">
        <f t="shared" si="12"/>
        <v>0</v>
      </c>
      <c r="V65" s="68">
        <f>(Q65-R65)/S65</f>
        <v>0</v>
      </c>
    </row>
    <row r="66" spans="1:22" x14ac:dyDescent="0.25">
      <c r="A66" s="12" t="s">
        <v>12</v>
      </c>
      <c r="B66" s="65" t="s">
        <v>13</v>
      </c>
      <c r="C66" s="15">
        <v>66</v>
      </c>
      <c r="D66" s="15" t="s">
        <v>14</v>
      </c>
      <c r="E66" s="14" t="s">
        <v>15</v>
      </c>
      <c r="F66" s="41">
        <v>2.69</v>
      </c>
      <c r="G66" s="30">
        <v>2.72</v>
      </c>
      <c r="H66" s="30">
        <v>0.27200000000000002</v>
      </c>
      <c r="I66" s="52">
        <v>4</v>
      </c>
      <c r="J66" s="101">
        <f t="shared" si="8"/>
        <v>-1.1029411764705974</v>
      </c>
      <c r="L66" s="12" t="s">
        <v>12</v>
      </c>
      <c r="M66" s="65" t="s">
        <v>13</v>
      </c>
      <c r="N66" s="15">
        <v>66</v>
      </c>
      <c r="O66" s="15" t="s">
        <v>14</v>
      </c>
      <c r="P66" s="14" t="s">
        <v>15</v>
      </c>
      <c r="Q66" s="30">
        <f t="shared" si="3"/>
        <v>2.69</v>
      </c>
      <c r="R66" s="30">
        <v>2.7040000000000002</v>
      </c>
      <c r="S66" s="69">
        <v>0.09</v>
      </c>
      <c r="T66" s="14">
        <v>1</v>
      </c>
      <c r="U66" s="52">
        <f>((Q66-R66)/R66)*100</f>
        <v>-0.51775147928994947</v>
      </c>
      <c r="V66" s="77">
        <f>(Q66-R66)/S66</f>
        <v>-0.15555555555555817</v>
      </c>
    </row>
    <row r="67" spans="1:22" ht="15.75" thickBot="1" x14ac:dyDescent="0.3">
      <c r="A67" s="108" t="s">
        <v>24</v>
      </c>
      <c r="B67" s="109" t="s">
        <v>13</v>
      </c>
      <c r="C67" s="76">
        <v>67</v>
      </c>
      <c r="D67" s="110" t="s">
        <v>14</v>
      </c>
      <c r="E67" s="81" t="s">
        <v>15</v>
      </c>
      <c r="F67" s="63">
        <v>5.4</v>
      </c>
      <c r="G67" s="61">
        <v>5.58</v>
      </c>
      <c r="H67" s="61">
        <v>0.55800000000000005</v>
      </c>
      <c r="I67" s="62">
        <v>4</v>
      </c>
      <c r="J67" s="103">
        <f t="shared" si="8"/>
        <v>-3.2258064516128981</v>
      </c>
      <c r="L67" s="108" t="s">
        <v>24</v>
      </c>
      <c r="M67" s="109" t="s">
        <v>13</v>
      </c>
      <c r="N67" s="110">
        <v>67</v>
      </c>
      <c r="O67" s="110" t="s">
        <v>14</v>
      </c>
      <c r="P67" s="60" t="s">
        <v>15</v>
      </c>
      <c r="Q67" s="63">
        <f t="shared" si="3"/>
        <v>5.4</v>
      </c>
      <c r="R67" s="63">
        <v>5.4640000000000004</v>
      </c>
      <c r="S67" s="82">
        <v>0.1</v>
      </c>
      <c r="T67" s="74">
        <v>1</v>
      </c>
      <c r="U67" s="62">
        <f t="shared" ref="U67" si="13">((Q67-R67)/R67)*100</f>
        <v>-1.1713030746705719</v>
      </c>
      <c r="V67" s="71">
        <f t="shared" ref="V67" si="14">(Q67-R67)/S67</f>
        <v>-0.64000000000000057</v>
      </c>
    </row>
  </sheetData>
  <sheetProtection algorithmName="SHA-512" hashValue="QNutfcq91IkyLl70sxgLPpJcs9AH2KL9Aq1huFSOI0tix33W0RY6MrXZgL4ptrufpAeSj3YrHoegLGC6RN7akA==" saltValue="V38EvgfeIgKrEqKV68nfkg==" spinCount="100000" sheet="1" objects="1" scenarios="1" selectLockedCells="1" selectUnlockedCells="1"/>
  <mergeCells count="3">
    <mergeCell ref="A2:J2"/>
    <mergeCell ref="A8:J8"/>
    <mergeCell ref="L8:V8"/>
  </mergeCells>
  <conditionalFormatting sqref="V44:V57 V65">
    <cfRule type="cellIs" dxfId="125" priority="28" stopIfTrue="1" operator="between">
      <formula>-2</formula>
      <formula>2</formula>
    </cfRule>
    <cfRule type="cellIs" dxfId="124" priority="29" stopIfTrue="1" operator="between">
      <formula>-3</formula>
      <formula>3</formula>
    </cfRule>
    <cfRule type="cellIs" dxfId="123" priority="30" operator="notBetween">
      <formula>-3</formula>
      <formula>3</formula>
    </cfRule>
  </conditionalFormatting>
  <conditionalFormatting sqref="V58:V64">
    <cfRule type="cellIs" dxfId="122" priority="25" stopIfTrue="1" operator="between">
      <formula>-2</formula>
      <formula>2</formula>
    </cfRule>
    <cfRule type="cellIs" dxfId="121" priority="26" stopIfTrue="1" operator="between">
      <formula>-3</formula>
      <formula>3</formula>
    </cfRule>
    <cfRule type="cellIs" dxfId="120" priority="27" operator="notBetween">
      <formula>-3</formula>
      <formula>3</formula>
    </cfRule>
  </conditionalFormatting>
  <conditionalFormatting sqref="V66">
    <cfRule type="cellIs" dxfId="119" priority="7" stopIfTrue="1" operator="between">
      <formula>-2</formula>
      <formula>2</formula>
    </cfRule>
    <cfRule type="cellIs" dxfId="118" priority="8" stopIfTrue="1" operator="between">
      <formula>-3</formula>
      <formula>3</formula>
    </cfRule>
    <cfRule type="cellIs" dxfId="117" priority="9" operator="notBetween">
      <formula>-3</formula>
      <formula>3</formula>
    </cfRule>
  </conditionalFormatting>
  <conditionalFormatting sqref="V67">
    <cfRule type="cellIs" dxfId="116" priority="10" stopIfTrue="1" operator="between">
      <formula>-2</formula>
      <formula>2</formula>
    </cfRule>
    <cfRule type="cellIs" dxfId="115" priority="11" stopIfTrue="1" operator="between">
      <formula>-3</formula>
      <formula>3</formula>
    </cfRule>
    <cfRule type="cellIs" dxfId="114" priority="12" operator="notBetween">
      <formula>-3</formula>
      <formula>3</formula>
    </cfRule>
  </conditionalFormatting>
  <conditionalFormatting sqref="V31:V33 V43">
    <cfRule type="cellIs" dxfId="113" priority="1" stopIfTrue="1" operator="between">
      <formula>-2</formula>
      <formula>2</formula>
    </cfRule>
    <cfRule type="cellIs" dxfId="112" priority="2" stopIfTrue="1" operator="between">
      <formula>-3</formula>
      <formula>3</formula>
    </cfRule>
    <cfRule type="cellIs" dxfId="11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249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93.3</v>
      </c>
      <c r="G14" s="87">
        <v>89.555916939404099</v>
      </c>
      <c r="H14" s="47">
        <f>G14*0.04</f>
        <v>3.582236677576164</v>
      </c>
      <c r="I14" s="44"/>
      <c r="J14" s="106">
        <f>((F14-G14)/G14)*100</f>
        <v>4.1807210383756592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133.80000000000001</v>
      </c>
      <c r="G15" s="87">
        <v>129.56666666666663</v>
      </c>
      <c r="H15" s="47">
        <f>2.7/2</f>
        <v>1.35</v>
      </c>
      <c r="I15" s="44"/>
      <c r="J15" s="111">
        <f>F15-G15</f>
        <v>4.2333333333333769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6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5.95</v>
      </c>
      <c r="G16" s="47">
        <v>6.3885331453736924</v>
      </c>
      <c r="H16" s="47">
        <f>G16*(12.5/200)</f>
        <v>0.39928332158585578</v>
      </c>
      <c r="I16" s="44"/>
      <c r="J16" s="106">
        <f t="shared" ref="J16:J26" si="0">((F16-G16)/G16)*100</f>
        <v>-6.864379277600829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24</v>
      </c>
      <c r="B17" s="66" t="s">
        <v>13</v>
      </c>
      <c r="C17" s="45">
        <v>6</v>
      </c>
      <c r="D17" s="45" t="s">
        <v>57</v>
      </c>
      <c r="E17" s="44" t="s">
        <v>55</v>
      </c>
      <c r="F17" s="75">
        <v>12.53</v>
      </c>
      <c r="G17" s="87">
        <v>13.599515006939335</v>
      </c>
      <c r="H17" s="47">
        <f>G17*(12.5/200)</f>
        <v>0.84996968793370842</v>
      </c>
      <c r="I17" s="44"/>
      <c r="J17" s="106">
        <f t="shared" si="0"/>
        <v>-7.8643613863700361</v>
      </c>
      <c r="K17" s="32"/>
      <c r="L17" s="42" t="s">
        <v>24</v>
      </c>
      <c r="M17" s="66" t="s">
        <v>13</v>
      </c>
      <c r="N17" s="45">
        <v>6</v>
      </c>
      <c r="O17" s="45" t="s">
        <v>57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17</v>
      </c>
      <c r="B18" s="66" t="s">
        <v>13</v>
      </c>
      <c r="C18" s="45">
        <v>9</v>
      </c>
      <c r="D18" s="45" t="s">
        <v>52</v>
      </c>
      <c r="E18" s="44" t="s">
        <v>53</v>
      </c>
      <c r="F18" s="46">
        <v>8.92</v>
      </c>
      <c r="G18" s="47">
        <v>9.41</v>
      </c>
      <c r="H18" s="47">
        <f>G18*0.075</f>
        <v>0.70574999999999999</v>
      </c>
      <c r="I18" s="44"/>
      <c r="J18" s="106">
        <f t="shared" si="0"/>
        <v>-5.2072263549415538</v>
      </c>
      <c r="K18" s="32"/>
      <c r="L18" s="42" t="s">
        <v>17</v>
      </c>
      <c r="M18" s="66" t="s">
        <v>13</v>
      </c>
      <c r="N18" s="45">
        <v>9</v>
      </c>
      <c r="O18" s="45" t="s">
        <v>52</v>
      </c>
      <c r="P18" s="44" t="s">
        <v>53</v>
      </c>
      <c r="Q18" s="75"/>
      <c r="R18" s="47"/>
      <c r="S18" s="44"/>
      <c r="T18" s="44"/>
      <c r="U18" s="44"/>
      <c r="V18" s="106"/>
    </row>
    <row r="19" spans="1:22" x14ac:dyDescent="0.25">
      <c r="A19" s="12" t="s">
        <v>51</v>
      </c>
      <c r="B19" s="65" t="s">
        <v>43</v>
      </c>
      <c r="C19" s="15">
        <v>10</v>
      </c>
      <c r="D19" s="15" t="s">
        <v>44</v>
      </c>
      <c r="E19" s="14" t="s">
        <v>45</v>
      </c>
      <c r="F19" s="41">
        <v>6.5</v>
      </c>
      <c r="G19" s="41">
        <v>6.5886822226355548</v>
      </c>
      <c r="H19" s="30">
        <f>G19*0.05</f>
        <v>0.32943411113177778</v>
      </c>
      <c r="I19" s="14"/>
      <c r="J19" s="99">
        <f t="shared" si="0"/>
        <v>-1.3459781431085747</v>
      </c>
      <c r="K19" s="32"/>
      <c r="L19" s="12" t="s">
        <v>51</v>
      </c>
      <c r="M19" s="13" t="s">
        <v>43</v>
      </c>
      <c r="N19" s="14">
        <v>10</v>
      </c>
      <c r="O19" s="15" t="s">
        <v>44</v>
      </c>
      <c r="P19" s="14" t="s">
        <v>45</v>
      </c>
      <c r="Q19" s="30"/>
      <c r="R19" s="30"/>
      <c r="S19" s="14"/>
      <c r="T19" s="14"/>
      <c r="U19" s="52"/>
      <c r="V19" s="21"/>
    </row>
    <row r="20" spans="1:22" x14ac:dyDescent="0.25">
      <c r="A20" s="12" t="s">
        <v>50</v>
      </c>
      <c r="B20" s="65" t="s">
        <v>43</v>
      </c>
      <c r="C20" s="15">
        <v>11</v>
      </c>
      <c r="D20" s="15" t="s">
        <v>44</v>
      </c>
      <c r="E20" s="14" t="s">
        <v>45</v>
      </c>
      <c r="F20" s="78">
        <v>13.3</v>
      </c>
      <c r="G20" s="78">
        <v>13.162025443033166</v>
      </c>
      <c r="H20" s="30">
        <f t="shared" ref="H20:H26" si="1">G20*0.05</f>
        <v>0.65810127215165837</v>
      </c>
      <c r="I20" s="52"/>
      <c r="J20" s="99">
        <f t="shared" si="0"/>
        <v>1.0482775433310447</v>
      </c>
      <c r="K20" s="32"/>
      <c r="L20" s="12" t="s">
        <v>50</v>
      </c>
      <c r="M20" s="13" t="s">
        <v>43</v>
      </c>
      <c r="N20" s="14">
        <v>11</v>
      </c>
      <c r="O20" s="15" t="s">
        <v>44</v>
      </c>
      <c r="P20" s="14" t="s">
        <v>45</v>
      </c>
      <c r="Q20" s="30"/>
      <c r="R20" s="30"/>
      <c r="S20" s="14"/>
      <c r="T20" s="14"/>
      <c r="U20" s="52"/>
      <c r="V20" s="21"/>
    </row>
    <row r="21" spans="1:22" x14ac:dyDescent="0.25">
      <c r="A21" s="12" t="s">
        <v>49</v>
      </c>
      <c r="B21" s="65" t="s">
        <v>43</v>
      </c>
      <c r="C21" s="15">
        <v>12</v>
      </c>
      <c r="D21" s="15" t="s">
        <v>44</v>
      </c>
      <c r="E21" s="14" t="s">
        <v>45</v>
      </c>
      <c r="F21" s="78">
        <v>21.1</v>
      </c>
      <c r="G21" s="78">
        <v>20.336723612422205</v>
      </c>
      <c r="H21" s="30">
        <f t="shared" si="1"/>
        <v>1.0168361806211104</v>
      </c>
      <c r="I21" s="52"/>
      <c r="J21" s="99">
        <f t="shared" si="0"/>
        <v>3.7531925108701758</v>
      </c>
      <c r="L21" s="12" t="s">
        <v>49</v>
      </c>
      <c r="M21" s="13" t="s">
        <v>43</v>
      </c>
      <c r="N21" s="14">
        <v>12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x14ac:dyDescent="0.25">
      <c r="A22" s="12" t="s">
        <v>70</v>
      </c>
      <c r="B22" s="65" t="s">
        <v>43</v>
      </c>
      <c r="C22" s="15">
        <v>13</v>
      </c>
      <c r="D22" s="15" t="s">
        <v>44</v>
      </c>
      <c r="E22" s="14" t="s">
        <v>45</v>
      </c>
      <c r="F22" s="41" t="s">
        <v>80</v>
      </c>
      <c r="G22" s="72">
        <v>0</v>
      </c>
      <c r="H22" s="30"/>
      <c r="I22" s="52"/>
      <c r="J22" s="99"/>
      <c r="L22" s="12" t="s">
        <v>70</v>
      </c>
      <c r="M22" s="13" t="s">
        <v>43</v>
      </c>
      <c r="N22" s="14">
        <v>13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x14ac:dyDescent="0.25">
      <c r="A23" s="12" t="s">
        <v>71</v>
      </c>
      <c r="B23" s="65" t="s">
        <v>43</v>
      </c>
      <c r="C23" s="15">
        <v>14</v>
      </c>
      <c r="D23" s="15" t="s">
        <v>44</v>
      </c>
      <c r="E23" s="14" t="s">
        <v>45</v>
      </c>
      <c r="F23" s="41" t="s">
        <v>80</v>
      </c>
      <c r="G23" s="72">
        <v>0</v>
      </c>
      <c r="H23" s="30"/>
      <c r="I23" s="52"/>
      <c r="J23" s="99"/>
      <c r="L23" s="12" t="s">
        <v>71</v>
      </c>
      <c r="M23" s="13" t="s">
        <v>43</v>
      </c>
      <c r="N23" s="14">
        <v>14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48</v>
      </c>
      <c r="B24" s="65" t="s">
        <v>43</v>
      </c>
      <c r="C24" s="15">
        <v>20</v>
      </c>
      <c r="D24" s="15" t="s">
        <v>44</v>
      </c>
      <c r="E24" s="14" t="s">
        <v>45</v>
      </c>
      <c r="F24" s="78">
        <v>87</v>
      </c>
      <c r="G24" s="72">
        <v>84.344273418382599</v>
      </c>
      <c r="H24" s="30">
        <f t="shared" si="1"/>
        <v>4.2172136709191301</v>
      </c>
      <c r="I24" s="52"/>
      <c r="J24" s="99">
        <f t="shared" si="0"/>
        <v>3.1486744434253344</v>
      </c>
      <c r="L24" s="12" t="s">
        <v>48</v>
      </c>
      <c r="M24" s="13" t="s">
        <v>43</v>
      </c>
      <c r="N24" s="14">
        <v>20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47</v>
      </c>
      <c r="B25" s="65" t="s">
        <v>43</v>
      </c>
      <c r="C25" s="15">
        <v>21</v>
      </c>
      <c r="D25" s="15" t="s">
        <v>44</v>
      </c>
      <c r="E25" s="14" t="s">
        <v>45</v>
      </c>
      <c r="F25" s="73">
        <v>114.7</v>
      </c>
      <c r="G25" s="72">
        <v>114.46259337406626</v>
      </c>
      <c r="H25" s="30">
        <f t="shared" si="1"/>
        <v>5.7231296687033133</v>
      </c>
      <c r="I25" s="52"/>
      <c r="J25" s="99">
        <f t="shared" si="0"/>
        <v>0.20740979121265748</v>
      </c>
      <c r="L25" s="12" t="s">
        <v>47</v>
      </c>
      <c r="M25" s="13" t="s">
        <v>43</v>
      </c>
      <c r="N25" s="14">
        <v>21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46</v>
      </c>
      <c r="B26" s="65" t="s">
        <v>43</v>
      </c>
      <c r="C26" s="15">
        <v>22</v>
      </c>
      <c r="D26" s="15" t="s">
        <v>44</v>
      </c>
      <c r="E26" s="14" t="s">
        <v>45</v>
      </c>
      <c r="F26" s="73">
        <v>202.9</v>
      </c>
      <c r="G26" s="72">
        <v>200.53370279776743</v>
      </c>
      <c r="H26" s="30">
        <f t="shared" si="1"/>
        <v>10.026685139888372</v>
      </c>
      <c r="I26" s="52"/>
      <c r="J26" s="99">
        <f t="shared" si="0"/>
        <v>1.1799997552625441</v>
      </c>
      <c r="L26" s="12" t="s">
        <v>46</v>
      </c>
      <c r="M26" s="13" t="s">
        <v>43</v>
      </c>
      <c r="N26" s="14">
        <v>22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72</v>
      </c>
      <c r="B27" s="65" t="s">
        <v>43</v>
      </c>
      <c r="C27" s="15">
        <v>23</v>
      </c>
      <c r="D27" s="15" t="s">
        <v>44</v>
      </c>
      <c r="E27" s="14" t="s">
        <v>45</v>
      </c>
      <c r="F27" s="41" t="s">
        <v>80</v>
      </c>
      <c r="G27" s="72">
        <v>0</v>
      </c>
      <c r="H27" s="30"/>
      <c r="I27" s="52"/>
      <c r="J27" s="99"/>
      <c r="L27" s="12" t="s">
        <v>72</v>
      </c>
      <c r="M27" s="13" t="s">
        <v>43</v>
      </c>
      <c r="N27" s="14">
        <v>23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73</v>
      </c>
      <c r="B28" s="65" t="s">
        <v>43</v>
      </c>
      <c r="C28" s="15">
        <v>24</v>
      </c>
      <c r="D28" s="15" t="s">
        <v>44</v>
      </c>
      <c r="E28" s="14" t="s">
        <v>45</v>
      </c>
      <c r="F28" s="41" t="s">
        <v>80</v>
      </c>
      <c r="G28" s="72">
        <v>0</v>
      </c>
      <c r="H28" s="30"/>
      <c r="I28" s="52"/>
      <c r="J28" s="99"/>
      <c r="L28" s="12" t="s">
        <v>73</v>
      </c>
      <c r="M28" s="13" t="s">
        <v>43</v>
      </c>
      <c r="N28" s="14">
        <v>24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12" t="s">
        <v>12</v>
      </c>
      <c r="B29" s="65" t="s">
        <v>13</v>
      </c>
      <c r="C29" s="15">
        <v>43</v>
      </c>
      <c r="D29" s="15" t="s">
        <v>27</v>
      </c>
      <c r="E29" s="14" t="s">
        <v>23</v>
      </c>
      <c r="F29" s="78">
        <v>92.2</v>
      </c>
      <c r="G29" s="72">
        <v>94.2</v>
      </c>
      <c r="H29" s="30">
        <v>4.2587067133644858</v>
      </c>
      <c r="I29" s="52">
        <v>4</v>
      </c>
      <c r="J29" s="101">
        <f>((F29-G29)/G29)*100</f>
        <v>-2.1231422505307855</v>
      </c>
      <c r="L29" s="12" t="s">
        <v>12</v>
      </c>
      <c r="M29" s="65" t="s">
        <v>13</v>
      </c>
      <c r="N29" s="15">
        <v>43</v>
      </c>
      <c r="O29" s="15" t="s">
        <v>27</v>
      </c>
      <c r="P29" s="14" t="s">
        <v>23</v>
      </c>
      <c r="Q29" s="72">
        <f t="shared" ref="Q29:Q52" si="2">F29</f>
        <v>92.2</v>
      </c>
      <c r="R29" s="30">
        <v>92.88</v>
      </c>
      <c r="S29" s="30">
        <v>1.71</v>
      </c>
      <c r="T29" s="14">
        <v>1</v>
      </c>
      <c r="U29" s="52">
        <f t="shared" ref="U29:U41" si="3">((Q29-R29)/R29)*100</f>
        <v>-0.73212747631351494</v>
      </c>
      <c r="V29" s="77">
        <f t="shared" ref="V29:V41" si="4">(Q29-R29)/S29</f>
        <v>-0.397660818713446</v>
      </c>
    </row>
    <row r="30" spans="1:22" x14ac:dyDescent="0.25">
      <c r="A30" s="12" t="s">
        <v>24</v>
      </c>
      <c r="B30" s="65" t="s">
        <v>13</v>
      </c>
      <c r="C30" s="15">
        <v>44</v>
      </c>
      <c r="D30" s="15" t="s">
        <v>27</v>
      </c>
      <c r="E30" s="14" t="s">
        <v>23</v>
      </c>
      <c r="F30" s="78">
        <v>41.2</v>
      </c>
      <c r="G30" s="72">
        <v>40.9</v>
      </c>
      <c r="H30" s="30">
        <v>3.5154095927601055</v>
      </c>
      <c r="I30" s="52">
        <v>4</v>
      </c>
      <c r="J30" s="101">
        <f t="shared" ref="J30:J52" si="5">((F30-G30)/G30)*100</f>
        <v>0.73349633251834789</v>
      </c>
      <c r="L30" s="12" t="s">
        <v>24</v>
      </c>
      <c r="M30" s="65" t="s">
        <v>13</v>
      </c>
      <c r="N30" s="15">
        <v>44</v>
      </c>
      <c r="O30" s="15" t="s">
        <v>27</v>
      </c>
      <c r="P30" s="14" t="s">
        <v>23</v>
      </c>
      <c r="Q30" s="72">
        <f t="shared" si="2"/>
        <v>41.2</v>
      </c>
      <c r="R30" s="30">
        <v>40.619999999999997</v>
      </c>
      <c r="S30" s="30">
        <v>1.17</v>
      </c>
      <c r="T30" s="14">
        <v>1</v>
      </c>
      <c r="U30" s="52">
        <f t="shared" si="3"/>
        <v>1.4278680452978962</v>
      </c>
      <c r="V30" s="77">
        <f t="shared" si="4"/>
        <v>0.49572649572650035</v>
      </c>
    </row>
    <row r="31" spans="1:22" x14ac:dyDescent="0.25">
      <c r="A31" s="12" t="s">
        <v>20</v>
      </c>
      <c r="B31" s="65" t="s">
        <v>13</v>
      </c>
      <c r="C31" s="15">
        <v>45</v>
      </c>
      <c r="D31" s="15" t="s">
        <v>27</v>
      </c>
      <c r="E31" s="14" t="s">
        <v>23</v>
      </c>
      <c r="F31" s="73">
        <v>125.9</v>
      </c>
      <c r="G31" s="72">
        <v>126.8</v>
      </c>
      <c r="H31" s="30">
        <v>4.7459616295496465</v>
      </c>
      <c r="I31" s="52">
        <v>4</v>
      </c>
      <c r="J31" s="101">
        <f t="shared" si="5"/>
        <v>-0.70977917981071892</v>
      </c>
      <c r="L31" s="12" t="s">
        <v>20</v>
      </c>
      <c r="M31" s="65" t="s">
        <v>13</v>
      </c>
      <c r="N31" s="15">
        <v>45</v>
      </c>
      <c r="O31" s="15" t="s">
        <v>27</v>
      </c>
      <c r="P31" s="14" t="s">
        <v>23</v>
      </c>
      <c r="Q31" s="72">
        <f t="shared" si="2"/>
        <v>125.9</v>
      </c>
      <c r="R31" s="30">
        <v>126</v>
      </c>
      <c r="S31" s="30">
        <v>2.9</v>
      </c>
      <c r="T31" s="14">
        <v>1</v>
      </c>
      <c r="U31" s="52">
        <f t="shared" si="3"/>
        <v>-7.936507936507485E-2</v>
      </c>
      <c r="V31" s="77">
        <f t="shared" si="4"/>
        <v>-3.4482758620687698E-2</v>
      </c>
    </row>
    <row r="32" spans="1:22" x14ac:dyDescent="0.25">
      <c r="A32" s="12" t="s">
        <v>19</v>
      </c>
      <c r="B32" s="65" t="s">
        <v>13</v>
      </c>
      <c r="C32" s="15">
        <v>46</v>
      </c>
      <c r="D32" s="15" t="s">
        <v>27</v>
      </c>
      <c r="E32" s="14" t="s">
        <v>23</v>
      </c>
      <c r="F32" s="78">
        <v>90.3</v>
      </c>
      <c r="G32" s="72">
        <v>90.9</v>
      </c>
      <c r="H32" s="30">
        <v>4.2123947972717071</v>
      </c>
      <c r="I32" s="52">
        <v>4</v>
      </c>
      <c r="J32" s="101">
        <f t="shared" si="5"/>
        <v>-0.66006600660066939</v>
      </c>
      <c r="L32" s="12" t="s">
        <v>19</v>
      </c>
      <c r="M32" s="65" t="s">
        <v>13</v>
      </c>
      <c r="N32" s="15">
        <v>46</v>
      </c>
      <c r="O32" s="15" t="s">
        <v>27</v>
      </c>
      <c r="P32" s="14" t="s">
        <v>23</v>
      </c>
      <c r="Q32" s="72">
        <f t="shared" si="2"/>
        <v>90.3</v>
      </c>
      <c r="R32" s="30">
        <v>90.94</v>
      </c>
      <c r="S32" s="30">
        <v>2.73</v>
      </c>
      <c r="T32" s="14">
        <v>1</v>
      </c>
      <c r="U32" s="52">
        <f t="shared" si="3"/>
        <v>-0.7037607213547401</v>
      </c>
      <c r="V32" s="77">
        <f t="shared" si="4"/>
        <v>-0.23443223443223465</v>
      </c>
    </row>
    <row r="33" spans="1:22" x14ac:dyDescent="0.25">
      <c r="A33" s="12" t="s">
        <v>26</v>
      </c>
      <c r="B33" s="65" t="s">
        <v>13</v>
      </c>
      <c r="C33" s="15">
        <v>47</v>
      </c>
      <c r="D33" s="15" t="s">
        <v>25</v>
      </c>
      <c r="E33" s="14" t="s">
        <v>23</v>
      </c>
      <c r="F33" s="78">
        <v>97.4</v>
      </c>
      <c r="G33" s="72">
        <v>100.2</v>
      </c>
      <c r="H33" s="30">
        <v>7.2728123590886717</v>
      </c>
      <c r="I33" s="52">
        <v>4</v>
      </c>
      <c r="J33" s="101">
        <f t="shared" si="5"/>
        <v>-2.7944111776447076</v>
      </c>
      <c r="L33" s="12" t="s">
        <v>26</v>
      </c>
      <c r="M33" s="65" t="s">
        <v>13</v>
      </c>
      <c r="N33" s="15">
        <v>47</v>
      </c>
      <c r="O33" s="15" t="s">
        <v>25</v>
      </c>
      <c r="P33" s="14" t="s">
        <v>23</v>
      </c>
      <c r="Q33" s="72">
        <f t="shared" si="2"/>
        <v>97.4</v>
      </c>
      <c r="R33" s="30">
        <v>97.87</v>
      </c>
      <c r="S33" s="30">
        <v>6.85</v>
      </c>
      <c r="T33" s="14">
        <v>1</v>
      </c>
      <c r="U33" s="52">
        <f t="shared" si="3"/>
        <v>-0.48022887503831496</v>
      </c>
      <c r="V33" s="77">
        <f t="shared" si="4"/>
        <v>-6.8613138686131225E-2</v>
      </c>
    </row>
    <row r="34" spans="1:22" x14ac:dyDescent="0.25">
      <c r="A34" s="12" t="s">
        <v>21</v>
      </c>
      <c r="B34" s="65" t="s">
        <v>13</v>
      </c>
      <c r="C34" s="15">
        <v>48</v>
      </c>
      <c r="D34" s="15" t="s">
        <v>25</v>
      </c>
      <c r="E34" s="14" t="s">
        <v>23</v>
      </c>
      <c r="F34" s="78">
        <v>43.6</v>
      </c>
      <c r="G34" s="72">
        <v>45.2</v>
      </c>
      <c r="H34" s="30">
        <v>4.3655901452998709</v>
      </c>
      <c r="I34" s="52">
        <v>4</v>
      </c>
      <c r="J34" s="101">
        <f t="shared" si="5"/>
        <v>-3.5398230088495604</v>
      </c>
      <c r="L34" s="12" t="s">
        <v>21</v>
      </c>
      <c r="M34" s="65" t="s">
        <v>13</v>
      </c>
      <c r="N34" s="15">
        <v>48</v>
      </c>
      <c r="O34" s="15" t="s">
        <v>25</v>
      </c>
      <c r="P34" s="14" t="s">
        <v>23</v>
      </c>
      <c r="Q34" s="72">
        <f t="shared" si="2"/>
        <v>43.6</v>
      </c>
      <c r="R34" s="30">
        <v>45.5</v>
      </c>
      <c r="S34" s="30">
        <v>3.75</v>
      </c>
      <c r="T34" s="14">
        <v>1</v>
      </c>
      <c r="U34" s="52">
        <f t="shared" si="3"/>
        <v>-4.1758241758241725</v>
      </c>
      <c r="V34" s="77">
        <f t="shared" si="4"/>
        <v>-0.50666666666666627</v>
      </c>
    </row>
    <row r="35" spans="1:22" x14ac:dyDescent="0.25">
      <c r="A35" s="12" t="s">
        <v>20</v>
      </c>
      <c r="B35" s="65" t="s">
        <v>13</v>
      </c>
      <c r="C35" s="15">
        <v>49</v>
      </c>
      <c r="D35" s="15" t="s">
        <v>25</v>
      </c>
      <c r="E35" s="14" t="s">
        <v>23</v>
      </c>
      <c r="F35" s="78">
        <v>24.5</v>
      </c>
      <c r="G35" s="72">
        <v>25.7</v>
      </c>
      <c r="H35" s="30">
        <v>3.3370702568336168</v>
      </c>
      <c r="I35" s="52">
        <v>4</v>
      </c>
      <c r="J35" s="101">
        <f t="shared" si="5"/>
        <v>-4.6692607003891027</v>
      </c>
      <c r="L35" s="12" t="s">
        <v>20</v>
      </c>
      <c r="M35" s="65" t="s">
        <v>13</v>
      </c>
      <c r="N35" s="15">
        <v>49</v>
      </c>
      <c r="O35" s="15" t="s">
        <v>25</v>
      </c>
      <c r="P35" s="14" t="s">
        <v>23</v>
      </c>
      <c r="Q35" s="72">
        <f t="shared" si="2"/>
        <v>24.5</v>
      </c>
      <c r="R35" s="30">
        <v>26.27</v>
      </c>
      <c r="S35" s="30">
        <v>4.1399999999999997</v>
      </c>
      <c r="T35" s="14">
        <v>1</v>
      </c>
      <c r="U35" s="52">
        <f t="shared" si="3"/>
        <v>-6.7377236391320885</v>
      </c>
      <c r="V35" s="77">
        <f t="shared" si="4"/>
        <v>-0.42753623188405793</v>
      </c>
    </row>
    <row r="36" spans="1:22" x14ac:dyDescent="0.25">
      <c r="A36" s="12" t="s">
        <v>19</v>
      </c>
      <c r="B36" s="65" t="s">
        <v>13</v>
      </c>
      <c r="C36" s="15">
        <v>50</v>
      </c>
      <c r="D36" s="15" t="s">
        <v>25</v>
      </c>
      <c r="E36" s="14" t="s">
        <v>23</v>
      </c>
      <c r="F36" s="78">
        <v>21.1</v>
      </c>
      <c r="G36" s="72">
        <v>21.9</v>
      </c>
      <c r="H36" s="30">
        <v>3.1368151450886601</v>
      </c>
      <c r="I36" s="14">
        <v>4</v>
      </c>
      <c r="J36" s="101">
        <f t="shared" si="5"/>
        <v>-3.6529680365296677</v>
      </c>
      <c r="L36" s="12" t="s">
        <v>19</v>
      </c>
      <c r="M36" s="65" t="s">
        <v>13</v>
      </c>
      <c r="N36" s="15">
        <v>50</v>
      </c>
      <c r="O36" s="15" t="s">
        <v>25</v>
      </c>
      <c r="P36" s="14" t="s">
        <v>23</v>
      </c>
      <c r="Q36" s="72">
        <f t="shared" si="2"/>
        <v>21.1</v>
      </c>
      <c r="R36" s="30">
        <v>21.88</v>
      </c>
      <c r="S36" s="30">
        <v>1.54</v>
      </c>
      <c r="T36" s="14">
        <v>1</v>
      </c>
      <c r="U36" s="52">
        <f t="shared" si="3"/>
        <v>-3.5648994515539196</v>
      </c>
      <c r="V36" s="77">
        <f t="shared" si="4"/>
        <v>-0.50649350649350489</v>
      </c>
    </row>
    <row r="37" spans="1:22" x14ac:dyDescent="0.25">
      <c r="A37" s="12" t="s">
        <v>17</v>
      </c>
      <c r="B37" s="65" t="s">
        <v>13</v>
      </c>
      <c r="C37" s="15">
        <v>51</v>
      </c>
      <c r="D37" s="15" t="s">
        <v>25</v>
      </c>
      <c r="E37" s="14" t="s">
        <v>23</v>
      </c>
      <c r="F37" s="78">
        <v>33.4</v>
      </c>
      <c r="G37" s="72">
        <v>35.299999999999997</v>
      </c>
      <c r="H37" s="30">
        <v>3.8403017797740144</v>
      </c>
      <c r="I37" s="14">
        <v>4</v>
      </c>
      <c r="J37" s="101">
        <f t="shared" si="5"/>
        <v>-5.3824362606232263</v>
      </c>
      <c r="L37" s="12" t="s">
        <v>17</v>
      </c>
      <c r="M37" s="65" t="s">
        <v>13</v>
      </c>
      <c r="N37" s="15">
        <v>51</v>
      </c>
      <c r="O37" s="15" t="s">
        <v>25</v>
      </c>
      <c r="P37" s="14" t="s">
        <v>23</v>
      </c>
      <c r="Q37" s="72">
        <f t="shared" si="2"/>
        <v>33.4</v>
      </c>
      <c r="R37" s="30">
        <v>35.96</v>
      </c>
      <c r="S37" s="30">
        <v>3.92</v>
      </c>
      <c r="T37" s="14">
        <v>1</v>
      </c>
      <c r="U37" s="52">
        <f t="shared" si="3"/>
        <v>-7.1190211345939991</v>
      </c>
      <c r="V37" s="77">
        <f t="shared" si="4"/>
        <v>-0.65306122448979653</v>
      </c>
    </row>
    <row r="38" spans="1:22" x14ac:dyDescent="0.25">
      <c r="A38" s="12" t="s">
        <v>22</v>
      </c>
      <c r="B38" s="65" t="s">
        <v>13</v>
      </c>
      <c r="C38" s="15">
        <v>52</v>
      </c>
      <c r="D38" s="15" t="s">
        <v>79</v>
      </c>
      <c r="E38" s="14" t="s">
        <v>23</v>
      </c>
      <c r="F38" s="78">
        <v>34.6</v>
      </c>
      <c r="G38" s="72">
        <v>39</v>
      </c>
      <c r="H38" s="30">
        <v>2.7422991981417093</v>
      </c>
      <c r="I38" s="14">
        <v>4</v>
      </c>
      <c r="J38" s="101">
        <f t="shared" si="5"/>
        <v>-11.282051282051277</v>
      </c>
      <c r="L38" s="12" t="s">
        <v>22</v>
      </c>
      <c r="M38" s="65" t="s">
        <v>13</v>
      </c>
      <c r="N38" s="15">
        <v>52</v>
      </c>
      <c r="O38" s="15" t="s">
        <v>79</v>
      </c>
      <c r="P38" s="14" t="s">
        <v>23</v>
      </c>
      <c r="Q38" s="72">
        <f t="shared" si="2"/>
        <v>34.6</v>
      </c>
      <c r="R38" s="30">
        <v>34.020000000000003</v>
      </c>
      <c r="S38" s="30">
        <v>3.47</v>
      </c>
      <c r="T38" s="14">
        <v>1</v>
      </c>
      <c r="U38" s="52">
        <f t="shared" si="3"/>
        <v>1.7048794826572553</v>
      </c>
      <c r="V38" s="77">
        <f t="shared" si="4"/>
        <v>0.16714697406340007</v>
      </c>
    </row>
    <row r="39" spans="1:22" x14ac:dyDescent="0.25">
      <c r="A39" s="12" t="s">
        <v>16</v>
      </c>
      <c r="B39" s="65" t="s">
        <v>13</v>
      </c>
      <c r="C39" s="15">
        <v>53</v>
      </c>
      <c r="D39" s="15" t="s">
        <v>79</v>
      </c>
      <c r="E39" s="14" t="s">
        <v>23</v>
      </c>
      <c r="F39" s="73">
        <v>127.7</v>
      </c>
      <c r="G39" s="72">
        <v>136.19999999999999</v>
      </c>
      <c r="H39" s="30">
        <v>4.4000445440504121</v>
      </c>
      <c r="I39" s="14">
        <v>4</v>
      </c>
      <c r="J39" s="101">
        <f t="shared" si="5"/>
        <v>-6.2408223201174646</v>
      </c>
      <c r="L39" s="12" t="s">
        <v>16</v>
      </c>
      <c r="M39" s="65" t="s">
        <v>13</v>
      </c>
      <c r="N39" s="15">
        <v>53</v>
      </c>
      <c r="O39" s="15" t="s">
        <v>79</v>
      </c>
      <c r="P39" s="14" t="s">
        <v>23</v>
      </c>
      <c r="Q39" s="72">
        <f t="shared" si="2"/>
        <v>127.7</v>
      </c>
      <c r="R39" s="30">
        <v>129.19999999999999</v>
      </c>
      <c r="S39" s="30">
        <v>3.5</v>
      </c>
      <c r="T39" s="14">
        <v>1</v>
      </c>
      <c r="U39" s="52">
        <f t="shared" si="3"/>
        <v>-1.1609907120742926</v>
      </c>
      <c r="V39" s="77">
        <f t="shared" si="4"/>
        <v>-0.4285714285714245</v>
      </c>
    </row>
    <row r="40" spans="1:22" x14ac:dyDescent="0.25">
      <c r="A40" s="12" t="s">
        <v>12</v>
      </c>
      <c r="B40" s="65" t="s">
        <v>13</v>
      </c>
      <c r="C40" s="15">
        <v>54</v>
      </c>
      <c r="D40" s="15" t="s">
        <v>79</v>
      </c>
      <c r="E40" s="14" t="s">
        <v>23</v>
      </c>
      <c r="F40" s="73">
        <v>168.7</v>
      </c>
      <c r="G40" s="72">
        <v>179.1</v>
      </c>
      <c r="H40" s="30">
        <v>5.2802114612750009</v>
      </c>
      <c r="I40" s="14">
        <v>4</v>
      </c>
      <c r="J40" s="101">
        <f t="shared" si="5"/>
        <v>-5.8068118369625941</v>
      </c>
      <c r="L40" s="12" t="s">
        <v>12</v>
      </c>
      <c r="M40" s="65" t="s">
        <v>13</v>
      </c>
      <c r="N40" s="15">
        <v>54</v>
      </c>
      <c r="O40" s="15" t="s">
        <v>79</v>
      </c>
      <c r="P40" s="14" t="s">
        <v>23</v>
      </c>
      <c r="Q40" s="72">
        <f t="shared" si="2"/>
        <v>168.7</v>
      </c>
      <c r="R40" s="30">
        <v>171.3</v>
      </c>
      <c r="S40" s="30">
        <v>6.1</v>
      </c>
      <c r="T40" s="14">
        <v>1</v>
      </c>
      <c r="U40" s="52">
        <f t="shared" si="3"/>
        <v>-1.5178050204320039</v>
      </c>
      <c r="V40" s="77">
        <f t="shared" si="4"/>
        <v>-0.42622950819672506</v>
      </c>
    </row>
    <row r="41" spans="1:22" x14ac:dyDescent="0.25">
      <c r="A41" s="12" t="s">
        <v>20</v>
      </c>
      <c r="B41" s="65" t="s">
        <v>13</v>
      </c>
      <c r="C41" s="15">
        <v>55</v>
      </c>
      <c r="D41" s="15" t="s">
        <v>79</v>
      </c>
      <c r="E41" s="14" t="s">
        <v>23</v>
      </c>
      <c r="F41" s="78">
        <v>51</v>
      </c>
      <c r="G41" s="72">
        <v>54.8</v>
      </c>
      <c r="H41" s="30">
        <v>3.0099762998767372</v>
      </c>
      <c r="I41" s="14">
        <v>4</v>
      </c>
      <c r="J41" s="101">
        <f t="shared" si="5"/>
        <v>-6.934306569343061</v>
      </c>
      <c r="L41" s="12" t="s">
        <v>20</v>
      </c>
      <c r="M41" s="65" t="s">
        <v>13</v>
      </c>
      <c r="N41" s="15">
        <v>55</v>
      </c>
      <c r="O41" s="15" t="s">
        <v>79</v>
      </c>
      <c r="P41" s="14" t="s">
        <v>23</v>
      </c>
      <c r="Q41" s="72">
        <f t="shared" si="2"/>
        <v>51</v>
      </c>
      <c r="R41" s="30">
        <v>51.83</v>
      </c>
      <c r="S41" s="30">
        <v>1.64</v>
      </c>
      <c r="T41" s="14">
        <v>1</v>
      </c>
      <c r="U41" s="52">
        <f t="shared" si="3"/>
        <v>-1.6013891568589587</v>
      </c>
      <c r="V41" s="77">
        <f t="shared" si="4"/>
        <v>-0.50609756097560876</v>
      </c>
    </row>
    <row r="42" spans="1:22" x14ac:dyDescent="0.25">
      <c r="A42" s="12" t="s">
        <v>19</v>
      </c>
      <c r="B42" s="65" t="s">
        <v>13</v>
      </c>
      <c r="C42" s="15">
        <v>56</v>
      </c>
      <c r="D42" s="15" t="s">
        <v>79</v>
      </c>
      <c r="E42" s="14" t="s">
        <v>23</v>
      </c>
      <c r="F42" s="78">
        <v>91.4</v>
      </c>
      <c r="G42" s="72">
        <v>96.7</v>
      </c>
      <c r="H42" s="30">
        <v>3.7583357778909399</v>
      </c>
      <c r="I42" s="14">
        <v>4</v>
      </c>
      <c r="J42" s="101">
        <f t="shared" si="5"/>
        <v>-5.4808686659772459</v>
      </c>
      <c r="L42" s="12" t="s">
        <v>19</v>
      </c>
      <c r="M42" s="65" t="s">
        <v>13</v>
      </c>
      <c r="N42" s="15">
        <v>56</v>
      </c>
      <c r="O42" s="15" t="s">
        <v>79</v>
      </c>
      <c r="P42" s="14" t="s">
        <v>23</v>
      </c>
      <c r="Q42" s="72">
        <f t="shared" si="2"/>
        <v>91.4</v>
      </c>
      <c r="R42" s="30">
        <v>92.52</v>
      </c>
      <c r="S42" s="30">
        <v>2.2200000000000002</v>
      </c>
      <c r="T42" s="14">
        <v>1</v>
      </c>
      <c r="U42" s="52">
        <f>((Q42-R42)/R42)*100</f>
        <v>-1.2105490704712392</v>
      </c>
      <c r="V42" s="77">
        <f>(Q42-R42)/S42</f>
        <v>-0.50450450450450013</v>
      </c>
    </row>
    <row r="43" spans="1:22" x14ac:dyDescent="0.25">
      <c r="A43" s="12" t="s">
        <v>17</v>
      </c>
      <c r="B43" s="65" t="s">
        <v>13</v>
      </c>
      <c r="C43" s="15">
        <v>57</v>
      </c>
      <c r="D43" s="15" t="s">
        <v>79</v>
      </c>
      <c r="E43" s="14" t="s">
        <v>23</v>
      </c>
      <c r="F43" s="73">
        <v>164.5</v>
      </c>
      <c r="G43" s="72">
        <v>168.2</v>
      </c>
      <c r="H43" s="30">
        <v>5.0735044357452797</v>
      </c>
      <c r="I43" s="14">
        <v>4</v>
      </c>
      <c r="J43" s="101">
        <f t="shared" ref="J43" si="6">((F43-G43)/G43)*100</f>
        <v>-2.199762187871575</v>
      </c>
      <c r="L43" s="12" t="s">
        <v>17</v>
      </c>
      <c r="M43" s="65" t="s">
        <v>13</v>
      </c>
      <c r="N43" s="15">
        <v>57</v>
      </c>
      <c r="O43" s="15" t="s">
        <v>79</v>
      </c>
      <c r="P43" s="14" t="s">
        <v>15</v>
      </c>
      <c r="Q43" s="72">
        <f t="shared" si="2"/>
        <v>164.5</v>
      </c>
      <c r="R43" s="30">
        <v>164.8</v>
      </c>
      <c r="S43" s="30">
        <v>4.5</v>
      </c>
      <c r="T43" s="14" t="s">
        <v>74</v>
      </c>
      <c r="U43" s="52">
        <f>((Q43-R43)/R43)*100</f>
        <v>-0.1820388349514632</v>
      </c>
      <c r="V43" s="77">
        <f t="shared" ref="V43:V49" si="7">(Q43-R43)/S43</f>
        <v>-6.6666666666669191E-2</v>
      </c>
    </row>
    <row r="44" spans="1:22" x14ac:dyDescent="0.25">
      <c r="A44" s="12" t="s">
        <v>22</v>
      </c>
      <c r="B44" s="65" t="s">
        <v>13</v>
      </c>
      <c r="C44" s="15">
        <v>58</v>
      </c>
      <c r="D44" s="15" t="s">
        <v>18</v>
      </c>
      <c r="E44" s="14" t="s">
        <v>15</v>
      </c>
      <c r="F44" s="41">
        <v>0.43</v>
      </c>
      <c r="G44" s="30">
        <v>0.4</v>
      </c>
      <c r="H44" s="30">
        <v>3.8752682320610306E-2</v>
      </c>
      <c r="I44" s="14">
        <v>4</v>
      </c>
      <c r="J44" s="89">
        <f t="shared" ref="J44:J50" si="8">((F44-G44))</f>
        <v>2.9999999999999971E-2</v>
      </c>
      <c r="L44" s="12" t="s">
        <v>22</v>
      </c>
      <c r="M44" s="65" t="s">
        <v>13</v>
      </c>
      <c r="N44" s="15">
        <v>58</v>
      </c>
      <c r="O44" s="15" t="s">
        <v>18</v>
      </c>
      <c r="P44" s="14" t="s">
        <v>15</v>
      </c>
      <c r="Q44" s="30">
        <f t="shared" si="2"/>
        <v>0.43</v>
      </c>
      <c r="R44" s="30">
        <v>0.42670000000000002</v>
      </c>
      <c r="S44" s="30">
        <v>8.0799999999999997E-2</v>
      </c>
      <c r="T44" s="14" t="s">
        <v>74</v>
      </c>
      <c r="U44" s="30">
        <f>Q44-R44</f>
        <v>3.2999999999999696E-3</v>
      </c>
      <c r="V44" s="77">
        <f t="shared" si="7"/>
        <v>4.0841584158415468E-2</v>
      </c>
    </row>
    <row r="45" spans="1:22" x14ac:dyDescent="0.25">
      <c r="A45" s="12" t="s">
        <v>16</v>
      </c>
      <c r="B45" s="65" t="s">
        <v>13</v>
      </c>
      <c r="C45" s="15">
        <v>59</v>
      </c>
      <c r="D45" s="15" t="s">
        <v>18</v>
      </c>
      <c r="E45" s="14" t="s">
        <v>15</v>
      </c>
      <c r="F45" s="41">
        <v>16.149999999999999</v>
      </c>
      <c r="G45" s="30">
        <v>16.12</v>
      </c>
      <c r="H45" s="30">
        <v>0.20125314140156741</v>
      </c>
      <c r="I45" s="52">
        <v>4</v>
      </c>
      <c r="J45" s="89">
        <f t="shared" si="8"/>
        <v>2.9999999999997584E-2</v>
      </c>
      <c r="L45" s="12" t="s">
        <v>16</v>
      </c>
      <c r="M45" s="65" t="s">
        <v>13</v>
      </c>
      <c r="N45" s="15">
        <v>59</v>
      </c>
      <c r="O45" s="15" t="s">
        <v>18</v>
      </c>
      <c r="P45" s="14" t="s">
        <v>15</v>
      </c>
      <c r="Q45" s="30">
        <f t="shared" si="2"/>
        <v>16.149999999999999</v>
      </c>
      <c r="R45" s="30">
        <v>16.13</v>
      </c>
      <c r="S45" s="69">
        <v>0.06</v>
      </c>
      <c r="T45" s="14" t="s">
        <v>74</v>
      </c>
      <c r="U45" s="30">
        <f t="shared" ref="U45:U50" si="9">Q45-R45</f>
        <v>1.9999999999999574E-2</v>
      </c>
      <c r="V45" s="77">
        <f t="shared" si="7"/>
        <v>0.33333333333332626</v>
      </c>
    </row>
    <row r="46" spans="1:22" x14ac:dyDescent="0.25">
      <c r="A46" s="12" t="s">
        <v>12</v>
      </c>
      <c r="B46" s="65" t="s">
        <v>13</v>
      </c>
      <c r="C46" s="15">
        <v>61</v>
      </c>
      <c r="D46" s="15" t="s">
        <v>18</v>
      </c>
      <c r="E46" s="14" t="s">
        <v>15</v>
      </c>
      <c r="F46" s="41">
        <v>5.42</v>
      </c>
      <c r="G46" s="30">
        <v>5.41</v>
      </c>
      <c r="H46" s="30">
        <v>9.043999722662964E-2</v>
      </c>
      <c r="I46" s="52">
        <v>4</v>
      </c>
      <c r="J46" s="89">
        <f t="shared" si="8"/>
        <v>9.9999999999997868E-3</v>
      </c>
      <c r="L46" s="12" t="s">
        <v>12</v>
      </c>
      <c r="M46" s="65" t="s">
        <v>13</v>
      </c>
      <c r="N46" s="15">
        <v>61</v>
      </c>
      <c r="O46" s="15" t="s">
        <v>18</v>
      </c>
      <c r="P46" s="14" t="s">
        <v>15</v>
      </c>
      <c r="Q46" s="30">
        <f t="shared" si="2"/>
        <v>5.42</v>
      </c>
      <c r="R46" s="30">
        <v>5.4039999999999999</v>
      </c>
      <c r="S46" s="69">
        <v>6.4000000000000001E-2</v>
      </c>
      <c r="T46" s="14" t="s">
        <v>74</v>
      </c>
      <c r="U46" s="30">
        <f t="shared" si="9"/>
        <v>1.6000000000000014E-2</v>
      </c>
      <c r="V46" s="77">
        <f t="shared" si="7"/>
        <v>0.25000000000000022</v>
      </c>
    </row>
    <row r="47" spans="1:22" x14ac:dyDescent="0.25">
      <c r="A47" s="12" t="s">
        <v>26</v>
      </c>
      <c r="B47" s="65" t="s">
        <v>13</v>
      </c>
      <c r="C47" s="15">
        <v>63</v>
      </c>
      <c r="D47" s="15" t="s">
        <v>18</v>
      </c>
      <c r="E47" s="14" t="s">
        <v>15</v>
      </c>
      <c r="F47" s="41">
        <v>6.72</v>
      </c>
      <c r="G47" s="30">
        <v>6.72</v>
      </c>
      <c r="H47" s="30">
        <v>0.10405454980548709</v>
      </c>
      <c r="I47" s="52">
        <v>4</v>
      </c>
      <c r="J47" s="89">
        <f t="shared" si="8"/>
        <v>0</v>
      </c>
      <c r="L47" s="12" t="s">
        <v>26</v>
      </c>
      <c r="M47" s="65" t="s">
        <v>13</v>
      </c>
      <c r="N47" s="15">
        <v>63</v>
      </c>
      <c r="O47" s="15" t="s">
        <v>18</v>
      </c>
      <c r="P47" s="14" t="s">
        <v>15</v>
      </c>
      <c r="Q47" s="30">
        <f t="shared" si="2"/>
        <v>6.72</v>
      </c>
      <c r="R47" s="30">
        <v>6.7069999999999999</v>
      </c>
      <c r="S47" s="69">
        <v>6.8000000000000005E-2</v>
      </c>
      <c r="T47" s="14" t="s">
        <v>74</v>
      </c>
      <c r="U47" s="30">
        <f t="shared" si="9"/>
        <v>1.2999999999999901E-2</v>
      </c>
      <c r="V47" s="77">
        <f t="shared" si="7"/>
        <v>0.19117647058823381</v>
      </c>
    </row>
    <row r="48" spans="1:22" x14ac:dyDescent="0.25">
      <c r="A48" s="12" t="s">
        <v>24</v>
      </c>
      <c r="B48" s="65" t="s">
        <v>13</v>
      </c>
      <c r="C48" s="15">
        <v>64</v>
      </c>
      <c r="D48" s="15" t="s">
        <v>18</v>
      </c>
      <c r="E48" s="14" t="s">
        <v>15</v>
      </c>
      <c r="F48" s="41">
        <v>19.75</v>
      </c>
      <c r="G48" s="30">
        <v>19.78</v>
      </c>
      <c r="H48" s="30">
        <v>0.2386209770858187</v>
      </c>
      <c r="I48" s="52">
        <v>4</v>
      </c>
      <c r="J48" s="89">
        <f t="shared" si="8"/>
        <v>-3.0000000000001137E-2</v>
      </c>
      <c r="L48" s="12" t="s">
        <v>24</v>
      </c>
      <c r="M48" s="65" t="s">
        <v>13</v>
      </c>
      <c r="N48" s="15">
        <v>64</v>
      </c>
      <c r="O48" s="15" t="s">
        <v>18</v>
      </c>
      <c r="P48" s="14" t="s">
        <v>15</v>
      </c>
      <c r="Q48" s="30">
        <f t="shared" si="2"/>
        <v>19.75</v>
      </c>
      <c r="R48" s="30">
        <v>19.75</v>
      </c>
      <c r="S48" s="69">
        <v>0.08</v>
      </c>
      <c r="T48" s="14" t="s">
        <v>74</v>
      </c>
      <c r="U48" s="30">
        <f t="shared" si="9"/>
        <v>0</v>
      </c>
      <c r="V48" s="77">
        <f t="shared" si="7"/>
        <v>0</v>
      </c>
    </row>
    <row r="49" spans="1:22" x14ac:dyDescent="0.25">
      <c r="A49" s="12" t="s">
        <v>20</v>
      </c>
      <c r="B49" s="65" t="s">
        <v>13</v>
      </c>
      <c r="C49" s="15">
        <v>65</v>
      </c>
      <c r="D49" s="15" t="s">
        <v>18</v>
      </c>
      <c r="E49" s="14" t="s">
        <v>15</v>
      </c>
      <c r="F49" s="41">
        <v>12.54</v>
      </c>
      <c r="G49" s="30">
        <v>12.54</v>
      </c>
      <c r="H49" s="30">
        <v>0.16447908496572547</v>
      </c>
      <c r="I49" s="52">
        <v>4</v>
      </c>
      <c r="J49" s="89">
        <f t="shared" si="8"/>
        <v>0</v>
      </c>
      <c r="L49" s="12" t="s">
        <v>20</v>
      </c>
      <c r="M49" s="65" t="s">
        <v>13</v>
      </c>
      <c r="N49" s="15">
        <v>65</v>
      </c>
      <c r="O49" s="15" t="s">
        <v>18</v>
      </c>
      <c r="P49" s="14" t="s">
        <v>15</v>
      </c>
      <c r="Q49" s="30">
        <f t="shared" si="2"/>
        <v>12.54</v>
      </c>
      <c r="R49" s="30">
        <v>12.55</v>
      </c>
      <c r="S49" s="69">
        <v>7.0000000000000007E-2</v>
      </c>
      <c r="T49" s="14" t="s">
        <v>74</v>
      </c>
      <c r="U49" s="30">
        <f t="shared" si="9"/>
        <v>-1.0000000000001563E-2</v>
      </c>
      <c r="V49" s="77">
        <f t="shared" si="7"/>
        <v>-0.14285714285716516</v>
      </c>
    </row>
    <row r="50" spans="1:22" x14ac:dyDescent="0.25">
      <c r="A50" s="50" t="s">
        <v>19</v>
      </c>
      <c r="B50" s="67" t="s">
        <v>13</v>
      </c>
      <c r="C50" s="15">
        <v>66</v>
      </c>
      <c r="D50" s="51" t="s">
        <v>18</v>
      </c>
      <c r="E50" s="40" t="s">
        <v>15</v>
      </c>
      <c r="F50" s="41">
        <v>13.68</v>
      </c>
      <c r="G50" s="30">
        <v>13.69</v>
      </c>
      <c r="H50" s="30">
        <v>0.1762969021736612</v>
      </c>
      <c r="I50" s="52">
        <v>4</v>
      </c>
      <c r="J50" s="89">
        <f t="shared" si="8"/>
        <v>-9.9999999999997868E-3</v>
      </c>
      <c r="L50" s="50" t="s">
        <v>19</v>
      </c>
      <c r="M50" s="67" t="s">
        <v>13</v>
      </c>
      <c r="N50" s="51">
        <v>66</v>
      </c>
      <c r="O50" s="51" t="s">
        <v>18</v>
      </c>
      <c r="P50" s="40" t="s">
        <v>15</v>
      </c>
      <c r="Q50" s="30">
        <f t="shared" si="2"/>
        <v>13.68</v>
      </c>
      <c r="R50" s="41">
        <v>13.71</v>
      </c>
      <c r="S50" s="69">
        <v>0.09</v>
      </c>
      <c r="T50" s="73">
        <v>1</v>
      </c>
      <c r="U50" s="30">
        <f t="shared" si="9"/>
        <v>-3.0000000000001137E-2</v>
      </c>
      <c r="V50" s="68">
        <f>(Q50-R50)/S50</f>
        <v>-0.33333333333334597</v>
      </c>
    </row>
    <row r="51" spans="1:22" x14ac:dyDescent="0.25">
      <c r="A51" s="12" t="s">
        <v>12</v>
      </c>
      <c r="B51" s="65" t="s">
        <v>13</v>
      </c>
      <c r="C51" s="15">
        <v>66</v>
      </c>
      <c r="D51" s="15" t="s">
        <v>14</v>
      </c>
      <c r="E51" s="14" t="s">
        <v>15</v>
      </c>
      <c r="F51" s="41">
        <v>2.5099999999999998</v>
      </c>
      <c r="G51" s="30">
        <v>2.72</v>
      </c>
      <c r="H51" s="30">
        <v>0.27200000000000002</v>
      </c>
      <c r="I51" s="52">
        <v>4</v>
      </c>
      <c r="J51" s="101">
        <f>((F51-G51)/G51)*100</f>
        <v>-7.720588235294132</v>
      </c>
      <c r="L51" s="12" t="s">
        <v>12</v>
      </c>
      <c r="M51" s="65" t="s">
        <v>13</v>
      </c>
      <c r="N51" s="15">
        <v>66</v>
      </c>
      <c r="O51" s="15" t="s">
        <v>14</v>
      </c>
      <c r="P51" s="14" t="s">
        <v>15</v>
      </c>
      <c r="Q51" s="30">
        <f t="shared" si="2"/>
        <v>2.5099999999999998</v>
      </c>
      <c r="R51" s="30">
        <v>2.7040000000000002</v>
      </c>
      <c r="S51" s="69">
        <v>0.09</v>
      </c>
      <c r="T51" s="14">
        <v>1</v>
      </c>
      <c r="U51" s="52">
        <f>((Q51-R51)/R51)*100</f>
        <v>-7.174556213017766</v>
      </c>
      <c r="V51" s="77">
        <f>(Q51-R51)/S51</f>
        <v>-2.1555555555555599</v>
      </c>
    </row>
    <row r="52" spans="1:22" ht="15.75" thickBot="1" x14ac:dyDescent="0.3">
      <c r="A52" s="108" t="s">
        <v>24</v>
      </c>
      <c r="B52" s="109" t="s">
        <v>13</v>
      </c>
      <c r="C52" s="76">
        <v>67</v>
      </c>
      <c r="D52" s="110" t="s">
        <v>14</v>
      </c>
      <c r="E52" s="81" t="s">
        <v>15</v>
      </c>
      <c r="F52" s="63">
        <v>5.19</v>
      </c>
      <c r="G52" s="61">
        <v>5.58</v>
      </c>
      <c r="H52" s="61">
        <v>0.55800000000000005</v>
      </c>
      <c r="I52" s="62">
        <v>4</v>
      </c>
      <c r="J52" s="103">
        <f t="shared" si="5"/>
        <v>-6.9892473118279508</v>
      </c>
      <c r="L52" s="108" t="s">
        <v>24</v>
      </c>
      <c r="M52" s="109" t="s">
        <v>13</v>
      </c>
      <c r="N52" s="110">
        <v>67</v>
      </c>
      <c r="O52" s="110" t="s">
        <v>14</v>
      </c>
      <c r="P52" s="60" t="s">
        <v>15</v>
      </c>
      <c r="Q52" s="63">
        <f t="shared" si="2"/>
        <v>5.19</v>
      </c>
      <c r="R52" s="63">
        <v>5.4640000000000004</v>
      </c>
      <c r="S52" s="82">
        <v>0.1</v>
      </c>
      <c r="T52" s="74">
        <v>1</v>
      </c>
      <c r="U52" s="62">
        <f t="shared" ref="U52" si="10">((Q52-R52)/R52)*100</f>
        <v>-5.0146412884333822</v>
      </c>
      <c r="V52" s="71">
        <f t="shared" ref="V52" si="11">(Q52-R52)/S52</f>
        <v>-2.74</v>
      </c>
    </row>
    <row r="53" spans="1:22" x14ac:dyDescent="0.25">
      <c r="V53" s="9"/>
    </row>
    <row r="54" spans="1:22" x14ac:dyDescent="0.25">
      <c r="V54" s="9"/>
    </row>
    <row r="55" spans="1:22" x14ac:dyDescent="0.25">
      <c r="V55" s="9"/>
    </row>
    <row r="56" spans="1:22" x14ac:dyDescent="0.25">
      <c r="V56" s="9"/>
    </row>
    <row r="57" spans="1:22" x14ac:dyDescent="0.25">
      <c r="V57" s="9"/>
    </row>
  </sheetData>
  <sheetProtection algorithmName="SHA-512" hashValue="Mfnc5gF6FO5WCzWk1jxHEyY67ugad8EKAXoPOlbImvIxpF/IrbFhl8Gnrx9uvLwjAwypmFUxsgUZSEV1706n0A==" saltValue="7sN2XUuYVN3nUBCt7PruCA==" spinCount="100000" sheet="1" objects="1" scenarios="1" selectLockedCells="1" selectUnlockedCells="1"/>
  <mergeCells count="3">
    <mergeCell ref="A2:J2"/>
    <mergeCell ref="A8:J8"/>
    <mergeCell ref="L8:V8"/>
  </mergeCells>
  <conditionalFormatting sqref="V29:V42">
    <cfRule type="cellIs" dxfId="110" priority="37" stopIfTrue="1" operator="between">
      <formula>-2</formula>
      <formula>2</formula>
    </cfRule>
    <cfRule type="cellIs" dxfId="109" priority="38" stopIfTrue="1" operator="between">
      <formula>-3</formula>
      <formula>3</formula>
    </cfRule>
    <cfRule type="cellIs" dxfId="108" priority="39" operator="notBetween">
      <formula>-3</formula>
      <formula>3</formula>
    </cfRule>
  </conditionalFormatting>
  <conditionalFormatting sqref="V50">
    <cfRule type="cellIs" dxfId="107" priority="28" stopIfTrue="1" operator="between">
      <formula>-2</formula>
      <formula>2</formula>
    </cfRule>
    <cfRule type="cellIs" dxfId="106" priority="29" stopIfTrue="1" operator="between">
      <formula>-3</formula>
      <formula>3</formula>
    </cfRule>
    <cfRule type="cellIs" dxfId="105" priority="30" operator="notBetween">
      <formula>-3</formula>
      <formula>3</formula>
    </cfRule>
  </conditionalFormatting>
  <conditionalFormatting sqref="V43:V49">
    <cfRule type="cellIs" dxfId="104" priority="22" stopIfTrue="1" operator="between">
      <formula>-2</formula>
      <formula>2</formula>
    </cfRule>
    <cfRule type="cellIs" dxfId="103" priority="23" stopIfTrue="1" operator="between">
      <formula>-3</formula>
      <formula>3</formula>
    </cfRule>
    <cfRule type="cellIs" dxfId="102" priority="24" operator="notBetween">
      <formula>-3</formula>
      <formula>3</formula>
    </cfRule>
  </conditionalFormatting>
  <conditionalFormatting sqref="V51">
    <cfRule type="cellIs" dxfId="101" priority="4" stopIfTrue="1" operator="between">
      <formula>-2</formula>
      <formula>2</formula>
    </cfRule>
    <cfRule type="cellIs" dxfId="100" priority="5" stopIfTrue="1" operator="between">
      <formula>-3</formula>
      <formula>3</formula>
    </cfRule>
    <cfRule type="cellIs" dxfId="99" priority="6" operator="notBetween">
      <formula>-3</formula>
      <formula>3</formula>
    </cfRule>
  </conditionalFormatting>
  <conditionalFormatting sqref="V52">
    <cfRule type="cellIs" dxfId="98" priority="7" stopIfTrue="1" operator="between">
      <formula>-2</formula>
      <formula>2</formula>
    </cfRule>
    <cfRule type="cellIs" dxfId="97" priority="8" stopIfTrue="1" operator="between">
      <formula>-3</formula>
      <formula>3</formula>
    </cfRule>
    <cfRule type="cellIs" dxfId="96" priority="9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3734-367E-4012-BBF7-55F419DF7C46}">
  <sheetPr>
    <pageSetUpPr fitToPage="1"/>
  </sheetPr>
  <dimension ref="A1:V70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324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92.5</v>
      </c>
      <c r="G14" s="87">
        <v>88.960202639682493</v>
      </c>
      <c r="H14" s="47">
        <f>G14*0.04</f>
        <v>3.5584081055872998</v>
      </c>
      <c r="I14" s="44"/>
      <c r="J14" s="106">
        <f>((F14-G14)/G14)*100</f>
        <v>3.9790796955070213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131</v>
      </c>
      <c r="G15" s="87">
        <v>130.53666666666666</v>
      </c>
      <c r="H15" s="47">
        <f>2.7/2</f>
        <v>1.35</v>
      </c>
      <c r="I15" s="44"/>
      <c r="J15" s="107">
        <f>F15-G15</f>
        <v>0.46333333333333826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6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6.1</v>
      </c>
      <c r="G16" s="47">
        <v>6.387274715741456</v>
      </c>
      <c r="H16" s="47">
        <f>G16*(12.5/200)</f>
        <v>0.399204669733841</v>
      </c>
      <c r="I16" s="44"/>
      <c r="J16" s="106">
        <f t="shared" ref="J16:J28" si="0">((F16-G16)/G16)*100</f>
        <v>-4.4976101471487837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6.3</v>
      </c>
      <c r="G17" s="47">
        <v>6.3098426514307073</v>
      </c>
      <c r="H17" s="47">
        <f>G17*(12.5/200)</f>
        <v>0.39436516571441921</v>
      </c>
      <c r="I17" s="44"/>
      <c r="J17" s="106">
        <f t="shared" si="0"/>
        <v>-0.15598885700383924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24</v>
      </c>
      <c r="B18" s="66" t="s">
        <v>13</v>
      </c>
      <c r="C18" s="45">
        <v>6</v>
      </c>
      <c r="D18" s="45" t="s">
        <v>57</v>
      </c>
      <c r="E18" s="44" t="s">
        <v>55</v>
      </c>
      <c r="F18" s="75">
        <v>13.1</v>
      </c>
      <c r="G18" s="87">
        <v>13.405936989558086</v>
      </c>
      <c r="H18" s="47">
        <f>G18*(12.5/200)</f>
        <v>0.83787106184738036</v>
      </c>
      <c r="I18" s="44"/>
      <c r="J18" s="106">
        <f t="shared" si="0"/>
        <v>-2.2821007572718051</v>
      </c>
      <c r="K18" s="32"/>
      <c r="L18" s="42" t="s">
        <v>24</v>
      </c>
      <c r="M18" s="66" t="s">
        <v>13</v>
      </c>
      <c r="N18" s="45">
        <v>6</v>
      </c>
      <c r="O18" s="45" t="s">
        <v>57</v>
      </c>
      <c r="P18" s="44" t="s">
        <v>55</v>
      </c>
      <c r="Q18" s="75"/>
      <c r="R18" s="47"/>
      <c r="S18" s="44"/>
      <c r="T18" s="44"/>
      <c r="U18" s="44"/>
      <c r="V18" s="106"/>
    </row>
    <row r="19" spans="1:22" x14ac:dyDescent="0.25">
      <c r="A19" s="42" t="s">
        <v>20</v>
      </c>
      <c r="B19" s="66" t="s">
        <v>13</v>
      </c>
      <c r="C19" s="45">
        <v>7</v>
      </c>
      <c r="D19" s="45" t="s">
        <v>56</v>
      </c>
      <c r="E19" s="44" t="s">
        <v>55</v>
      </c>
      <c r="F19" s="75">
        <v>13.5</v>
      </c>
      <c r="G19" s="87">
        <v>13.285731455258668</v>
      </c>
      <c r="H19" s="47">
        <f t="shared" ref="H19" si="1">G19*(12.5/200)</f>
        <v>0.83035821595366677</v>
      </c>
      <c r="I19" s="44"/>
      <c r="J19" s="106">
        <f t="shared" si="0"/>
        <v>1.6127719084410772</v>
      </c>
      <c r="K19" s="32"/>
      <c r="L19" s="42" t="s">
        <v>20</v>
      </c>
      <c r="M19" s="66" t="s">
        <v>13</v>
      </c>
      <c r="N19" s="45">
        <v>7</v>
      </c>
      <c r="O19" s="45" t="s">
        <v>56</v>
      </c>
      <c r="P19" s="44" t="s">
        <v>55</v>
      </c>
      <c r="Q19" s="75"/>
      <c r="R19" s="47"/>
      <c r="S19" s="44"/>
      <c r="T19" s="44"/>
      <c r="U19" s="44"/>
      <c r="V19" s="106"/>
    </row>
    <row r="20" spans="1:22" x14ac:dyDescent="0.25">
      <c r="A20" s="42" t="s">
        <v>17</v>
      </c>
      <c r="B20" s="66" t="s">
        <v>13</v>
      </c>
      <c r="C20" s="45">
        <v>9</v>
      </c>
      <c r="D20" s="45" t="s">
        <v>52</v>
      </c>
      <c r="E20" s="44" t="s">
        <v>53</v>
      </c>
      <c r="F20" s="46">
        <v>10.199999999999999</v>
      </c>
      <c r="G20" s="47">
        <v>9.41</v>
      </c>
      <c r="H20" s="47">
        <f>G20*0.075</f>
        <v>0.70574999999999999</v>
      </c>
      <c r="I20" s="44"/>
      <c r="J20" s="106">
        <f t="shared" si="0"/>
        <v>8.3953241232731042</v>
      </c>
      <c r="K20" s="32"/>
      <c r="L20" s="42" t="s">
        <v>17</v>
      </c>
      <c r="M20" s="66" t="s">
        <v>13</v>
      </c>
      <c r="N20" s="45">
        <v>9</v>
      </c>
      <c r="O20" s="45" t="s">
        <v>52</v>
      </c>
      <c r="P20" s="44" t="s">
        <v>53</v>
      </c>
      <c r="Q20" s="75"/>
      <c r="R20" s="47"/>
      <c r="S20" s="44"/>
      <c r="T20" s="44"/>
      <c r="U20" s="44"/>
      <c r="V20" s="106"/>
    </row>
    <row r="21" spans="1:22" x14ac:dyDescent="0.25">
      <c r="A21" s="12" t="s">
        <v>51</v>
      </c>
      <c r="B21" s="65" t="s">
        <v>43</v>
      </c>
      <c r="C21" s="15">
        <v>10</v>
      </c>
      <c r="D21" s="15" t="s">
        <v>44</v>
      </c>
      <c r="E21" s="14" t="s">
        <v>45</v>
      </c>
      <c r="F21" s="41">
        <v>6.58</v>
      </c>
      <c r="G21" s="41">
        <v>6.6349727300545398</v>
      </c>
      <c r="H21" s="30">
        <f>G21*0.05</f>
        <v>0.33174863650272701</v>
      </c>
      <c r="I21" s="14"/>
      <c r="J21" s="99">
        <f t="shared" si="0"/>
        <v>-0.8285298567321745</v>
      </c>
      <c r="K21" s="32"/>
      <c r="L21" s="12" t="s">
        <v>51</v>
      </c>
      <c r="M21" s="13" t="s">
        <v>43</v>
      </c>
      <c r="N21" s="14">
        <v>10</v>
      </c>
      <c r="O21" s="15" t="s">
        <v>44</v>
      </c>
      <c r="P21" s="14" t="s">
        <v>45</v>
      </c>
      <c r="Q21" s="30"/>
      <c r="R21" s="30"/>
      <c r="S21" s="14"/>
      <c r="T21" s="14"/>
      <c r="U21" s="52"/>
      <c r="V21" s="21"/>
    </row>
    <row r="22" spans="1:22" x14ac:dyDescent="0.25">
      <c r="A22" s="12" t="s">
        <v>50</v>
      </c>
      <c r="B22" s="65" t="s">
        <v>43</v>
      </c>
      <c r="C22" s="15">
        <v>11</v>
      </c>
      <c r="D22" s="15" t="s">
        <v>44</v>
      </c>
      <c r="E22" s="14" t="s">
        <v>45</v>
      </c>
      <c r="F22" s="78">
        <v>13.1</v>
      </c>
      <c r="G22" s="78">
        <v>13.025552828992499</v>
      </c>
      <c r="H22" s="30">
        <f t="shared" ref="H22:H28" si="2">G22*0.05</f>
        <v>0.65127764144962497</v>
      </c>
      <c r="I22" s="52"/>
      <c r="J22" s="99">
        <f t="shared" si="0"/>
        <v>0.57154711193366758</v>
      </c>
      <c r="K22" s="32"/>
      <c r="L22" s="12" t="s">
        <v>50</v>
      </c>
      <c r="M22" s="13" t="s">
        <v>43</v>
      </c>
      <c r="N22" s="14">
        <v>11</v>
      </c>
      <c r="O22" s="15" t="s">
        <v>44</v>
      </c>
      <c r="P22" s="14" t="s">
        <v>45</v>
      </c>
      <c r="Q22" s="30"/>
      <c r="R22" s="30"/>
      <c r="S22" s="14"/>
      <c r="T22" s="14"/>
      <c r="U22" s="52"/>
      <c r="V22" s="21"/>
    </row>
    <row r="23" spans="1:22" x14ac:dyDescent="0.25">
      <c r="A23" s="12" t="s">
        <v>49</v>
      </c>
      <c r="B23" s="65" t="s">
        <v>43</v>
      </c>
      <c r="C23" s="15">
        <v>12</v>
      </c>
      <c r="D23" s="15" t="s">
        <v>44</v>
      </c>
      <c r="E23" s="14" t="s">
        <v>45</v>
      </c>
      <c r="F23" s="78">
        <v>21.2</v>
      </c>
      <c r="G23" s="78">
        <v>20.609293251307982</v>
      </c>
      <c r="H23" s="30">
        <f t="shared" si="2"/>
        <v>1.030464662565399</v>
      </c>
      <c r="I23" s="52"/>
      <c r="J23" s="99">
        <f t="shared" si="0"/>
        <v>2.8662154567310458</v>
      </c>
      <c r="L23" s="12" t="s">
        <v>49</v>
      </c>
      <c r="M23" s="13" t="s">
        <v>43</v>
      </c>
      <c r="N23" s="14">
        <v>12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70</v>
      </c>
      <c r="B24" s="65" t="s">
        <v>43</v>
      </c>
      <c r="C24" s="15">
        <v>13</v>
      </c>
      <c r="D24" s="15" t="s">
        <v>44</v>
      </c>
      <c r="E24" s="14" t="s">
        <v>45</v>
      </c>
      <c r="F24" s="41"/>
      <c r="G24" s="72">
        <v>0</v>
      </c>
      <c r="H24" s="30"/>
      <c r="I24" s="52"/>
      <c r="J24" s="99"/>
      <c r="L24" s="12" t="s">
        <v>70</v>
      </c>
      <c r="M24" s="13" t="s">
        <v>43</v>
      </c>
      <c r="N24" s="14">
        <v>13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71</v>
      </c>
      <c r="B25" s="65" t="s">
        <v>43</v>
      </c>
      <c r="C25" s="15">
        <v>14</v>
      </c>
      <c r="D25" s="15" t="s">
        <v>44</v>
      </c>
      <c r="E25" s="14" t="s">
        <v>45</v>
      </c>
      <c r="F25" s="41"/>
      <c r="G25" s="72">
        <v>0</v>
      </c>
      <c r="H25" s="30"/>
      <c r="I25" s="52"/>
      <c r="J25" s="99"/>
      <c r="L25" s="12" t="s">
        <v>71</v>
      </c>
      <c r="M25" s="13" t="s">
        <v>43</v>
      </c>
      <c r="N25" s="14">
        <v>14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48</v>
      </c>
      <c r="B26" s="65" t="s">
        <v>43</v>
      </c>
      <c r="C26" s="15">
        <v>20</v>
      </c>
      <c r="D26" s="15" t="s">
        <v>44</v>
      </c>
      <c r="E26" s="14" t="s">
        <v>45</v>
      </c>
      <c r="F26" s="78">
        <v>86.6</v>
      </c>
      <c r="G26" s="72">
        <v>86.517712967670349</v>
      </c>
      <c r="H26" s="30">
        <f t="shared" si="2"/>
        <v>4.325885648383518</v>
      </c>
      <c r="I26" s="52"/>
      <c r="J26" s="99">
        <f t="shared" si="0"/>
        <v>9.5110041062220832E-2</v>
      </c>
      <c r="L26" s="12" t="s">
        <v>48</v>
      </c>
      <c r="M26" s="13" t="s">
        <v>43</v>
      </c>
      <c r="N26" s="14">
        <v>20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47</v>
      </c>
      <c r="B27" s="65" t="s">
        <v>43</v>
      </c>
      <c r="C27" s="15">
        <v>21</v>
      </c>
      <c r="D27" s="15" t="s">
        <v>44</v>
      </c>
      <c r="E27" s="14" t="s">
        <v>45</v>
      </c>
      <c r="F27" s="73">
        <v>115</v>
      </c>
      <c r="G27" s="72">
        <v>114.32095679043211</v>
      </c>
      <c r="H27" s="30">
        <f t="shared" si="2"/>
        <v>5.7160478395216057</v>
      </c>
      <c r="I27" s="52"/>
      <c r="J27" s="99">
        <f t="shared" si="0"/>
        <v>0.59397964173155438</v>
      </c>
      <c r="L27" s="12" t="s">
        <v>47</v>
      </c>
      <c r="M27" s="13" t="s">
        <v>43</v>
      </c>
      <c r="N27" s="14">
        <v>21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46</v>
      </c>
      <c r="B28" s="65" t="s">
        <v>43</v>
      </c>
      <c r="C28" s="15">
        <v>22</v>
      </c>
      <c r="D28" s="15" t="s">
        <v>44</v>
      </c>
      <c r="E28" s="14" t="s">
        <v>45</v>
      </c>
      <c r="F28" s="73">
        <v>200</v>
      </c>
      <c r="G28" s="72">
        <v>198.84978690803959</v>
      </c>
      <c r="H28" s="30">
        <f t="shared" si="2"/>
        <v>9.9424893454019809</v>
      </c>
      <c r="I28" s="52"/>
      <c r="J28" s="99">
        <f t="shared" si="0"/>
        <v>0.57843315290669106</v>
      </c>
      <c r="L28" s="12" t="s">
        <v>46</v>
      </c>
      <c r="M28" s="13" t="s">
        <v>43</v>
      </c>
      <c r="N28" s="14">
        <v>22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12" t="s">
        <v>72</v>
      </c>
      <c r="B29" s="65" t="s">
        <v>43</v>
      </c>
      <c r="C29" s="15">
        <v>23</v>
      </c>
      <c r="D29" s="15" t="s">
        <v>44</v>
      </c>
      <c r="E29" s="14" t="s">
        <v>45</v>
      </c>
      <c r="F29" s="41"/>
      <c r="G29" s="72">
        <v>0</v>
      </c>
      <c r="H29" s="30"/>
      <c r="I29" s="52"/>
      <c r="J29" s="99"/>
      <c r="L29" s="12" t="s">
        <v>72</v>
      </c>
      <c r="M29" s="13" t="s">
        <v>43</v>
      </c>
      <c r="N29" s="14">
        <v>23</v>
      </c>
      <c r="O29" s="15" t="s">
        <v>44</v>
      </c>
      <c r="P29" s="14" t="s">
        <v>45</v>
      </c>
      <c r="Q29" s="30"/>
      <c r="R29" s="30"/>
      <c r="S29" s="14"/>
      <c r="T29" s="14"/>
      <c r="U29" s="52"/>
      <c r="V29" s="21"/>
    </row>
    <row r="30" spans="1:22" x14ac:dyDescent="0.25">
      <c r="A30" s="12" t="s">
        <v>73</v>
      </c>
      <c r="B30" s="65" t="s">
        <v>43</v>
      </c>
      <c r="C30" s="15">
        <v>24</v>
      </c>
      <c r="D30" s="15" t="s">
        <v>44</v>
      </c>
      <c r="E30" s="14" t="s">
        <v>45</v>
      </c>
      <c r="F30" s="41"/>
      <c r="G30" s="72">
        <v>0</v>
      </c>
      <c r="H30" s="30"/>
      <c r="I30" s="52"/>
      <c r="J30" s="99"/>
      <c r="L30" s="12" t="s">
        <v>73</v>
      </c>
      <c r="M30" s="13" t="s">
        <v>43</v>
      </c>
      <c r="N30" s="14">
        <v>24</v>
      </c>
      <c r="O30" s="15" t="s">
        <v>44</v>
      </c>
      <c r="P30" s="14" t="s">
        <v>45</v>
      </c>
      <c r="Q30" s="30"/>
      <c r="R30" s="30"/>
      <c r="S30" s="14"/>
      <c r="T30" s="14"/>
      <c r="U30" s="52"/>
      <c r="V30" s="21"/>
    </row>
    <row r="31" spans="1:22" x14ac:dyDescent="0.25">
      <c r="A31" s="42" t="s">
        <v>42</v>
      </c>
      <c r="B31" s="66" t="s">
        <v>13</v>
      </c>
      <c r="C31" s="45">
        <v>30</v>
      </c>
      <c r="D31" s="45" t="s">
        <v>29</v>
      </c>
      <c r="E31" s="44" t="s">
        <v>30</v>
      </c>
      <c r="F31" s="75">
        <v>103.8</v>
      </c>
      <c r="G31" s="87">
        <v>102.1</v>
      </c>
      <c r="H31" s="47">
        <f>0.075*G31</f>
        <v>7.6574999999999989</v>
      </c>
      <c r="I31" s="53">
        <v>4</v>
      </c>
      <c r="J31" s="100">
        <f>((F31-G31)/G31)*100</f>
        <v>1.6650342801175346</v>
      </c>
      <c r="L31" s="42" t="s">
        <v>42</v>
      </c>
      <c r="M31" s="43" t="s">
        <v>13</v>
      </c>
      <c r="N31" s="44">
        <v>30</v>
      </c>
      <c r="O31" s="45" t="s">
        <v>29</v>
      </c>
      <c r="P31" s="44" t="s">
        <v>30</v>
      </c>
      <c r="Q31" s="75">
        <f t="shared" ref="Q31:Q65" si="3">F31</f>
        <v>103.8</v>
      </c>
      <c r="R31" s="47">
        <v>102</v>
      </c>
      <c r="S31" s="47">
        <v>3.7</v>
      </c>
      <c r="T31" s="44">
        <v>1</v>
      </c>
      <c r="U31" s="48">
        <f>((Q31-R31)/R31)*100</f>
        <v>1.7647058823529385</v>
      </c>
      <c r="V31" s="77">
        <f>(Q31-R31)/S31</f>
        <v>0.48648648648648568</v>
      </c>
    </row>
    <row r="32" spans="1:22" x14ac:dyDescent="0.25">
      <c r="A32" s="42" t="s">
        <v>41</v>
      </c>
      <c r="B32" s="66" t="s">
        <v>13</v>
      </c>
      <c r="C32" s="45">
        <v>31</v>
      </c>
      <c r="D32" s="45" t="s">
        <v>29</v>
      </c>
      <c r="E32" s="44" t="s">
        <v>30</v>
      </c>
      <c r="F32" s="75">
        <v>52.9</v>
      </c>
      <c r="G32" s="87">
        <v>52.3</v>
      </c>
      <c r="H32" s="47">
        <f t="shared" ref="H32:H43" si="4">0.075*G32</f>
        <v>3.9224999999999994</v>
      </c>
      <c r="I32" s="53">
        <v>4</v>
      </c>
      <c r="J32" s="100">
        <f t="shared" ref="J32:J33" si="5">((F32-G32)/G32)*100</f>
        <v>1.147227533460806</v>
      </c>
      <c r="L32" s="42" t="s">
        <v>41</v>
      </c>
      <c r="M32" s="43" t="s">
        <v>13</v>
      </c>
      <c r="N32" s="44">
        <v>31</v>
      </c>
      <c r="O32" s="45" t="s">
        <v>29</v>
      </c>
      <c r="P32" s="44" t="s">
        <v>30</v>
      </c>
      <c r="Q32" s="75">
        <f t="shared" si="3"/>
        <v>52.9</v>
      </c>
      <c r="R32" s="47">
        <v>52.45</v>
      </c>
      <c r="S32" s="47">
        <v>1.5</v>
      </c>
      <c r="T32" s="44">
        <v>1</v>
      </c>
      <c r="U32" s="48">
        <f t="shared" ref="U32:U56" si="6">((Q32-R32)/R32)*100</f>
        <v>0.85795996186843804</v>
      </c>
      <c r="V32" s="77">
        <f t="shared" ref="V32:V56" si="7">(Q32-R32)/S32</f>
        <v>0.29999999999999716</v>
      </c>
    </row>
    <row r="33" spans="1:22" x14ac:dyDescent="0.25">
      <c r="A33" s="42" t="s">
        <v>40</v>
      </c>
      <c r="B33" s="66" t="s">
        <v>13</v>
      </c>
      <c r="C33" s="45">
        <v>32</v>
      </c>
      <c r="D33" s="45" t="s">
        <v>29</v>
      </c>
      <c r="E33" s="44" t="s">
        <v>30</v>
      </c>
      <c r="F33" s="75">
        <v>73.8</v>
      </c>
      <c r="G33" s="87">
        <v>71</v>
      </c>
      <c r="H33" s="47">
        <f t="shared" si="4"/>
        <v>5.3250000000000002</v>
      </c>
      <c r="I33" s="53">
        <v>4</v>
      </c>
      <c r="J33" s="100">
        <f t="shared" si="5"/>
        <v>3.943661971830982</v>
      </c>
      <c r="L33" s="42" t="s">
        <v>40</v>
      </c>
      <c r="M33" s="43" t="s">
        <v>13</v>
      </c>
      <c r="N33" s="44">
        <v>32</v>
      </c>
      <c r="O33" s="45" t="s">
        <v>29</v>
      </c>
      <c r="P33" s="44" t="s">
        <v>30</v>
      </c>
      <c r="Q33" s="75">
        <f t="shared" si="3"/>
        <v>73.8</v>
      </c>
      <c r="R33" s="47">
        <v>73.319999999999993</v>
      </c>
      <c r="S33" s="47">
        <v>2.5099999999999998</v>
      </c>
      <c r="T33" s="44">
        <v>1</v>
      </c>
      <c r="U33" s="48">
        <f t="shared" si="6"/>
        <v>0.65466448445172398</v>
      </c>
      <c r="V33" s="77">
        <f t="shared" si="7"/>
        <v>0.19123505976095778</v>
      </c>
    </row>
    <row r="34" spans="1:22" x14ac:dyDescent="0.25">
      <c r="A34" s="42" t="s">
        <v>39</v>
      </c>
      <c r="B34" s="66" t="s">
        <v>13</v>
      </c>
      <c r="C34" s="45">
        <v>33</v>
      </c>
      <c r="D34" s="45" t="s">
        <v>29</v>
      </c>
      <c r="E34" s="44" t="s">
        <v>30</v>
      </c>
      <c r="F34" s="75">
        <v>13</v>
      </c>
      <c r="G34" s="87">
        <v>21.3</v>
      </c>
      <c r="H34" s="47">
        <f t="shared" si="4"/>
        <v>1.5974999999999999</v>
      </c>
      <c r="I34" s="53"/>
      <c r="J34" s="100"/>
      <c r="L34" s="42" t="s">
        <v>39</v>
      </c>
      <c r="M34" s="43" t="s">
        <v>13</v>
      </c>
      <c r="N34" s="44">
        <v>33</v>
      </c>
      <c r="O34" s="45" t="s">
        <v>29</v>
      </c>
      <c r="P34" s="44" t="s">
        <v>30</v>
      </c>
      <c r="Q34" s="75">
        <f t="shared" si="3"/>
        <v>13</v>
      </c>
      <c r="R34" s="47"/>
      <c r="S34" s="47"/>
      <c r="T34" s="44"/>
      <c r="U34" s="48"/>
      <c r="V34" s="49"/>
    </row>
    <row r="35" spans="1:22" x14ac:dyDescent="0.25">
      <c r="A35" s="42" t="s">
        <v>38</v>
      </c>
      <c r="B35" s="66" t="s">
        <v>13</v>
      </c>
      <c r="C35" s="45">
        <v>34</v>
      </c>
      <c r="D35" s="45" t="s">
        <v>29</v>
      </c>
      <c r="E35" s="44" t="s">
        <v>30</v>
      </c>
      <c r="F35" s="75">
        <v>13.5</v>
      </c>
      <c r="G35" s="87">
        <v>18.5</v>
      </c>
      <c r="H35" s="47">
        <f t="shared" si="4"/>
        <v>1.3875</v>
      </c>
      <c r="I35" s="53"/>
      <c r="J35" s="100"/>
      <c r="L35" s="42" t="s">
        <v>38</v>
      </c>
      <c r="M35" s="43" t="s">
        <v>13</v>
      </c>
      <c r="N35" s="44">
        <v>34</v>
      </c>
      <c r="O35" s="45" t="s">
        <v>29</v>
      </c>
      <c r="P35" s="44" t="s">
        <v>30</v>
      </c>
      <c r="Q35" s="75">
        <f t="shared" si="3"/>
        <v>13.5</v>
      </c>
      <c r="R35" s="47"/>
      <c r="S35" s="47"/>
      <c r="T35" s="44"/>
      <c r="U35" s="48"/>
      <c r="V35" s="49"/>
    </row>
    <row r="36" spans="1:22" x14ac:dyDescent="0.25">
      <c r="A36" s="42" t="s">
        <v>37</v>
      </c>
      <c r="B36" s="66" t="s">
        <v>13</v>
      </c>
      <c r="C36" s="45">
        <v>35</v>
      </c>
      <c r="D36" s="45" t="s">
        <v>29</v>
      </c>
      <c r="E36" s="44" t="s">
        <v>30</v>
      </c>
      <c r="F36" s="75">
        <v>16.2</v>
      </c>
      <c r="G36" s="87">
        <v>25</v>
      </c>
      <c r="H36" s="47">
        <f t="shared" si="4"/>
        <v>1.875</v>
      </c>
      <c r="I36" s="53"/>
      <c r="J36" s="100"/>
      <c r="L36" s="42" t="s">
        <v>37</v>
      </c>
      <c r="M36" s="43" t="s">
        <v>13</v>
      </c>
      <c r="N36" s="44">
        <v>35</v>
      </c>
      <c r="O36" s="45" t="s">
        <v>29</v>
      </c>
      <c r="P36" s="44" t="s">
        <v>30</v>
      </c>
      <c r="Q36" s="75">
        <f t="shared" si="3"/>
        <v>16.2</v>
      </c>
      <c r="R36" s="47"/>
      <c r="S36" s="47"/>
      <c r="T36" s="44"/>
      <c r="U36" s="48"/>
      <c r="V36" s="49"/>
    </row>
    <row r="37" spans="1:22" x14ac:dyDescent="0.25">
      <c r="A37" s="42" t="s">
        <v>36</v>
      </c>
      <c r="B37" s="66" t="s">
        <v>13</v>
      </c>
      <c r="C37" s="45">
        <v>36</v>
      </c>
      <c r="D37" s="45" t="s">
        <v>29</v>
      </c>
      <c r="E37" s="44" t="s">
        <v>30</v>
      </c>
      <c r="F37" s="75">
        <v>60.4</v>
      </c>
      <c r="G37" s="87">
        <v>91.5</v>
      </c>
      <c r="H37" s="47">
        <f t="shared" si="4"/>
        <v>6.8624999999999998</v>
      </c>
      <c r="I37" s="53"/>
      <c r="J37" s="100"/>
      <c r="L37" s="42" t="s">
        <v>36</v>
      </c>
      <c r="M37" s="43" t="s">
        <v>13</v>
      </c>
      <c r="N37" s="44">
        <v>36</v>
      </c>
      <c r="O37" s="45" t="s">
        <v>29</v>
      </c>
      <c r="P37" s="44" t="s">
        <v>30</v>
      </c>
      <c r="Q37" s="75">
        <f t="shared" si="3"/>
        <v>60.4</v>
      </c>
      <c r="R37" s="47"/>
      <c r="S37" s="47"/>
      <c r="T37" s="44"/>
      <c r="U37" s="48"/>
      <c r="V37" s="49"/>
    </row>
    <row r="38" spans="1:22" x14ac:dyDescent="0.25">
      <c r="A38" s="42" t="s">
        <v>35</v>
      </c>
      <c r="B38" s="66" t="s">
        <v>13</v>
      </c>
      <c r="C38" s="45">
        <v>37</v>
      </c>
      <c r="D38" s="45" t="s">
        <v>29</v>
      </c>
      <c r="E38" s="44" t="s">
        <v>30</v>
      </c>
      <c r="F38" s="75">
        <v>75.400000000000006</v>
      </c>
      <c r="G38" s="87">
        <v>114</v>
      </c>
      <c r="H38" s="47">
        <f t="shared" si="4"/>
        <v>8.5499999999999989</v>
      </c>
      <c r="I38" s="53"/>
      <c r="J38" s="100"/>
      <c r="L38" s="42" t="s">
        <v>35</v>
      </c>
      <c r="M38" s="43" t="s">
        <v>13</v>
      </c>
      <c r="N38" s="44">
        <v>37</v>
      </c>
      <c r="O38" s="45" t="s">
        <v>29</v>
      </c>
      <c r="P38" s="44" t="s">
        <v>30</v>
      </c>
      <c r="Q38" s="75">
        <f t="shared" si="3"/>
        <v>75.400000000000006</v>
      </c>
      <c r="R38" s="47"/>
      <c r="S38" s="47"/>
      <c r="T38" s="44"/>
      <c r="U38" s="48"/>
      <c r="V38" s="49"/>
    </row>
    <row r="39" spans="1:22" x14ac:dyDescent="0.25">
      <c r="A39" s="42" t="s">
        <v>34</v>
      </c>
      <c r="B39" s="66" t="s">
        <v>13</v>
      </c>
      <c r="C39" s="45">
        <v>38</v>
      </c>
      <c r="D39" s="45" t="s">
        <v>29</v>
      </c>
      <c r="E39" s="44" t="s">
        <v>30</v>
      </c>
      <c r="F39" s="75">
        <v>88.6</v>
      </c>
      <c r="G39" s="87">
        <v>134.1</v>
      </c>
      <c r="H39" s="47">
        <f t="shared" si="4"/>
        <v>10.057499999999999</v>
      </c>
      <c r="I39" s="53"/>
      <c r="J39" s="100"/>
      <c r="L39" s="42" t="s">
        <v>34</v>
      </c>
      <c r="M39" s="43" t="s">
        <v>13</v>
      </c>
      <c r="N39" s="44">
        <v>38</v>
      </c>
      <c r="O39" s="45" t="s">
        <v>29</v>
      </c>
      <c r="P39" s="44" t="s">
        <v>30</v>
      </c>
      <c r="Q39" s="75">
        <f t="shared" si="3"/>
        <v>88.6</v>
      </c>
      <c r="R39" s="47"/>
      <c r="S39" s="47"/>
      <c r="T39" s="44"/>
      <c r="U39" s="48"/>
      <c r="V39" s="49"/>
    </row>
    <row r="40" spans="1:22" x14ac:dyDescent="0.25">
      <c r="A40" s="42" t="s">
        <v>33</v>
      </c>
      <c r="B40" s="66" t="s">
        <v>13</v>
      </c>
      <c r="C40" s="45">
        <v>39</v>
      </c>
      <c r="D40" s="45" t="s">
        <v>29</v>
      </c>
      <c r="E40" s="44" t="s">
        <v>30</v>
      </c>
      <c r="F40" s="75">
        <v>65.3</v>
      </c>
      <c r="G40" s="87">
        <v>68.3</v>
      </c>
      <c r="H40" s="47">
        <f t="shared" si="4"/>
        <v>5.1224999999999996</v>
      </c>
      <c r="I40" s="53"/>
      <c r="J40" s="100"/>
      <c r="L40" s="42" t="s">
        <v>33</v>
      </c>
      <c r="M40" s="43" t="s">
        <v>13</v>
      </c>
      <c r="N40" s="44">
        <v>39</v>
      </c>
      <c r="O40" s="45" t="s">
        <v>29</v>
      </c>
      <c r="P40" s="44" t="s">
        <v>30</v>
      </c>
      <c r="Q40" s="75">
        <f t="shared" si="3"/>
        <v>65.3</v>
      </c>
      <c r="R40" s="47"/>
      <c r="S40" s="47"/>
      <c r="T40" s="44"/>
      <c r="U40" s="48"/>
      <c r="V40" s="49"/>
    </row>
    <row r="41" spans="1:22" x14ac:dyDescent="0.25">
      <c r="A41" s="42" t="s">
        <v>32</v>
      </c>
      <c r="B41" s="66" t="s">
        <v>13</v>
      </c>
      <c r="C41" s="45">
        <v>40</v>
      </c>
      <c r="D41" s="45" t="s">
        <v>29</v>
      </c>
      <c r="E41" s="44" t="s">
        <v>30</v>
      </c>
      <c r="F41" s="75">
        <v>56</v>
      </c>
      <c r="G41" s="87">
        <v>61.8</v>
      </c>
      <c r="H41" s="47">
        <f t="shared" si="4"/>
        <v>4.6349999999999998</v>
      </c>
      <c r="I41" s="53"/>
      <c r="J41" s="100"/>
      <c r="L41" s="42" t="s">
        <v>32</v>
      </c>
      <c r="M41" s="43" t="s">
        <v>13</v>
      </c>
      <c r="N41" s="44">
        <v>40</v>
      </c>
      <c r="O41" s="45" t="s">
        <v>29</v>
      </c>
      <c r="P41" s="44" t="s">
        <v>30</v>
      </c>
      <c r="Q41" s="75">
        <f t="shared" si="3"/>
        <v>56</v>
      </c>
      <c r="R41" s="47"/>
      <c r="S41" s="47"/>
      <c r="T41" s="44"/>
      <c r="U41" s="48"/>
      <c r="V41" s="49"/>
    </row>
    <row r="42" spans="1:22" x14ac:dyDescent="0.25">
      <c r="A42" s="42" t="s">
        <v>31</v>
      </c>
      <c r="B42" s="66" t="s">
        <v>13</v>
      </c>
      <c r="C42" s="45">
        <v>41</v>
      </c>
      <c r="D42" s="45" t="s">
        <v>29</v>
      </c>
      <c r="E42" s="44" t="s">
        <v>30</v>
      </c>
      <c r="F42" s="75">
        <v>45.9</v>
      </c>
      <c r="G42" s="87">
        <v>50.5</v>
      </c>
      <c r="H42" s="47">
        <f t="shared" si="4"/>
        <v>3.7874999999999996</v>
      </c>
      <c r="I42" s="53"/>
      <c r="J42" s="100"/>
      <c r="L42" s="42" t="s">
        <v>31</v>
      </c>
      <c r="M42" s="43" t="s">
        <v>13</v>
      </c>
      <c r="N42" s="44">
        <v>41</v>
      </c>
      <c r="O42" s="45" t="s">
        <v>29</v>
      </c>
      <c r="P42" s="44" t="s">
        <v>30</v>
      </c>
      <c r="Q42" s="75">
        <f t="shared" si="3"/>
        <v>45.9</v>
      </c>
      <c r="R42" s="47"/>
      <c r="S42" s="47"/>
      <c r="T42" s="44"/>
      <c r="U42" s="48"/>
      <c r="V42" s="49"/>
    </row>
    <row r="43" spans="1:22" x14ac:dyDescent="0.25">
      <c r="A43" s="42" t="s">
        <v>28</v>
      </c>
      <c r="B43" s="66" t="s">
        <v>13</v>
      </c>
      <c r="C43" s="45">
        <v>42</v>
      </c>
      <c r="D43" s="45" t="s">
        <v>29</v>
      </c>
      <c r="E43" s="44" t="s">
        <v>30</v>
      </c>
      <c r="F43" s="75">
        <v>103.5</v>
      </c>
      <c r="G43" s="87">
        <v>102.1</v>
      </c>
      <c r="H43" s="47">
        <f t="shared" si="4"/>
        <v>7.6574999999999989</v>
      </c>
      <c r="I43" s="53">
        <v>4</v>
      </c>
      <c r="J43" s="100">
        <f>((F43-G43)/G43)*100</f>
        <v>1.3712047012732673</v>
      </c>
      <c r="L43" s="42" t="s">
        <v>28</v>
      </c>
      <c r="M43" s="43" t="s">
        <v>13</v>
      </c>
      <c r="N43" s="44">
        <v>42</v>
      </c>
      <c r="O43" s="45" t="s">
        <v>29</v>
      </c>
      <c r="P43" s="44" t="s">
        <v>30</v>
      </c>
      <c r="Q43" s="75">
        <f t="shared" si="3"/>
        <v>103.5</v>
      </c>
      <c r="R43" s="47">
        <v>100.8</v>
      </c>
      <c r="S43" s="47">
        <v>4.2</v>
      </c>
      <c r="T43" s="44">
        <v>1</v>
      </c>
      <c r="U43" s="48">
        <f t="shared" si="6"/>
        <v>2.6785714285714315</v>
      </c>
      <c r="V43" s="77">
        <f t="shared" si="7"/>
        <v>0.64285714285714346</v>
      </c>
    </row>
    <row r="44" spans="1:22" x14ac:dyDescent="0.25">
      <c r="A44" s="12" t="s">
        <v>12</v>
      </c>
      <c r="B44" s="65" t="s">
        <v>13</v>
      </c>
      <c r="C44" s="15">
        <v>43</v>
      </c>
      <c r="D44" s="15" t="s">
        <v>27</v>
      </c>
      <c r="E44" s="14" t="s">
        <v>23</v>
      </c>
      <c r="F44" s="78">
        <v>93</v>
      </c>
      <c r="G44" s="72">
        <v>94.2</v>
      </c>
      <c r="H44" s="30">
        <v>4.2587067133644858</v>
      </c>
      <c r="I44" s="52">
        <v>4</v>
      </c>
      <c r="J44" s="101">
        <f>((F44-G44)/G44)*100</f>
        <v>-1.2738853503184744</v>
      </c>
      <c r="L44" s="12" t="s">
        <v>12</v>
      </c>
      <c r="M44" s="65" t="s">
        <v>13</v>
      </c>
      <c r="N44" s="15">
        <v>43</v>
      </c>
      <c r="O44" s="15" t="s">
        <v>27</v>
      </c>
      <c r="P44" s="14" t="s">
        <v>23</v>
      </c>
      <c r="Q44" s="72">
        <f t="shared" si="3"/>
        <v>93</v>
      </c>
      <c r="R44" s="30">
        <v>92.88</v>
      </c>
      <c r="S44" s="30">
        <v>1.71</v>
      </c>
      <c r="T44" s="14">
        <v>1</v>
      </c>
      <c r="U44" s="52">
        <f t="shared" si="6"/>
        <v>0.12919896640827364</v>
      </c>
      <c r="V44" s="77">
        <f t="shared" si="7"/>
        <v>7.0175438596493889E-2</v>
      </c>
    </row>
    <row r="45" spans="1:22" x14ac:dyDescent="0.25">
      <c r="A45" s="12" t="s">
        <v>24</v>
      </c>
      <c r="B45" s="65" t="s">
        <v>13</v>
      </c>
      <c r="C45" s="15">
        <v>44</v>
      </c>
      <c r="D45" s="15" t="s">
        <v>27</v>
      </c>
      <c r="E45" s="14" t="s">
        <v>23</v>
      </c>
      <c r="F45" s="78">
        <v>40.5</v>
      </c>
      <c r="G45" s="72">
        <v>40.9</v>
      </c>
      <c r="H45" s="30">
        <v>3.5154095927601055</v>
      </c>
      <c r="I45" s="52">
        <v>4</v>
      </c>
      <c r="J45" s="101">
        <f t="shared" ref="J45:J70" si="8">((F45-G45)/G45)*100</f>
        <v>-0.97799511002444639</v>
      </c>
      <c r="L45" s="12" t="s">
        <v>24</v>
      </c>
      <c r="M45" s="65" t="s">
        <v>13</v>
      </c>
      <c r="N45" s="15">
        <v>44</v>
      </c>
      <c r="O45" s="15" t="s">
        <v>27</v>
      </c>
      <c r="P45" s="14" t="s">
        <v>23</v>
      </c>
      <c r="Q45" s="72">
        <f t="shared" si="3"/>
        <v>40.5</v>
      </c>
      <c r="R45" s="30">
        <v>40.619999999999997</v>
      </c>
      <c r="S45" s="30">
        <v>1.17</v>
      </c>
      <c r="T45" s="14">
        <v>1</v>
      </c>
      <c r="U45" s="52">
        <f t="shared" si="6"/>
        <v>-0.29542097488921087</v>
      </c>
      <c r="V45" s="77">
        <f t="shared" si="7"/>
        <v>-0.10256410256410038</v>
      </c>
    </row>
    <row r="46" spans="1:22" x14ac:dyDescent="0.25">
      <c r="A46" s="12" t="s">
        <v>20</v>
      </c>
      <c r="B46" s="65" t="s">
        <v>13</v>
      </c>
      <c r="C46" s="15">
        <v>45</v>
      </c>
      <c r="D46" s="15" t="s">
        <v>27</v>
      </c>
      <c r="E46" s="14" t="s">
        <v>23</v>
      </c>
      <c r="F46" s="73">
        <v>125</v>
      </c>
      <c r="G46" s="72">
        <v>126.8</v>
      </c>
      <c r="H46" s="30">
        <v>4.7459616295496465</v>
      </c>
      <c r="I46" s="52">
        <v>4</v>
      </c>
      <c r="J46" s="101">
        <f t="shared" si="8"/>
        <v>-1.4195583596214489</v>
      </c>
      <c r="L46" s="12" t="s">
        <v>20</v>
      </c>
      <c r="M46" s="65" t="s">
        <v>13</v>
      </c>
      <c r="N46" s="15">
        <v>45</v>
      </c>
      <c r="O46" s="15" t="s">
        <v>27</v>
      </c>
      <c r="P46" s="14" t="s">
        <v>23</v>
      </c>
      <c r="Q46" s="72">
        <f t="shared" si="3"/>
        <v>125</v>
      </c>
      <c r="R46" s="30">
        <v>126</v>
      </c>
      <c r="S46" s="30">
        <v>2.9</v>
      </c>
      <c r="T46" s="14">
        <v>1</v>
      </c>
      <c r="U46" s="52">
        <f t="shared" si="6"/>
        <v>-0.79365079365079361</v>
      </c>
      <c r="V46" s="77">
        <f t="shared" si="7"/>
        <v>-0.34482758620689657</v>
      </c>
    </row>
    <row r="47" spans="1:22" x14ac:dyDescent="0.25">
      <c r="A47" s="12" t="s">
        <v>19</v>
      </c>
      <c r="B47" s="65" t="s">
        <v>13</v>
      </c>
      <c r="C47" s="15">
        <v>46</v>
      </c>
      <c r="D47" s="15" t="s">
        <v>27</v>
      </c>
      <c r="E47" s="14" t="s">
        <v>23</v>
      </c>
      <c r="F47" s="78">
        <v>90.4</v>
      </c>
      <c r="G47" s="72">
        <v>90.9</v>
      </c>
      <c r="H47" s="30">
        <v>4.2123947972717071</v>
      </c>
      <c r="I47" s="52">
        <v>4</v>
      </c>
      <c r="J47" s="101">
        <f t="shared" si="8"/>
        <v>-0.55005500550054998</v>
      </c>
      <c r="L47" s="12" t="s">
        <v>19</v>
      </c>
      <c r="M47" s="65" t="s">
        <v>13</v>
      </c>
      <c r="N47" s="15">
        <v>46</v>
      </c>
      <c r="O47" s="15" t="s">
        <v>27</v>
      </c>
      <c r="P47" s="14" t="s">
        <v>23</v>
      </c>
      <c r="Q47" s="72">
        <f t="shared" si="3"/>
        <v>90.4</v>
      </c>
      <c r="R47" s="30">
        <v>90.94</v>
      </c>
      <c r="S47" s="30">
        <v>2.73</v>
      </c>
      <c r="T47" s="14">
        <v>1</v>
      </c>
      <c r="U47" s="52">
        <f t="shared" si="6"/>
        <v>-0.5937981086430526</v>
      </c>
      <c r="V47" s="77">
        <f t="shared" si="7"/>
        <v>-0.19780219780219488</v>
      </c>
    </row>
    <row r="48" spans="1:22" x14ac:dyDescent="0.25">
      <c r="A48" s="12" t="s">
        <v>26</v>
      </c>
      <c r="B48" s="65" t="s">
        <v>13</v>
      </c>
      <c r="C48" s="15">
        <v>47</v>
      </c>
      <c r="D48" s="15" t="s">
        <v>25</v>
      </c>
      <c r="E48" s="14" t="s">
        <v>23</v>
      </c>
      <c r="F48" s="78">
        <v>98.3</v>
      </c>
      <c r="G48" s="72">
        <v>100.2</v>
      </c>
      <c r="H48" s="30">
        <v>7.2728123590886717</v>
      </c>
      <c r="I48" s="52">
        <v>4</v>
      </c>
      <c r="J48" s="101">
        <f t="shared" si="8"/>
        <v>-1.896207584830345</v>
      </c>
      <c r="L48" s="12" t="s">
        <v>26</v>
      </c>
      <c r="M48" s="65" t="s">
        <v>13</v>
      </c>
      <c r="N48" s="15">
        <v>47</v>
      </c>
      <c r="O48" s="15" t="s">
        <v>25</v>
      </c>
      <c r="P48" s="14" t="s">
        <v>23</v>
      </c>
      <c r="Q48" s="72">
        <f t="shared" si="3"/>
        <v>98.3</v>
      </c>
      <c r="R48" s="30">
        <v>97.87</v>
      </c>
      <c r="S48" s="30">
        <v>6.85</v>
      </c>
      <c r="T48" s="14">
        <v>1</v>
      </c>
      <c r="U48" s="52">
        <f t="shared" si="6"/>
        <v>0.43935833248185613</v>
      </c>
      <c r="V48" s="77">
        <f t="shared" si="7"/>
        <v>6.2773722627736145E-2</v>
      </c>
    </row>
    <row r="49" spans="1:22" x14ac:dyDescent="0.25">
      <c r="A49" s="12" t="s">
        <v>21</v>
      </c>
      <c r="B49" s="65" t="s">
        <v>13</v>
      </c>
      <c r="C49" s="15">
        <v>48</v>
      </c>
      <c r="D49" s="15" t="s">
        <v>25</v>
      </c>
      <c r="E49" s="14" t="s">
        <v>23</v>
      </c>
      <c r="F49" s="78">
        <v>44.5</v>
      </c>
      <c r="G49" s="72">
        <v>45.2</v>
      </c>
      <c r="H49" s="30">
        <v>4.3655901452998709</v>
      </c>
      <c r="I49" s="52">
        <v>4</v>
      </c>
      <c r="J49" s="101">
        <f t="shared" si="8"/>
        <v>-1.5486725663716876</v>
      </c>
      <c r="L49" s="12" t="s">
        <v>21</v>
      </c>
      <c r="M49" s="65" t="s">
        <v>13</v>
      </c>
      <c r="N49" s="15">
        <v>48</v>
      </c>
      <c r="O49" s="15" t="s">
        <v>25</v>
      </c>
      <c r="P49" s="14" t="s">
        <v>23</v>
      </c>
      <c r="Q49" s="72">
        <f t="shared" si="3"/>
        <v>44.5</v>
      </c>
      <c r="R49" s="30">
        <v>45.5</v>
      </c>
      <c r="S49" s="30">
        <v>3.75</v>
      </c>
      <c r="T49" s="14">
        <v>1</v>
      </c>
      <c r="U49" s="52">
        <f t="shared" si="6"/>
        <v>-2.197802197802198</v>
      </c>
      <c r="V49" s="77">
        <f t="shared" si="7"/>
        <v>-0.26666666666666666</v>
      </c>
    </row>
    <row r="50" spans="1:22" x14ac:dyDescent="0.25">
      <c r="A50" s="12" t="s">
        <v>20</v>
      </c>
      <c r="B50" s="65" t="s">
        <v>13</v>
      </c>
      <c r="C50" s="15">
        <v>49</v>
      </c>
      <c r="D50" s="15" t="s">
        <v>25</v>
      </c>
      <c r="E50" s="14" t="s">
        <v>23</v>
      </c>
      <c r="F50" s="78">
        <v>24.5</v>
      </c>
      <c r="G50" s="72">
        <v>25.7</v>
      </c>
      <c r="H50" s="30">
        <v>3.3370702568336168</v>
      </c>
      <c r="I50" s="52">
        <v>4</v>
      </c>
      <c r="J50" s="101">
        <f t="shared" si="8"/>
        <v>-4.6692607003891027</v>
      </c>
      <c r="L50" s="12" t="s">
        <v>20</v>
      </c>
      <c r="M50" s="65" t="s">
        <v>13</v>
      </c>
      <c r="N50" s="15">
        <v>49</v>
      </c>
      <c r="O50" s="15" t="s">
        <v>25</v>
      </c>
      <c r="P50" s="14" t="s">
        <v>23</v>
      </c>
      <c r="Q50" s="72">
        <f t="shared" si="3"/>
        <v>24.5</v>
      </c>
      <c r="R50" s="30">
        <v>26.27</v>
      </c>
      <c r="S50" s="30">
        <v>4.1399999999999997</v>
      </c>
      <c r="T50" s="14">
        <v>1</v>
      </c>
      <c r="U50" s="52">
        <f t="shared" si="6"/>
        <v>-6.7377236391320885</v>
      </c>
      <c r="V50" s="77">
        <f t="shared" si="7"/>
        <v>-0.42753623188405793</v>
      </c>
    </row>
    <row r="51" spans="1:22" x14ac:dyDescent="0.25">
      <c r="A51" s="12" t="s">
        <v>19</v>
      </c>
      <c r="B51" s="65" t="s">
        <v>13</v>
      </c>
      <c r="C51" s="15">
        <v>50</v>
      </c>
      <c r="D51" s="15" t="s">
        <v>25</v>
      </c>
      <c r="E51" s="14" t="s">
        <v>23</v>
      </c>
      <c r="F51" s="78">
        <v>21.2</v>
      </c>
      <c r="G51" s="72">
        <v>21.9</v>
      </c>
      <c r="H51" s="30">
        <v>3.1368151450886601</v>
      </c>
      <c r="I51" s="14">
        <v>4</v>
      </c>
      <c r="J51" s="101">
        <f t="shared" si="8"/>
        <v>-3.1963470319634673</v>
      </c>
      <c r="L51" s="12" t="s">
        <v>19</v>
      </c>
      <c r="M51" s="65" t="s">
        <v>13</v>
      </c>
      <c r="N51" s="15">
        <v>50</v>
      </c>
      <c r="O51" s="15" t="s">
        <v>25</v>
      </c>
      <c r="P51" s="14" t="s">
        <v>23</v>
      </c>
      <c r="Q51" s="72">
        <f t="shared" si="3"/>
        <v>21.2</v>
      </c>
      <c r="R51" s="30">
        <v>21.88</v>
      </c>
      <c r="S51" s="30">
        <v>1.54</v>
      </c>
      <c r="T51" s="14">
        <v>1</v>
      </c>
      <c r="U51" s="52">
        <f t="shared" si="6"/>
        <v>-3.1078610603290664</v>
      </c>
      <c r="V51" s="77">
        <f t="shared" si="7"/>
        <v>-0.44155844155844137</v>
      </c>
    </row>
    <row r="52" spans="1:22" x14ac:dyDescent="0.25">
      <c r="A52" s="12" t="s">
        <v>17</v>
      </c>
      <c r="B52" s="65" t="s">
        <v>13</v>
      </c>
      <c r="C52" s="15">
        <v>51</v>
      </c>
      <c r="D52" s="15" t="s">
        <v>25</v>
      </c>
      <c r="E52" s="14" t="s">
        <v>23</v>
      </c>
      <c r="F52" s="78">
        <v>40.1</v>
      </c>
      <c r="G52" s="72">
        <v>35.299999999999997</v>
      </c>
      <c r="H52" s="30">
        <v>3.8403017797740144</v>
      </c>
      <c r="I52" s="14">
        <v>4</v>
      </c>
      <c r="J52" s="101">
        <f t="shared" si="8"/>
        <v>13.597733711048171</v>
      </c>
      <c r="L52" s="12" t="s">
        <v>17</v>
      </c>
      <c r="M52" s="65" t="s">
        <v>13</v>
      </c>
      <c r="N52" s="15">
        <v>51</v>
      </c>
      <c r="O52" s="15" t="s">
        <v>25</v>
      </c>
      <c r="P52" s="14" t="s">
        <v>23</v>
      </c>
      <c r="Q52" s="72">
        <f t="shared" si="3"/>
        <v>40.1</v>
      </c>
      <c r="R52" s="30">
        <v>35.96</v>
      </c>
      <c r="S52" s="30">
        <v>3.92</v>
      </c>
      <c r="T52" s="14">
        <v>1</v>
      </c>
      <c r="U52" s="52">
        <f t="shared" si="6"/>
        <v>11.512791991101224</v>
      </c>
      <c r="V52" s="77">
        <f t="shared" si="7"/>
        <v>1.056122448979592</v>
      </c>
    </row>
    <row r="53" spans="1:22" x14ac:dyDescent="0.25">
      <c r="A53" s="12" t="s">
        <v>22</v>
      </c>
      <c r="B53" s="65" t="s">
        <v>13</v>
      </c>
      <c r="C53" s="15">
        <v>52</v>
      </c>
      <c r="D53" s="15" t="s">
        <v>79</v>
      </c>
      <c r="E53" s="14" t="s">
        <v>23</v>
      </c>
      <c r="F53" s="78">
        <v>37.200000000000003</v>
      </c>
      <c r="G53" s="72">
        <v>39</v>
      </c>
      <c r="H53" s="30">
        <v>2.7422991981417093</v>
      </c>
      <c r="I53" s="14">
        <v>4</v>
      </c>
      <c r="J53" s="101">
        <f t="shared" si="8"/>
        <v>-4.6153846153846079</v>
      </c>
      <c r="L53" s="12" t="s">
        <v>22</v>
      </c>
      <c r="M53" s="65" t="s">
        <v>13</v>
      </c>
      <c r="N53" s="15">
        <v>52</v>
      </c>
      <c r="O53" s="15" t="s">
        <v>79</v>
      </c>
      <c r="P53" s="14" t="s">
        <v>23</v>
      </c>
      <c r="Q53" s="72">
        <f t="shared" si="3"/>
        <v>37.200000000000003</v>
      </c>
      <c r="R53" s="30">
        <v>34.020000000000003</v>
      </c>
      <c r="S53" s="30">
        <v>3.47</v>
      </c>
      <c r="T53" s="14">
        <v>1</v>
      </c>
      <c r="U53" s="52">
        <f t="shared" si="6"/>
        <v>9.3474426807760125</v>
      </c>
      <c r="V53" s="77">
        <f t="shared" si="7"/>
        <v>0.91642651296829958</v>
      </c>
    </row>
    <row r="54" spans="1:22" x14ac:dyDescent="0.25">
      <c r="A54" s="12" t="s">
        <v>16</v>
      </c>
      <c r="B54" s="65" t="s">
        <v>13</v>
      </c>
      <c r="C54" s="15">
        <v>53</v>
      </c>
      <c r="D54" s="15" t="s">
        <v>79</v>
      </c>
      <c r="E54" s="14" t="s">
        <v>23</v>
      </c>
      <c r="F54" s="73">
        <v>128.9</v>
      </c>
      <c r="G54" s="72">
        <v>136.19999999999999</v>
      </c>
      <c r="H54" s="30">
        <v>4.4000445440504121</v>
      </c>
      <c r="I54" s="14">
        <v>4</v>
      </c>
      <c r="J54" s="101">
        <f t="shared" si="8"/>
        <v>-5.3597650513949953</v>
      </c>
      <c r="L54" s="12" t="s">
        <v>16</v>
      </c>
      <c r="M54" s="65" t="s">
        <v>13</v>
      </c>
      <c r="N54" s="15">
        <v>53</v>
      </c>
      <c r="O54" s="15" t="s">
        <v>79</v>
      </c>
      <c r="P54" s="14" t="s">
        <v>23</v>
      </c>
      <c r="Q54" s="72">
        <f t="shared" si="3"/>
        <v>128.9</v>
      </c>
      <c r="R54" s="30">
        <v>129.19999999999999</v>
      </c>
      <c r="S54" s="30">
        <v>3.5</v>
      </c>
      <c r="T54" s="14">
        <v>1</v>
      </c>
      <c r="U54" s="52">
        <f t="shared" si="6"/>
        <v>-0.23219814241484749</v>
      </c>
      <c r="V54" s="77">
        <f t="shared" si="7"/>
        <v>-8.5714285714280844E-2</v>
      </c>
    </row>
    <row r="55" spans="1:22" x14ac:dyDescent="0.25">
      <c r="A55" s="12" t="s">
        <v>12</v>
      </c>
      <c r="B55" s="65" t="s">
        <v>13</v>
      </c>
      <c r="C55" s="15">
        <v>54</v>
      </c>
      <c r="D55" s="15" t="s">
        <v>79</v>
      </c>
      <c r="E55" s="14" t="s">
        <v>23</v>
      </c>
      <c r="F55" s="73">
        <v>172.1</v>
      </c>
      <c r="G55" s="72">
        <v>179.1</v>
      </c>
      <c r="H55" s="30">
        <v>5.2802114612750009</v>
      </c>
      <c r="I55" s="14">
        <v>4</v>
      </c>
      <c r="J55" s="101">
        <f t="shared" si="8"/>
        <v>-3.9084310441094359</v>
      </c>
      <c r="L55" s="12" t="s">
        <v>12</v>
      </c>
      <c r="M55" s="65" t="s">
        <v>13</v>
      </c>
      <c r="N55" s="15">
        <v>54</v>
      </c>
      <c r="O55" s="15" t="s">
        <v>79</v>
      </c>
      <c r="P55" s="14" t="s">
        <v>23</v>
      </c>
      <c r="Q55" s="72">
        <f t="shared" si="3"/>
        <v>172.1</v>
      </c>
      <c r="R55" s="30">
        <v>171.3</v>
      </c>
      <c r="S55" s="30">
        <v>6.1</v>
      </c>
      <c r="T55" s="14">
        <v>1</v>
      </c>
      <c r="U55" s="52">
        <f t="shared" si="6"/>
        <v>0.46701692936367944</v>
      </c>
      <c r="V55" s="77">
        <f t="shared" si="7"/>
        <v>0.13114754098360376</v>
      </c>
    </row>
    <row r="56" spans="1:22" x14ac:dyDescent="0.25">
      <c r="A56" s="12" t="s">
        <v>20</v>
      </c>
      <c r="B56" s="65" t="s">
        <v>13</v>
      </c>
      <c r="C56" s="15">
        <v>55</v>
      </c>
      <c r="D56" s="15" t="s">
        <v>79</v>
      </c>
      <c r="E56" s="14" t="s">
        <v>23</v>
      </c>
      <c r="F56" s="78">
        <v>51.8</v>
      </c>
      <c r="G56" s="72">
        <v>54.8</v>
      </c>
      <c r="H56" s="30">
        <v>3.0099762998767372</v>
      </c>
      <c r="I56" s="14">
        <v>4</v>
      </c>
      <c r="J56" s="101">
        <f t="shared" si="8"/>
        <v>-5.4744525547445262</v>
      </c>
      <c r="L56" s="12" t="s">
        <v>20</v>
      </c>
      <c r="M56" s="65" t="s">
        <v>13</v>
      </c>
      <c r="N56" s="15">
        <v>55</v>
      </c>
      <c r="O56" s="15" t="s">
        <v>79</v>
      </c>
      <c r="P56" s="14" t="s">
        <v>23</v>
      </c>
      <c r="Q56" s="72">
        <f t="shared" si="3"/>
        <v>51.8</v>
      </c>
      <c r="R56" s="30">
        <v>51.83</v>
      </c>
      <c r="S56" s="30">
        <v>1.64</v>
      </c>
      <c r="T56" s="14">
        <v>1</v>
      </c>
      <c r="U56" s="52">
        <f t="shared" si="6"/>
        <v>-5.7881535790085162E-2</v>
      </c>
      <c r="V56" s="77">
        <f t="shared" si="7"/>
        <v>-1.8292682926829961E-2</v>
      </c>
    </row>
    <row r="57" spans="1:22" x14ac:dyDescent="0.25">
      <c r="A57" s="12" t="s">
        <v>19</v>
      </c>
      <c r="B57" s="65" t="s">
        <v>13</v>
      </c>
      <c r="C57" s="15">
        <v>56</v>
      </c>
      <c r="D57" s="15" t="s">
        <v>79</v>
      </c>
      <c r="E57" s="14" t="s">
        <v>23</v>
      </c>
      <c r="F57" s="78">
        <v>92.1</v>
      </c>
      <c r="G57" s="72">
        <v>96.7</v>
      </c>
      <c r="H57" s="30">
        <v>3.7583357778909399</v>
      </c>
      <c r="I57" s="14">
        <v>4</v>
      </c>
      <c r="J57" s="101">
        <f t="shared" si="8"/>
        <v>-4.7569803516029037</v>
      </c>
      <c r="L57" s="12" t="s">
        <v>19</v>
      </c>
      <c r="M57" s="65" t="s">
        <v>13</v>
      </c>
      <c r="N57" s="15">
        <v>56</v>
      </c>
      <c r="O57" s="15" t="s">
        <v>79</v>
      </c>
      <c r="P57" s="14" t="s">
        <v>23</v>
      </c>
      <c r="Q57" s="72">
        <f t="shared" si="3"/>
        <v>92.1</v>
      </c>
      <c r="R57" s="30">
        <v>92.52</v>
      </c>
      <c r="S57" s="30">
        <v>2.2200000000000002</v>
      </c>
      <c r="T57" s="14">
        <v>1</v>
      </c>
      <c r="U57" s="52">
        <f>((Q57-R57)/R57)*100</f>
        <v>-0.45395590142672038</v>
      </c>
      <c r="V57" s="77">
        <f>(Q57-R57)/S57</f>
        <v>-0.18918918918918995</v>
      </c>
    </row>
    <row r="58" spans="1:22" x14ac:dyDescent="0.25">
      <c r="A58" s="12" t="s">
        <v>17</v>
      </c>
      <c r="B58" s="65" t="s">
        <v>13</v>
      </c>
      <c r="C58" s="15">
        <v>57</v>
      </c>
      <c r="D58" s="15" t="s">
        <v>79</v>
      </c>
      <c r="E58" s="14" t="s">
        <v>23</v>
      </c>
      <c r="F58" s="73">
        <v>163.5</v>
      </c>
      <c r="G58" s="72">
        <v>168.2</v>
      </c>
      <c r="H58" s="30">
        <v>5.0735044357452797</v>
      </c>
      <c r="I58" s="14">
        <v>4</v>
      </c>
      <c r="J58" s="101">
        <f t="shared" ref="J58" si="9">((F58-G58)/G58)*100</f>
        <v>-2.7942925089179482</v>
      </c>
      <c r="L58" s="12" t="s">
        <v>17</v>
      </c>
      <c r="M58" s="65" t="s">
        <v>13</v>
      </c>
      <c r="N58" s="15">
        <v>57</v>
      </c>
      <c r="O58" s="15" t="s">
        <v>79</v>
      </c>
      <c r="P58" s="14" t="s">
        <v>15</v>
      </c>
      <c r="Q58" s="72">
        <f t="shared" si="3"/>
        <v>163.5</v>
      </c>
      <c r="R58" s="30">
        <v>164.8</v>
      </c>
      <c r="S58" s="30">
        <v>4.5</v>
      </c>
      <c r="T58" s="14" t="s">
        <v>74</v>
      </c>
      <c r="U58" s="52">
        <f>((Q58-R58)/R58)*100</f>
        <v>-0.78883495145631743</v>
      </c>
      <c r="V58" s="77">
        <f t="shared" ref="V58:V64" si="10">(Q58-R58)/S58</f>
        <v>-0.28888888888889142</v>
      </c>
    </row>
    <row r="59" spans="1:22" x14ac:dyDescent="0.25">
      <c r="A59" s="12" t="s">
        <v>22</v>
      </c>
      <c r="B59" s="65" t="s">
        <v>13</v>
      </c>
      <c r="C59" s="15">
        <v>58</v>
      </c>
      <c r="D59" s="15" t="s">
        <v>18</v>
      </c>
      <c r="E59" s="14" t="s">
        <v>15</v>
      </c>
      <c r="F59" s="41">
        <v>0.46</v>
      </c>
      <c r="G59" s="30">
        <v>0.4</v>
      </c>
      <c r="H59" s="30">
        <v>3.8752682320610306E-2</v>
      </c>
      <c r="I59" s="14">
        <v>4</v>
      </c>
      <c r="J59" s="89">
        <f t="shared" ref="J59:J65" si="11">((F59-G59))</f>
        <v>0.06</v>
      </c>
      <c r="L59" s="12" t="s">
        <v>22</v>
      </c>
      <c r="M59" s="65" t="s">
        <v>13</v>
      </c>
      <c r="N59" s="15">
        <v>58</v>
      </c>
      <c r="O59" s="15" t="s">
        <v>18</v>
      </c>
      <c r="P59" s="14" t="s">
        <v>15</v>
      </c>
      <c r="Q59" s="30">
        <f t="shared" si="3"/>
        <v>0.46</v>
      </c>
      <c r="R59" s="30">
        <v>0.42670000000000002</v>
      </c>
      <c r="S59" s="30">
        <v>8.0799999999999997E-2</v>
      </c>
      <c r="T59" s="14" t="s">
        <v>74</v>
      </c>
      <c r="U59" s="30">
        <f>Q59-R59</f>
        <v>3.3299999999999996E-2</v>
      </c>
      <c r="V59" s="77">
        <f t="shared" si="10"/>
        <v>0.41212871287128711</v>
      </c>
    </row>
    <row r="60" spans="1:22" x14ac:dyDescent="0.25">
      <c r="A60" s="12" t="s">
        <v>16</v>
      </c>
      <c r="B60" s="65" t="s">
        <v>13</v>
      </c>
      <c r="C60" s="15">
        <v>59</v>
      </c>
      <c r="D60" s="15" t="s">
        <v>18</v>
      </c>
      <c r="E60" s="14" t="s">
        <v>15</v>
      </c>
      <c r="F60" s="41">
        <v>16.100000000000001</v>
      </c>
      <c r="G60" s="30">
        <v>16.12</v>
      </c>
      <c r="H60" s="30">
        <v>0.20125314140156741</v>
      </c>
      <c r="I60" s="52">
        <v>4</v>
      </c>
      <c r="J60" s="89">
        <f t="shared" si="11"/>
        <v>-1.9999999999999574E-2</v>
      </c>
      <c r="L60" s="12" t="s">
        <v>16</v>
      </c>
      <c r="M60" s="65" t="s">
        <v>13</v>
      </c>
      <c r="N60" s="15">
        <v>59</v>
      </c>
      <c r="O60" s="15" t="s">
        <v>18</v>
      </c>
      <c r="P60" s="14" t="s">
        <v>15</v>
      </c>
      <c r="Q60" s="30">
        <f t="shared" si="3"/>
        <v>16.100000000000001</v>
      </c>
      <c r="R60" s="30">
        <v>16.13</v>
      </c>
      <c r="S60" s="69">
        <v>0.06</v>
      </c>
      <c r="T60" s="14" t="s">
        <v>74</v>
      </c>
      <c r="U60" s="30">
        <f t="shared" ref="U60:U65" si="12">Q60-R60</f>
        <v>-2.9999999999997584E-2</v>
      </c>
      <c r="V60" s="77">
        <f t="shared" si="10"/>
        <v>-0.49999999999995975</v>
      </c>
    </row>
    <row r="61" spans="1:22" x14ac:dyDescent="0.25">
      <c r="A61" s="12" t="s">
        <v>12</v>
      </c>
      <c r="B61" s="65" t="s">
        <v>13</v>
      </c>
      <c r="C61" s="15">
        <v>61</v>
      </c>
      <c r="D61" s="15" t="s">
        <v>18</v>
      </c>
      <c r="E61" s="14" t="s">
        <v>15</v>
      </c>
      <c r="F61" s="41">
        <v>5.42</v>
      </c>
      <c r="G61" s="30">
        <v>5.41</v>
      </c>
      <c r="H61" s="30">
        <v>9.043999722662964E-2</v>
      </c>
      <c r="I61" s="52">
        <v>4</v>
      </c>
      <c r="J61" s="89">
        <f t="shared" si="11"/>
        <v>9.9999999999997868E-3</v>
      </c>
      <c r="L61" s="12" t="s">
        <v>12</v>
      </c>
      <c r="M61" s="65" t="s">
        <v>13</v>
      </c>
      <c r="N61" s="15">
        <v>61</v>
      </c>
      <c r="O61" s="15" t="s">
        <v>18</v>
      </c>
      <c r="P61" s="14" t="s">
        <v>15</v>
      </c>
      <c r="Q61" s="30">
        <f t="shared" si="3"/>
        <v>5.42</v>
      </c>
      <c r="R61" s="30">
        <v>5.4039999999999999</v>
      </c>
      <c r="S61" s="69">
        <v>6.4000000000000001E-2</v>
      </c>
      <c r="T61" s="14" t="s">
        <v>74</v>
      </c>
      <c r="U61" s="30">
        <f t="shared" si="12"/>
        <v>1.6000000000000014E-2</v>
      </c>
      <c r="V61" s="77">
        <f t="shared" si="10"/>
        <v>0.25000000000000022</v>
      </c>
    </row>
    <row r="62" spans="1:22" x14ac:dyDescent="0.25">
      <c r="A62" s="12" t="s">
        <v>26</v>
      </c>
      <c r="B62" s="65" t="s">
        <v>13</v>
      </c>
      <c r="C62" s="15">
        <v>63</v>
      </c>
      <c r="D62" s="15" t="s">
        <v>18</v>
      </c>
      <c r="E62" s="14" t="s">
        <v>15</v>
      </c>
      <c r="F62" s="41">
        <v>6.74</v>
      </c>
      <c r="G62" s="30">
        <v>6.72</v>
      </c>
      <c r="H62" s="30">
        <v>0.10405454980548709</v>
      </c>
      <c r="I62" s="52">
        <v>4</v>
      </c>
      <c r="J62" s="89">
        <f t="shared" si="11"/>
        <v>2.0000000000000462E-2</v>
      </c>
      <c r="L62" s="12" t="s">
        <v>26</v>
      </c>
      <c r="M62" s="65" t="s">
        <v>13</v>
      </c>
      <c r="N62" s="15">
        <v>63</v>
      </c>
      <c r="O62" s="15" t="s">
        <v>18</v>
      </c>
      <c r="P62" s="14" t="s">
        <v>15</v>
      </c>
      <c r="Q62" s="30">
        <f t="shared" si="3"/>
        <v>6.74</v>
      </c>
      <c r="R62" s="30">
        <v>6.7069999999999999</v>
      </c>
      <c r="S62" s="69">
        <v>6.8000000000000005E-2</v>
      </c>
      <c r="T62" s="14" t="s">
        <v>74</v>
      </c>
      <c r="U62" s="30">
        <f t="shared" si="12"/>
        <v>3.3000000000000362E-2</v>
      </c>
      <c r="V62" s="77">
        <f t="shared" si="10"/>
        <v>0.48529411764706409</v>
      </c>
    </row>
    <row r="63" spans="1:22" x14ac:dyDescent="0.25">
      <c r="A63" s="12" t="s">
        <v>24</v>
      </c>
      <c r="B63" s="65" t="s">
        <v>13</v>
      </c>
      <c r="C63" s="15">
        <v>64</v>
      </c>
      <c r="D63" s="15" t="s">
        <v>18</v>
      </c>
      <c r="E63" s="14" t="s">
        <v>15</v>
      </c>
      <c r="F63" s="41">
        <v>19.7</v>
      </c>
      <c r="G63" s="30">
        <v>19.78</v>
      </c>
      <c r="H63" s="30">
        <v>0.2386209770858187</v>
      </c>
      <c r="I63" s="52">
        <v>4</v>
      </c>
      <c r="J63" s="89">
        <f t="shared" si="11"/>
        <v>-8.0000000000001847E-2</v>
      </c>
      <c r="L63" s="12" t="s">
        <v>24</v>
      </c>
      <c r="M63" s="65" t="s">
        <v>13</v>
      </c>
      <c r="N63" s="15">
        <v>64</v>
      </c>
      <c r="O63" s="15" t="s">
        <v>18</v>
      </c>
      <c r="P63" s="14" t="s">
        <v>15</v>
      </c>
      <c r="Q63" s="30">
        <f t="shared" si="3"/>
        <v>19.7</v>
      </c>
      <c r="R63" s="30">
        <v>19.75</v>
      </c>
      <c r="S63" s="69">
        <v>0.08</v>
      </c>
      <c r="T63" s="14" t="s">
        <v>74</v>
      </c>
      <c r="U63" s="30">
        <f t="shared" si="12"/>
        <v>-5.0000000000000711E-2</v>
      </c>
      <c r="V63" s="77">
        <f t="shared" si="10"/>
        <v>-0.62500000000000888</v>
      </c>
    </row>
    <row r="64" spans="1:22" x14ac:dyDescent="0.25">
      <c r="A64" s="12" t="s">
        <v>20</v>
      </c>
      <c r="B64" s="65" t="s">
        <v>13</v>
      </c>
      <c r="C64" s="15">
        <v>65</v>
      </c>
      <c r="D64" s="15" t="s">
        <v>18</v>
      </c>
      <c r="E64" s="14" t="s">
        <v>15</v>
      </c>
      <c r="F64" s="41">
        <v>12.59</v>
      </c>
      <c r="G64" s="30">
        <v>12.54</v>
      </c>
      <c r="H64" s="30">
        <v>0.16447908496572547</v>
      </c>
      <c r="I64" s="52">
        <v>4</v>
      </c>
      <c r="J64" s="89">
        <f t="shared" si="11"/>
        <v>5.0000000000000711E-2</v>
      </c>
      <c r="L64" s="12" t="s">
        <v>20</v>
      </c>
      <c r="M64" s="65" t="s">
        <v>13</v>
      </c>
      <c r="N64" s="15">
        <v>65</v>
      </c>
      <c r="O64" s="15" t="s">
        <v>18</v>
      </c>
      <c r="P64" s="14" t="s">
        <v>15</v>
      </c>
      <c r="Q64" s="30">
        <f t="shared" si="3"/>
        <v>12.59</v>
      </c>
      <c r="R64" s="30">
        <v>12.55</v>
      </c>
      <c r="S64" s="69">
        <v>7.0000000000000007E-2</v>
      </c>
      <c r="T64" s="14" t="s">
        <v>74</v>
      </c>
      <c r="U64" s="30">
        <f t="shared" si="12"/>
        <v>3.9999999999999147E-2</v>
      </c>
      <c r="V64" s="77">
        <f t="shared" si="10"/>
        <v>0.57142857142855918</v>
      </c>
    </row>
    <row r="65" spans="1:22" x14ac:dyDescent="0.25">
      <c r="A65" s="50" t="s">
        <v>19</v>
      </c>
      <c r="B65" s="67" t="s">
        <v>13</v>
      </c>
      <c r="C65" s="15">
        <v>66</v>
      </c>
      <c r="D65" s="51" t="s">
        <v>18</v>
      </c>
      <c r="E65" s="40" t="s">
        <v>15</v>
      </c>
      <c r="F65" s="41">
        <v>13.72</v>
      </c>
      <c r="G65" s="30">
        <v>13.69</v>
      </c>
      <c r="H65" s="30">
        <v>0.1762969021736612</v>
      </c>
      <c r="I65" s="52">
        <v>4</v>
      </c>
      <c r="J65" s="89">
        <f t="shared" si="11"/>
        <v>3.0000000000001137E-2</v>
      </c>
      <c r="L65" s="50" t="s">
        <v>19</v>
      </c>
      <c r="M65" s="67" t="s">
        <v>13</v>
      </c>
      <c r="N65" s="51">
        <v>66</v>
      </c>
      <c r="O65" s="51" t="s">
        <v>18</v>
      </c>
      <c r="P65" s="40" t="s">
        <v>15</v>
      </c>
      <c r="Q65" s="30">
        <f t="shared" si="3"/>
        <v>13.72</v>
      </c>
      <c r="R65" s="41">
        <v>13.71</v>
      </c>
      <c r="S65" s="69">
        <v>0.09</v>
      </c>
      <c r="T65" s="73">
        <v>1</v>
      </c>
      <c r="U65" s="30">
        <f t="shared" si="12"/>
        <v>9.9999999999997868E-3</v>
      </c>
      <c r="V65" s="68">
        <f>(Q65-R65)/S65</f>
        <v>0.11111111111110875</v>
      </c>
    </row>
    <row r="66" spans="1:22" x14ac:dyDescent="0.25">
      <c r="A66" s="12" t="s">
        <v>12</v>
      </c>
      <c r="B66" s="65" t="s">
        <v>13</v>
      </c>
      <c r="C66" s="15">
        <v>66</v>
      </c>
      <c r="D66" s="15" t="s">
        <v>14</v>
      </c>
      <c r="E66" s="14" t="s">
        <v>15</v>
      </c>
      <c r="F66" s="41"/>
      <c r="G66" s="30">
        <v>2.72</v>
      </c>
      <c r="H66" s="30">
        <v>0.27200000000000002</v>
      </c>
      <c r="I66" s="52">
        <v>4</v>
      </c>
      <c r="J66" s="101"/>
      <c r="L66" s="12" t="s">
        <v>12</v>
      </c>
      <c r="M66" s="65" t="s">
        <v>13</v>
      </c>
      <c r="N66" s="15">
        <v>66</v>
      </c>
      <c r="O66" s="15" t="s">
        <v>14</v>
      </c>
      <c r="P66" s="14" t="s">
        <v>15</v>
      </c>
      <c r="Q66" s="30"/>
      <c r="R66" s="30">
        <v>2.7040000000000002</v>
      </c>
      <c r="S66" s="69">
        <v>0.09</v>
      </c>
      <c r="T66" s="14">
        <v>1</v>
      </c>
      <c r="U66" s="52"/>
      <c r="V66" s="101"/>
    </row>
    <row r="67" spans="1:22" x14ac:dyDescent="0.25">
      <c r="A67" s="50" t="s">
        <v>24</v>
      </c>
      <c r="B67" s="67" t="s">
        <v>13</v>
      </c>
      <c r="C67" s="15">
        <v>67</v>
      </c>
      <c r="D67" s="51" t="s">
        <v>14</v>
      </c>
      <c r="E67" s="14" t="s">
        <v>15</v>
      </c>
      <c r="F67" s="41"/>
      <c r="G67" s="30">
        <v>5.58</v>
      </c>
      <c r="H67" s="30">
        <v>0.55800000000000005</v>
      </c>
      <c r="I67" s="52">
        <v>4</v>
      </c>
      <c r="J67" s="101"/>
      <c r="L67" s="50" t="s">
        <v>24</v>
      </c>
      <c r="M67" s="67" t="s">
        <v>13</v>
      </c>
      <c r="N67" s="51">
        <v>67</v>
      </c>
      <c r="O67" s="51" t="s">
        <v>14</v>
      </c>
      <c r="P67" s="40" t="s">
        <v>15</v>
      </c>
      <c r="Q67" s="30"/>
      <c r="R67" s="41">
        <v>5.4640000000000004</v>
      </c>
      <c r="S67" s="69">
        <v>0.1</v>
      </c>
      <c r="T67" s="73">
        <v>1</v>
      </c>
      <c r="U67" s="52"/>
      <c r="V67" s="101"/>
    </row>
    <row r="68" spans="1:22" x14ac:dyDescent="0.25">
      <c r="A68" s="12" t="s">
        <v>20</v>
      </c>
      <c r="B68" s="65" t="s">
        <v>13</v>
      </c>
      <c r="C68" s="15">
        <v>68</v>
      </c>
      <c r="D68" s="15" t="s">
        <v>78</v>
      </c>
      <c r="E68" s="14" t="s">
        <v>23</v>
      </c>
      <c r="F68" s="78">
        <v>25.6</v>
      </c>
      <c r="G68" s="72">
        <v>25.7</v>
      </c>
      <c r="H68" s="30">
        <v>3.3370702568336168</v>
      </c>
      <c r="I68" s="52">
        <v>4</v>
      </c>
      <c r="J68" s="101">
        <f t="shared" si="8"/>
        <v>-0.38910505836575049</v>
      </c>
      <c r="L68" s="12" t="s">
        <v>20</v>
      </c>
      <c r="M68" s="65" t="s">
        <v>13</v>
      </c>
      <c r="N68" s="15">
        <v>68</v>
      </c>
      <c r="O68" s="15" t="s">
        <v>78</v>
      </c>
      <c r="P68" s="14" t="s">
        <v>23</v>
      </c>
      <c r="Q68" s="72">
        <f>F68</f>
        <v>25.6</v>
      </c>
      <c r="R68" s="30">
        <v>28.07</v>
      </c>
      <c r="S68" s="69">
        <v>4.5599999999999996</v>
      </c>
      <c r="T68" s="14">
        <v>1</v>
      </c>
      <c r="U68" s="52">
        <f t="shared" ref="U68:U69" si="13">((Q68-R68)/R68)*100</f>
        <v>-8.7994299964374729</v>
      </c>
      <c r="V68" s="77">
        <f t="shared" ref="V68:V69" si="14">(Q68-R68)/S68</f>
        <v>-0.54166666666666652</v>
      </c>
    </row>
    <row r="69" spans="1:22" x14ac:dyDescent="0.25">
      <c r="A69" s="12" t="s">
        <v>19</v>
      </c>
      <c r="B69" s="67" t="s">
        <v>13</v>
      </c>
      <c r="C69" s="15">
        <v>69</v>
      </c>
      <c r="D69" s="51" t="s">
        <v>78</v>
      </c>
      <c r="E69" s="40" t="s">
        <v>23</v>
      </c>
      <c r="F69" s="78">
        <v>21.7</v>
      </c>
      <c r="G69" s="72">
        <v>21.9</v>
      </c>
      <c r="H69" s="30">
        <v>3.1368151450886601</v>
      </c>
      <c r="I69" s="52">
        <v>4</v>
      </c>
      <c r="J69" s="101">
        <f t="shared" si="8"/>
        <v>-0.91324200913241693</v>
      </c>
      <c r="L69" s="50" t="s">
        <v>19</v>
      </c>
      <c r="M69" s="67" t="s">
        <v>13</v>
      </c>
      <c r="N69" s="51">
        <v>69</v>
      </c>
      <c r="O69" s="51" t="s">
        <v>78</v>
      </c>
      <c r="P69" s="40" t="s">
        <v>23</v>
      </c>
      <c r="Q69" s="72">
        <f>F69</f>
        <v>21.7</v>
      </c>
      <c r="R69" s="41">
        <v>22.39</v>
      </c>
      <c r="S69" s="69">
        <v>1.9</v>
      </c>
      <c r="T69" s="73">
        <v>1</v>
      </c>
      <c r="U69" s="52">
        <f t="shared" si="13"/>
        <v>-3.0817329164805773</v>
      </c>
      <c r="V69" s="68">
        <f t="shared" si="14"/>
        <v>-0.36315789473684279</v>
      </c>
    </row>
    <row r="70" spans="1:22" ht="15.75" thickBot="1" x14ac:dyDescent="0.3">
      <c r="A70" s="79" t="s">
        <v>17</v>
      </c>
      <c r="B70" s="80" t="s">
        <v>13</v>
      </c>
      <c r="C70" s="76">
        <v>70</v>
      </c>
      <c r="D70" s="76" t="s">
        <v>78</v>
      </c>
      <c r="E70" s="60" t="s">
        <v>23</v>
      </c>
      <c r="F70" s="84">
        <v>32.9</v>
      </c>
      <c r="G70" s="86">
        <v>35.299999999999997</v>
      </c>
      <c r="H70" s="61">
        <v>3.8403017797740144</v>
      </c>
      <c r="I70" s="62">
        <v>4</v>
      </c>
      <c r="J70" s="103">
        <f t="shared" si="8"/>
        <v>-6.7988668555240759</v>
      </c>
      <c r="L70" s="79" t="s">
        <v>17</v>
      </c>
      <c r="M70" s="80" t="s">
        <v>13</v>
      </c>
      <c r="N70" s="76">
        <v>70</v>
      </c>
      <c r="O70" s="76" t="s">
        <v>78</v>
      </c>
      <c r="P70" s="81" t="s">
        <v>23</v>
      </c>
      <c r="Q70" s="86">
        <f>F70</f>
        <v>32.9</v>
      </c>
      <c r="R70" s="63">
        <v>35.159999999999997</v>
      </c>
      <c r="S70" s="82">
        <v>2.46</v>
      </c>
      <c r="T70" s="74">
        <v>1</v>
      </c>
      <c r="U70" s="62">
        <f t="shared" ref="U70" si="15">((Q70-R70)/R70)*100</f>
        <v>-6.4277588168373105</v>
      </c>
      <c r="V70" s="71">
        <f t="shared" ref="V70" si="16">(Q70-R70)/S70</f>
        <v>-0.91869918699186914</v>
      </c>
    </row>
  </sheetData>
  <sheetProtection algorithmName="SHA-512" hashValue="ZmGgy2l9Mcm/UBdoK/WVJCmHk8tHlM6UTWof8TPdpRK8Qg9jST2i3Kc3LPcpkivk+aMVPtbUPK/4lFH2R9CICw==" saltValue="LGyyhCytZEmJv0xRvNkgwg==" spinCount="100000" sheet="1" objects="1" scenarios="1" selectLockedCells="1" selectUnlockedCells="1"/>
  <mergeCells count="3">
    <mergeCell ref="A2:J2"/>
    <mergeCell ref="A8:J8"/>
    <mergeCell ref="L8:V8"/>
  </mergeCells>
  <conditionalFormatting sqref="V44:V57 V65">
    <cfRule type="cellIs" dxfId="95" priority="28" stopIfTrue="1" operator="between">
      <formula>-2</formula>
      <formula>2</formula>
    </cfRule>
    <cfRule type="cellIs" dxfId="94" priority="29" stopIfTrue="1" operator="between">
      <formula>-3</formula>
      <formula>3</formula>
    </cfRule>
    <cfRule type="cellIs" dxfId="93" priority="30" operator="notBetween">
      <formula>-3</formula>
      <formula>3</formula>
    </cfRule>
  </conditionalFormatting>
  <conditionalFormatting sqref="V58:V64">
    <cfRule type="cellIs" dxfId="92" priority="25" stopIfTrue="1" operator="between">
      <formula>-2</formula>
      <formula>2</formula>
    </cfRule>
    <cfRule type="cellIs" dxfId="91" priority="26" stopIfTrue="1" operator="between">
      <formula>-3</formula>
      <formula>3</formula>
    </cfRule>
    <cfRule type="cellIs" dxfId="90" priority="27" operator="notBetween">
      <formula>-3</formula>
      <formula>3</formula>
    </cfRule>
  </conditionalFormatting>
  <conditionalFormatting sqref="V68">
    <cfRule type="cellIs" dxfId="89" priority="7" stopIfTrue="1" operator="between">
      <formula>-2</formula>
      <formula>2</formula>
    </cfRule>
    <cfRule type="cellIs" dxfId="88" priority="8" stopIfTrue="1" operator="between">
      <formula>-3</formula>
      <formula>3</formula>
    </cfRule>
    <cfRule type="cellIs" dxfId="87" priority="9" operator="notBetween">
      <formula>-3</formula>
      <formula>3</formula>
    </cfRule>
  </conditionalFormatting>
  <conditionalFormatting sqref="V69:V70">
    <cfRule type="cellIs" dxfId="86" priority="10" stopIfTrue="1" operator="between">
      <formula>-2</formula>
      <formula>2</formula>
    </cfRule>
    <cfRule type="cellIs" dxfId="85" priority="11" stopIfTrue="1" operator="between">
      <formula>-3</formula>
      <formula>3</formula>
    </cfRule>
    <cfRule type="cellIs" dxfId="84" priority="12" operator="notBetween">
      <formula>-3</formula>
      <formula>3</formula>
    </cfRule>
  </conditionalFormatting>
  <conditionalFormatting sqref="V31:V33 V43">
    <cfRule type="cellIs" dxfId="83" priority="1" stopIfTrue="1" operator="between">
      <formula>-2</formula>
      <formula>2</formula>
    </cfRule>
    <cfRule type="cellIs" dxfId="82" priority="2" stopIfTrue="1" operator="between">
      <formula>-3</formula>
      <formula>3</formula>
    </cfRule>
    <cfRule type="cellIs" dxfId="8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2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338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109</v>
      </c>
      <c r="G14" s="87">
        <v>106.28114816679864</v>
      </c>
      <c r="H14" s="47">
        <f>G14*0.04</f>
        <v>4.2512459266719462</v>
      </c>
      <c r="I14" s="44"/>
      <c r="J14" s="106">
        <f>((F14-G14)/G14)*100</f>
        <v>2.558169421480434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134</v>
      </c>
      <c r="G15" s="87">
        <v>131.26750000000001</v>
      </c>
      <c r="H15" s="47">
        <f>2.7/2</f>
        <v>1.35</v>
      </c>
      <c r="I15" s="44"/>
      <c r="J15" s="107">
        <f>F15-G15</f>
        <v>2.7324999999999875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7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6.37</v>
      </c>
      <c r="G16" s="47">
        <v>6.3847135020324668</v>
      </c>
      <c r="H16" s="47">
        <f>G16*(12.5/200)</f>
        <v>0.39904459387702917</v>
      </c>
      <c r="I16" s="44"/>
      <c r="J16" s="106">
        <f t="shared" ref="J16:J30" si="0">((F16-G16)/G16)*100</f>
        <v>-0.23044889998247983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6.72</v>
      </c>
      <c r="G17" s="47">
        <v>6.5860878603850663</v>
      </c>
      <c r="H17" s="47">
        <f>G17*(12.5/200)</f>
        <v>0.41163049127406665</v>
      </c>
      <c r="I17" s="44"/>
      <c r="J17" s="106">
        <f t="shared" si="0"/>
        <v>2.0332577161687611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21</v>
      </c>
      <c r="B18" s="66" t="s">
        <v>13</v>
      </c>
      <c r="C18" s="45">
        <v>5</v>
      </c>
      <c r="D18" s="45" t="s">
        <v>58</v>
      </c>
      <c r="E18" s="44" t="s">
        <v>55</v>
      </c>
      <c r="F18" s="46">
        <v>6.29</v>
      </c>
      <c r="G18" s="47">
        <v>6.3810604987831034</v>
      </c>
      <c r="H18" s="47">
        <f>G18*(12.5/200)</f>
        <v>0.39881628117394397</v>
      </c>
      <c r="I18" s="44"/>
      <c r="J18" s="106">
        <f t="shared" si="0"/>
        <v>-1.4270433386498851</v>
      </c>
      <c r="K18" s="32"/>
      <c r="L18" s="42" t="s">
        <v>21</v>
      </c>
      <c r="M18" s="66" t="s">
        <v>13</v>
      </c>
      <c r="N18" s="45">
        <v>5</v>
      </c>
      <c r="O18" s="45" t="s">
        <v>58</v>
      </c>
      <c r="P18" s="44" t="s">
        <v>55</v>
      </c>
      <c r="Q18" s="75"/>
      <c r="R18" s="47"/>
      <c r="S18" s="44"/>
      <c r="T18" s="44"/>
      <c r="U18" s="44"/>
      <c r="V18" s="106"/>
    </row>
    <row r="19" spans="1:22" x14ac:dyDescent="0.25">
      <c r="A19" s="42" t="s">
        <v>24</v>
      </c>
      <c r="B19" s="66" t="s">
        <v>13</v>
      </c>
      <c r="C19" s="45">
        <v>6</v>
      </c>
      <c r="D19" s="45" t="s">
        <v>57</v>
      </c>
      <c r="E19" s="44" t="s">
        <v>55</v>
      </c>
      <c r="F19" s="75">
        <v>13.33</v>
      </c>
      <c r="G19" s="87">
        <v>13.37096560995017</v>
      </c>
      <c r="H19" s="47">
        <f>G19*(12.5/200)</f>
        <v>0.83568535062188565</v>
      </c>
      <c r="I19" s="44"/>
      <c r="J19" s="106">
        <f t="shared" si="0"/>
        <v>-0.30637734884072415</v>
      </c>
      <c r="K19" s="32"/>
      <c r="L19" s="42" t="s">
        <v>24</v>
      </c>
      <c r="M19" s="66" t="s">
        <v>13</v>
      </c>
      <c r="N19" s="45">
        <v>6</v>
      </c>
      <c r="O19" s="45" t="s">
        <v>57</v>
      </c>
      <c r="P19" s="44" t="s">
        <v>55</v>
      </c>
      <c r="Q19" s="75"/>
      <c r="R19" s="47"/>
      <c r="S19" s="44"/>
      <c r="T19" s="44"/>
      <c r="U19" s="44"/>
      <c r="V19" s="106"/>
    </row>
    <row r="20" spans="1:22" x14ac:dyDescent="0.25">
      <c r="A20" s="42" t="s">
        <v>20</v>
      </c>
      <c r="B20" s="66" t="s">
        <v>13</v>
      </c>
      <c r="C20" s="45">
        <v>7</v>
      </c>
      <c r="D20" s="45" t="s">
        <v>56</v>
      </c>
      <c r="E20" s="44" t="s">
        <v>55</v>
      </c>
      <c r="F20" s="75">
        <v>14</v>
      </c>
      <c r="G20" s="87">
        <v>13.641165315683542</v>
      </c>
      <c r="H20" s="47">
        <f t="shared" ref="H20:H21" si="1">G20*(12.5/200)</f>
        <v>0.8525728322302214</v>
      </c>
      <c r="I20" s="44"/>
      <c r="J20" s="106">
        <f t="shared" si="0"/>
        <v>2.6305280818193562</v>
      </c>
      <c r="K20" s="32"/>
      <c r="L20" s="42" t="s">
        <v>20</v>
      </c>
      <c r="M20" s="66" t="s">
        <v>13</v>
      </c>
      <c r="N20" s="45">
        <v>7</v>
      </c>
      <c r="O20" s="45" t="s">
        <v>56</v>
      </c>
      <c r="P20" s="44" t="s">
        <v>55</v>
      </c>
      <c r="Q20" s="75"/>
      <c r="R20" s="47"/>
      <c r="S20" s="44"/>
      <c r="T20" s="44"/>
      <c r="U20" s="44"/>
      <c r="V20" s="106"/>
    </row>
    <row r="21" spans="1:22" x14ac:dyDescent="0.25">
      <c r="A21" s="42" t="s">
        <v>19</v>
      </c>
      <c r="B21" s="66" t="s">
        <v>13</v>
      </c>
      <c r="C21" s="45">
        <v>8</v>
      </c>
      <c r="D21" s="45" t="s">
        <v>54</v>
      </c>
      <c r="E21" s="44" t="s">
        <v>55</v>
      </c>
      <c r="F21" s="75">
        <v>13.2</v>
      </c>
      <c r="G21" s="87">
        <v>13.388522849287188</v>
      </c>
      <c r="H21" s="47">
        <f t="shared" si="1"/>
        <v>0.83678267808044926</v>
      </c>
      <c r="I21" s="44"/>
      <c r="J21" s="106">
        <f t="shared" si="0"/>
        <v>-1.4080929719384685</v>
      </c>
      <c r="K21" s="32"/>
      <c r="L21" s="42" t="s">
        <v>19</v>
      </c>
      <c r="M21" s="66" t="s">
        <v>13</v>
      </c>
      <c r="N21" s="45">
        <v>8</v>
      </c>
      <c r="O21" s="45" t="s">
        <v>54</v>
      </c>
      <c r="P21" s="44" t="s">
        <v>55</v>
      </c>
      <c r="Q21" s="75"/>
      <c r="R21" s="47"/>
      <c r="S21" s="44"/>
      <c r="T21" s="44"/>
      <c r="U21" s="44"/>
      <c r="V21" s="106"/>
    </row>
    <row r="22" spans="1:22" x14ac:dyDescent="0.25">
      <c r="A22" s="42" t="s">
        <v>17</v>
      </c>
      <c r="B22" s="66" t="s">
        <v>13</v>
      </c>
      <c r="C22" s="45">
        <v>9</v>
      </c>
      <c r="D22" s="45" t="s">
        <v>52</v>
      </c>
      <c r="E22" s="44" t="s">
        <v>53</v>
      </c>
      <c r="F22" s="46">
        <v>9.3800000000000008</v>
      </c>
      <c r="G22" s="47">
        <v>9.41</v>
      </c>
      <c r="H22" s="47">
        <f>G22*0.075</f>
        <v>0.70574999999999999</v>
      </c>
      <c r="I22" s="44"/>
      <c r="J22" s="106">
        <f t="shared" si="0"/>
        <v>-0.31880977683314943</v>
      </c>
      <c r="K22" s="32"/>
      <c r="L22" s="42" t="s">
        <v>17</v>
      </c>
      <c r="M22" s="66" t="s">
        <v>13</v>
      </c>
      <c r="N22" s="45">
        <v>9</v>
      </c>
      <c r="O22" s="45" t="s">
        <v>52</v>
      </c>
      <c r="P22" s="44" t="s">
        <v>53</v>
      </c>
      <c r="Q22" s="75"/>
      <c r="R22" s="47"/>
      <c r="S22" s="44"/>
      <c r="T22" s="44"/>
      <c r="U22" s="44"/>
      <c r="V22" s="106"/>
    </row>
    <row r="23" spans="1:22" x14ac:dyDescent="0.25">
      <c r="A23" s="12" t="s">
        <v>51</v>
      </c>
      <c r="B23" s="65" t="s">
        <v>43</v>
      </c>
      <c r="C23" s="15">
        <v>10</v>
      </c>
      <c r="D23" s="15" t="s">
        <v>44</v>
      </c>
      <c r="E23" s="14" t="s">
        <v>45</v>
      </c>
      <c r="F23" s="41">
        <v>6.5</v>
      </c>
      <c r="G23" s="41">
        <v>6.6966934066131865</v>
      </c>
      <c r="H23" s="30">
        <f>G23*0.05</f>
        <v>0.33483467033065933</v>
      </c>
      <c r="I23" s="14"/>
      <c r="J23" s="99">
        <f t="shared" si="0"/>
        <v>-2.9371720440261728</v>
      </c>
      <c r="K23" s="32"/>
      <c r="L23" s="12" t="s">
        <v>51</v>
      </c>
      <c r="M23" s="13" t="s">
        <v>43</v>
      </c>
      <c r="N23" s="14">
        <v>10</v>
      </c>
      <c r="O23" s="15" t="s">
        <v>44</v>
      </c>
      <c r="P23" s="14" t="s">
        <v>45</v>
      </c>
      <c r="Q23" s="30"/>
      <c r="R23" s="30"/>
      <c r="S23" s="14"/>
      <c r="T23" s="14"/>
      <c r="U23" s="52"/>
      <c r="V23" s="21"/>
    </row>
    <row r="24" spans="1:22" x14ac:dyDescent="0.25">
      <c r="A24" s="12" t="s">
        <v>50</v>
      </c>
      <c r="B24" s="65" t="s">
        <v>43</v>
      </c>
      <c r="C24" s="15">
        <v>11</v>
      </c>
      <c r="D24" s="15" t="s">
        <v>44</v>
      </c>
      <c r="E24" s="14" t="s">
        <v>45</v>
      </c>
      <c r="F24" s="78">
        <v>13.200000000000003</v>
      </c>
      <c r="G24" s="78">
        <v>13.071043700339388</v>
      </c>
      <c r="H24" s="30">
        <f t="shared" ref="H24:H30" si="2">G24*0.05</f>
        <v>0.65355218501696943</v>
      </c>
      <c r="I24" s="52"/>
      <c r="J24" s="99">
        <f t="shared" si="0"/>
        <v>0.98657997492018734</v>
      </c>
      <c r="K24" s="32"/>
      <c r="L24" s="12" t="s">
        <v>50</v>
      </c>
      <c r="M24" s="13" t="s">
        <v>43</v>
      </c>
      <c r="N24" s="14">
        <v>11</v>
      </c>
      <c r="O24" s="15" t="s">
        <v>44</v>
      </c>
      <c r="P24" s="14" t="s">
        <v>45</v>
      </c>
      <c r="Q24" s="30"/>
      <c r="R24" s="30"/>
      <c r="S24" s="14"/>
      <c r="T24" s="14"/>
      <c r="U24" s="52"/>
      <c r="V24" s="21"/>
    </row>
    <row r="25" spans="1:22" x14ac:dyDescent="0.25">
      <c r="A25" s="12" t="s">
        <v>49</v>
      </c>
      <c r="B25" s="65" t="s">
        <v>43</v>
      </c>
      <c r="C25" s="15">
        <v>12</v>
      </c>
      <c r="D25" s="15" t="s">
        <v>44</v>
      </c>
      <c r="E25" s="14" t="s">
        <v>45</v>
      </c>
      <c r="F25" s="78">
        <v>21.500000000000004</v>
      </c>
      <c r="G25" s="78">
        <v>20.685007039887363</v>
      </c>
      <c r="H25" s="30">
        <f t="shared" si="2"/>
        <v>1.0342503519943682</v>
      </c>
      <c r="I25" s="52"/>
      <c r="J25" s="99">
        <f t="shared" si="0"/>
        <v>3.9400178039150338</v>
      </c>
      <c r="L25" s="12" t="s">
        <v>49</v>
      </c>
      <c r="M25" s="13" t="s">
        <v>43</v>
      </c>
      <c r="N25" s="14">
        <v>12</v>
      </c>
      <c r="O25" s="15" t="s">
        <v>44</v>
      </c>
      <c r="P25" s="14" t="s">
        <v>45</v>
      </c>
      <c r="Q25" s="30"/>
      <c r="R25" s="30"/>
      <c r="S25" s="14"/>
      <c r="T25" s="14"/>
      <c r="U25" s="52"/>
      <c r="V25" s="21"/>
    </row>
    <row r="26" spans="1:22" x14ac:dyDescent="0.25">
      <c r="A26" s="12" t="s">
        <v>70</v>
      </c>
      <c r="B26" s="65" t="s">
        <v>43</v>
      </c>
      <c r="C26" s="15">
        <v>13</v>
      </c>
      <c r="D26" s="15" t="s">
        <v>44</v>
      </c>
      <c r="E26" s="14" t="s">
        <v>45</v>
      </c>
      <c r="F26" s="41">
        <v>9.9999999999988987E-2</v>
      </c>
      <c r="G26" s="72">
        <v>0</v>
      </c>
      <c r="H26" s="30"/>
      <c r="I26" s="52"/>
      <c r="J26" s="99"/>
      <c r="L26" s="12" t="s">
        <v>70</v>
      </c>
      <c r="M26" s="13" t="s">
        <v>43</v>
      </c>
      <c r="N26" s="14">
        <v>13</v>
      </c>
      <c r="O26" s="15" t="s">
        <v>44</v>
      </c>
      <c r="P26" s="14" t="s">
        <v>45</v>
      </c>
      <c r="Q26" s="30"/>
      <c r="R26" s="30"/>
      <c r="S26" s="14"/>
      <c r="T26" s="14"/>
      <c r="U26" s="52"/>
      <c r="V26" s="21"/>
    </row>
    <row r="27" spans="1:22" x14ac:dyDescent="0.25">
      <c r="A27" s="12" t="s">
        <v>71</v>
      </c>
      <c r="B27" s="65" t="s">
        <v>43</v>
      </c>
      <c r="C27" s="15">
        <v>14</v>
      </c>
      <c r="D27" s="15" t="s">
        <v>44</v>
      </c>
      <c r="E27" s="14" t="s">
        <v>45</v>
      </c>
      <c r="F27" s="41">
        <v>0</v>
      </c>
      <c r="G27" s="72">
        <v>0</v>
      </c>
      <c r="H27" s="30"/>
      <c r="I27" s="52"/>
      <c r="J27" s="99"/>
      <c r="L27" s="12" t="s">
        <v>71</v>
      </c>
      <c r="M27" s="13" t="s">
        <v>43</v>
      </c>
      <c r="N27" s="14">
        <v>14</v>
      </c>
      <c r="O27" s="15" t="s">
        <v>44</v>
      </c>
      <c r="P27" s="14" t="s">
        <v>45</v>
      </c>
      <c r="Q27" s="30"/>
      <c r="R27" s="30"/>
      <c r="S27" s="14"/>
      <c r="T27" s="14"/>
      <c r="U27" s="52"/>
      <c r="V27" s="21"/>
    </row>
    <row r="28" spans="1:22" x14ac:dyDescent="0.25">
      <c r="A28" s="12" t="s">
        <v>48</v>
      </c>
      <c r="B28" s="65" t="s">
        <v>43</v>
      </c>
      <c r="C28" s="15">
        <v>20</v>
      </c>
      <c r="D28" s="15" t="s">
        <v>44</v>
      </c>
      <c r="E28" s="14" t="s">
        <v>45</v>
      </c>
      <c r="F28" s="78">
        <v>86.899999999999991</v>
      </c>
      <c r="G28" s="72">
        <v>86.937581971510028</v>
      </c>
      <c r="H28" s="30">
        <f t="shared" si="2"/>
        <v>4.3468790985755019</v>
      </c>
      <c r="I28" s="52"/>
      <c r="J28" s="99">
        <f t="shared" si="0"/>
        <v>-4.3228682760410933E-2</v>
      </c>
      <c r="L28" s="12" t="s">
        <v>48</v>
      </c>
      <c r="M28" s="13" t="s">
        <v>43</v>
      </c>
      <c r="N28" s="14">
        <v>20</v>
      </c>
      <c r="O28" s="15" t="s">
        <v>44</v>
      </c>
      <c r="P28" s="14" t="s">
        <v>45</v>
      </c>
      <c r="Q28" s="30"/>
      <c r="R28" s="30"/>
      <c r="S28" s="14"/>
      <c r="T28" s="14"/>
      <c r="U28" s="52"/>
      <c r="V28" s="21"/>
    </row>
    <row r="29" spans="1:22" x14ac:dyDescent="0.25">
      <c r="A29" s="12" t="s">
        <v>47</v>
      </c>
      <c r="B29" s="65" t="s">
        <v>43</v>
      </c>
      <c r="C29" s="15">
        <v>21</v>
      </c>
      <c r="D29" s="15" t="s">
        <v>44</v>
      </c>
      <c r="E29" s="14" t="s">
        <v>45</v>
      </c>
      <c r="F29" s="73">
        <v>115</v>
      </c>
      <c r="G29" s="72">
        <v>114.46259337406626</v>
      </c>
      <c r="H29" s="30">
        <f t="shared" si="2"/>
        <v>5.7231296687033133</v>
      </c>
      <c r="I29" s="52"/>
      <c r="J29" s="99">
        <f t="shared" si="0"/>
        <v>0.46950414986447536</v>
      </c>
      <c r="L29" s="12" t="s">
        <v>47</v>
      </c>
      <c r="M29" s="13" t="s">
        <v>43</v>
      </c>
      <c r="N29" s="14">
        <v>21</v>
      </c>
      <c r="O29" s="15" t="s">
        <v>44</v>
      </c>
      <c r="P29" s="14" t="s">
        <v>45</v>
      </c>
      <c r="Q29" s="30"/>
      <c r="R29" s="30"/>
      <c r="S29" s="14"/>
      <c r="T29" s="14"/>
      <c r="U29" s="52"/>
      <c r="V29" s="21"/>
    </row>
    <row r="30" spans="1:22" x14ac:dyDescent="0.25">
      <c r="A30" s="12" t="s">
        <v>46</v>
      </c>
      <c r="B30" s="65" t="s">
        <v>43</v>
      </c>
      <c r="C30" s="15">
        <v>22</v>
      </c>
      <c r="D30" s="15" t="s">
        <v>44</v>
      </c>
      <c r="E30" s="14" t="s">
        <v>45</v>
      </c>
      <c r="F30" s="73">
        <v>201</v>
      </c>
      <c r="G30" s="72">
        <v>198.14076969131204</v>
      </c>
      <c r="H30" s="30">
        <f t="shared" si="2"/>
        <v>9.9070384845656037</v>
      </c>
      <c r="I30" s="52"/>
      <c r="J30" s="99">
        <f t="shared" si="0"/>
        <v>1.443029777840479</v>
      </c>
      <c r="L30" s="12" t="s">
        <v>46</v>
      </c>
      <c r="M30" s="13" t="s">
        <v>43</v>
      </c>
      <c r="N30" s="14">
        <v>22</v>
      </c>
      <c r="O30" s="15" t="s">
        <v>44</v>
      </c>
      <c r="P30" s="14" t="s">
        <v>45</v>
      </c>
      <c r="Q30" s="30"/>
      <c r="R30" s="30"/>
      <c r="S30" s="14"/>
      <c r="T30" s="14"/>
      <c r="U30" s="52"/>
      <c r="V30" s="21"/>
    </row>
    <row r="31" spans="1:22" x14ac:dyDescent="0.25">
      <c r="A31" s="12" t="s">
        <v>72</v>
      </c>
      <c r="B31" s="65" t="s">
        <v>43</v>
      </c>
      <c r="C31" s="15">
        <v>23</v>
      </c>
      <c r="D31" s="15" t="s">
        <v>44</v>
      </c>
      <c r="E31" s="14" t="s">
        <v>45</v>
      </c>
      <c r="F31" s="41">
        <v>0</v>
      </c>
      <c r="G31" s="72">
        <v>0</v>
      </c>
      <c r="H31" s="30"/>
      <c r="I31" s="52"/>
      <c r="J31" s="99"/>
      <c r="L31" s="12" t="s">
        <v>72</v>
      </c>
      <c r="M31" s="13" t="s">
        <v>43</v>
      </c>
      <c r="N31" s="14">
        <v>23</v>
      </c>
      <c r="O31" s="15" t="s">
        <v>44</v>
      </c>
      <c r="P31" s="14" t="s">
        <v>45</v>
      </c>
      <c r="Q31" s="30"/>
      <c r="R31" s="30"/>
      <c r="S31" s="14"/>
      <c r="T31" s="14"/>
      <c r="U31" s="52"/>
      <c r="V31" s="21"/>
    </row>
    <row r="32" spans="1:22" x14ac:dyDescent="0.25">
      <c r="A32" s="12" t="s">
        <v>73</v>
      </c>
      <c r="B32" s="65" t="s">
        <v>43</v>
      </c>
      <c r="C32" s="15">
        <v>24</v>
      </c>
      <c r="D32" s="15" t="s">
        <v>44</v>
      </c>
      <c r="E32" s="14" t="s">
        <v>45</v>
      </c>
      <c r="F32" s="41">
        <v>0.10000000000000286</v>
      </c>
      <c r="G32" s="72">
        <v>0</v>
      </c>
      <c r="H32" s="30"/>
      <c r="I32" s="52"/>
      <c r="J32" s="99"/>
      <c r="L32" s="12" t="s">
        <v>73</v>
      </c>
      <c r="M32" s="13" t="s">
        <v>43</v>
      </c>
      <c r="N32" s="14">
        <v>24</v>
      </c>
      <c r="O32" s="15" t="s">
        <v>44</v>
      </c>
      <c r="P32" s="14" t="s">
        <v>45</v>
      </c>
      <c r="Q32" s="30"/>
      <c r="R32" s="30"/>
      <c r="S32" s="14"/>
      <c r="T32" s="14"/>
      <c r="U32" s="52"/>
      <c r="V32" s="21"/>
    </row>
    <row r="33" spans="1:22" x14ac:dyDescent="0.25">
      <c r="A33" s="42" t="s">
        <v>42</v>
      </c>
      <c r="B33" s="66" t="s">
        <v>13</v>
      </c>
      <c r="C33" s="45">
        <v>30</v>
      </c>
      <c r="D33" s="45" t="s">
        <v>29</v>
      </c>
      <c r="E33" s="44" t="s">
        <v>30</v>
      </c>
      <c r="F33" s="75">
        <v>192.81156156156152</v>
      </c>
      <c r="G33" s="87">
        <v>102.1</v>
      </c>
      <c r="H33" s="47">
        <f>0.075*G33</f>
        <v>7.6574999999999989</v>
      </c>
      <c r="I33" s="53">
        <v>4</v>
      </c>
      <c r="J33" s="102">
        <f>((F33-G33)/G33)*100</f>
        <v>88.845799766465746</v>
      </c>
      <c r="L33" s="42" t="s">
        <v>42</v>
      </c>
      <c r="M33" s="43" t="s">
        <v>13</v>
      </c>
      <c r="N33" s="44">
        <v>30</v>
      </c>
      <c r="O33" s="45" t="s">
        <v>29</v>
      </c>
      <c r="P33" s="44" t="s">
        <v>30</v>
      </c>
      <c r="Q33" s="75">
        <f t="shared" ref="Q33:Q72" si="3">F33</f>
        <v>192.81156156156152</v>
      </c>
      <c r="R33" s="47">
        <v>102</v>
      </c>
      <c r="S33" s="47">
        <v>3.7</v>
      </c>
      <c r="T33" s="44">
        <v>1</v>
      </c>
      <c r="U33" s="48">
        <f>((Q33-R33)/R33)*100</f>
        <v>89.030942707413246</v>
      </c>
      <c r="V33" s="77">
        <f>(Q33-R33)/S33</f>
        <v>24.543665286908517</v>
      </c>
    </row>
    <row r="34" spans="1:22" x14ac:dyDescent="0.25">
      <c r="A34" s="42" t="s">
        <v>41</v>
      </c>
      <c r="B34" s="66" t="s">
        <v>13</v>
      </c>
      <c r="C34" s="45">
        <v>31</v>
      </c>
      <c r="D34" s="45" t="s">
        <v>29</v>
      </c>
      <c r="E34" s="44" t="s">
        <v>30</v>
      </c>
      <c r="F34" s="75">
        <v>97.553803803803788</v>
      </c>
      <c r="G34" s="87">
        <v>52.3</v>
      </c>
      <c r="H34" s="47">
        <f t="shared" ref="H34:H45" si="4">0.075*G34</f>
        <v>3.9224999999999994</v>
      </c>
      <c r="I34" s="53">
        <v>4</v>
      </c>
      <c r="J34" s="102">
        <f t="shared" ref="J34:J35" si="5">((F34-G34)/G34)*100</f>
        <v>86.527349529261556</v>
      </c>
      <c r="L34" s="42" t="s">
        <v>41</v>
      </c>
      <c r="M34" s="43" t="s">
        <v>13</v>
      </c>
      <c r="N34" s="44">
        <v>31</v>
      </c>
      <c r="O34" s="45" t="s">
        <v>29</v>
      </c>
      <c r="P34" s="44" t="s">
        <v>30</v>
      </c>
      <c r="Q34" s="75">
        <f t="shared" si="3"/>
        <v>97.553803803803788</v>
      </c>
      <c r="R34" s="47">
        <v>52.45</v>
      </c>
      <c r="S34" s="47">
        <v>1.5</v>
      </c>
      <c r="T34" s="44">
        <v>1</v>
      </c>
      <c r="U34" s="48">
        <f t="shared" ref="U34:U58" si="6">((Q34-R34)/R34)*100</f>
        <v>85.993906203629706</v>
      </c>
      <c r="V34" s="77">
        <f t="shared" ref="V34:V58" si="7">(Q34-R34)/S34</f>
        <v>30.069202535869191</v>
      </c>
    </row>
    <row r="35" spans="1:22" x14ac:dyDescent="0.25">
      <c r="A35" s="42" t="s">
        <v>40</v>
      </c>
      <c r="B35" s="66" t="s">
        <v>13</v>
      </c>
      <c r="C35" s="45">
        <v>32</v>
      </c>
      <c r="D35" s="45" t="s">
        <v>29</v>
      </c>
      <c r="E35" s="44" t="s">
        <v>30</v>
      </c>
      <c r="F35" s="75">
        <v>136.74841508174842</v>
      </c>
      <c r="G35" s="87">
        <v>71</v>
      </c>
      <c r="H35" s="47">
        <f t="shared" si="4"/>
        <v>5.3250000000000002</v>
      </c>
      <c r="I35" s="53">
        <v>4</v>
      </c>
      <c r="J35" s="102">
        <f t="shared" si="5"/>
        <v>92.603401523589326</v>
      </c>
      <c r="L35" s="42" t="s">
        <v>40</v>
      </c>
      <c r="M35" s="43" t="s">
        <v>13</v>
      </c>
      <c r="N35" s="44">
        <v>32</v>
      </c>
      <c r="O35" s="45" t="s">
        <v>29</v>
      </c>
      <c r="P35" s="44" t="s">
        <v>30</v>
      </c>
      <c r="Q35" s="75">
        <f t="shared" si="3"/>
        <v>136.74841508174842</v>
      </c>
      <c r="R35" s="47">
        <v>73.319999999999993</v>
      </c>
      <c r="S35" s="47">
        <v>2.5099999999999998</v>
      </c>
      <c r="T35" s="44">
        <v>1</v>
      </c>
      <c r="U35" s="48">
        <f t="shared" si="6"/>
        <v>86.509022206421761</v>
      </c>
      <c r="V35" s="77">
        <f t="shared" si="7"/>
        <v>25.270284893126867</v>
      </c>
    </row>
    <row r="36" spans="1:22" x14ac:dyDescent="0.25">
      <c r="A36" s="42" t="s">
        <v>39</v>
      </c>
      <c r="B36" s="66" t="s">
        <v>13</v>
      </c>
      <c r="C36" s="45">
        <v>33</v>
      </c>
      <c r="D36" s="45" t="s">
        <v>29</v>
      </c>
      <c r="E36" s="44" t="s">
        <v>30</v>
      </c>
      <c r="F36" s="75">
        <v>22.276526526526521</v>
      </c>
      <c r="G36" s="87">
        <v>21.3</v>
      </c>
      <c r="H36" s="47">
        <f t="shared" si="4"/>
        <v>1.5974999999999999</v>
      </c>
      <c r="I36" s="53"/>
      <c r="J36" s="100"/>
      <c r="L36" s="42" t="s">
        <v>39</v>
      </c>
      <c r="M36" s="43" t="s">
        <v>13</v>
      </c>
      <c r="N36" s="44">
        <v>33</v>
      </c>
      <c r="O36" s="45" t="s">
        <v>29</v>
      </c>
      <c r="P36" s="44" t="s">
        <v>30</v>
      </c>
      <c r="Q36" s="75">
        <f t="shared" si="3"/>
        <v>22.276526526526521</v>
      </c>
      <c r="R36" s="47"/>
      <c r="S36" s="47"/>
      <c r="T36" s="44"/>
      <c r="U36" s="48"/>
      <c r="V36" s="49"/>
    </row>
    <row r="37" spans="1:22" x14ac:dyDescent="0.25">
      <c r="A37" s="42" t="s">
        <v>38</v>
      </c>
      <c r="B37" s="66" t="s">
        <v>13</v>
      </c>
      <c r="C37" s="45">
        <v>34</v>
      </c>
      <c r="D37" s="45" t="s">
        <v>29</v>
      </c>
      <c r="E37" s="44" t="s">
        <v>30</v>
      </c>
      <c r="F37" s="75">
        <v>23.327684827684831</v>
      </c>
      <c r="G37" s="87">
        <v>18.5</v>
      </c>
      <c r="H37" s="47">
        <f t="shared" si="4"/>
        <v>1.3875</v>
      </c>
      <c r="I37" s="53"/>
      <c r="J37" s="100"/>
      <c r="L37" s="42" t="s">
        <v>38</v>
      </c>
      <c r="M37" s="43" t="s">
        <v>13</v>
      </c>
      <c r="N37" s="44">
        <v>34</v>
      </c>
      <c r="O37" s="45" t="s">
        <v>29</v>
      </c>
      <c r="P37" s="44" t="s">
        <v>30</v>
      </c>
      <c r="Q37" s="75">
        <f t="shared" si="3"/>
        <v>23.327684827684831</v>
      </c>
      <c r="R37" s="47"/>
      <c r="S37" s="47"/>
      <c r="T37" s="44"/>
      <c r="U37" s="48"/>
      <c r="V37" s="49"/>
    </row>
    <row r="38" spans="1:22" x14ac:dyDescent="0.25">
      <c r="A38" s="42" t="s">
        <v>37</v>
      </c>
      <c r="B38" s="66" t="s">
        <v>13</v>
      </c>
      <c r="C38" s="45">
        <v>35</v>
      </c>
      <c r="D38" s="45" t="s">
        <v>29</v>
      </c>
      <c r="E38" s="44" t="s">
        <v>30</v>
      </c>
      <c r="F38" s="75">
        <v>29.17067067067066</v>
      </c>
      <c r="G38" s="87">
        <v>25</v>
      </c>
      <c r="H38" s="47">
        <f t="shared" si="4"/>
        <v>1.875</v>
      </c>
      <c r="I38" s="53"/>
      <c r="J38" s="100"/>
      <c r="L38" s="42" t="s">
        <v>37</v>
      </c>
      <c r="M38" s="43" t="s">
        <v>13</v>
      </c>
      <c r="N38" s="44">
        <v>35</v>
      </c>
      <c r="O38" s="45" t="s">
        <v>29</v>
      </c>
      <c r="P38" s="44" t="s">
        <v>30</v>
      </c>
      <c r="Q38" s="75">
        <f t="shared" si="3"/>
        <v>29.17067067067066</v>
      </c>
      <c r="R38" s="47"/>
      <c r="S38" s="47"/>
      <c r="T38" s="44"/>
      <c r="U38" s="48"/>
      <c r="V38" s="49"/>
    </row>
    <row r="39" spans="1:22" x14ac:dyDescent="0.25">
      <c r="A39" s="42" t="s">
        <v>36</v>
      </c>
      <c r="B39" s="66" t="s">
        <v>13</v>
      </c>
      <c r="C39" s="45">
        <v>36</v>
      </c>
      <c r="D39" s="45" t="s">
        <v>29</v>
      </c>
      <c r="E39" s="44" t="s">
        <v>30</v>
      </c>
      <c r="F39" s="75">
        <v>113.11936936936935</v>
      </c>
      <c r="G39" s="87">
        <v>91.5</v>
      </c>
      <c r="H39" s="47">
        <f t="shared" si="4"/>
        <v>6.8624999999999998</v>
      </c>
      <c r="I39" s="53"/>
      <c r="J39" s="100"/>
      <c r="L39" s="42" t="s">
        <v>36</v>
      </c>
      <c r="M39" s="43" t="s">
        <v>13</v>
      </c>
      <c r="N39" s="44">
        <v>36</v>
      </c>
      <c r="O39" s="45" t="s">
        <v>29</v>
      </c>
      <c r="P39" s="44" t="s">
        <v>30</v>
      </c>
      <c r="Q39" s="75">
        <f t="shared" si="3"/>
        <v>113.11936936936935</v>
      </c>
      <c r="R39" s="47"/>
      <c r="S39" s="47"/>
      <c r="T39" s="44"/>
      <c r="U39" s="48"/>
      <c r="V39" s="49"/>
    </row>
    <row r="40" spans="1:22" x14ac:dyDescent="0.25">
      <c r="A40" s="42" t="s">
        <v>35</v>
      </c>
      <c r="B40" s="66" t="s">
        <v>13</v>
      </c>
      <c r="C40" s="45">
        <v>37</v>
      </c>
      <c r="D40" s="45" t="s">
        <v>29</v>
      </c>
      <c r="E40" s="44" t="s">
        <v>30</v>
      </c>
      <c r="F40" s="75">
        <v>139.89364364364363</v>
      </c>
      <c r="G40" s="87">
        <v>114</v>
      </c>
      <c r="H40" s="47">
        <f t="shared" si="4"/>
        <v>8.5499999999999989</v>
      </c>
      <c r="I40" s="53"/>
      <c r="J40" s="100"/>
      <c r="L40" s="42" t="s">
        <v>35</v>
      </c>
      <c r="M40" s="43" t="s">
        <v>13</v>
      </c>
      <c r="N40" s="44">
        <v>37</v>
      </c>
      <c r="O40" s="45" t="s">
        <v>29</v>
      </c>
      <c r="P40" s="44" t="s">
        <v>30</v>
      </c>
      <c r="Q40" s="75">
        <f t="shared" si="3"/>
        <v>139.89364364364363</v>
      </c>
      <c r="R40" s="47"/>
      <c r="S40" s="47"/>
      <c r="T40" s="44"/>
      <c r="U40" s="48"/>
      <c r="V40" s="49"/>
    </row>
    <row r="41" spans="1:22" x14ac:dyDescent="0.25">
      <c r="A41" s="42" t="s">
        <v>34</v>
      </c>
      <c r="B41" s="66" t="s">
        <v>13</v>
      </c>
      <c r="C41" s="45">
        <v>38</v>
      </c>
      <c r="D41" s="45" t="s">
        <v>29</v>
      </c>
      <c r="E41" s="44" t="s">
        <v>30</v>
      </c>
      <c r="F41" s="75">
        <v>165.96471471471472</v>
      </c>
      <c r="G41" s="87">
        <v>134.1</v>
      </c>
      <c r="H41" s="47">
        <f t="shared" si="4"/>
        <v>10.057499999999999</v>
      </c>
      <c r="I41" s="53"/>
      <c r="J41" s="100"/>
      <c r="L41" s="42" t="s">
        <v>34</v>
      </c>
      <c r="M41" s="43" t="s">
        <v>13</v>
      </c>
      <c r="N41" s="44">
        <v>38</v>
      </c>
      <c r="O41" s="45" t="s">
        <v>29</v>
      </c>
      <c r="P41" s="44" t="s">
        <v>30</v>
      </c>
      <c r="Q41" s="75">
        <f t="shared" si="3"/>
        <v>165.96471471471472</v>
      </c>
      <c r="R41" s="47"/>
      <c r="S41" s="47"/>
      <c r="T41" s="44"/>
      <c r="U41" s="48"/>
      <c r="V41" s="49"/>
    </row>
    <row r="42" spans="1:22" x14ac:dyDescent="0.25">
      <c r="A42" s="42" t="s">
        <v>33</v>
      </c>
      <c r="B42" s="66" t="s">
        <v>13</v>
      </c>
      <c r="C42" s="45">
        <v>39</v>
      </c>
      <c r="D42" s="45" t="s">
        <v>29</v>
      </c>
      <c r="E42" s="44" t="s">
        <v>30</v>
      </c>
      <c r="F42" s="75">
        <v>119.65715715715714</v>
      </c>
      <c r="G42" s="87">
        <v>68.3</v>
      </c>
      <c r="H42" s="47">
        <f t="shared" si="4"/>
        <v>5.1224999999999996</v>
      </c>
      <c r="I42" s="53"/>
      <c r="J42" s="100"/>
      <c r="L42" s="42" t="s">
        <v>33</v>
      </c>
      <c r="M42" s="43" t="s">
        <v>13</v>
      </c>
      <c r="N42" s="44">
        <v>39</v>
      </c>
      <c r="O42" s="45" t="s">
        <v>29</v>
      </c>
      <c r="P42" s="44" t="s">
        <v>30</v>
      </c>
      <c r="Q42" s="75">
        <f t="shared" si="3"/>
        <v>119.65715715715714</v>
      </c>
      <c r="R42" s="47"/>
      <c r="S42" s="47"/>
      <c r="T42" s="44"/>
      <c r="U42" s="48"/>
      <c r="V42" s="49"/>
    </row>
    <row r="43" spans="1:22" x14ac:dyDescent="0.25">
      <c r="A43" s="42" t="s">
        <v>32</v>
      </c>
      <c r="B43" s="66" t="s">
        <v>13</v>
      </c>
      <c r="C43" s="45">
        <v>40</v>
      </c>
      <c r="D43" s="45" t="s">
        <v>29</v>
      </c>
      <c r="E43" s="44" t="s">
        <v>30</v>
      </c>
      <c r="F43" s="75">
        <v>102.81281281281282</v>
      </c>
      <c r="G43" s="87">
        <v>61.8</v>
      </c>
      <c r="H43" s="47">
        <f t="shared" si="4"/>
        <v>4.6349999999999998</v>
      </c>
      <c r="I43" s="53"/>
      <c r="J43" s="100"/>
      <c r="L43" s="42" t="s">
        <v>32</v>
      </c>
      <c r="M43" s="43" t="s">
        <v>13</v>
      </c>
      <c r="N43" s="44">
        <v>40</v>
      </c>
      <c r="O43" s="45" t="s">
        <v>29</v>
      </c>
      <c r="P43" s="44" t="s">
        <v>30</v>
      </c>
      <c r="Q43" s="75">
        <f t="shared" si="3"/>
        <v>102.81281281281282</v>
      </c>
      <c r="R43" s="47"/>
      <c r="S43" s="47"/>
      <c r="T43" s="44"/>
      <c r="U43" s="48"/>
      <c r="V43" s="49"/>
    </row>
    <row r="44" spans="1:22" x14ac:dyDescent="0.25">
      <c r="A44" s="42" t="s">
        <v>31</v>
      </c>
      <c r="B44" s="66" t="s">
        <v>13</v>
      </c>
      <c r="C44" s="45">
        <v>41</v>
      </c>
      <c r="D44" s="45" t="s">
        <v>29</v>
      </c>
      <c r="E44" s="44" t="s">
        <v>30</v>
      </c>
      <c r="F44" s="75">
        <v>83.051801801801801</v>
      </c>
      <c r="G44" s="87">
        <v>50.5</v>
      </c>
      <c r="H44" s="47">
        <f t="shared" si="4"/>
        <v>3.7874999999999996</v>
      </c>
      <c r="I44" s="53"/>
      <c r="J44" s="100"/>
      <c r="L44" s="42" t="s">
        <v>31</v>
      </c>
      <c r="M44" s="43" t="s">
        <v>13</v>
      </c>
      <c r="N44" s="44">
        <v>41</v>
      </c>
      <c r="O44" s="45" t="s">
        <v>29</v>
      </c>
      <c r="P44" s="44" t="s">
        <v>30</v>
      </c>
      <c r="Q44" s="75">
        <f t="shared" si="3"/>
        <v>83.051801801801801</v>
      </c>
      <c r="R44" s="47"/>
      <c r="S44" s="47"/>
      <c r="T44" s="44"/>
      <c r="U44" s="48"/>
      <c r="V44" s="49"/>
    </row>
    <row r="45" spans="1:22" x14ac:dyDescent="0.25">
      <c r="A45" s="42" t="s">
        <v>28</v>
      </c>
      <c r="B45" s="66" t="s">
        <v>13</v>
      </c>
      <c r="C45" s="45">
        <v>42</v>
      </c>
      <c r="D45" s="45" t="s">
        <v>29</v>
      </c>
      <c r="E45" s="44" t="s">
        <v>30</v>
      </c>
      <c r="F45" s="75">
        <v>191.14239239239237</v>
      </c>
      <c r="G45" s="87">
        <v>102.1</v>
      </c>
      <c r="H45" s="47">
        <f t="shared" si="4"/>
        <v>7.6574999999999989</v>
      </c>
      <c r="I45" s="53">
        <v>4</v>
      </c>
      <c r="J45" s="102">
        <f>((F45-G45)/G45)*100</f>
        <v>87.210962186476365</v>
      </c>
      <c r="L45" s="42" t="s">
        <v>28</v>
      </c>
      <c r="M45" s="43" t="s">
        <v>13</v>
      </c>
      <c r="N45" s="44">
        <v>42</v>
      </c>
      <c r="O45" s="45" t="s">
        <v>29</v>
      </c>
      <c r="P45" s="44" t="s">
        <v>30</v>
      </c>
      <c r="Q45" s="75">
        <f t="shared" si="3"/>
        <v>191.14239239239237</v>
      </c>
      <c r="R45" s="47">
        <v>100.8</v>
      </c>
      <c r="S45" s="47">
        <v>4.2</v>
      </c>
      <c r="T45" s="44">
        <v>1</v>
      </c>
      <c r="U45" s="48">
        <f t="shared" si="6"/>
        <v>89.625389278167034</v>
      </c>
      <c r="V45" s="77">
        <f t="shared" si="7"/>
        <v>21.510093426760086</v>
      </c>
    </row>
    <row r="46" spans="1:22" x14ac:dyDescent="0.25">
      <c r="A46" s="12" t="s">
        <v>12</v>
      </c>
      <c r="B46" s="65" t="s">
        <v>13</v>
      </c>
      <c r="C46" s="15">
        <v>43</v>
      </c>
      <c r="D46" s="15" t="s">
        <v>27</v>
      </c>
      <c r="E46" s="14" t="s">
        <v>23</v>
      </c>
      <c r="F46" s="78">
        <v>94</v>
      </c>
      <c r="G46" s="72">
        <v>94.2</v>
      </c>
      <c r="H46" s="30">
        <v>4.2587067133644858</v>
      </c>
      <c r="I46" s="52">
        <v>4</v>
      </c>
      <c r="J46" s="101">
        <f>((F46-G46)/G46)*100</f>
        <v>-0.21231422505308159</v>
      </c>
      <c r="L46" s="12" t="s">
        <v>12</v>
      </c>
      <c r="M46" s="65" t="s">
        <v>13</v>
      </c>
      <c r="N46" s="15">
        <v>43</v>
      </c>
      <c r="O46" s="15" t="s">
        <v>27</v>
      </c>
      <c r="P46" s="14" t="s">
        <v>23</v>
      </c>
      <c r="Q46" s="72">
        <f t="shared" si="3"/>
        <v>94</v>
      </c>
      <c r="R46" s="30">
        <v>92.88</v>
      </c>
      <c r="S46" s="30">
        <v>1.71</v>
      </c>
      <c r="T46" s="14">
        <v>1</v>
      </c>
      <c r="U46" s="52">
        <f t="shared" si="6"/>
        <v>1.205857019810513</v>
      </c>
      <c r="V46" s="77">
        <f t="shared" si="7"/>
        <v>0.65497076023392076</v>
      </c>
    </row>
    <row r="47" spans="1:22" x14ac:dyDescent="0.25">
      <c r="A47" s="12" t="s">
        <v>24</v>
      </c>
      <c r="B47" s="65" t="s">
        <v>13</v>
      </c>
      <c r="C47" s="15">
        <v>44</v>
      </c>
      <c r="D47" s="15" t="s">
        <v>27</v>
      </c>
      <c r="E47" s="14" t="s">
        <v>23</v>
      </c>
      <c r="F47" s="78">
        <v>41</v>
      </c>
      <c r="G47" s="72">
        <v>40.9</v>
      </c>
      <c r="H47" s="30">
        <v>3.5154095927601055</v>
      </c>
      <c r="I47" s="52">
        <v>4</v>
      </c>
      <c r="J47" s="101">
        <f t="shared" ref="J47:J72" si="8">((F47-G47)/G47)*100</f>
        <v>0.24449877750611593</v>
      </c>
      <c r="L47" s="12" t="s">
        <v>24</v>
      </c>
      <c r="M47" s="65" t="s">
        <v>13</v>
      </c>
      <c r="N47" s="15">
        <v>44</v>
      </c>
      <c r="O47" s="15" t="s">
        <v>27</v>
      </c>
      <c r="P47" s="14" t="s">
        <v>23</v>
      </c>
      <c r="Q47" s="72">
        <f t="shared" si="3"/>
        <v>41</v>
      </c>
      <c r="R47" s="30">
        <v>40.619999999999997</v>
      </c>
      <c r="S47" s="30">
        <v>1.17</v>
      </c>
      <c r="T47" s="14">
        <v>1</v>
      </c>
      <c r="U47" s="52">
        <f t="shared" si="6"/>
        <v>0.9354997538158607</v>
      </c>
      <c r="V47" s="77">
        <f t="shared" si="7"/>
        <v>0.32478632478632702</v>
      </c>
    </row>
    <row r="48" spans="1:22" x14ac:dyDescent="0.25">
      <c r="A48" s="12" t="s">
        <v>20</v>
      </c>
      <c r="B48" s="65" t="s">
        <v>13</v>
      </c>
      <c r="C48" s="15">
        <v>45</v>
      </c>
      <c r="D48" s="15" t="s">
        <v>27</v>
      </c>
      <c r="E48" s="14" t="s">
        <v>23</v>
      </c>
      <c r="F48" s="73">
        <v>128</v>
      </c>
      <c r="G48" s="72">
        <v>126.8</v>
      </c>
      <c r="H48" s="30">
        <v>4.7459616295496465</v>
      </c>
      <c r="I48" s="52">
        <v>4</v>
      </c>
      <c r="J48" s="101">
        <f t="shared" si="8"/>
        <v>0.94637223974763629</v>
      </c>
      <c r="L48" s="12" t="s">
        <v>20</v>
      </c>
      <c r="M48" s="65" t="s">
        <v>13</v>
      </c>
      <c r="N48" s="15">
        <v>45</v>
      </c>
      <c r="O48" s="15" t="s">
        <v>27</v>
      </c>
      <c r="P48" s="14" t="s">
        <v>23</v>
      </c>
      <c r="Q48" s="72">
        <f t="shared" si="3"/>
        <v>128</v>
      </c>
      <c r="R48" s="30">
        <v>126</v>
      </c>
      <c r="S48" s="30">
        <v>2.9</v>
      </c>
      <c r="T48" s="14">
        <v>1</v>
      </c>
      <c r="U48" s="52">
        <f t="shared" si="6"/>
        <v>1.5873015873015872</v>
      </c>
      <c r="V48" s="77">
        <f t="shared" si="7"/>
        <v>0.68965517241379315</v>
      </c>
    </row>
    <row r="49" spans="1:22" x14ac:dyDescent="0.25">
      <c r="A49" s="12" t="s">
        <v>19</v>
      </c>
      <c r="B49" s="65" t="s">
        <v>13</v>
      </c>
      <c r="C49" s="15">
        <v>46</v>
      </c>
      <c r="D49" s="15" t="s">
        <v>27</v>
      </c>
      <c r="E49" s="14" t="s">
        <v>23</v>
      </c>
      <c r="F49" s="78">
        <v>92</v>
      </c>
      <c r="G49" s="72">
        <v>90.9</v>
      </c>
      <c r="H49" s="30">
        <v>4.2123947972717071</v>
      </c>
      <c r="I49" s="52">
        <v>4</v>
      </c>
      <c r="J49" s="101">
        <f t="shared" si="8"/>
        <v>1.2101210121012038</v>
      </c>
      <c r="L49" s="12" t="s">
        <v>19</v>
      </c>
      <c r="M49" s="65" t="s">
        <v>13</v>
      </c>
      <c r="N49" s="15">
        <v>46</v>
      </c>
      <c r="O49" s="15" t="s">
        <v>27</v>
      </c>
      <c r="P49" s="14" t="s">
        <v>23</v>
      </c>
      <c r="Q49" s="72">
        <f t="shared" si="3"/>
        <v>92</v>
      </c>
      <c r="R49" s="30">
        <v>90.94</v>
      </c>
      <c r="S49" s="30">
        <v>2.73</v>
      </c>
      <c r="T49" s="14">
        <v>1</v>
      </c>
      <c r="U49" s="52">
        <f t="shared" si="6"/>
        <v>1.1656036947437898</v>
      </c>
      <c r="V49" s="77">
        <f t="shared" si="7"/>
        <v>0.38827838827838912</v>
      </c>
    </row>
    <row r="50" spans="1:22" x14ac:dyDescent="0.25">
      <c r="A50" s="12" t="s">
        <v>26</v>
      </c>
      <c r="B50" s="65" t="s">
        <v>13</v>
      </c>
      <c r="C50" s="15">
        <v>47</v>
      </c>
      <c r="D50" s="15" t="s">
        <v>25</v>
      </c>
      <c r="E50" s="14" t="s">
        <v>23</v>
      </c>
      <c r="F50" s="78">
        <v>107</v>
      </c>
      <c r="G50" s="72">
        <v>100.2</v>
      </c>
      <c r="H50" s="30">
        <v>7.2728123590886717</v>
      </c>
      <c r="I50" s="52">
        <v>4</v>
      </c>
      <c r="J50" s="101">
        <f t="shared" si="8"/>
        <v>6.7864271457085801</v>
      </c>
      <c r="L50" s="12" t="s">
        <v>26</v>
      </c>
      <c r="M50" s="65" t="s">
        <v>13</v>
      </c>
      <c r="N50" s="15">
        <v>47</v>
      </c>
      <c r="O50" s="15" t="s">
        <v>25</v>
      </c>
      <c r="P50" s="14" t="s">
        <v>23</v>
      </c>
      <c r="Q50" s="72">
        <f t="shared" si="3"/>
        <v>107</v>
      </c>
      <c r="R50" s="30">
        <v>97.87</v>
      </c>
      <c r="S50" s="30">
        <v>6.85</v>
      </c>
      <c r="T50" s="14">
        <v>1</v>
      </c>
      <c r="U50" s="52">
        <f t="shared" si="6"/>
        <v>9.328701338510264</v>
      </c>
      <c r="V50" s="77">
        <f t="shared" si="7"/>
        <v>1.3328467153284667</v>
      </c>
    </row>
    <row r="51" spans="1:22" x14ac:dyDescent="0.25">
      <c r="A51" s="12" t="s">
        <v>21</v>
      </c>
      <c r="B51" s="65" t="s">
        <v>13</v>
      </c>
      <c r="C51" s="15">
        <v>48</v>
      </c>
      <c r="D51" s="15" t="s">
        <v>25</v>
      </c>
      <c r="E51" s="14" t="s">
        <v>23</v>
      </c>
      <c r="F51" s="78">
        <v>51</v>
      </c>
      <c r="G51" s="72">
        <v>45.2</v>
      </c>
      <c r="H51" s="30">
        <v>4.3655901452998709</v>
      </c>
      <c r="I51" s="52">
        <v>4</v>
      </c>
      <c r="J51" s="101">
        <f t="shared" si="8"/>
        <v>12.831858407079638</v>
      </c>
      <c r="L51" s="12" t="s">
        <v>21</v>
      </c>
      <c r="M51" s="65" t="s">
        <v>13</v>
      </c>
      <c r="N51" s="15">
        <v>48</v>
      </c>
      <c r="O51" s="15" t="s">
        <v>25</v>
      </c>
      <c r="P51" s="14" t="s">
        <v>23</v>
      </c>
      <c r="Q51" s="72">
        <f t="shared" si="3"/>
        <v>51</v>
      </c>
      <c r="R51" s="30">
        <v>45.5</v>
      </c>
      <c r="S51" s="30">
        <v>3.75</v>
      </c>
      <c r="T51" s="14">
        <v>1</v>
      </c>
      <c r="U51" s="52">
        <f t="shared" si="6"/>
        <v>12.087912087912088</v>
      </c>
      <c r="V51" s="77">
        <f t="shared" si="7"/>
        <v>1.4666666666666666</v>
      </c>
    </row>
    <row r="52" spans="1:22" x14ac:dyDescent="0.25">
      <c r="A52" s="12" t="s">
        <v>20</v>
      </c>
      <c r="B52" s="65" t="s">
        <v>13</v>
      </c>
      <c r="C52" s="15">
        <v>49</v>
      </c>
      <c r="D52" s="15" t="s">
        <v>25</v>
      </c>
      <c r="E52" s="14" t="s">
        <v>23</v>
      </c>
      <c r="F52" s="78">
        <v>32</v>
      </c>
      <c r="G52" s="72">
        <v>25.7</v>
      </c>
      <c r="H52" s="30">
        <v>3.3370702568336168</v>
      </c>
      <c r="I52" s="52">
        <v>4</v>
      </c>
      <c r="J52" s="101">
        <f t="shared" si="8"/>
        <v>24.513618677042807</v>
      </c>
      <c r="L52" s="12" t="s">
        <v>20</v>
      </c>
      <c r="M52" s="65" t="s">
        <v>13</v>
      </c>
      <c r="N52" s="15">
        <v>49</v>
      </c>
      <c r="O52" s="15" t="s">
        <v>25</v>
      </c>
      <c r="P52" s="14" t="s">
        <v>23</v>
      </c>
      <c r="Q52" s="72">
        <f t="shared" si="3"/>
        <v>32</v>
      </c>
      <c r="R52" s="30">
        <v>26.27</v>
      </c>
      <c r="S52" s="30">
        <v>4.1399999999999997</v>
      </c>
      <c r="T52" s="14">
        <v>1</v>
      </c>
      <c r="U52" s="52">
        <f t="shared" si="6"/>
        <v>21.81195279786829</v>
      </c>
      <c r="V52" s="77">
        <f t="shared" si="7"/>
        <v>1.3840579710144929</v>
      </c>
    </row>
    <row r="53" spans="1:22" x14ac:dyDescent="0.25">
      <c r="A53" s="12" t="s">
        <v>19</v>
      </c>
      <c r="B53" s="65" t="s">
        <v>13</v>
      </c>
      <c r="C53" s="15">
        <v>50</v>
      </c>
      <c r="D53" s="15" t="s">
        <v>25</v>
      </c>
      <c r="E53" s="14" t="s">
        <v>23</v>
      </c>
      <c r="F53" s="78">
        <v>22</v>
      </c>
      <c r="G53" s="72">
        <v>21.9</v>
      </c>
      <c r="H53" s="30">
        <v>3.1368151450886601</v>
      </c>
      <c r="I53" s="14">
        <v>4</v>
      </c>
      <c r="J53" s="101">
        <f t="shared" si="8"/>
        <v>0.45662100456621652</v>
      </c>
      <c r="L53" s="12" t="s">
        <v>19</v>
      </c>
      <c r="M53" s="65" t="s">
        <v>13</v>
      </c>
      <c r="N53" s="15">
        <v>50</v>
      </c>
      <c r="O53" s="15" t="s">
        <v>25</v>
      </c>
      <c r="P53" s="14" t="s">
        <v>23</v>
      </c>
      <c r="Q53" s="72">
        <f t="shared" si="3"/>
        <v>22</v>
      </c>
      <c r="R53" s="30">
        <v>21.88</v>
      </c>
      <c r="S53" s="30">
        <v>1.54</v>
      </c>
      <c r="T53" s="14">
        <v>1</v>
      </c>
      <c r="U53" s="52">
        <f t="shared" si="6"/>
        <v>0.54844606946984009</v>
      </c>
      <c r="V53" s="77">
        <f t="shared" si="7"/>
        <v>7.7922077922078573E-2</v>
      </c>
    </row>
    <row r="54" spans="1:22" x14ac:dyDescent="0.25">
      <c r="A54" s="12" t="s">
        <v>17</v>
      </c>
      <c r="B54" s="65" t="s">
        <v>13</v>
      </c>
      <c r="C54" s="15">
        <v>51</v>
      </c>
      <c r="D54" s="15" t="s">
        <v>25</v>
      </c>
      <c r="E54" s="14" t="s">
        <v>23</v>
      </c>
      <c r="F54" s="78">
        <v>41</v>
      </c>
      <c r="G54" s="72">
        <v>35.299999999999997</v>
      </c>
      <c r="H54" s="30">
        <v>3.8403017797740144</v>
      </c>
      <c r="I54" s="14">
        <v>4</v>
      </c>
      <c r="J54" s="101">
        <f t="shared" si="8"/>
        <v>16.1473087818697</v>
      </c>
      <c r="L54" s="12" t="s">
        <v>17</v>
      </c>
      <c r="M54" s="65" t="s">
        <v>13</v>
      </c>
      <c r="N54" s="15">
        <v>51</v>
      </c>
      <c r="O54" s="15" t="s">
        <v>25</v>
      </c>
      <c r="P54" s="14" t="s">
        <v>23</v>
      </c>
      <c r="Q54" s="72">
        <f t="shared" si="3"/>
        <v>41</v>
      </c>
      <c r="R54" s="30">
        <v>35.96</v>
      </c>
      <c r="S54" s="30">
        <v>3.92</v>
      </c>
      <c r="T54" s="14">
        <v>1</v>
      </c>
      <c r="U54" s="52">
        <f t="shared" si="6"/>
        <v>14.015572858731923</v>
      </c>
      <c r="V54" s="77">
        <f t="shared" si="7"/>
        <v>1.2857142857142856</v>
      </c>
    </row>
    <row r="55" spans="1:22" x14ac:dyDescent="0.25">
      <c r="A55" s="12" t="s">
        <v>22</v>
      </c>
      <c r="B55" s="65" t="s">
        <v>13</v>
      </c>
      <c r="C55" s="15">
        <v>52</v>
      </c>
      <c r="D55" s="15" t="s">
        <v>79</v>
      </c>
      <c r="E55" s="14" t="s">
        <v>23</v>
      </c>
      <c r="F55" s="78">
        <v>31</v>
      </c>
      <c r="G55" s="72">
        <v>39</v>
      </c>
      <c r="H55" s="30">
        <v>2.7422991981417093</v>
      </c>
      <c r="I55" s="14">
        <v>4</v>
      </c>
      <c r="J55" s="102">
        <f t="shared" si="8"/>
        <v>-20.512820512820511</v>
      </c>
      <c r="L55" s="12" t="s">
        <v>22</v>
      </c>
      <c r="M55" s="65" t="s">
        <v>13</v>
      </c>
      <c r="N55" s="15">
        <v>52</v>
      </c>
      <c r="O55" s="15" t="s">
        <v>79</v>
      </c>
      <c r="P55" s="14" t="s">
        <v>23</v>
      </c>
      <c r="Q55" s="72">
        <f t="shared" si="3"/>
        <v>31</v>
      </c>
      <c r="R55" s="30">
        <v>34.020000000000003</v>
      </c>
      <c r="S55" s="30">
        <v>3.47</v>
      </c>
      <c r="T55" s="14">
        <v>1</v>
      </c>
      <c r="U55" s="52">
        <f t="shared" si="6"/>
        <v>-8.8771310993533312</v>
      </c>
      <c r="V55" s="77">
        <f t="shared" si="7"/>
        <v>-0.87031700288184521</v>
      </c>
    </row>
    <row r="56" spans="1:22" x14ac:dyDescent="0.25">
      <c r="A56" s="12" t="s">
        <v>16</v>
      </c>
      <c r="B56" s="65" t="s">
        <v>13</v>
      </c>
      <c r="C56" s="15">
        <v>53</v>
      </c>
      <c r="D56" s="15" t="s">
        <v>79</v>
      </c>
      <c r="E56" s="14" t="s">
        <v>23</v>
      </c>
      <c r="F56" s="73">
        <v>131</v>
      </c>
      <c r="G56" s="72">
        <v>136.19999999999999</v>
      </c>
      <c r="H56" s="30">
        <v>4.4000445440504121</v>
      </c>
      <c r="I56" s="14">
        <v>4</v>
      </c>
      <c r="J56" s="101">
        <f t="shared" si="8"/>
        <v>-3.8179148311306825</v>
      </c>
      <c r="L56" s="12" t="s">
        <v>16</v>
      </c>
      <c r="M56" s="65" t="s">
        <v>13</v>
      </c>
      <c r="N56" s="15">
        <v>53</v>
      </c>
      <c r="O56" s="15" t="s">
        <v>79</v>
      </c>
      <c r="P56" s="14" t="s">
        <v>23</v>
      </c>
      <c r="Q56" s="72">
        <f t="shared" si="3"/>
        <v>131</v>
      </c>
      <c r="R56" s="30">
        <v>129.19999999999999</v>
      </c>
      <c r="S56" s="30">
        <v>3.5</v>
      </c>
      <c r="T56" s="14">
        <v>1</v>
      </c>
      <c r="U56" s="52">
        <f t="shared" si="6"/>
        <v>1.3931888544891731</v>
      </c>
      <c r="V56" s="77">
        <f t="shared" si="7"/>
        <v>0.51428571428571757</v>
      </c>
    </row>
    <row r="57" spans="1:22" x14ac:dyDescent="0.25">
      <c r="A57" s="12" t="s">
        <v>12</v>
      </c>
      <c r="B57" s="65" t="s">
        <v>13</v>
      </c>
      <c r="C57" s="15">
        <v>54</v>
      </c>
      <c r="D57" s="15" t="s">
        <v>79</v>
      </c>
      <c r="E57" s="14" t="s">
        <v>23</v>
      </c>
      <c r="F57" s="73">
        <v>176</v>
      </c>
      <c r="G57" s="72">
        <v>179.1</v>
      </c>
      <c r="H57" s="30">
        <v>5.2802114612750009</v>
      </c>
      <c r="I57" s="14">
        <v>4</v>
      </c>
      <c r="J57" s="101">
        <f t="shared" si="8"/>
        <v>-1.7308766052484614</v>
      </c>
      <c r="L57" s="12" t="s">
        <v>12</v>
      </c>
      <c r="M57" s="65" t="s">
        <v>13</v>
      </c>
      <c r="N57" s="15">
        <v>54</v>
      </c>
      <c r="O57" s="15" t="s">
        <v>79</v>
      </c>
      <c r="P57" s="14" t="s">
        <v>23</v>
      </c>
      <c r="Q57" s="72">
        <f t="shared" si="3"/>
        <v>176</v>
      </c>
      <c r="R57" s="30">
        <v>171.3</v>
      </c>
      <c r="S57" s="30">
        <v>6.1</v>
      </c>
      <c r="T57" s="14">
        <v>1</v>
      </c>
      <c r="U57" s="52">
        <f t="shared" si="6"/>
        <v>2.7437244600116686</v>
      </c>
      <c r="V57" s="77">
        <f t="shared" si="7"/>
        <v>0.77049180327868672</v>
      </c>
    </row>
    <row r="58" spans="1:22" x14ac:dyDescent="0.25">
      <c r="A58" s="12" t="s">
        <v>20</v>
      </c>
      <c r="B58" s="65" t="s">
        <v>13</v>
      </c>
      <c r="C58" s="15">
        <v>55</v>
      </c>
      <c r="D58" s="15" t="s">
        <v>79</v>
      </c>
      <c r="E58" s="14" t="s">
        <v>23</v>
      </c>
      <c r="F58" s="78">
        <v>53</v>
      </c>
      <c r="G58" s="72">
        <v>54.8</v>
      </c>
      <c r="H58" s="30">
        <v>3.0099762998767372</v>
      </c>
      <c r="I58" s="14">
        <v>4</v>
      </c>
      <c r="J58" s="101">
        <f t="shared" si="8"/>
        <v>-3.2846715328467107</v>
      </c>
      <c r="L58" s="12" t="s">
        <v>20</v>
      </c>
      <c r="M58" s="65" t="s">
        <v>13</v>
      </c>
      <c r="N58" s="15">
        <v>55</v>
      </c>
      <c r="O58" s="15" t="s">
        <v>79</v>
      </c>
      <c r="P58" s="14" t="s">
        <v>23</v>
      </c>
      <c r="Q58" s="72">
        <f t="shared" si="3"/>
        <v>53</v>
      </c>
      <c r="R58" s="30">
        <v>51.83</v>
      </c>
      <c r="S58" s="30">
        <v>1.64</v>
      </c>
      <c r="T58" s="14">
        <v>1</v>
      </c>
      <c r="U58" s="52">
        <f t="shared" si="6"/>
        <v>2.2573798958132389</v>
      </c>
      <c r="V58" s="77">
        <f t="shared" si="7"/>
        <v>0.71341463414634254</v>
      </c>
    </row>
    <row r="59" spans="1:22" x14ac:dyDescent="0.25">
      <c r="A59" s="12" t="s">
        <v>19</v>
      </c>
      <c r="B59" s="65" t="s">
        <v>13</v>
      </c>
      <c r="C59" s="15">
        <v>56</v>
      </c>
      <c r="D59" s="15" t="s">
        <v>79</v>
      </c>
      <c r="E59" s="14" t="s">
        <v>23</v>
      </c>
      <c r="F59" s="78">
        <v>95</v>
      </c>
      <c r="G59" s="72">
        <v>96.7</v>
      </c>
      <c r="H59" s="30">
        <v>3.7583357778909399</v>
      </c>
      <c r="I59" s="14">
        <v>4</v>
      </c>
      <c r="J59" s="101">
        <f t="shared" si="8"/>
        <v>-1.7580144777662905</v>
      </c>
      <c r="L59" s="12" t="s">
        <v>19</v>
      </c>
      <c r="M59" s="65" t="s">
        <v>13</v>
      </c>
      <c r="N59" s="15">
        <v>56</v>
      </c>
      <c r="O59" s="15" t="s">
        <v>79</v>
      </c>
      <c r="P59" s="14" t="s">
        <v>23</v>
      </c>
      <c r="Q59" s="72">
        <f t="shared" si="3"/>
        <v>95</v>
      </c>
      <c r="R59" s="30">
        <v>92.52</v>
      </c>
      <c r="S59" s="30">
        <v>2.2200000000000002</v>
      </c>
      <c r="T59" s="14">
        <v>1</v>
      </c>
      <c r="U59" s="52">
        <f>((Q59-R59)/R59)*100</f>
        <v>2.6805015131863423</v>
      </c>
      <c r="V59" s="77">
        <f>(Q59-R59)/S59</f>
        <v>1.1171171171171188</v>
      </c>
    </row>
    <row r="60" spans="1:22" x14ac:dyDescent="0.25">
      <c r="A60" s="12" t="s">
        <v>17</v>
      </c>
      <c r="B60" s="65" t="s">
        <v>13</v>
      </c>
      <c r="C60" s="15">
        <v>57</v>
      </c>
      <c r="D60" s="15" t="s">
        <v>79</v>
      </c>
      <c r="E60" s="14" t="s">
        <v>23</v>
      </c>
      <c r="F60" s="73">
        <v>166</v>
      </c>
      <c r="G60" s="72">
        <v>168.2</v>
      </c>
      <c r="H60" s="30">
        <v>5.0735044357452797</v>
      </c>
      <c r="I60" s="14">
        <v>4</v>
      </c>
      <c r="J60" s="101">
        <f t="shared" ref="J60" si="9">((F60-G60)/G60)*100</f>
        <v>-1.3079667063020148</v>
      </c>
      <c r="L60" s="12" t="s">
        <v>17</v>
      </c>
      <c r="M60" s="65" t="s">
        <v>13</v>
      </c>
      <c r="N60" s="15">
        <v>57</v>
      </c>
      <c r="O60" s="15" t="s">
        <v>79</v>
      </c>
      <c r="P60" s="14" t="s">
        <v>15</v>
      </c>
      <c r="Q60" s="72">
        <f t="shared" si="3"/>
        <v>166</v>
      </c>
      <c r="R60" s="30">
        <v>164.8</v>
      </c>
      <c r="S60" s="30">
        <v>4.5</v>
      </c>
      <c r="T60" s="14" t="s">
        <v>74</v>
      </c>
      <c r="U60" s="52">
        <f>((Q60-R60)/R60)*100</f>
        <v>0.72815533980581837</v>
      </c>
      <c r="V60" s="77">
        <f t="shared" ref="V60:V66" si="10">(Q60-R60)/S60</f>
        <v>0.26666666666666416</v>
      </c>
    </row>
    <row r="61" spans="1:22" x14ac:dyDescent="0.25">
      <c r="A61" s="12" t="s">
        <v>22</v>
      </c>
      <c r="B61" s="65" t="s">
        <v>13</v>
      </c>
      <c r="C61" s="15">
        <v>58</v>
      </c>
      <c r="D61" s="15" t="s">
        <v>18</v>
      </c>
      <c r="E61" s="14" t="s">
        <v>15</v>
      </c>
      <c r="F61" s="41">
        <v>0.5</v>
      </c>
      <c r="G61" s="30">
        <v>0.4</v>
      </c>
      <c r="H61" s="30">
        <v>3.8752682320610306E-2</v>
      </c>
      <c r="I61" s="14">
        <v>4</v>
      </c>
      <c r="J61" s="105">
        <f t="shared" ref="J61:J67" si="11">((F61-G61))</f>
        <v>9.9999999999999978E-2</v>
      </c>
      <c r="L61" s="12" t="s">
        <v>22</v>
      </c>
      <c r="M61" s="65" t="s">
        <v>13</v>
      </c>
      <c r="N61" s="15">
        <v>58</v>
      </c>
      <c r="O61" s="15" t="s">
        <v>18</v>
      </c>
      <c r="P61" s="14" t="s">
        <v>15</v>
      </c>
      <c r="Q61" s="30">
        <f t="shared" si="3"/>
        <v>0.5</v>
      </c>
      <c r="R61" s="30">
        <v>0.42670000000000002</v>
      </c>
      <c r="S61" s="30">
        <v>8.0799999999999997E-2</v>
      </c>
      <c r="T61" s="14" t="s">
        <v>74</v>
      </c>
      <c r="U61" s="30">
        <f>Q61-R61</f>
        <v>7.3299999999999976E-2</v>
      </c>
      <c r="V61" s="77">
        <f t="shared" si="10"/>
        <v>0.90717821782178187</v>
      </c>
    </row>
    <row r="62" spans="1:22" x14ac:dyDescent="0.25">
      <c r="A62" s="12" t="s">
        <v>16</v>
      </c>
      <c r="B62" s="65" t="s">
        <v>13</v>
      </c>
      <c r="C62" s="15">
        <v>59</v>
      </c>
      <c r="D62" s="15" t="s">
        <v>18</v>
      </c>
      <c r="E62" s="14" t="s">
        <v>15</v>
      </c>
      <c r="F62" s="41">
        <v>6.2</v>
      </c>
      <c r="G62" s="30">
        <v>16.12</v>
      </c>
      <c r="H62" s="30">
        <v>0.20125314140156741</v>
      </c>
      <c r="I62" s="52">
        <v>4</v>
      </c>
      <c r="J62" s="105">
        <f t="shared" si="11"/>
        <v>-9.9200000000000017</v>
      </c>
      <c r="L62" s="12" t="s">
        <v>16</v>
      </c>
      <c r="M62" s="65" t="s">
        <v>13</v>
      </c>
      <c r="N62" s="15">
        <v>59</v>
      </c>
      <c r="O62" s="15" t="s">
        <v>18</v>
      </c>
      <c r="P62" s="14" t="s">
        <v>15</v>
      </c>
      <c r="Q62" s="30">
        <f t="shared" si="3"/>
        <v>6.2</v>
      </c>
      <c r="R62" s="30">
        <v>16.13</v>
      </c>
      <c r="S62" s="69">
        <v>0.06</v>
      </c>
      <c r="T62" s="14" t="s">
        <v>74</v>
      </c>
      <c r="U62" s="30">
        <f t="shared" ref="U62:U67" si="12">Q62-R62</f>
        <v>-9.93</v>
      </c>
      <c r="V62" s="77">
        <f t="shared" si="10"/>
        <v>-165.5</v>
      </c>
    </row>
    <row r="63" spans="1:22" x14ac:dyDescent="0.25">
      <c r="A63" s="12" t="s">
        <v>12</v>
      </c>
      <c r="B63" s="65" t="s">
        <v>13</v>
      </c>
      <c r="C63" s="15">
        <v>61</v>
      </c>
      <c r="D63" s="15" t="s">
        <v>18</v>
      </c>
      <c r="E63" s="14" t="s">
        <v>15</v>
      </c>
      <c r="F63" s="41">
        <v>5.48</v>
      </c>
      <c r="G63" s="30">
        <v>5.41</v>
      </c>
      <c r="H63" s="30">
        <v>9.043999722662964E-2</v>
      </c>
      <c r="I63" s="52">
        <v>4</v>
      </c>
      <c r="J63" s="89">
        <f t="shared" si="11"/>
        <v>7.0000000000000284E-2</v>
      </c>
      <c r="L63" s="12" t="s">
        <v>12</v>
      </c>
      <c r="M63" s="65" t="s">
        <v>13</v>
      </c>
      <c r="N63" s="15">
        <v>61</v>
      </c>
      <c r="O63" s="15" t="s">
        <v>18</v>
      </c>
      <c r="P63" s="14" t="s">
        <v>15</v>
      </c>
      <c r="Q63" s="30">
        <f t="shared" si="3"/>
        <v>5.48</v>
      </c>
      <c r="R63" s="30">
        <v>5.4039999999999999</v>
      </c>
      <c r="S63" s="69">
        <v>6.4000000000000001E-2</v>
      </c>
      <c r="T63" s="14" t="s">
        <v>74</v>
      </c>
      <c r="U63" s="30">
        <f t="shared" si="12"/>
        <v>7.6000000000000512E-2</v>
      </c>
      <c r="V63" s="77">
        <f t="shared" si="10"/>
        <v>1.187500000000008</v>
      </c>
    </row>
    <row r="64" spans="1:22" x14ac:dyDescent="0.25">
      <c r="A64" s="12" t="s">
        <v>26</v>
      </c>
      <c r="B64" s="65" t="s">
        <v>13</v>
      </c>
      <c r="C64" s="15">
        <v>63</v>
      </c>
      <c r="D64" s="15" t="s">
        <v>18</v>
      </c>
      <c r="E64" s="14" t="s">
        <v>15</v>
      </c>
      <c r="F64" s="41">
        <v>6.78</v>
      </c>
      <c r="G64" s="30">
        <v>6.72</v>
      </c>
      <c r="H64" s="30">
        <v>0.10405454980548709</v>
      </c>
      <c r="I64" s="52">
        <v>4</v>
      </c>
      <c r="J64" s="89">
        <f t="shared" si="11"/>
        <v>6.0000000000000497E-2</v>
      </c>
      <c r="L64" s="12" t="s">
        <v>26</v>
      </c>
      <c r="M64" s="65" t="s">
        <v>13</v>
      </c>
      <c r="N64" s="15">
        <v>63</v>
      </c>
      <c r="O64" s="15" t="s">
        <v>18</v>
      </c>
      <c r="P64" s="14" t="s">
        <v>15</v>
      </c>
      <c r="Q64" s="30">
        <f t="shared" si="3"/>
        <v>6.78</v>
      </c>
      <c r="R64" s="30">
        <v>6.7069999999999999</v>
      </c>
      <c r="S64" s="69">
        <v>6.8000000000000005E-2</v>
      </c>
      <c r="T64" s="14" t="s">
        <v>74</v>
      </c>
      <c r="U64" s="30">
        <f t="shared" si="12"/>
        <v>7.3000000000000398E-2</v>
      </c>
      <c r="V64" s="77">
        <f t="shared" si="10"/>
        <v>1.0735294117647116</v>
      </c>
    </row>
    <row r="65" spans="1:22" x14ac:dyDescent="0.25">
      <c r="A65" s="12" t="s">
        <v>24</v>
      </c>
      <c r="B65" s="65" t="s">
        <v>13</v>
      </c>
      <c r="C65" s="15">
        <v>64</v>
      </c>
      <c r="D65" s="15" t="s">
        <v>18</v>
      </c>
      <c r="E65" s="14" t="s">
        <v>15</v>
      </c>
      <c r="F65" s="41">
        <v>19.8</v>
      </c>
      <c r="G65" s="30">
        <v>19.78</v>
      </c>
      <c r="H65" s="30">
        <v>0.2386209770858187</v>
      </c>
      <c r="I65" s="52">
        <v>4</v>
      </c>
      <c r="J65" s="89">
        <f t="shared" si="11"/>
        <v>1.9999999999999574E-2</v>
      </c>
      <c r="L65" s="12" t="s">
        <v>24</v>
      </c>
      <c r="M65" s="65" t="s">
        <v>13</v>
      </c>
      <c r="N65" s="15">
        <v>64</v>
      </c>
      <c r="O65" s="15" t="s">
        <v>18</v>
      </c>
      <c r="P65" s="14" t="s">
        <v>15</v>
      </c>
      <c r="Q65" s="30">
        <f t="shared" si="3"/>
        <v>19.8</v>
      </c>
      <c r="R65" s="30">
        <v>19.75</v>
      </c>
      <c r="S65" s="69">
        <v>0.08</v>
      </c>
      <c r="T65" s="14" t="s">
        <v>74</v>
      </c>
      <c r="U65" s="30">
        <f t="shared" si="12"/>
        <v>5.0000000000000711E-2</v>
      </c>
      <c r="V65" s="77">
        <f t="shared" si="10"/>
        <v>0.62500000000000888</v>
      </c>
    </row>
    <row r="66" spans="1:22" x14ac:dyDescent="0.25">
      <c r="A66" s="12" t="s">
        <v>20</v>
      </c>
      <c r="B66" s="65" t="s">
        <v>13</v>
      </c>
      <c r="C66" s="15">
        <v>65</v>
      </c>
      <c r="D66" s="15" t="s">
        <v>18</v>
      </c>
      <c r="E66" s="14" t="s">
        <v>15</v>
      </c>
      <c r="F66" s="41">
        <v>12.59</v>
      </c>
      <c r="G66" s="30">
        <v>12.54</v>
      </c>
      <c r="H66" s="30">
        <v>0.16447908496572547</v>
      </c>
      <c r="I66" s="52">
        <v>4</v>
      </c>
      <c r="J66" s="89">
        <f t="shared" si="11"/>
        <v>5.0000000000000711E-2</v>
      </c>
      <c r="L66" s="12" t="s">
        <v>20</v>
      </c>
      <c r="M66" s="65" t="s">
        <v>13</v>
      </c>
      <c r="N66" s="15">
        <v>65</v>
      </c>
      <c r="O66" s="15" t="s">
        <v>18</v>
      </c>
      <c r="P66" s="14" t="s">
        <v>15</v>
      </c>
      <c r="Q66" s="30">
        <f t="shared" si="3"/>
        <v>12.59</v>
      </c>
      <c r="R66" s="30">
        <v>12.55</v>
      </c>
      <c r="S66" s="69">
        <v>7.0000000000000007E-2</v>
      </c>
      <c r="T66" s="14" t="s">
        <v>74</v>
      </c>
      <c r="U66" s="30">
        <f t="shared" si="12"/>
        <v>3.9999999999999147E-2</v>
      </c>
      <c r="V66" s="77">
        <f t="shared" si="10"/>
        <v>0.57142857142855918</v>
      </c>
    </row>
    <row r="67" spans="1:22" x14ac:dyDescent="0.25">
      <c r="A67" s="50" t="s">
        <v>19</v>
      </c>
      <c r="B67" s="67" t="s">
        <v>13</v>
      </c>
      <c r="C67" s="15">
        <v>66</v>
      </c>
      <c r="D67" s="51" t="s">
        <v>18</v>
      </c>
      <c r="E67" s="40" t="s">
        <v>15</v>
      </c>
      <c r="F67" s="41">
        <v>13.75</v>
      </c>
      <c r="G67" s="30">
        <v>13.69</v>
      </c>
      <c r="H67" s="30">
        <v>0.1762969021736612</v>
      </c>
      <c r="I67" s="52">
        <v>4</v>
      </c>
      <c r="J67" s="89">
        <f t="shared" si="11"/>
        <v>6.0000000000000497E-2</v>
      </c>
      <c r="L67" s="50" t="s">
        <v>19</v>
      </c>
      <c r="M67" s="67" t="s">
        <v>13</v>
      </c>
      <c r="N67" s="51">
        <v>66</v>
      </c>
      <c r="O67" s="51" t="s">
        <v>18</v>
      </c>
      <c r="P67" s="40" t="s">
        <v>15</v>
      </c>
      <c r="Q67" s="30">
        <f t="shared" si="3"/>
        <v>13.75</v>
      </c>
      <c r="R67" s="41">
        <v>13.71</v>
      </c>
      <c r="S67" s="69">
        <v>0.09</v>
      </c>
      <c r="T67" s="73">
        <v>1</v>
      </c>
      <c r="U67" s="30">
        <f t="shared" si="12"/>
        <v>3.9999999999999147E-2</v>
      </c>
      <c r="V67" s="68">
        <f>(Q67-R67)/S67</f>
        <v>0.44444444444443498</v>
      </c>
    </row>
    <row r="68" spans="1:22" x14ac:dyDescent="0.25">
      <c r="A68" s="12" t="s">
        <v>12</v>
      </c>
      <c r="B68" s="65" t="s">
        <v>13</v>
      </c>
      <c r="C68" s="15">
        <v>66</v>
      </c>
      <c r="D68" s="15" t="s">
        <v>14</v>
      </c>
      <c r="E68" s="14" t="s">
        <v>15</v>
      </c>
      <c r="F68" s="41">
        <v>2.79</v>
      </c>
      <c r="G68" s="30">
        <v>2.72</v>
      </c>
      <c r="H68" s="30">
        <v>0.27200000000000002</v>
      </c>
      <c r="I68" s="52">
        <v>4</v>
      </c>
      <c r="J68" s="101">
        <f t="shared" si="8"/>
        <v>2.5735294117646998</v>
      </c>
      <c r="L68" s="12" t="s">
        <v>12</v>
      </c>
      <c r="M68" s="65" t="s">
        <v>13</v>
      </c>
      <c r="N68" s="15">
        <v>66</v>
      </c>
      <c r="O68" s="15" t="s">
        <v>14</v>
      </c>
      <c r="P68" s="14" t="s">
        <v>15</v>
      </c>
      <c r="Q68" s="30">
        <f t="shared" si="3"/>
        <v>2.79</v>
      </c>
      <c r="R68" s="30">
        <v>2.7040000000000002</v>
      </c>
      <c r="S68" s="69">
        <v>0.09</v>
      </c>
      <c r="T68" s="14">
        <v>1</v>
      </c>
      <c r="U68" s="52">
        <f>((Q68-R68)/R68)*100</f>
        <v>3.1804733727810599</v>
      </c>
      <c r="V68" s="77">
        <f>(Q68-R68)/S68</f>
        <v>0.95555555555555394</v>
      </c>
    </row>
    <row r="69" spans="1:22" x14ac:dyDescent="0.25">
      <c r="A69" s="50" t="s">
        <v>24</v>
      </c>
      <c r="B69" s="67" t="s">
        <v>13</v>
      </c>
      <c r="C69" s="15">
        <v>67</v>
      </c>
      <c r="D69" s="51" t="s">
        <v>14</v>
      </c>
      <c r="E69" s="14" t="s">
        <v>15</v>
      </c>
      <c r="F69" s="41">
        <v>5.54</v>
      </c>
      <c r="G69" s="30">
        <v>5.58</v>
      </c>
      <c r="H69" s="30">
        <v>0.55800000000000005</v>
      </c>
      <c r="I69" s="52">
        <v>4</v>
      </c>
      <c r="J69" s="101">
        <f t="shared" si="8"/>
        <v>-0.71684587813620138</v>
      </c>
      <c r="L69" s="50" t="s">
        <v>24</v>
      </c>
      <c r="M69" s="67" t="s">
        <v>13</v>
      </c>
      <c r="N69" s="51">
        <v>67</v>
      </c>
      <c r="O69" s="51" t="s">
        <v>14</v>
      </c>
      <c r="P69" s="40" t="s">
        <v>15</v>
      </c>
      <c r="Q69" s="30">
        <f t="shared" si="3"/>
        <v>5.54</v>
      </c>
      <c r="R69" s="41">
        <v>5.4640000000000004</v>
      </c>
      <c r="S69" s="69">
        <v>0.1</v>
      </c>
      <c r="T69" s="73">
        <v>1</v>
      </c>
      <c r="U69" s="52">
        <f t="shared" ref="U69:U71" si="13">((Q69-R69)/R69)*100</f>
        <v>1.390922401171296</v>
      </c>
      <c r="V69" s="68">
        <f t="shared" ref="V69:V71" si="14">(Q69-R69)/S69</f>
        <v>0.75999999999999623</v>
      </c>
    </row>
    <row r="70" spans="1:22" x14ac:dyDescent="0.25">
      <c r="A70" s="12" t="s">
        <v>20</v>
      </c>
      <c r="B70" s="65" t="s">
        <v>13</v>
      </c>
      <c r="C70" s="15">
        <v>68</v>
      </c>
      <c r="D70" s="15" t="s">
        <v>78</v>
      </c>
      <c r="E70" s="14" t="s">
        <v>23</v>
      </c>
      <c r="F70" s="78">
        <v>25</v>
      </c>
      <c r="G70" s="72">
        <v>25.7</v>
      </c>
      <c r="H70" s="30">
        <v>3.3370702568336168</v>
      </c>
      <c r="I70" s="52">
        <v>4</v>
      </c>
      <c r="J70" s="101">
        <f t="shared" si="8"/>
        <v>-2.7237354085603087</v>
      </c>
      <c r="L70" s="12" t="s">
        <v>20</v>
      </c>
      <c r="M70" s="65" t="s">
        <v>13</v>
      </c>
      <c r="N70" s="15">
        <v>68</v>
      </c>
      <c r="O70" s="15" t="s">
        <v>78</v>
      </c>
      <c r="P70" s="14" t="s">
        <v>23</v>
      </c>
      <c r="Q70" s="72">
        <f t="shared" si="3"/>
        <v>25</v>
      </c>
      <c r="R70" s="30">
        <v>28.07</v>
      </c>
      <c r="S70" s="69">
        <v>4.5599999999999996</v>
      </c>
      <c r="T70" s="14">
        <v>1</v>
      </c>
      <c r="U70" s="52">
        <f t="shared" si="13"/>
        <v>-10.936943355895975</v>
      </c>
      <c r="V70" s="77">
        <f t="shared" si="14"/>
        <v>-0.67324561403508787</v>
      </c>
    </row>
    <row r="71" spans="1:22" x14ac:dyDescent="0.25">
      <c r="A71" s="12" t="s">
        <v>19</v>
      </c>
      <c r="B71" s="67" t="s">
        <v>13</v>
      </c>
      <c r="C71" s="15">
        <v>69</v>
      </c>
      <c r="D71" s="51" t="s">
        <v>78</v>
      </c>
      <c r="E71" s="40" t="s">
        <v>23</v>
      </c>
      <c r="F71" s="78">
        <v>21</v>
      </c>
      <c r="G71" s="72">
        <v>21.9</v>
      </c>
      <c r="H71" s="30">
        <v>3.1368151450886601</v>
      </c>
      <c r="I71" s="52">
        <v>4</v>
      </c>
      <c r="J71" s="101">
        <f t="shared" si="8"/>
        <v>-4.1095890410958837</v>
      </c>
      <c r="L71" s="50" t="s">
        <v>19</v>
      </c>
      <c r="M71" s="67" t="s">
        <v>13</v>
      </c>
      <c r="N71" s="51">
        <v>69</v>
      </c>
      <c r="O71" s="51" t="s">
        <v>78</v>
      </c>
      <c r="P71" s="40" t="s">
        <v>23</v>
      </c>
      <c r="Q71" s="72">
        <f t="shared" si="3"/>
        <v>21</v>
      </c>
      <c r="R71" s="41">
        <v>22.39</v>
      </c>
      <c r="S71" s="69">
        <v>1.9</v>
      </c>
      <c r="T71" s="73">
        <v>1</v>
      </c>
      <c r="U71" s="52">
        <f t="shared" si="13"/>
        <v>-6.2081286288521689</v>
      </c>
      <c r="V71" s="68">
        <f t="shared" si="14"/>
        <v>-0.73157894736842144</v>
      </c>
    </row>
    <row r="72" spans="1:22" ht="15.75" thickBot="1" x14ac:dyDescent="0.3">
      <c r="A72" s="79" t="s">
        <v>17</v>
      </c>
      <c r="B72" s="80" t="s">
        <v>13</v>
      </c>
      <c r="C72" s="76">
        <v>70</v>
      </c>
      <c r="D72" s="76" t="s">
        <v>78</v>
      </c>
      <c r="E72" s="60" t="s">
        <v>23</v>
      </c>
      <c r="F72" s="84">
        <v>34</v>
      </c>
      <c r="G72" s="86">
        <v>35.299999999999997</v>
      </c>
      <c r="H72" s="61">
        <v>3.8403017797740144</v>
      </c>
      <c r="I72" s="62">
        <v>4</v>
      </c>
      <c r="J72" s="103">
        <f t="shared" si="8"/>
        <v>-3.6827195467422018</v>
      </c>
      <c r="L72" s="79" t="s">
        <v>17</v>
      </c>
      <c r="M72" s="80" t="s">
        <v>13</v>
      </c>
      <c r="N72" s="76">
        <v>70</v>
      </c>
      <c r="O72" s="76" t="s">
        <v>78</v>
      </c>
      <c r="P72" s="81" t="s">
        <v>23</v>
      </c>
      <c r="Q72" s="86">
        <f t="shared" si="3"/>
        <v>34</v>
      </c>
      <c r="R72" s="63">
        <v>35.159999999999997</v>
      </c>
      <c r="S72" s="82">
        <v>2.46</v>
      </c>
      <c r="T72" s="74">
        <v>1</v>
      </c>
      <c r="U72" s="62">
        <f t="shared" ref="U72" si="15">((Q72-R72)/R72)*100</f>
        <v>-3.2992036405005596</v>
      </c>
      <c r="V72" s="71">
        <f t="shared" ref="V72" si="16">(Q72-R72)/S72</f>
        <v>-0.4715447154471531</v>
      </c>
    </row>
  </sheetData>
  <sheetProtection algorithmName="SHA-512" hashValue="Utdp3lD/NFnrCwZ15G68rYHTpMw18yfinXDjFIKpaplt2uAk9gBl+QOTP+Fuc0vuyNH+YXbYRmJe/sUcwW+Mdg==" saltValue="ag5aJtx1QvgVlX3L7Zzh0g==" spinCount="100000" sheet="1" objects="1" scenarios="1" selectLockedCells="1" selectUnlockedCells="1"/>
  <mergeCells count="3">
    <mergeCell ref="A2:J2"/>
    <mergeCell ref="A8:J8"/>
    <mergeCell ref="L8:V8"/>
  </mergeCells>
  <conditionalFormatting sqref="V46:V59 V67">
    <cfRule type="cellIs" dxfId="80" priority="28" stopIfTrue="1" operator="between">
      <formula>-2</formula>
      <formula>2</formula>
    </cfRule>
    <cfRule type="cellIs" dxfId="79" priority="29" stopIfTrue="1" operator="between">
      <formula>-3</formula>
      <formula>3</formula>
    </cfRule>
    <cfRule type="cellIs" dxfId="78" priority="30" operator="notBetween">
      <formula>-3</formula>
      <formula>3</formula>
    </cfRule>
  </conditionalFormatting>
  <conditionalFormatting sqref="V60:V66">
    <cfRule type="cellIs" dxfId="77" priority="25" stopIfTrue="1" operator="between">
      <formula>-2</formula>
      <formula>2</formula>
    </cfRule>
    <cfRule type="cellIs" dxfId="76" priority="26" stopIfTrue="1" operator="between">
      <formula>-3</formula>
      <formula>3</formula>
    </cfRule>
    <cfRule type="cellIs" dxfId="75" priority="27" operator="notBetween">
      <formula>-3</formula>
      <formula>3</formula>
    </cfRule>
  </conditionalFormatting>
  <conditionalFormatting sqref="V68 V70">
    <cfRule type="cellIs" dxfId="74" priority="7" stopIfTrue="1" operator="between">
      <formula>-2</formula>
      <formula>2</formula>
    </cfRule>
    <cfRule type="cellIs" dxfId="73" priority="8" stopIfTrue="1" operator="between">
      <formula>-3</formula>
      <formula>3</formula>
    </cfRule>
    <cfRule type="cellIs" dxfId="72" priority="9" operator="notBetween">
      <formula>-3</formula>
      <formula>3</formula>
    </cfRule>
  </conditionalFormatting>
  <conditionalFormatting sqref="V69 V71:V72">
    <cfRule type="cellIs" dxfId="71" priority="10" stopIfTrue="1" operator="between">
      <formula>-2</formula>
      <formula>2</formula>
    </cfRule>
    <cfRule type="cellIs" dxfId="70" priority="11" stopIfTrue="1" operator="between">
      <formula>-3</formula>
      <formula>3</formula>
    </cfRule>
    <cfRule type="cellIs" dxfId="69" priority="12" operator="notBetween">
      <formula>-3</formula>
      <formula>3</formula>
    </cfRule>
  </conditionalFormatting>
  <conditionalFormatting sqref="V33:V35 V45">
    <cfRule type="cellIs" dxfId="68" priority="1" stopIfTrue="1" operator="between">
      <formula>-2</formula>
      <formula>2</formula>
    </cfRule>
    <cfRule type="cellIs" dxfId="67" priority="2" stopIfTrue="1" operator="between">
      <formula>-3</formula>
      <formula>3</formula>
    </cfRule>
    <cfRule type="cellIs" dxfId="6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370C-56C8-4DF3-BFD2-4D2201A776A8}">
  <sheetPr>
    <pageSetUpPr fitToPage="1"/>
  </sheetPr>
  <dimension ref="A1:V27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364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42" t="s">
        <v>22</v>
      </c>
      <c r="B14" s="66" t="s">
        <v>13</v>
      </c>
      <c r="C14" s="45">
        <v>1</v>
      </c>
      <c r="D14" s="45" t="s">
        <v>64</v>
      </c>
      <c r="E14" s="44" t="s">
        <v>65</v>
      </c>
      <c r="F14" s="75">
        <v>92.9</v>
      </c>
      <c r="G14" s="87">
        <v>91.160269729750652</v>
      </c>
      <c r="H14" s="47">
        <f>G14*0.04</f>
        <v>3.6464107891900261</v>
      </c>
      <c r="I14" s="44"/>
      <c r="J14" s="106">
        <f>((F14-G14)/G14)*100</f>
        <v>1.9084303670961855</v>
      </c>
      <c r="K14" s="32"/>
      <c r="L14" s="42" t="s">
        <v>22</v>
      </c>
      <c r="M14" s="66" t="s">
        <v>13</v>
      </c>
      <c r="N14" s="45">
        <v>1</v>
      </c>
      <c r="O14" s="45" t="s">
        <v>64</v>
      </c>
      <c r="P14" s="44" t="s">
        <v>65</v>
      </c>
      <c r="Q14" s="75"/>
      <c r="R14" s="47"/>
      <c r="S14" s="44"/>
      <c r="T14" s="44"/>
      <c r="U14" s="44"/>
      <c r="V14" s="106"/>
    </row>
    <row r="15" spans="1:22" x14ac:dyDescent="0.25">
      <c r="A15" s="42" t="s">
        <v>16</v>
      </c>
      <c r="B15" s="66" t="s">
        <v>61</v>
      </c>
      <c r="C15" s="45">
        <v>2</v>
      </c>
      <c r="D15" s="45" t="s">
        <v>62</v>
      </c>
      <c r="E15" s="44" t="s">
        <v>63</v>
      </c>
      <c r="F15" s="75">
        <v>135.30000000000001</v>
      </c>
      <c r="G15" s="87">
        <v>134.94</v>
      </c>
      <c r="H15" s="47">
        <f>2.7/2</f>
        <v>1.35</v>
      </c>
      <c r="I15" s="44"/>
      <c r="J15" s="107">
        <f>F15-G15</f>
        <v>0.36000000000001364</v>
      </c>
      <c r="K15" s="31"/>
      <c r="L15" s="42" t="s">
        <v>16</v>
      </c>
      <c r="M15" s="66" t="s">
        <v>61</v>
      </c>
      <c r="N15" s="45">
        <v>2</v>
      </c>
      <c r="O15" s="45" t="s">
        <v>62</v>
      </c>
      <c r="P15" s="44" t="s">
        <v>63</v>
      </c>
      <c r="Q15" s="75"/>
      <c r="R15" s="47"/>
      <c r="S15" s="44"/>
      <c r="T15" s="44"/>
      <c r="U15" s="44"/>
      <c r="V15" s="107"/>
    </row>
    <row r="16" spans="1:22" x14ac:dyDescent="0.25">
      <c r="A16" s="42" t="s">
        <v>12</v>
      </c>
      <c r="B16" s="66" t="s">
        <v>13</v>
      </c>
      <c r="C16" s="45">
        <v>3</v>
      </c>
      <c r="D16" s="45" t="s">
        <v>60</v>
      </c>
      <c r="E16" s="44" t="s">
        <v>55</v>
      </c>
      <c r="F16" s="46">
        <v>6.4</v>
      </c>
      <c r="G16" s="47">
        <v>6.3793946813401599</v>
      </c>
      <c r="H16" s="47">
        <f>G16*(12.5/200)</f>
        <v>0.39871216758375999</v>
      </c>
      <c r="I16" s="44"/>
      <c r="J16" s="106">
        <f t="shared" ref="J16:J22" si="0">((F16-G16)/G16)*100</f>
        <v>0.32299802236897829</v>
      </c>
      <c r="K16" s="32"/>
      <c r="L16" s="42" t="s">
        <v>12</v>
      </c>
      <c r="M16" s="66" t="s">
        <v>13</v>
      </c>
      <c r="N16" s="45">
        <v>3</v>
      </c>
      <c r="O16" s="45" t="s">
        <v>60</v>
      </c>
      <c r="P16" s="44" t="s">
        <v>55</v>
      </c>
      <c r="Q16" s="75"/>
      <c r="R16" s="47"/>
      <c r="S16" s="44"/>
      <c r="T16" s="44"/>
      <c r="U16" s="44"/>
      <c r="V16" s="106"/>
    </row>
    <row r="17" spans="1:22" x14ac:dyDescent="0.25">
      <c r="A17" s="42" t="s">
        <v>26</v>
      </c>
      <c r="B17" s="66" t="s">
        <v>13</v>
      </c>
      <c r="C17" s="45">
        <v>4</v>
      </c>
      <c r="D17" s="45" t="s">
        <v>59</v>
      </c>
      <c r="E17" s="44" t="s">
        <v>55</v>
      </c>
      <c r="F17" s="46">
        <v>6.57</v>
      </c>
      <c r="G17" s="47">
        <v>6.5654436812317281</v>
      </c>
      <c r="H17" s="47">
        <f>G17*(12.5/200)</f>
        <v>0.410340230076983</v>
      </c>
      <c r="I17" s="44"/>
      <c r="J17" s="106">
        <f t="shared" si="0"/>
        <v>6.9398489873534738E-2</v>
      </c>
      <c r="K17" s="32"/>
      <c r="L17" s="42" t="s">
        <v>26</v>
      </c>
      <c r="M17" s="66" t="s">
        <v>13</v>
      </c>
      <c r="N17" s="45">
        <v>4</v>
      </c>
      <c r="O17" s="45" t="s">
        <v>59</v>
      </c>
      <c r="P17" s="44" t="s">
        <v>55</v>
      </c>
      <c r="Q17" s="75"/>
      <c r="R17" s="47"/>
      <c r="S17" s="44"/>
      <c r="T17" s="44"/>
      <c r="U17" s="44"/>
      <c r="V17" s="106"/>
    </row>
    <row r="18" spans="1:22" x14ac:dyDescent="0.25">
      <c r="A18" s="42" t="s">
        <v>21</v>
      </c>
      <c r="B18" s="66" t="s">
        <v>13</v>
      </c>
      <c r="C18" s="45">
        <v>5</v>
      </c>
      <c r="D18" s="45" t="s">
        <v>58</v>
      </c>
      <c r="E18" s="44" t="s">
        <v>55</v>
      </c>
      <c r="F18" s="46">
        <v>6.55</v>
      </c>
      <c r="G18" s="47">
        <v>6.3437444153859364</v>
      </c>
      <c r="H18" s="47">
        <f>G18*(12.5/200)</f>
        <v>0.39648402596162102</v>
      </c>
      <c r="I18" s="44"/>
      <c r="J18" s="106">
        <f t="shared" si="0"/>
        <v>3.2513224226659738</v>
      </c>
      <c r="K18" s="32"/>
      <c r="L18" s="42" t="s">
        <v>21</v>
      </c>
      <c r="M18" s="66" t="s">
        <v>13</v>
      </c>
      <c r="N18" s="45">
        <v>5</v>
      </c>
      <c r="O18" s="45" t="s">
        <v>58</v>
      </c>
      <c r="P18" s="44" t="s">
        <v>55</v>
      </c>
      <c r="Q18" s="75"/>
      <c r="R18" s="47"/>
      <c r="S18" s="44"/>
      <c r="T18" s="44"/>
      <c r="U18" s="44"/>
      <c r="V18" s="106"/>
    </row>
    <row r="19" spans="1:22" x14ac:dyDescent="0.25">
      <c r="A19" s="42" t="s">
        <v>24</v>
      </c>
      <c r="B19" s="66" t="s">
        <v>13</v>
      </c>
      <c r="C19" s="45">
        <v>6</v>
      </c>
      <c r="D19" s="45" t="s">
        <v>57</v>
      </c>
      <c r="E19" s="44" t="s">
        <v>55</v>
      </c>
      <c r="F19" s="75">
        <v>13.6</v>
      </c>
      <c r="G19" s="87">
        <v>13.331425128751333</v>
      </c>
      <c r="H19" s="47">
        <f>G19*(12.5/200)</f>
        <v>0.83321407054695829</v>
      </c>
      <c r="I19" s="44"/>
      <c r="J19" s="106">
        <f t="shared" si="0"/>
        <v>2.0145998545154997</v>
      </c>
      <c r="K19" s="32"/>
      <c r="L19" s="42" t="s">
        <v>24</v>
      </c>
      <c r="M19" s="66" t="s">
        <v>13</v>
      </c>
      <c r="N19" s="45">
        <v>6</v>
      </c>
      <c r="O19" s="45" t="s">
        <v>57</v>
      </c>
      <c r="P19" s="44" t="s">
        <v>55</v>
      </c>
      <c r="Q19" s="75"/>
      <c r="R19" s="47"/>
      <c r="S19" s="44"/>
      <c r="T19" s="44"/>
      <c r="U19" s="44"/>
      <c r="V19" s="106"/>
    </row>
    <row r="20" spans="1:22" x14ac:dyDescent="0.25">
      <c r="A20" s="42" t="s">
        <v>20</v>
      </c>
      <c r="B20" s="66" t="s">
        <v>13</v>
      </c>
      <c r="C20" s="45">
        <v>7</v>
      </c>
      <c r="D20" s="45" t="s">
        <v>56</v>
      </c>
      <c r="E20" s="44" t="s">
        <v>55</v>
      </c>
      <c r="F20" s="75">
        <v>13.63</v>
      </c>
      <c r="G20" s="87">
        <v>13.599245580995726</v>
      </c>
      <c r="H20" s="47">
        <f t="shared" ref="H20:H21" si="1">G20*(12.5/200)</f>
        <v>0.84995284881223288</v>
      </c>
      <c r="I20" s="44"/>
      <c r="J20" s="106">
        <f t="shared" si="0"/>
        <v>0.22614797873238324</v>
      </c>
      <c r="K20" s="32"/>
      <c r="L20" s="42" t="s">
        <v>20</v>
      </c>
      <c r="M20" s="66" t="s">
        <v>13</v>
      </c>
      <c r="N20" s="45">
        <v>7</v>
      </c>
      <c r="O20" s="45" t="s">
        <v>56</v>
      </c>
      <c r="P20" s="44" t="s">
        <v>55</v>
      </c>
      <c r="Q20" s="75"/>
      <c r="R20" s="47"/>
      <c r="S20" s="44"/>
      <c r="T20" s="44"/>
      <c r="U20" s="44"/>
      <c r="V20" s="106"/>
    </row>
    <row r="21" spans="1:22" x14ac:dyDescent="0.25">
      <c r="A21" s="42" t="s">
        <v>19</v>
      </c>
      <c r="B21" s="66" t="s">
        <v>13</v>
      </c>
      <c r="C21" s="45">
        <v>8</v>
      </c>
      <c r="D21" s="45" t="s">
        <v>54</v>
      </c>
      <c r="E21" s="44" t="s">
        <v>55</v>
      </c>
      <c r="F21" s="75">
        <v>13.45</v>
      </c>
      <c r="G21" s="87">
        <v>13.285053452890768</v>
      </c>
      <c r="H21" s="47">
        <f t="shared" si="1"/>
        <v>0.830315840805673</v>
      </c>
      <c r="I21" s="44"/>
      <c r="J21" s="106">
        <f t="shared" si="0"/>
        <v>1.2415949073455903</v>
      </c>
      <c r="K21" s="32"/>
      <c r="L21" s="42" t="s">
        <v>19</v>
      </c>
      <c r="M21" s="66" t="s">
        <v>13</v>
      </c>
      <c r="N21" s="45">
        <v>8</v>
      </c>
      <c r="O21" s="45" t="s">
        <v>54</v>
      </c>
      <c r="P21" s="44" t="s">
        <v>55</v>
      </c>
      <c r="Q21" s="75"/>
      <c r="R21" s="47"/>
      <c r="S21" s="44"/>
      <c r="T21" s="44"/>
      <c r="U21" s="44"/>
      <c r="V21" s="106"/>
    </row>
    <row r="22" spans="1:22" ht="15.75" thickBot="1" x14ac:dyDescent="0.3">
      <c r="A22" s="112" t="s">
        <v>17</v>
      </c>
      <c r="B22" s="113" t="s">
        <v>13</v>
      </c>
      <c r="C22" s="114">
        <v>9</v>
      </c>
      <c r="D22" s="114" t="s">
        <v>52</v>
      </c>
      <c r="E22" s="115" t="s">
        <v>53</v>
      </c>
      <c r="F22" s="116">
        <v>9.36</v>
      </c>
      <c r="G22" s="117">
        <v>9.41</v>
      </c>
      <c r="H22" s="117">
        <f>G22*0.075</f>
        <v>0.70574999999999999</v>
      </c>
      <c r="I22" s="115"/>
      <c r="J22" s="118">
        <f t="shared" si="0"/>
        <v>-0.53134962805526786</v>
      </c>
      <c r="K22" s="32"/>
      <c r="L22" s="112" t="s">
        <v>17</v>
      </c>
      <c r="M22" s="113" t="s">
        <v>13</v>
      </c>
      <c r="N22" s="114">
        <v>9</v>
      </c>
      <c r="O22" s="114" t="s">
        <v>52</v>
      </c>
      <c r="P22" s="115" t="s">
        <v>53</v>
      </c>
      <c r="Q22" s="119"/>
      <c r="R22" s="117"/>
      <c r="S22" s="115"/>
      <c r="T22" s="115"/>
      <c r="U22" s="115"/>
      <c r="V22" s="118"/>
    </row>
    <row r="23" spans="1:22" x14ac:dyDescent="0.25">
      <c r="V23" s="9"/>
    </row>
    <row r="24" spans="1:22" x14ac:dyDescent="0.25">
      <c r="V24" s="9"/>
    </row>
    <row r="25" spans="1:22" x14ac:dyDescent="0.25">
      <c r="V25" s="9"/>
    </row>
    <row r="26" spans="1:22" x14ac:dyDescent="0.25">
      <c r="V26" s="9"/>
    </row>
    <row r="27" spans="1:22" x14ac:dyDescent="0.25">
      <c r="V27" s="9"/>
    </row>
  </sheetData>
  <sheetProtection algorithmName="SHA-512" hashValue="+nEVjHr3ALJmS9muwIoEz4txdiVs3EH0BizsYOpjaDwjV5P1rxMuWxQxqS8MEOGBBxG9uJq6jwJFrUUeAGtA/Q==" saltValue="Bo9en3o0LKuhcuEXP83/+w==" spinCount="100000" sheet="1" objects="1" scenarios="1" selectLockedCells="1" selectUnlockedCells="1"/>
  <mergeCells count="3">
    <mergeCell ref="A2:J2"/>
    <mergeCell ref="A8:J8"/>
    <mergeCell ref="L8:V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topLeftCell="A2" zoomScale="70" zoomScaleNormal="70" zoomScalePageLayoutView="85" workbookViewId="0">
      <selection activeCell="E6" sqref="E6:F6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36" customWidth="1"/>
    <col min="7" max="7" width="14.85546875" style="31" bestFit="1" customWidth="1"/>
    <col min="8" max="8" width="8" style="9" customWidth="1"/>
    <col min="9" max="9" width="9.5703125" style="9" customWidth="1"/>
    <col min="10" max="10" width="13.28515625" style="9" customWidth="1"/>
    <col min="11" max="11" width="9.140625" style="9"/>
    <col min="12" max="12" width="28" style="9" bestFit="1" customWidth="1"/>
    <col min="13" max="13" width="9.42578125" style="9" bestFit="1" customWidth="1"/>
    <col min="14" max="14" width="9.140625" style="9"/>
    <col min="15" max="15" width="23.5703125" style="9" bestFit="1" customWidth="1"/>
    <col min="16" max="16" width="16.42578125" style="9" bestFit="1" customWidth="1"/>
    <col min="17" max="17" width="15.5703125" style="9" bestFit="1" customWidth="1"/>
    <col min="18" max="20" width="9.140625" style="9"/>
    <col min="21" max="21" width="11.42578125" style="9" bestFit="1" customWidth="1"/>
    <col min="22" max="22" width="10" style="33" customWidth="1"/>
    <col min="23" max="16384" width="9.140625" style="9"/>
  </cols>
  <sheetData>
    <row r="1" spans="1:22" s="3" customFormat="1" ht="15.75" hidden="1" thickBot="1" x14ac:dyDescent="0.3">
      <c r="B1" s="1"/>
      <c r="C1" s="1"/>
      <c r="D1" s="4"/>
      <c r="F1" s="34"/>
      <c r="G1" s="54"/>
    </row>
    <row r="2" spans="1:22" ht="18.75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6"/>
      <c r="V2" s="9"/>
    </row>
    <row r="3" spans="1:22" s="11" customFormat="1" ht="12.75" x14ac:dyDescent="0.2">
      <c r="A3" s="91"/>
      <c r="B3" s="10"/>
      <c r="C3" s="10"/>
      <c r="D3" s="70">
        <v>44537</v>
      </c>
      <c r="E3" s="10"/>
      <c r="F3" s="35"/>
      <c r="G3" s="55"/>
      <c r="H3" s="35" t="s">
        <v>75</v>
      </c>
      <c r="I3" s="10"/>
      <c r="J3" s="92" t="s">
        <v>84</v>
      </c>
    </row>
    <row r="4" spans="1:22" s="11" customFormat="1" ht="13.5" thickBot="1" x14ac:dyDescent="0.25">
      <c r="A4" s="93"/>
      <c r="B4" s="94"/>
      <c r="C4" s="94"/>
      <c r="D4" s="94"/>
      <c r="E4" s="94"/>
      <c r="F4" s="95"/>
      <c r="G4" s="96"/>
      <c r="H4" s="94"/>
      <c r="I4" s="94"/>
      <c r="J4" s="97"/>
    </row>
    <row r="5" spans="1:22" ht="15.75" thickBot="1" x14ac:dyDescent="0.3">
      <c r="V5" s="9"/>
    </row>
    <row r="6" spans="1:22" ht="16.5" thickTop="1" thickBot="1" x14ac:dyDescent="0.3">
      <c r="A6" s="5" t="s">
        <v>6</v>
      </c>
      <c r="B6" s="121">
        <v>445</v>
      </c>
      <c r="C6" s="8"/>
      <c r="D6" s="122"/>
      <c r="E6" s="122"/>
      <c r="F6" s="123"/>
      <c r="G6" s="56"/>
      <c r="H6" s="6"/>
      <c r="I6" s="6"/>
      <c r="J6" s="7"/>
      <c r="V6" s="9"/>
    </row>
    <row r="7" spans="1:22" ht="16.5" thickTop="1" thickBot="1" x14ac:dyDescent="0.3">
      <c r="A7" s="18"/>
      <c r="B7" s="19"/>
      <c r="C7" s="20"/>
      <c r="D7" s="18"/>
      <c r="E7" s="18"/>
      <c r="F7" s="37"/>
      <c r="G7" s="57"/>
      <c r="H7" s="18"/>
      <c r="I7" s="18"/>
      <c r="J7" s="18"/>
      <c r="V7" s="9"/>
    </row>
    <row r="8" spans="1:22" ht="16.5" thickTop="1" thickBot="1" x14ac:dyDescent="0.3">
      <c r="A8" s="127" t="s">
        <v>69</v>
      </c>
      <c r="B8" s="128"/>
      <c r="C8" s="128"/>
      <c r="D8" s="128"/>
      <c r="E8" s="128"/>
      <c r="F8" s="128"/>
      <c r="G8" s="128"/>
      <c r="H8" s="128"/>
      <c r="I8" s="128"/>
      <c r="J8" s="129"/>
      <c r="L8" s="127" t="s">
        <v>67</v>
      </c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5.75" thickTop="1" x14ac:dyDescent="0.25">
      <c r="A9" s="3"/>
      <c r="V9" s="9"/>
    </row>
    <row r="10" spans="1:22" ht="15.75" thickBot="1" x14ac:dyDescent="0.3">
      <c r="V10" s="9"/>
    </row>
    <row r="11" spans="1:22" s="27" customFormat="1" ht="63" customHeight="1" thickBot="1" x14ac:dyDescent="0.3">
      <c r="A11" s="22" t="s">
        <v>1</v>
      </c>
      <c r="B11" s="64" t="s">
        <v>9</v>
      </c>
      <c r="C11" s="23" t="s">
        <v>2</v>
      </c>
      <c r="D11" s="23" t="s">
        <v>3</v>
      </c>
      <c r="E11" s="23" t="s">
        <v>4</v>
      </c>
      <c r="F11" s="38" t="s">
        <v>10</v>
      </c>
      <c r="G11" s="58" t="s">
        <v>66</v>
      </c>
      <c r="H11" s="24" t="s">
        <v>7</v>
      </c>
      <c r="I11" s="25" t="s">
        <v>8</v>
      </c>
      <c r="J11" s="98" t="s">
        <v>68</v>
      </c>
      <c r="L11" s="22" t="s">
        <v>1</v>
      </c>
      <c r="M11" s="23" t="s">
        <v>9</v>
      </c>
      <c r="N11" s="23" t="s">
        <v>2</v>
      </c>
      <c r="O11" s="23" t="s">
        <v>3</v>
      </c>
      <c r="P11" s="23" t="s">
        <v>4</v>
      </c>
      <c r="Q11" s="23" t="s">
        <v>10</v>
      </c>
      <c r="R11" s="28" t="s">
        <v>0</v>
      </c>
      <c r="S11" s="24" t="s">
        <v>7</v>
      </c>
      <c r="T11" s="25" t="s">
        <v>8</v>
      </c>
      <c r="U11" s="29" t="s">
        <v>68</v>
      </c>
      <c r="V11" s="26" t="s">
        <v>5</v>
      </c>
    </row>
    <row r="12" spans="1:22" x14ac:dyDescent="0.25">
      <c r="A12" s="12"/>
      <c r="B12" s="65"/>
      <c r="C12" s="15"/>
      <c r="D12" s="15"/>
      <c r="E12" s="16"/>
      <c r="F12" s="39"/>
      <c r="G12" s="59"/>
      <c r="H12" s="14"/>
      <c r="I12" s="16"/>
      <c r="J12" s="21"/>
      <c r="L12" s="12"/>
      <c r="M12" s="13"/>
      <c r="N12" s="14"/>
      <c r="O12" s="15"/>
      <c r="P12" s="16"/>
      <c r="Q12" s="16"/>
      <c r="R12" s="16"/>
      <c r="S12" s="16"/>
      <c r="T12" s="16"/>
      <c r="U12" s="14"/>
      <c r="V12" s="17"/>
    </row>
    <row r="13" spans="1:22" x14ac:dyDescent="0.25">
      <c r="A13" s="12"/>
      <c r="B13" s="65"/>
      <c r="C13" s="15"/>
      <c r="D13" s="15"/>
      <c r="E13" s="14"/>
      <c r="F13" s="40"/>
      <c r="G13" s="30"/>
      <c r="H13" s="14"/>
      <c r="I13" s="14"/>
      <c r="J13" s="21"/>
      <c r="L13" s="12"/>
      <c r="M13" s="13"/>
      <c r="N13" s="14"/>
      <c r="O13" s="15"/>
      <c r="P13" s="14"/>
      <c r="Q13" s="14"/>
      <c r="R13" s="14"/>
      <c r="S13" s="14"/>
      <c r="T13" s="14"/>
      <c r="U13" s="14"/>
      <c r="V13" s="21"/>
    </row>
    <row r="14" spans="1:22" x14ac:dyDescent="0.25">
      <c r="A14" s="12" t="s">
        <v>12</v>
      </c>
      <c r="B14" s="65" t="s">
        <v>13</v>
      </c>
      <c r="C14" s="15">
        <v>43</v>
      </c>
      <c r="D14" s="15" t="s">
        <v>27</v>
      </c>
      <c r="E14" s="14" t="s">
        <v>23</v>
      </c>
      <c r="F14" s="78">
        <v>94.3</v>
      </c>
      <c r="G14" s="72">
        <v>94.2</v>
      </c>
      <c r="H14" s="30">
        <v>4.2587067133644858</v>
      </c>
      <c r="I14" s="52">
        <v>4</v>
      </c>
      <c r="J14" s="101">
        <f>((F14-G14)/G14)*100</f>
        <v>0.10615711252653325</v>
      </c>
      <c r="L14" s="12" t="s">
        <v>12</v>
      </c>
      <c r="M14" s="65" t="s">
        <v>13</v>
      </c>
      <c r="N14" s="15">
        <v>43</v>
      </c>
      <c r="O14" s="15" t="s">
        <v>27</v>
      </c>
      <c r="P14" s="14" t="s">
        <v>23</v>
      </c>
      <c r="Q14" s="72">
        <f>F14</f>
        <v>94.3</v>
      </c>
      <c r="R14" s="30">
        <v>92.88</v>
      </c>
      <c r="S14" s="30">
        <v>1.71</v>
      </c>
      <c r="T14" s="14">
        <v>1</v>
      </c>
      <c r="U14" s="52">
        <f t="shared" ref="U14:U26" si="0">((Q14-R14)/R14)*100</f>
        <v>1.528854435831182</v>
      </c>
      <c r="V14" s="77">
        <f t="shared" ref="V14:V26" si="1">(Q14-R14)/S14</f>
        <v>0.83040935672514726</v>
      </c>
    </row>
    <row r="15" spans="1:22" x14ac:dyDescent="0.25">
      <c r="A15" s="12" t="s">
        <v>24</v>
      </c>
      <c r="B15" s="65" t="s">
        <v>13</v>
      </c>
      <c r="C15" s="15">
        <v>44</v>
      </c>
      <c r="D15" s="15" t="s">
        <v>27</v>
      </c>
      <c r="E15" s="14" t="s">
        <v>23</v>
      </c>
      <c r="F15" s="78">
        <v>40.4</v>
      </c>
      <c r="G15" s="72">
        <v>40.9</v>
      </c>
      <c r="H15" s="30">
        <v>3.5154095927601055</v>
      </c>
      <c r="I15" s="52">
        <v>4</v>
      </c>
      <c r="J15" s="101">
        <f t="shared" ref="J15:J37" si="2">((F15-G15)/G15)*100</f>
        <v>-1.2224938875305624</v>
      </c>
      <c r="L15" s="12" t="s">
        <v>24</v>
      </c>
      <c r="M15" s="65" t="s">
        <v>13</v>
      </c>
      <c r="N15" s="15">
        <v>44</v>
      </c>
      <c r="O15" s="15" t="s">
        <v>27</v>
      </c>
      <c r="P15" s="14" t="s">
        <v>23</v>
      </c>
      <c r="Q15" s="72">
        <f>F15</f>
        <v>40.4</v>
      </c>
      <c r="R15" s="30">
        <v>40.619999999999997</v>
      </c>
      <c r="S15" s="30">
        <v>1.17</v>
      </c>
      <c r="T15" s="14">
        <v>1</v>
      </c>
      <c r="U15" s="52">
        <f t="shared" si="0"/>
        <v>-0.5416051206302287</v>
      </c>
      <c r="V15" s="77">
        <f t="shared" si="1"/>
        <v>-0.18803418803418706</v>
      </c>
    </row>
    <row r="16" spans="1:22" x14ac:dyDescent="0.25">
      <c r="A16" s="12" t="s">
        <v>20</v>
      </c>
      <c r="B16" s="65" t="s">
        <v>13</v>
      </c>
      <c r="C16" s="15">
        <v>45</v>
      </c>
      <c r="D16" s="15" t="s">
        <v>27</v>
      </c>
      <c r="E16" s="14" t="s">
        <v>23</v>
      </c>
      <c r="F16" s="73">
        <v>129.30000000000001</v>
      </c>
      <c r="G16" s="72">
        <v>126.8</v>
      </c>
      <c r="H16" s="30">
        <v>4.7459616295496465</v>
      </c>
      <c r="I16" s="52">
        <v>4</v>
      </c>
      <c r="J16" s="101">
        <f t="shared" si="2"/>
        <v>1.9716088328075823</v>
      </c>
      <c r="L16" s="12" t="s">
        <v>20</v>
      </c>
      <c r="M16" s="65" t="s">
        <v>13</v>
      </c>
      <c r="N16" s="15">
        <v>45</v>
      </c>
      <c r="O16" s="15" t="s">
        <v>27</v>
      </c>
      <c r="P16" s="14" t="s">
        <v>23</v>
      </c>
      <c r="Q16" s="72">
        <f>F16</f>
        <v>129.30000000000001</v>
      </c>
      <c r="R16" s="30">
        <v>126</v>
      </c>
      <c r="S16" s="30">
        <v>2.9</v>
      </c>
      <c r="T16" s="14">
        <v>1</v>
      </c>
      <c r="U16" s="52">
        <f t="shared" si="0"/>
        <v>2.619047619047628</v>
      </c>
      <c r="V16" s="77">
        <f t="shared" si="1"/>
        <v>1.1379310344827627</v>
      </c>
    </row>
    <row r="17" spans="1:22" x14ac:dyDescent="0.25">
      <c r="A17" s="12" t="s">
        <v>19</v>
      </c>
      <c r="B17" s="65" t="s">
        <v>13</v>
      </c>
      <c r="C17" s="15">
        <v>46</v>
      </c>
      <c r="D17" s="15" t="s">
        <v>27</v>
      </c>
      <c r="E17" s="14" t="s">
        <v>23</v>
      </c>
      <c r="F17" s="78">
        <v>93.2</v>
      </c>
      <c r="G17" s="72">
        <v>90.9</v>
      </c>
      <c r="H17" s="30">
        <v>4.2123947972717071</v>
      </c>
      <c r="I17" s="52">
        <v>4</v>
      </c>
      <c r="J17" s="101">
        <f t="shared" si="2"/>
        <v>2.5302530253025273</v>
      </c>
      <c r="L17" s="12" t="s">
        <v>19</v>
      </c>
      <c r="M17" s="65" t="s">
        <v>13</v>
      </c>
      <c r="N17" s="15">
        <v>46</v>
      </c>
      <c r="O17" s="15" t="s">
        <v>27</v>
      </c>
      <c r="P17" s="14" t="s">
        <v>23</v>
      </c>
      <c r="Q17" s="72">
        <f>F17</f>
        <v>93.2</v>
      </c>
      <c r="R17" s="30">
        <v>90.94</v>
      </c>
      <c r="S17" s="30">
        <v>2.73</v>
      </c>
      <c r="T17" s="14">
        <v>1</v>
      </c>
      <c r="U17" s="52">
        <f t="shared" si="0"/>
        <v>2.485155047283929</v>
      </c>
      <c r="V17" s="77">
        <f t="shared" si="1"/>
        <v>0.82783882783882967</v>
      </c>
    </row>
    <row r="18" spans="1:22" x14ac:dyDescent="0.25">
      <c r="A18" s="12" t="s">
        <v>26</v>
      </c>
      <c r="B18" s="65" t="s">
        <v>13</v>
      </c>
      <c r="C18" s="15">
        <v>47</v>
      </c>
      <c r="D18" s="15" t="s">
        <v>25</v>
      </c>
      <c r="E18" s="14" t="s">
        <v>23</v>
      </c>
      <c r="F18" s="78"/>
      <c r="G18" s="72">
        <v>100.2</v>
      </c>
      <c r="H18" s="30">
        <v>7.2728123590886717</v>
      </c>
      <c r="I18" s="52">
        <v>4</v>
      </c>
      <c r="J18" s="101"/>
      <c r="L18" s="12" t="s">
        <v>26</v>
      </c>
      <c r="M18" s="65" t="s">
        <v>13</v>
      </c>
      <c r="N18" s="15">
        <v>47</v>
      </c>
      <c r="O18" s="15" t="s">
        <v>25</v>
      </c>
      <c r="P18" s="14" t="s">
        <v>23</v>
      </c>
      <c r="Q18" s="72"/>
      <c r="R18" s="30">
        <v>97.87</v>
      </c>
      <c r="S18" s="30">
        <v>6.85</v>
      </c>
      <c r="T18" s="14">
        <v>1</v>
      </c>
      <c r="U18" s="52"/>
      <c r="V18" s="21"/>
    </row>
    <row r="19" spans="1:22" x14ac:dyDescent="0.25">
      <c r="A19" s="12" t="s">
        <v>21</v>
      </c>
      <c r="B19" s="65" t="s">
        <v>13</v>
      </c>
      <c r="C19" s="15">
        <v>48</v>
      </c>
      <c r="D19" s="15" t="s">
        <v>25</v>
      </c>
      <c r="E19" s="14" t="s">
        <v>23</v>
      </c>
      <c r="F19" s="78"/>
      <c r="G19" s="72">
        <v>45.2</v>
      </c>
      <c r="H19" s="30">
        <v>4.3655901452998709</v>
      </c>
      <c r="I19" s="52">
        <v>4</v>
      </c>
      <c r="J19" s="101"/>
      <c r="L19" s="12" t="s">
        <v>21</v>
      </c>
      <c r="M19" s="65" t="s">
        <v>13</v>
      </c>
      <c r="N19" s="15">
        <v>48</v>
      </c>
      <c r="O19" s="15" t="s">
        <v>25</v>
      </c>
      <c r="P19" s="14" t="s">
        <v>23</v>
      </c>
      <c r="Q19" s="72"/>
      <c r="R19" s="30">
        <v>45.5</v>
      </c>
      <c r="S19" s="30">
        <v>3.75</v>
      </c>
      <c r="T19" s="14">
        <v>1</v>
      </c>
      <c r="U19" s="52"/>
      <c r="V19" s="21"/>
    </row>
    <row r="20" spans="1:22" x14ac:dyDescent="0.25">
      <c r="A20" s="12" t="s">
        <v>20</v>
      </c>
      <c r="B20" s="65" t="s">
        <v>13</v>
      </c>
      <c r="C20" s="15">
        <v>49</v>
      </c>
      <c r="D20" s="15" t="s">
        <v>25</v>
      </c>
      <c r="E20" s="14" t="s">
        <v>23</v>
      </c>
      <c r="F20" s="78"/>
      <c r="G20" s="72">
        <v>25.7</v>
      </c>
      <c r="H20" s="30">
        <v>3.3370702568336168</v>
      </c>
      <c r="I20" s="52">
        <v>4</v>
      </c>
      <c r="J20" s="101"/>
      <c r="L20" s="12" t="s">
        <v>20</v>
      </c>
      <c r="M20" s="65" t="s">
        <v>13</v>
      </c>
      <c r="N20" s="15">
        <v>49</v>
      </c>
      <c r="O20" s="15" t="s">
        <v>25</v>
      </c>
      <c r="P20" s="14" t="s">
        <v>23</v>
      </c>
      <c r="Q20" s="72"/>
      <c r="R20" s="30">
        <v>26.27</v>
      </c>
      <c r="S20" s="30">
        <v>4.1399999999999997</v>
      </c>
      <c r="T20" s="14">
        <v>1</v>
      </c>
      <c r="U20" s="52"/>
      <c r="V20" s="21"/>
    </row>
    <row r="21" spans="1:22" x14ac:dyDescent="0.25">
      <c r="A21" s="12" t="s">
        <v>19</v>
      </c>
      <c r="B21" s="65" t="s">
        <v>13</v>
      </c>
      <c r="C21" s="15">
        <v>50</v>
      </c>
      <c r="D21" s="15" t="s">
        <v>25</v>
      </c>
      <c r="E21" s="14" t="s">
        <v>23</v>
      </c>
      <c r="F21" s="78"/>
      <c r="G21" s="72">
        <v>21.9</v>
      </c>
      <c r="H21" s="30">
        <v>3.1368151450886601</v>
      </c>
      <c r="I21" s="14">
        <v>4</v>
      </c>
      <c r="J21" s="101"/>
      <c r="L21" s="12" t="s">
        <v>19</v>
      </c>
      <c r="M21" s="65" t="s">
        <v>13</v>
      </c>
      <c r="N21" s="15">
        <v>50</v>
      </c>
      <c r="O21" s="15" t="s">
        <v>25</v>
      </c>
      <c r="P21" s="14" t="s">
        <v>23</v>
      </c>
      <c r="Q21" s="72"/>
      <c r="R21" s="30">
        <v>21.88</v>
      </c>
      <c r="S21" s="30">
        <v>1.54</v>
      </c>
      <c r="T21" s="14">
        <v>1</v>
      </c>
      <c r="U21" s="52"/>
      <c r="V21" s="21"/>
    </row>
    <row r="22" spans="1:22" x14ac:dyDescent="0.25">
      <c r="A22" s="12" t="s">
        <v>17</v>
      </c>
      <c r="B22" s="65" t="s">
        <v>13</v>
      </c>
      <c r="C22" s="15">
        <v>51</v>
      </c>
      <c r="D22" s="15" t="s">
        <v>25</v>
      </c>
      <c r="E22" s="14" t="s">
        <v>23</v>
      </c>
      <c r="F22" s="78"/>
      <c r="G22" s="72">
        <v>35.299999999999997</v>
      </c>
      <c r="H22" s="30">
        <v>3.8403017797740144</v>
      </c>
      <c r="I22" s="14">
        <v>4</v>
      </c>
      <c r="J22" s="101"/>
      <c r="L22" s="12" t="s">
        <v>17</v>
      </c>
      <c r="M22" s="65" t="s">
        <v>13</v>
      </c>
      <c r="N22" s="15">
        <v>51</v>
      </c>
      <c r="O22" s="15" t="s">
        <v>25</v>
      </c>
      <c r="P22" s="14" t="s">
        <v>23</v>
      </c>
      <c r="Q22" s="72"/>
      <c r="R22" s="30">
        <v>35.96</v>
      </c>
      <c r="S22" s="30">
        <v>3.92</v>
      </c>
      <c r="T22" s="14">
        <v>1</v>
      </c>
      <c r="U22" s="52"/>
      <c r="V22" s="21"/>
    </row>
    <row r="23" spans="1:22" x14ac:dyDescent="0.25">
      <c r="A23" s="12" t="s">
        <v>22</v>
      </c>
      <c r="B23" s="65" t="s">
        <v>13</v>
      </c>
      <c r="C23" s="15">
        <v>52</v>
      </c>
      <c r="D23" s="15" t="s">
        <v>79</v>
      </c>
      <c r="E23" s="14" t="s">
        <v>23</v>
      </c>
      <c r="F23" s="78">
        <v>30.6</v>
      </c>
      <c r="G23" s="72">
        <v>39</v>
      </c>
      <c r="H23" s="30">
        <v>2.7422991981417093</v>
      </c>
      <c r="I23" s="14">
        <v>4</v>
      </c>
      <c r="J23" s="102">
        <f t="shared" si="2"/>
        <v>-21.538461538461533</v>
      </c>
      <c r="L23" s="12" t="s">
        <v>22</v>
      </c>
      <c r="M23" s="65" t="s">
        <v>13</v>
      </c>
      <c r="N23" s="15">
        <v>52</v>
      </c>
      <c r="O23" s="15" t="s">
        <v>79</v>
      </c>
      <c r="P23" s="14" t="s">
        <v>23</v>
      </c>
      <c r="Q23" s="72">
        <f t="shared" ref="Q23:Q37" si="3">F23</f>
        <v>30.6</v>
      </c>
      <c r="R23" s="30">
        <v>34.020000000000003</v>
      </c>
      <c r="S23" s="30">
        <v>3.47</v>
      </c>
      <c r="T23" s="14">
        <v>1</v>
      </c>
      <c r="U23" s="52">
        <f t="shared" si="0"/>
        <v>-10.052910052910056</v>
      </c>
      <c r="V23" s="77">
        <f t="shared" si="1"/>
        <v>-0.98559077809798312</v>
      </c>
    </row>
    <row r="24" spans="1:22" x14ac:dyDescent="0.25">
      <c r="A24" s="12" t="s">
        <v>16</v>
      </c>
      <c r="B24" s="65" t="s">
        <v>13</v>
      </c>
      <c r="C24" s="15">
        <v>53</v>
      </c>
      <c r="D24" s="15" t="s">
        <v>79</v>
      </c>
      <c r="E24" s="14" t="s">
        <v>23</v>
      </c>
      <c r="F24" s="73">
        <v>125.2</v>
      </c>
      <c r="G24" s="72">
        <v>136.19999999999999</v>
      </c>
      <c r="H24" s="30">
        <v>4.4000445440504121</v>
      </c>
      <c r="I24" s="14">
        <v>4</v>
      </c>
      <c r="J24" s="102">
        <f t="shared" si="2"/>
        <v>-8.0763582966226046</v>
      </c>
      <c r="L24" s="12" t="s">
        <v>16</v>
      </c>
      <c r="M24" s="65" t="s">
        <v>13</v>
      </c>
      <c r="N24" s="15">
        <v>53</v>
      </c>
      <c r="O24" s="15" t="s">
        <v>79</v>
      </c>
      <c r="P24" s="14" t="s">
        <v>23</v>
      </c>
      <c r="Q24" s="72">
        <f t="shared" si="3"/>
        <v>125.2</v>
      </c>
      <c r="R24" s="30">
        <v>129.19999999999999</v>
      </c>
      <c r="S24" s="30">
        <v>3.5</v>
      </c>
      <c r="T24" s="14">
        <v>1</v>
      </c>
      <c r="U24" s="52">
        <f t="shared" si="0"/>
        <v>-3.0959752321981315</v>
      </c>
      <c r="V24" s="77">
        <f t="shared" si="1"/>
        <v>-1.1428571428571388</v>
      </c>
    </row>
    <row r="25" spans="1:22" x14ac:dyDescent="0.25">
      <c r="A25" s="12" t="s">
        <v>12</v>
      </c>
      <c r="B25" s="65" t="s">
        <v>13</v>
      </c>
      <c r="C25" s="15">
        <v>54</v>
      </c>
      <c r="D25" s="15" t="s">
        <v>79</v>
      </c>
      <c r="E25" s="14" t="s">
        <v>23</v>
      </c>
      <c r="F25" s="73">
        <v>170.8</v>
      </c>
      <c r="G25" s="72">
        <v>179.1</v>
      </c>
      <c r="H25" s="30">
        <v>5.2802114612750009</v>
      </c>
      <c r="I25" s="14">
        <v>4</v>
      </c>
      <c r="J25" s="101">
        <f t="shared" si="2"/>
        <v>-4.6342825237297509</v>
      </c>
      <c r="L25" s="12" t="s">
        <v>12</v>
      </c>
      <c r="M25" s="65" t="s">
        <v>13</v>
      </c>
      <c r="N25" s="15">
        <v>54</v>
      </c>
      <c r="O25" s="15" t="s">
        <v>79</v>
      </c>
      <c r="P25" s="14" t="s">
        <v>23</v>
      </c>
      <c r="Q25" s="72">
        <f t="shared" si="3"/>
        <v>170.8</v>
      </c>
      <c r="R25" s="30">
        <v>171.3</v>
      </c>
      <c r="S25" s="30">
        <v>6.1</v>
      </c>
      <c r="T25" s="14">
        <v>1</v>
      </c>
      <c r="U25" s="52">
        <f t="shared" si="0"/>
        <v>-0.29188558085230587</v>
      </c>
      <c r="V25" s="77">
        <f t="shared" si="1"/>
        <v>-8.1967213114754106E-2</v>
      </c>
    </row>
    <row r="26" spans="1:22" x14ac:dyDescent="0.25">
      <c r="A26" s="12" t="s">
        <v>20</v>
      </c>
      <c r="B26" s="65" t="s">
        <v>13</v>
      </c>
      <c r="C26" s="15">
        <v>55</v>
      </c>
      <c r="D26" s="15" t="s">
        <v>79</v>
      </c>
      <c r="E26" s="14" t="s">
        <v>23</v>
      </c>
      <c r="F26" s="78">
        <v>50.2</v>
      </c>
      <c r="G26" s="72">
        <v>54.8</v>
      </c>
      <c r="H26" s="30">
        <v>3.0099762998767372</v>
      </c>
      <c r="I26" s="14">
        <v>4</v>
      </c>
      <c r="J26" s="101">
        <f t="shared" si="2"/>
        <v>-8.3941605839415949</v>
      </c>
      <c r="L26" s="12" t="s">
        <v>20</v>
      </c>
      <c r="M26" s="65" t="s">
        <v>13</v>
      </c>
      <c r="N26" s="15">
        <v>55</v>
      </c>
      <c r="O26" s="15" t="s">
        <v>79</v>
      </c>
      <c r="P26" s="14" t="s">
        <v>23</v>
      </c>
      <c r="Q26" s="72">
        <f t="shared" si="3"/>
        <v>50.2</v>
      </c>
      <c r="R26" s="30">
        <v>51.83</v>
      </c>
      <c r="S26" s="30">
        <v>1.64</v>
      </c>
      <c r="T26" s="14">
        <v>1</v>
      </c>
      <c r="U26" s="52">
        <f t="shared" si="0"/>
        <v>-3.1448967779278325</v>
      </c>
      <c r="V26" s="77">
        <f t="shared" si="1"/>
        <v>-0.99390243902438757</v>
      </c>
    </row>
    <row r="27" spans="1:22" x14ac:dyDescent="0.25">
      <c r="A27" s="12" t="s">
        <v>19</v>
      </c>
      <c r="B27" s="65" t="s">
        <v>13</v>
      </c>
      <c r="C27" s="15">
        <v>56</v>
      </c>
      <c r="D27" s="15" t="s">
        <v>79</v>
      </c>
      <c r="E27" s="14" t="s">
        <v>23</v>
      </c>
      <c r="F27" s="78">
        <v>91.5</v>
      </c>
      <c r="G27" s="72">
        <v>96.7</v>
      </c>
      <c r="H27" s="30">
        <v>3.7583357778909399</v>
      </c>
      <c r="I27" s="14">
        <v>4</v>
      </c>
      <c r="J27" s="101">
        <f t="shared" si="2"/>
        <v>-5.3774560496380586</v>
      </c>
      <c r="L27" s="12" t="s">
        <v>19</v>
      </c>
      <c r="M27" s="65" t="s">
        <v>13</v>
      </c>
      <c r="N27" s="15">
        <v>56</v>
      </c>
      <c r="O27" s="15" t="s">
        <v>79</v>
      </c>
      <c r="P27" s="14" t="s">
        <v>23</v>
      </c>
      <c r="Q27" s="72">
        <f t="shared" si="3"/>
        <v>91.5</v>
      </c>
      <c r="R27" s="30">
        <v>92.52</v>
      </c>
      <c r="S27" s="30">
        <v>2.2200000000000002</v>
      </c>
      <c r="T27" s="14">
        <v>1</v>
      </c>
      <c r="U27" s="52">
        <f>((Q27-R27)/R27)*100</f>
        <v>-1.1024643320363121</v>
      </c>
      <c r="V27" s="77">
        <f>(Q27-R27)/S27</f>
        <v>-0.45945945945945765</v>
      </c>
    </row>
    <row r="28" spans="1:22" x14ac:dyDescent="0.25">
      <c r="A28" s="12" t="s">
        <v>17</v>
      </c>
      <c r="B28" s="65" t="s">
        <v>13</v>
      </c>
      <c r="C28" s="15">
        <v>57</v>
      </c>
      <c r="D28" s="15" t="s">
        <v>79</v>
      </c>
      <c r="E28" s="14" t="s">
        <v>23</v>
      </c>
      <c r="F28" s="73">
        <v>165.2</v>
      </c>
      <c r="G28" s="72">
        <v>168.2</v>
      </c>
      <c r="H28" s="30">
        <v>5.0735044357452797</v>
      </c>
      <c r="I28" s="14">
        <v>4</v>
      </c>
      <c r="J28" s="101">
        <f t="shared" ref="J28" si="4">((F28-G28)/G28)*100</f>
        <v>-1.7835909631391205</v>
      </c>
      <c r="L28" s="12" t="s">
        <v>17</v>
      </c>
      <c r="M28" s="65" t="s">
        <v>13</v>
      </c>
      <c r="N28" s="15">
        <v>57</v>
      </c>
      <c r="O28" s="15" t="s">
        <v>79</v>
      </c>
      <c r="P28" s="14" t="s">
        <v>15</v>
      </c>
      <c r="Q28" s="72">
        <f t="shared" si="3"/>
        <v>165.2</v>
      </c>
      <c r="R28" s="30">
        <v>164.8</v>
      </c>
      <c r="S28" s="30">
        <v>4.5</v>
      </c>
      <c r="T28" s="14" t="s">
        <v>74</v>
      </c>
      <c r="U28" s="52">
        <f>((Q28-R28)/R28)*100</f>
        <v>0.24271844660192793</v>
      </c>
      <c r="V28" s="77">
        <f t="shared" ref="V28:V34" si="5">(Q28-R28)/S28</f>
        <v>8.8888888888883841E-2</v>
      </c>
    </row>
    <row r="29" spans="1:22" x14ac:dyDescent="0.25">
      <c r="A29" s="12" t="s">
        <v>22</v>
      </c>
      <c r="B29" s="65" t="s">
        <v>13</v>
      </c>
      <c r="C29" s="15">
        <v>58</v>
      </c>
      <c r="D29" s="15" t="s">
        <v>18</v>
      </c>
      <c r="E29" s="14" t="s">
        <v>15</v>
      </c>
      <c r="F29" s="41">
        <v>0.36</v>
      </c>
      <c r="G29" s="30">
        <v>0.4</v>
      </c>
      <c r="H29" s="30">
        <v>3.8752682320610306E-2</v>
      </c>
      <c r="I29" s="14">
        <v>4</v>
      </c>
      <c r="J29" s="89">
        <f t="shared" ref="J29:J35" si="6">((F29-G29))</f>
        <v>-4.0000000000000036E-2</v>
      </c>
      <c r="L29" s="12" t="s">
        <v>22</v>
      </c>
      <c r="M29" s="65" t="s">
        <v>13</v>
      </c>
      <c r="N29" s="15">
        <v>58</v>
      </c>
      <c r="O29" s="15" t="s">
        <v>18</v>
      </c>
      <c r="P29" s="14" t="s">
        <v>15</v>
      </c>
      <c r="Q29" s="30">
        <f t="shared" si="3"/>
        <v>0.36</v>
      </c>
      <c r="R29" s="30">
        <v>0.42670000000000002</v>
      </c>
      <c r="S29" s="30">
        <v>8.0799999999999997E-2</v>
      </c>
      <c r="T29" s="14" t="s">
        <v>74</v>
      </c>
      <c r="U29" s="30">
        <f>Q29-R29</f>
        <v>-6.6700000000000037E-2</v>
      </c>
      <c r="V29" s="77">
        <f t="shared" si="5"/>
        <v>-0.82549504950495101</v>
      </c>
    </row>
    <row r="30" spans="1:22" x14ac:dyDescent="0.25">
      <c r="A30" s="12" t="s">
        <v>16</v>
      </c>
      <c r="B30" s="65" t="s">
        <v>13</v>
      </c>
      <c r="C30" s="15">
        <v>59</v>
      </c>
      <c r="D30" s="15" t="s">
        <v>18</v>
      </c>
      <c r="E30" s="14" t="s">
        <v>15</v>
      </c>
      <c r="F30" s="41">
        <v>16.16</v>
      </c>
      <c r="G30" s="30">
        <v>16.12</v>
      </c>
      <c r="H30" s="30">
        <v>0.20125314140156741</v>
      </c>
      <c r="I30" s="52">
        <v>4</v>
      </c>
      <c r="J30" s="89">
        <f t="shared" si="6"/>
        <v>3.9999999999999147E-2</v>
      </c>
      <c r="L30" s="12" t="s">
        <v>16</v>
      </c>
      <c r="M30" s="65" t="s">
        <v>13</v>
      </c>
      <c r="N30" s="15">
        <v>59</v>
      </c>
      <c r="O30" s="15" t="s">
        <v>18</v>
      </c>
      <c r="P30" s="14" t="s">
        <v>15</v>
      </c>
      <c r="Q30" s="30">
        <f t="shared" si="3"/>
        <v>16.16</v>
      </c>
      <c r="R30" s="30">
        <v>16.13</v>
      </c>
      <c r="S30" s="69">
        <v>0.06</v>
      </c>
      <c r="T30" s="14" t="s">
        <v>74</v>
      </c>
      <c r="U30" s="30">
        <f t="shared" ref="U30:U35" si="7">Q30-R30</f>
        <v>3.0000000000001137E-2</v>
      </c>
      <c r="V30" s="77">
        <f t="shared" si="5"/>
        <v>0.50000000000001898</v>
      </c>
    </row>
    <row r="31" spans="1:22" x14ac:dyDescent="0.25">
      <c r="A31" s="12" t="s">
        <v>12</v>
      </c>
      <c r="B31" s="65" t="s">
        <v>13</v>
      </c>
      <c r="C31" s="15">
        <v>61</v>
      </c>
      <c r="D31" s="15" t="s">
        <v>18</v>
      </c>
      <c r="E31" s="14" t="s">
        <v>15</v>
      </c>
      <c r="F31" s="41">
        <v>5.34</v>
      </c>
      <c r="G31" s="30">
        <v>5.41</v>
      </c>
      <c r="H31" s="30">
        <v>9.043999722662964E-2</v>
      </c>
      <c r="I31" s="52">
        <v>4</v>
      </c>
      <c r="J31" s="89">
        <f t="shared" si="6"/>
        <v>-7.0000000000000284E-2</v>
      </c>
      <c r="L31" s="12" t="s">
        <v>12</v>
      </c>
      <c r="M31" s="65" t="s">
        <v>13</v>
      </c>
      <c r="N31" s="15">
        <v>61</v>
      </c>
      <c r="O31" s="15" t="s">
        <v>18</v>
      </c>
      <c r="P31" s="14" t="s">
        <v>15</v>
      </c>
      <c r="Q31" s="30">
        <f t="shared" si="3"/>
        <v>5.34</v>
      </c>
      <c r="R31" s="30">
        <v>5.4039999999999999</v>
      </c>
      <c r="S31" s="69">
        <v>6.4000000000000001E-2</v>
      </c>
      <c r="T31" s="14" t="s">
        <v>74</v>
      </c>
      <c r="U31" s="30">
        <f t="shared" si="7"/>
        <v>-6.4000000000000057E-2</v>
      </c>
      <c r="V31" s="77">
        <f t="shared" si="5"/>
        <v>-1.0000000000000009</v>
      </c>
    </row>
    <row r="32" spans="1:22" x14ac:dyDescent="0.25">
      <c r="A32" s="12" t="s">
        <v>26</v>
      </c>
      <c r="B32" s="65" t="s">
        <v>13</v>
      </c>
      <c r="C32" s="15">
        <v>63</v>
      </c>
      <c r="D32" s="15" t="s">
        <v>18</v>
      </c>
      <c r="E32" s="14" t="s">
        <v>15</v>
      </c>
      <c r="F32" s="41">
        <v>6.63</v>
      </c>
      <c r="G32" s="30">
        <v>6.72</v>
      </c>
      <c r="H32" s="30">
        <v>0.10405454980548709</v>
      </c>
      <c r="I32" s="52">
        <v>4</v>
      </c>
      <c r="J32" s="89">
        <f t="shared" si="6"/>
        <v>-8.9999999999999858E-2</v>
      </c>
      <c r="L32" s="12" t="s">
        <v>26</v>
      </c>
      <c r="M32" s="65" t="s">
        <v>13</v>
      </c>
      <c r="N32" s="15">
        <v>63</v>
      </c>
      <c r="O32" s="15" t="s">
        <v>18</v>
      </c>
      <c r="P32" s="14" t="s">
        <v>15</v>
      </c>
      <c r="Q32" s="30">
        <f t="shared" si="3"/>
        <v>6.63</v>
      </c>
      <c r="R32" s="30">
        <v>6.7069999999999999</v>
      </c>
      <c r="S32" s="69">
        <v>6.8000000000000005E-2</v>
      </c>
      <c r="T32" s="14" t="s">
        <v>74</v>
      </c>
      <c r="U32" s="30">
        <f t="shared" si="7"/>
        <v>-7.6999999999999957E-2</v>
      </c>
      <c r="V32" s="77">
        <f t="shared" si="5"/>
        <v>-1.1323529411764699</v>
      </c>
    </row>
    <row r="33" spans="1:22" x14ac:dyDescent="0.25">
      <c r="A33" s="12" t="s">
        <v>24</v>
      </c>
      <c r="B33" s="65" t="s">
        <v>13</v>
      </c>
      <c r="C33" s="15">
        <v>64</v>
      </c>
      <c r="D33" s="15" t="s">
        <v>18</v>
      </c>
      <c r="E33" s="14" t="s">
        <v>15</v>
      </c>
      <c r="F33" s="41">
        <v>19.829999999999998</v>
      </c>
      <c r="G33" s="30">
        <v>19.78</v>
      </c>
      <c r="H33" s="30">
        <v>0.2386209770858187</v>
      </c>
      <c r="I33" s="52">
        <v>4</v>
      </c>
      <c r="J33" s="89">
        <f t="shared" si="6"/>
        <v>4.9999999999997158E-2</v>
      </c>
      <c r="L33" s="12" t="s">
        <v>24</v>
      </c>
      <c r="M33" s="65" t="s">
        <v>13</v>
      </c>
      <c r="N33" s="15">
        <v>64</v>
      </c>
      <c r="O33" s="15" t="s">
        <v>18</v>
      </c>
      <c r="P33" s="14" t="s">
        <v>15</v>
      </c>
      <c r="Q33" s="30">
        <f t="shared" si="3"/>
        <v>19.829999999999998</v>
      </c>
      <c r="R33" s="30">
        <v>19.75</v>
      </c>
      <c r="S33" s="69">
        <v>0.08</v>
      </c>
      <c r="T33" s="14" t="s">
        <v>74</v>
      </c>
      <c r="U33" s="30">
        <f t="shared" si="7"/>
        <v>7.9999999999998295E-2</v>
      </c>
      <c r="V33" s="77">
        <f t="shared" si="5"/>
        <v>0.99999999999997868</v>
      </c>
    </row>
    <row r="34" spans="1:22" x14ac:dyDescent="0.25">
      <c r="A34" s="12" t="s">
        <v>20</v>
      </c>
      <c r="B34" s="65" t="s">
        <v>13</v>
      </c>
      <c r="C34" s="15">
        <v>65</v>
      </c>
      <c r="D34" s="15" t="s">
        <v>18</v>
      </c>
      <c r="E34" s="14" t="s">
        <v>15</v>
      </c>
      <c r="F34" s="41">
        <v>12.63</v>
      </c>
      <c r="G34" s="30">
        <v>12.54</v>
      </c>
      <c r="H34" s="30">
        <v>0.16447908496572547</v>
      </c>
      <c r="I34" s="52">
        <v>4</v>
      </c>
      <c r="J34" s="89">
        <f t="shared" si="6"/>
        <v>9.0000000000001634E-2</v>
      </c>
      <c r="L34" s="12" t="s">
        <v>20</v>
      </c>
      <c r="M34" s="65" t="s">
        <v>13</v>
      </c>
      <c r="N34" s="15">
        <v>65</v>
      </c>
      <c r="O34" s="15" t="s">
        <v>18</v>
      </c>
      <c r="P34" s="14" t="s">
        <v>15</v>
      </c>
      <c r="Q34" s="30">
        <f t="shared" si="3"/>
        <v>12.63</v>
      </c>
      <c r="R34" s="30">
        <v>12.55</v>
      </c>
      <c r="S34" s="69">
        <v>7.0000000000000007E-2</v>
      </c>
      <c r="T34" s="14" t="s">
        <v>74</v>
      </c>
      <c r="U34" s="30">
        <f t="shared" si="7"/>
        <v>8.0000000000000071E-2</v>
      </c>
      <c r="V34" s="77">
        <f t="shared" si="5"/>
        <v>1.1428571428571437</v>
      </c>
    </row>
    <row r="35" spans="1:22" x14ac:dyDescent="0.25">
      <c r="A35" s="50" t="s">
        <v>19</v>
      </c>
      <c r="B35" s="67" t="s">
        <v>13</v>
      </c>
      <c r="C35" s="15">
        <v>66</v>
      </c>
      <c r="D35" s="51" t="s">
        <v>18</v>
      </c>
      <c r="E35" s="40" t="s">
        <v>15</v>
      </c>
      <c r="F35" s="41">
        <v>13.85</v>
      </c>
      <c r="G35" s="30">
        <v>13.69</v>
      </c>
      <c r="H35" s="30">
        <v>0.1762969021736612</v>
      </c>
      <c r="I35" s="52">
        <v>4</v>
      </c>
      <c r="J35" s="89">
        <f t="shared" si="6"/>
        <v>0.16000000000000014</v>
      </c>
      <c r="L35" s="50" t="s">
        <v>19</v>
      </c>
      <c r="M35" s="67" t="s">
        <v>13</v>
      </c>
      <c r="N35" s="51">
        <v>66</v>
      </c>
      <c r="O35" s="51" t="s">
        <v>18</v>
      </c>
      <c r="P35" s="40" t="s">
        <v>15</v>
      </c>
      <c r="Q35" s="30">
        <f t="shared" si="3"/>
        <v>13.85</v>
      </c>
      <c r="R35" s="41">
        <v>13.71</v>
      </c>
      <c r="S35" s="69">
        <v>0.09</v>
      </c>
      <c r="T35" s="73">
        <v>1</v>
      </c>
      <c r="U35" s="30">
        <f t="shared" si="7"/>
        <v>0.13999999999999879</v>
      </c>
      <c r="V35" s="68">
        <f>(Q35-R35)/S35</f>
        <v>1.5555555555555423</v>
      </c>
    </row>
    <row r="36" spans="1:22" x14ac:dyDescent="0.25">
      <c r="A36" s="12" t="s">
        <v>12</v>
      </c>
      <c r="B36" s="65" t="s">
        <v>13</v>
      </c>
      <c r="C36" s="15">
        <v>66</v>
      </c>
      <c r="D36" s="15" t="s">
        <v>14</v>
      </c>
      <c r="E36" s="14" t="s">
        <v>15</v>
      </c>
      <c r="F36" s="41">
        <v>2.7</v>
      </c>
      <c r="G36" s="30">
        <v>2.72</v>
      </c>
      <c r="H36" s="30">
        <v>0.27200000000000002</v>
      </c>
      <c r="I36" s="52">
        <v>4</v>
      </c>
      <c r="J36" s="101">
        <f t="shared" si="2"/>
        <v>-0.73529411764705943</v>
      </c>
      <c r="L36" s="12" t="s">
        <v>12</v>
      </c>
      <c r="M36" s="65" t="s">
        <v>13</v>
      </c>
      <c r="N36" s="15">
        <v>66</v>
      </c>
      <c r="O36" s="15" t="s">
        <v>14</v>
      </c>
      <c r="P36" s="14" t="s">
        <v>15</v>
      </c>
      <c r="Q36" s="30">
        <f t="shared" si="3"/>
        <v>2.7</v>
      </c>
      <c r="R36" s="30">
        <v>2.7040000000000002</v>
      </c>
      <c r="S36" s="69">
        <v>0.09</v>
      </c>
      <c r="T36" s="14">
        <v>1</v>
      </c>
      <c r="U36" s="52">
        <f>((Q36-R36)/R36)*100</f>
        <v>-0.14792899408284035</v>
      </c>
      <c r="V36" s="77">
        <f>(Q36-R36)/S36</f>
        <v>-4.4444444444444488E-2</v>
      </c>
    </row>
    <row r="37" spans="1:22" ht="15.75" thickBot="1" x14ac:dyDescent="0.3">
      <c r="A37" s="108" t="s">
        <v>24</v>
      </c>
      <c r="B37" s="109" t="s">
        <v>13</v>
      </c>
      <c r="C37" s="76">
        <v>67</v>
      </c>
      <c r="D37" s="110" t="s">
        <v>14</v>
      </c>
      <c r="E37" s="81" t="s">
        <v>15</v>
      </c>
      <c r="F37" s="63">
        <v>5.5</v>
      </c>
      <c r="G37" s="61">
        <v>5.58</v>
      </c>
      <c r="H37" s="61">
        <v>0.55800000000000005</v>
      </c>
      <c r="I37" s="62">
        <v>4</v>
      </c>
      <c r="J37" s="103">
        <f t="shared" si="2"/>
        <v>-1.4336917562724028</v>
      </c>
      <c r="L37" s="108" t="s">
        <v>24</v>
      </c>
      <c r="M37" s="109" t="s">
        <v>13</v>
      </c>
      <c r="N37" s="110">
        <v>67</v>
      </c>
      <c r="O37" s="110" t="s">
        <v>14</v>
      </c>
      <c r="P37" s="60" t="s">
        <v>15</v>
      </c>
      <c r="Q37" s="63">
        <f t="shared" si="3"/>
        <v>5.5</v>
      </c>
      <c r="R37" s="63">
        <v>5.4640000000000004</v>
      </c>
      <c r="S37" s="82">
        <v>0.1</v>
      </c>
      <c r="T37" s="74">
        <v>1</v>
      </c>
      <c r="U37" s="62">
        <f t="shared" ref="U37" si="8">((Q37-R37)/R37)*100</f>
        <v>0.65885797950218861</v>
      </c>
      <c r="V37" s="71">
        <f t="shared" ref="V37" si="9">(Q37-R37)/S37</f>
        <v>0.35999999999999588</v>
      </c>
    </row>
  </sheetData>
  <sheetProtection algorithmName="SHA-512" hashValue="+5EzCoFh08wfv+tkhnV00Lc9mdkewLqeKGeEOwCDtDPSVTe0FSxQFlVmJxfml39Dxgyh7EYdjx3p8rUq/okU6Q==" saltValue="XJVscrWgWg8PBtDa0uY6VA==" spinCount="100000" sheet="1" objects="1" scenarios="1" selectLockedCells="1" selectUnlockedCells="1"/>
  <mergeCells count="3">
    <mergeCell ref="A2:J2"/>
    <mergeCell ref="A8:J8"/>
    <mergeCell ref="L8:V8"/>
  </mergeCells>
  <conditionalFormatting sqref="V14:V17 V23:V27">
    <cfRule type="cellIs" dxfId="65" priority="43" stopIfTrue="1" operator="between">
      <formula>-2</formula>
      <formula>2</formula>
    </cfRule>
    <cfRule type="cellIs" dxfId="64" priority="44" stopIfTrue="1" operator="between">
      <formula>-3</formula>
      <formula>3</formula>
    </cfRule>
    <cfRule type="cellIs" dxfId="63" priority="47" operator="notBetween">
      <formula>-3</formula>
      <formula>3</formula>
    </cfRule>
  </conditionalFormatting>
  <conditionalFormatting sqref="V35">
    <cfRule type="cellIs" dxfId="62" priority="25" stopIfTrue="1" operator="between">
      <formula>-2</formula>
      <formula>2</formula>
    </cfRule>
    <cfRule type="cellIs" dxfId="61" priority="26" stopIfTrue="1" operator="between">
      <formula>-3</formula>
      <formula>3</formula>
    </cfRule>
    <cfRule type="cellIs" dxfId="60" priority="27" operator="notBetween">
      <formula>-3</formula>
      <formula>3</formula>
    </cfRule>
  </conditionalFormatting>
  <conditionalFormatting sqref="V28:V34">
    <cfRule type="cellIs" dxfId="59" priority="22" stopIfTrue="1" operator="between">
      <formula>-2</formula>
      <formula>2</formula>
    </cfRule>
    <cfRule type="cellIs" dxfId="58" priority="23" stopIfTrue="1" operator="between">
      <formula>-3</formula>
      <formula>3</formula>
    </cfRule>
    <cfRule type="cellIs" dxfId="57" priority="24" operator="notBetween">
      <formula>-3</formula>
      <formula>3</formula>
    </cfRule>
  </conditionalFormatting>
  <conditionalFormatting sqref="V36">
    <cfRule type="cellIs" dxfId="56" priority="4" stopIfTrue="1" operator="between">
      <formula>-2</formula>
      <formula>2</formula>
    </cfRule>
    <cfRule type="cellIs" dxfId="55" priority="5" stopIfTrue="1" operator="between">
      <formula>-3</formula>
      <formula>3</formula>
    </cfRule>
    <cfRule type="cellIs" dxfId="54" priority="6" operator="notBetween">
      <formula>-3</formula>
      <formula>3</formula>
    </cfRule>
  </conditionalFormatting>
  <conditionalFormatting sqref="V37">
    <cfRule type="cellIs" dxfId="53" priority="7" stopIfTrue="1" operator="between">
      <formula>-2</formula>
      <formula>2</formula>
    </cfRule>
    <cfRule type="cellIs" dxfId="52" priority="8" stopIfTrue="1" operator="between">
      <formula>-3</formula>
      <formula>3</formula>
    </cfRule>
    <cfRule type="cellIs" dxfId="51" priority="9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https://reflabos.vito.be/ree/LABSVKL_2021-2345_Deel2.xlsx</PublicURL>
    <DEEL xmlns="08cda046-0f15-45eb-a9d5-77306d3264cd">Deel 2</DEEL>
    <Ringtest xmlns="eba2475f-4c5c-418a-90c2-2b36802fc485">VKL</Ringtest>
    <Jaar xmlns="08cda046-0f15-45eb-a9d5-77306d3264cd">2021</Jaar>
    <Publicatiedatum xmlns="dda9e79c-c62e-445e-b991-197574827cb3">2022-02-15T09:22:47+00:00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21DD7336-A7B3-4A2D-B766-22E9B102BC63}"/>
</file>

<file path=customXml/itemProps2.xml><?xml version="1.0" encoding="utf-8"?>
<ds:datastoreItem xmlns:ds="http://schemas.openxmlformats.org/officeDocument/2006/customXml" ds:itemID="{985277B9-E656-41C4-9A06-411C9B031057}"/>
</file>

<file path=customXml/itemProps3.xml><?xml version="1.0" encoding="utf-8"?>
<ds:datastoreItem xmlns:ds="http://schemas.openxmlformats.org/officeDocument/2006/customXml" ds:itemID="{6661D5D8-94D8-4E82-A0BE-7C80A4B23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127 </vt:lpstr>
      <vt:lpstr>146 </vt:lpstr>
      <vt:lpstr>187</vt:lpstr>
      <vt:lpstr>215</vt:lpstr>
      <vt:lpstr>249</vt:lpstr>
      <vt:lpstr>324</vt:lpstr>
      <vt:lpstr>338</vt:lpstr>
      <vt:lpstr>364</vt:lpstr>
      <vt:lpstr>445</vt:lpstr>
      <vt:lpstr>722</vt:lpstr>
      <vt:lpstr>761</vt:lpstr>
      <vt:lpstr>961</vt:lpstr>
      <vt:lpstr>964</vt:lpstr>
      <vt:lpstr>'127 '!Print_Area</vt:lpstr>
      <vt:lpstr>'146 '!Print_Area</vt:lpstr>
      <vt:lpstr>'187'!Print_Area</vt:lpstr>
      <vt:lpstr>'215'!Print_Area</vt:lpstr>
      <vt:lpstr>'249'!Print_Area</vt:lpstr>
      <vt:lpstr>'324'!Print_Area</vt:lpstr>
      <vt:lpstr>'338'!Print_Area</vt:lpstr>
      <vt:lpstr>'364'!Print_Area</vt:lpstr>
      <vt:lpstr>'445'!Print_Area</vt:lpstr>
      <vt:lpstr>'722'!Print_Area</vt:lpstr>
      <vt:lpstr>'761'!Print_Area</vt:lpstr>
      <vt:lpstr>'961'!Print_Area</vt:lpstr>
      <vt:lpstr>'964'!Print_Area</vt:lpstr>
      <vt:lpstr>'127 '!Print_Titles</vt:lpstr>
      <vt:lpstr>'146 '!Print_Titles</vt:lpstr>
      <vt:lpstr>'187'!Print_Titles</vt:lpstr>
      <vt:lpstr>'215'!Print_Titles</vt:lpstr>
      <vt:lpstr>'249'!Print_Titles</vt:lpstr>
      <vt:lpstr>'324'!Print_Titles</vt:lpstr>
      <vt:lpstr>'338'!Print_Titles</vt:lpstr>
      <vt:lpstr>'364'!Print_Titles</vt:lpstr>
      <vt:lpstr>'445'!Print_Titles</vt:lpstr>
      <vt:lpstr>'722'!Print_Titles</vt:lpstr>
      <vt:lpstr>'761'!Print_Titles</vt:lpstr>
      <vt:lpstr>'961'!Print_Titles</vt:lpstr>
      <vt:lpstr>'964'!Print_Titles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2021-2,3,4,5</dc:title>
  <dc:creator>dceustet</dc:creator>
  <cp:lastModifiedBy>Baeyens Bart</cp:lastModifiedBy>
  <cp:lastPrinted>2021-12-08T07:36:09Z</cp:lastPrinted>
  <dcterms:created xsi:type="dcterms:W3CDTF">2012-03-19T07:59:52Z</dcterms:created>
  <dcterms:modified xsi:type="dcterms:W3CDTF">2022-02-08T08:43:39Z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