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VKL2021\5. Rapportering\Eindrapport\bijlagen eindrapport\Deel 3 per parameter\"/>
    </mc:Choice>
  </mc:AlternateContent>
  <xr:revisionPtr revIDLastSave="0" documentId="13_ncr:1_{2CA60E64-71A1-4051-8BFB-DB7BBB3A4F01}" xr6:coauthVersionLast="45" xr6:coauthVersionMax="45" xr10:uidLastSave="{00000000-0000-0000-0000-000000000000}"/>
  <bookViews>
    <workbookView xWindow="-120" yWindow="-120" windowWidth="29040" windowHeight="15840" tabRatio="849" xr2:uid="{00000000-000D-0000-FFFF-FFFF00000000}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1'!$A$1:$W$15</definedName>
    <definedName name="_xlnm.Print_Area" localSheetId="3">'TOC stap 13'!$A$1:$W$14</definedName>
    <definedName name="_xlnm.Print_Area" localSheetId="1">'TOC stap 2'!$A$1:$W$14</definedName>
    <definedName name="_xlnm.Print_Area" localSheetId="2">'TOC stap 3'!$A$1:$W$14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3" l="1"/>
  <c r="D6" i="34"/>
  <c r="D6" i="29"/>
  <c r="D6" i="30"/>
  <c r="B54" i="35"/>
  <c r="B53" i="35"/>
  <c r="B52" i="35"/>
  <c r="B50" i="35"/>
  <c r="B49" i="35"/>
  <c r="B48" i="35"/>
  <c r="B46" i="35"/>
  <c r="B45" i="35"/>
  <c r="B44" i="35"/>
  <c r="B25" i="35" l="1"/>
  <c r="L53" i="35" l="1"/>
  <c r="L54" i="35"/>
  <c r="L52" i="35"/>
  <c r="L49" i="35"/>
  <c r="L50" i="35"/>
  <c r="L48" i="35"/>
  <c r="L45" i="35"/>
  <c r="L46" i="35"/>
  <c r="L44" i="35"/>
  <c r="M26" i="35" l="1"/>
  <c r="M27" i="35"/>
  <c r="M28" i="35"/>
  <c r="M29" i="35"/>
  <c r="M30" i="35"/>
  <c r="M31" i="35"/>
  <c r="M32" i="35"/>
  <c r="M33" i="35"/>
  <c r="M34" i="35"/>
  <c r="M35" i="35"/>
  <c r="M36" i="35"/>
  <c r="M37" i="35"/>
  <c r="M25" i="35"/>
  <c r="F11" i="33" l="1"/>
  <c r="F12" i="33"/>
  <c r="F13" i="33"/>
  <c r="F14" i="33"/>
  <c r="F15" i="33"/>
  <c r="F16" i="33"/>
  <c r="F17" i="33"/>
  <c r="F18" i="33"/>
  <c r="F19" i="33"/>
  <c r="F20" i="33"/>
  <c r="F11" i="34"/>
  <c r="F12" i="34"/>
  <c r="F13" i="34"/>
  <c r="F14" i="34"/>
  <c r="F15" i="34"/>
  <c r="F16" i="34"/>
  <c r="F17" i="34"/>
  <c r="F18" i="34"/>
  <c r="F19" i="34"/>
  <c r="F20" i="34"/>
  <c r="F11" i="29"/>
  <c r="F12" i="29"/>
  <c r="F13" i="29"/>
  <c r="F14" i="29"/>
  <c r="F15" i="29"/>
  <c r="F16" i="29"/>
  <c r="F17" i="29"/>
  <c r="F18" i="29"/>
  <c r="F19" i="29"/>
  <c r="F20" i="29"/>
  <c r="F11" i="30"/>
  <c r="F12" i="30"/>
  <c r="F13" i="30"/>
  <c r="F14" i="30"/>
  <c r="F15" i="30"/>
  <c r="F16" i="30"/>
  <c r="F17" i="30"/>
  <c r="F18" i="30"/>
  <c r="F19" i="30"/>
  <c r="F20" i="30"/>
  <c r="C52" i="35" l="1"/>
  <c r="D52" i="35"/>
  <c r="E52" i="35"/>
  <c r="F52" i="35"/>
  <c r="G52" i="35"/>
  <c r="H52" i="35"/>
  <c r="I52" i="35"/>
  <c r="J52" i="35"/>
  <c r="K52" i="35"/>
  <c r="C53" i="35"/>
  <c r="D53" i="35"/>
  <c r="E53" i="35"/>
  <c r="F53" i="35"/>
  <c r="G53" i="35"/>
  <c r="H53" i="35"/>
  <c r="I53" i="35"/>
  <c r="J53" i="35"/>
  <c r="K53" i="35"/>
  <c r="C54" i="35"/>
  <c r="D54" i="35"/>
  <c r="E54" i="35"/>
  <c r="F54" i="35"/>
  <c r="G54" i="35"/>
  <c r="H54" i="35"/>
  <c r="I54" i="35"/>
  <c r="J54" i="35"/>
  <c r="K54" i="35"/>
  <c r="C48" i="35"/>
  <c r="D48" i="35"/>
  <c r="E48" i="35"/>
  <c r="F48" i="35"/>
  <c r="G48" i="35"/>
  <c r="H48" i="35"/>
  <c r="I48" i="35"/>
  <c r="J48" i="35"/>
  <c r="K48" i="35"/>
  <c r="C49" i="35"/>
  <c r="D49" i="35"/>
  <c r="E49" i="35"/>
  <c r="F49" i="35"/>
  <c r="G49" i="35"/>
  <c r="H49" i="35"/>
  <c r="I49" i="35"/>
  <c r="J49" i="35"/>
  <c r="K49" i="35"/>
  <c r="C50" i="35"/>
  <c r="D50" i="35"/>
  <c r="E50" i="35"/>
  <c r="F50" i="35"/>
  <c r="G50" i="35"/>
  <c r="H50" i="35"/>
  <c r="I50" i="35"/>
  <c r="J50" i="35"/>
  <c r="K50" i="35"/>
  <c r="C44" i="35"/>
  <c r="D44" i="35"/>
  <c r="E44" i="35"/>
  <c r="F44" i="35"/>
  <c r="G44" i="35"/>
  <c r="H44" i="35"/>
  <c r="I44" i="35"/>
  <c r="J44" i="35"/>
  <c r="K44" i="35"/>
  <c r="C45" i="35"/>
  <c r="D45" i="35"/>
  <c r="E45" i="35"/>
  <c r="F45" i="35"/>
  <c r="G45" i="35"/>
  <c r="H45" i="35"/>
  <c r="I45" i="35"/>
  <c r="J45" i="35"/>
  <c r="K45" i="35"/>
  <c r="C46" i="35"/>
  <c r="D46" i="35"/>
  <c r="E46" i="35"/>
  <c r="F46" i="35"/>
  <c r="G46" i="35"/>
  <c r="H46" i="35"/>
  <c r="I46" i="35"/>
  <c r="J46" i="35"/>
  <c r="K46" i="35"/>
  <c r="C25" i="35"/>
  <c r="D25" i="35"/>
  <c r="E25" i="35"/>
  <c r="F25" i="35"/>
  <c r="G25" i="35"/>
  <c r="H25" i="35"/>
  <c r="I25" i="35"/>
  <c r="J25" i="35"/>
  <c r="K25" i="35"/>
  <c r="C26" i="35"/>
  <c r="D26" i="35"/>
  <c r="E26" i="35"/>
  <c r="F26" i="35"/>
  <c r="G26" i="35"/>
  <c r="H26" i="35"/>
  <c r="I26" i="35"/>
  <c r="J26" i="35"/>
  <c r="K26" i="35"/>
  <c r="C27" i="35"/>
  <c r="D27" i="35"/>
  <c r="E27" i="35"/>
  <c r="F27" i="35"/>
  <c r="G27" i="35"/>
  <c r="H27" i="35"/>
  <c r="I27" i="35"/>
  <c r="J27" i="35"/>
  <c r="K27" i="35"/>
  <c r="C28" i="35"/>
  <c r="D28" i="35"/>
  <c r="E28" i="35"/>
  <c r="F28" i="35"/>
  <c r="G28" i="35"/>
  <c r="H28" i="35"/>
  <c r="I28" i="35"/>
  <c r="J28" i="35"/>
  <c r="K28" i="35"/>
  <c r="C29" i="35"/>
  <c r="D29" i="35"/>
  <c r="E29" i="35"/>
  <c r="F29" i="35"/>
  <c r="G29" i="35"/>
  <c r="H29" i="35"/>
  <c r="I29" i="35"/>
  <c r="J29" i="35"/>
  <c r="K29" i="35"/>
  <c r="C30" i="35"/>
  <c r="D30" i="35"/>
  <c r="E30" i="35"/>
  <c r="F30" i="35"/>
  <c r="G30" i="35"/>
  <c r="H30" i="35"/>
  <c r="I30" i="35"/>
  <c r="J30" i="35"/>
  <c r="K30" i="35"/>
  <c r="C31" i="35"/>
  <c r="D31" i="35"/>
  <c r="E31" i="35"/>
  <c r="F31" i="35"/>
  <c r="G31" i="35"/>
  <c r="H31" i="35"/>
  <c r="I31" i="35"/>
  <c r="J31" i="35"/>
  <c r="K31" i="35"/>
  <c r="C32" i="35"/>
  <c r="D32" i="35"/>
  <c r="E32" i="35"/>
  <c r="F32" i="35"/>
  <c r="G32" i="35"/>
  <c r="H32" i="35"/>
  <c r="I32" i="35"/>
  <c r="J32" i="35"/>
  <c r="K32" i="35"/>
  <c r="C33" i="35"/>
  <c r="D33" i="35"/>
  <c r="E33" i="35"/>
  <c r="F33" i="35"/>
  <c r="G33" i="35"/>
  <c r="H33" i="35"/>
  <c r="I33" i="35"/>
  <c r="J33" i="35"/>
  <c r="K33" i="35"/>
  <c r="C34" i="35"/>
  <c r="D34" i="35"/>
  <c r="E34" i="35"/>
  <c r="F34" i="35"/>
  <c r="G34" i="35"/>
  <c r="H34" i="35"/>
  <c r="I34" i="35"/>
  <c r="J34" i="35"/>
  <c r="K34" i="35"/>
  <c r="C35" i="35"/>
  <c r="D35" i="35"/>
  <c r="E35" i="35"/>
  <c r="F35" i="35"/>
  <c r="G35" i="35"/>
  <c r="H35" i="35"/>
  <c r="I35" i="35"/>
  <c r="J35" i="35"/>
  <c r="K35" i="35"/>
  <c r="C36" i="35"/>
  <c r="D36" i="35"/>
  <c r="E36" i="35"/>
  <c r="F36" i="35"/>
  <c r="G36" i="35"/>
  <c r="H36" i="35"/>
  <c r="I36" i="35"/>
  <c r="J36" i="35"/>
  <c r="K36" i="35"/>
  <c r="C37" i="35"/>
  <c r="D37" i="35"/>
  <c r="E37" i="35"/>
  <c r="F37" i="35"/>
  <c r="G37" i="35"/>
  <c r="H37" i="35"/>
  <c r="I37" i="35"/>
  <c r="J37" i="35"/>
  <c r="K37" i="35"/>
  <c r="I11" i="33" l="1"/>
  <c r="I12" i="33"/>
  <c r="I13" i="33"/>
  <c r="I14" i="33"/>
  <c r="I15" i="33"/>
  <c r="I16" i="33"/>
  <c r="I17" i="33"/>
  <c r="I18" i="33"/>
  <c r="I19" i="33"/>
  <c r="I20" i="33"/>
  <c r="H11" i="33"/>
  <c r="H12" i="33"/>
  <c r="H13" i="33"/>
  <c r="H14" i="33"/>
  <c r="H15" i="33"/>
  <c r="H16" i="33"/>
  <c r="H17" i="33"/>
  <c r="H18" i="33"/>
  <c r="H19" i="33"/>
  <c r="H20" i="33"/>
  <c r="H12" i="30" l="1"/>
  <c r="I11" i="30"/>
  <c r="I12" i="30"/>
  <c r="I13" i="30"/>
  <c r="I14" i="30"/>
  <c r="I15" i="30"/>
  <c r="I16" i="30"/>
  <c r="I17" i="30"/>
  <c r="I18" i="30"/>
  <c r="I19" i="30"/>
  <c r="I20" i="30"/>
  <c r="I11" i="29"/>
  <c r="I12" i="29"/>
  <c r="I13" i="29"/>
  <c r="I14" i="29"/>
  <c r="I15" i="29"/>
  <c r="I16" i="29"/>
  <c r="I17" i="29"/>
  <c r="I18" i="29"/>
  <c r="I19" i="29"/>
  <c r="I20" i="29"/>
  <c r="I11" i="34"/>
  <c r="I12" i="34"/>
  <c r="I13" i="34"/>
  <c r="I14" i="34"/>
  <c r="I15" i="34"/>
  <c r="I16" i="34"/>
  <c r="I17" i="34"/>
  <c r="I18" i="34"/>
  <c r="I19" i="34"/>
  <c r="I20" i="34"/>
  <c r="H11" i="34"/>
  <c r="H12" i="34"/>
  <c r="H13" i="34"/>
  <c r="H14" i="34"/>
  <c r="H15" i="34"/>
  <c r="H16" i="34"/>
  <c r="H17" i="34"/>
  <c r="H18" i="34"/>
  <c r="H19" i="34"/>
  <c r="H20" i="34"/>
  <c r="H11" i="29"/>
  <c r="H12" i="29"/>
  <c r="H13" i="29"/>
  <c r="H14" i="29"/>
  <c r="H15" i="29"/>
  <c r="H16" i="29"/>
  <c r="H17" i="29"/>
  <c r="H18" i="29"/>
  <c r="H19" i="29"/>
  <c r="H20" i="29"/>
  <c r="H11" i="30"/>
  <c r="H13" i="30"/>
  <c r="H14" i="30"/>
  <c r="H15" i="30"/>
  <c r="H16" i="30"/>
  <c r="H17" i="30"/>
  <c r="H18" i="30"/>
  <c r="H19" i="30"/>
  <c r="H20" i="30"/>
  <c r="B37" i="35" l="1"/>
  <c r="B36" i="35"/>
  <c r="B35" i="35"/>
  <c r="B34" i="35"/>
  <c r="B33" i="35"/>
  <c r="B32" i="35"/>
  <c r="B31" i="35"/>
  <c r="B30" i="35"/>
  <c r="B29" i="35"/>
  <c r="B28" i="35"/>
  <c r="B27" i="35"/>
  <c r="B26" i="35"/>
  <c r="D5" i="30" l="1"/>
  <c r="D5" i="29"/>
  <c r="D5" i="34"/>
  <c r="D5" i="33"/>
</calcChain>
</file>

<file path=xl/sharedStrings.xml><?xml version="1.0" encoding="utf-8"?>
<sst xmlns="http://schemas.openxmlformats.org/spreadsheetml/2006/main" count="116" uniqueCount="32">
  <si>
    <t>Labonr.</t>
  </si>
  <si>
    <t>%</t>
  </si>
  <si>
    <t>Referentiewaarde:</t>
  </si>
  <si>
    <t>Parameter: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</si>
  <si>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</si>
  <si>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</si>
  <si>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</si>
  <si>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</si>
  <si>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</si>
  <si>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</si>
  <si>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</si>
  <si>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Resultaat</t>
  </si>
  <si>
    <t>Stap</t>
  </si>
  <si>
    <t>Labo</t>
  </si>
  <si>
    <t>Component</t>
  </si>
  <si>
    <t>Zuurstof-</t>
  </si>
  <si>
    <t>gehalte%</t>
  </si>
  <si>
    <t>Tabel 2: gemeten concentraties (mgC/Nm³)(*) tijdens de interlaboratoriumvergelijking</t>
  </si>
  <si>
    <t>(*) normaalcondities gerefereerd naar 101,3kPa, 0°C, droog gas</t>
  </si>
  <si>
    <t>Tabel 3: Afwijking (%) van de resultaten van de deelnemers t.o.v. de referentiewaarde</t>
  </si>
  <si>
    <t>Tabel 5: Relatieve respons factoren (RRF) voor dichloormethaan, aceton en benzeen bij verschillende zuurstofgehaltes</t>
  </si>
  <si>
    <t>Statistisch gemiddelde:</t>
  </si>
  <si>
    <t>Statistisch standaard afw. abs.:</t>
  </si>
  <si>
    <t>Statistisch standaard afw. rel.:</t>
  </si>
  <si>
    <t>propaan</t>
  </si>
  <si>
    <t>Ref. Waarde</t>
  </si>
  <si>
    <r>
      <t>mgC/Nm</t>
    </r>
    <r>
      <rPr>
        <vertAlign val="superscript"/>
        <sz val="12"/>
        <color theme="1"/>
        <rFont val="Calibri"/>
        <family val="2"/>
        <scheme val="minor"/>
      </rPr>
      <t>3</t>
    </r>
  </si>
  <si>
    <t>dichloormethaan</t>
  </si>
  <si>
    <t>aceton</t>
  </si>
  <si>
    <t>benzeen</t>
  </si>
  <si>
    <t xml:space="preserve">Labo 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</si>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</sst>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49" fontId="12" fillId="2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9" fontId="5" fillId="2" borderId="0" xfId="5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quotePrefix="1" applyFont="1" applyFill="1" applyBorder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4" fillId="2" borderId="1" xfId="1" applyFont="1" applyFill="1" applyBorder="1" applyAlignment="1" applyProtection="1">
      <alignment horizontal="center"/>
      <protection hidden="1"/>
    </xf>
    <xf numFmtId="0" fontId="4" fillId="2" borderId="2" xfId="1" applyFont="1" applyFill="1" applyBorder="1" applyAlignment="1" applyProtection="1">
      <alignment horizontal="center" wrapText="1"/>
      <protection hidden="1"/>
    </xf>
    <xf numFmtId="0" fontId="4" fillId="2" borderId="9" xfId="1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" xfId="0" quotePrefix="1" applyFont="1" applyFill="1" applyBorder="1" applyAlignment="1" applyProtection="1">
      <alignment horizontal="center"/>
      <protection hidden="1"/>
    </xf>
    <xf numFmtId="0" fontId="4" fillId="2" borderId="5" xfId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quotePrefix="1" applyFont="1" applyFill="1" applyBorder="1" applyProtection="1">
      <protection hidden="1"/>
    </xf>
    <xf numFmtId="49" fontId="0" fillId="2" borderId="3" xfId="0" applyNumberFormat="1" applyFont="1" applyFill="1" applyBorder="1" applyAlignment="1" applyProtection="1">
      <alignment horizontal="center"/>
      <protection hidden="1"/>
    </xf>
    <xf numFmtId="2" fontId="5" fillId="2" borderId="10" xfId="0" applyNumberFormat="1" applyFont="1" applyFill="1" applyBorder="1" applyAlignment="1" applyProtection="1">
      <alignment horizontal="center"/>
      <protection hidden="1"/>
    </xf>
    <xf numFmtId="2" fontId="5" fillId="2" borderId="3" xfId="0" applyNumberFormat="1" applyFont="1" applyFill="1" applyBorder="1" applyAlignment="1" applyProtection="1">
      <alignment horizontal="center"/>
      <protection hidden="1"/>
    </xf>
    <xf numFmtId="165" fontId="0" fillId="2" borderId="3" xfId="0" applyNumberFormat="1" applyFont="1" applyFill="1" applyBorder="1" applyAlignment="1" applyProtection="1">
      <alignment horizontal="center"/>
      <protection hidden="1"/>
    </xf>
    <xf numFmtId="9" fontId="5" fillId="2" borderId="0" xfId="5" applyNumberFormat="1" applyFont="1" applyFill="1" applyBorder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4" xfId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 applyProtection="1">
      <alignment horizontal="center"/>
      <protection hidden="1"/>
    </xf>
    <xf numFmtId="166" fontId="4" fillId="2" borderId="4" xfId="5" applyNumberFormat="1" applyFont="1" applyFill="1" applyBorder="1" applyAlignment="1" applyProtection="1">
      <alignment horizontal="center"/>
      <protection hidden="1"/>
    </xf>
    <xf numFmtId="166" fontId="4" fillId="2" borderId="3" xfId="5" applyNumberFormat="1" applyFont="1" applyFill="1" applyBorder="1" applyAlignment="1" applyProtection="1">
      <alignment horizontal="center"/>
      <protection hidden="1"/>
    </xf>
    <xf numFmtId="166" fontId="5" fillId="2" borderId="0" xfId="0" applyNumberFormat="1" applyFont="1" applyFill="1" applyProtection="1">
      <protection hidden="1"/>
    </xf>
    <xf numFmtId="2" fontId="4" fillId="2" borderId="0" xfId="4" applyNumberFormat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1" xfId="1" applyFont="1" applyFill="1" applyBorder="1" applyAlignment="1" applyProtection="1">
      <alignment horizontal="center" wrapText="1"/>
      <protection hidden="1"/>
    </xf>
    <xf numFmtId="0" fontId="4" fillId="2" borderId="6" xfId="1" applyFont="1" applyFill="1" applyBorder="1" applyAlignment="1" applyProtection="1">
      <alignment horizontal="center"/>
      <protection hidden="1"/>
    </xf>
    <xf numFmtId="2" fontId="4" fillId="2" borderId="3" xfId="0" applyNumberFormat="1" applyFont="1" applyFill="1" applyBorder="1" applyAlignment="1" applyProtection="1">
      <alignment horizontal="center" vertical="center"/>
      <protection hidden="1"/>
    </xf>
    <xf numFmtId="165" fontId="4" fillId="2" borderId="7" xfId="1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/>
      <protection hidden="1"/>
    </xf>
    <xf numFmtId="1" fontId="10" fillId="2" borderId="0" xfId="1" applyNumberFormat="1" applyFont="1" applyFill="1" applyBorder="1" applyAlignment="1" applyProtection="1">
      <alignment horizont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quotePrefix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0" applyNumberFormat="1" applyFont="1" applyFill="1" applyBorder="1" applyAlignment="1" applyProtection="1">
      <alignment horizontal="right" vertical="center"/>
      <protection hidden="1"/>
    </xf>
    <xf numFmtId="0" fontId="7" fillId="2" borderId="11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11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7" fillId="2" borderId="8" xfId="1" applyFont="1" applyFill="1" applyBorder="1" applyAlignment="1" applyProtection="1">
      <alignment horizont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10"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'TOC stap 1'!$H$10</c:f>
              <c:strCache>
                <c:ptCount val="1"/>
                <c:pt idx="0">
                  <c:v>Labo </c:v>
                </c:pt>
              </c:strCache>
            </c:strRef>
          </c:tx>
          <c:spPr>
            <a:ln>
              <a:noFill/>
            </a:ln>
          </c:spPr>
          <c:cat>
            <c:numRef>
              <c:f>'TOC stap 1'!$C$11:$C$20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1'!$H$11:$H$20</c:f>
              <c:numCache>
                <c:formatCode>0.000</c:formatCode>
                <c:ptCount val="10"/>
                <c:pt idx="0">
                  <c:v>0.9480718700679247</c:v>
                </c:pt>
                <c:pt idx="1">
                  <c:v>0.97549543655749271</c:v>
                </c:pt>
                <c:pt idx="2">
                  <c:v>1.0185896124696712</c:v>
                </c:pt>
                <c:pt idx="3">
                  <c:v>0.99900135069140827</c:v>
                </c:pt>
                <c:pt idx="4">
                  <c:v>1.0166307862918449</c:v>
                </c:pt>
                <c:pt idx="5">
                  <c:v>1.8883084354245443</c:v>
                </c:pt>
                <c:pt idx="6">
                  <c:v>1.0489514182259787</c:v>
                </c:pt>
                <c:pt idx="7">
                  <c:v>1.015651373202932</c:v>
                </c:pt>
                <c:pt idx="8">
                  <c:v>0.9627630664016219</c:v>
                </c:pt>
                <c:pt idx="9">
                  <c:v>1.0048778292248872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8-4BC2-A74A-C4A01FC5DBF1}"/>
            </c:ext>
          </c:extLst>
        </c:ser>
        <c:ser>
          <c:idx val="1"/>
          <c:order val="1"/>
          <c:tx>
            <c:strRef>
              <c:f>'TOC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1'!$I$11:$I$20</c:f>
              <c:numCache>
                <c:formatCode>0.00</c:formatCode>
                <c:ptCount val="10"/>
                <c:pt idx="0">
                  <c:v>0.99900135069140839</c:v>
                </c:pt>
                <c:pt idx="1">
                  <c:v>0.99900135069140839</c:v>
                </c:pt>
                <c:pt idx="2">
                  <c:v>0.99900135069140839</c:v>
                </c:pt>
                <c:pt idx="3">
                  <c:v>0.99900135069140839</c:v>
                </c:pt>
                <c:pt idx="4">
                  <c:v>0.99900135069140839</c:v>
                </c:pt>
                <c:pt idx="5">
                  <c:v>0.99900135069140839</c:v>
                </c:pt>
                <c:pt idx="6">
                  <c:v>0.99900135069140839</c:v>
                </c:pt>
                <c:pt idx="7">
                  <c:v>0.99900135069140839</c:v>
                </c:pt>
                <c:pt idx="8">
                  <c:v>0.99900135069140839</c:v>
                </c:pt>
                <c:pt idx="9">
                  <c:v>0.99900135069140839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8-4BC2-A74A-C4A01FC5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9328"/>
        <c:axId val="361381248"/>
      </c:lineChart>
      <c:catAx>
        <c:axId val="361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381248"/>
        <c:crosses val="autoZero"/>
        <c:auto val="1"/>
        <c:lblAlgn val="ctr"/>
        <c:lblOffset val="100"/>
        <c:noMultiLvlLbl val="1"/>
      </c:catAx>
      <c:valAx>
        <c:axId val="36138124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379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'TOC stap 2'!$H$10</c:f>
              <c:strCache>
                <c:ptCount val="1"/>
                <c:pt idx="0">
                  <c:v>Labo </c:v>
                </c:pt>
              </c:strCache>
            </c:strRef>
          </c:tx>
          <c:spPr>
            <a:ln>
              <a:noFill/>
            </a:ln>
          </c:spPr>
          <c:cat>
            <c:numRef>
              <c:f>'TOC stap 2'!$C$11:$C$20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2'!$H$11:$H$20</c:f>
              <c:numCache>
                <c:formatCode>0.000</c:formatCode>
                <c:ptCount val="10"/>
                <c:pt idx="0">
                  <c:v>0.9662550614813773</c:v>
                </c:pt>
                <c:pt idx="1">
                  <c:v>1.029970494248367</c:v>
                </c:pt>
                <c:pt idx="2">
                  <c:v>0.97964869599696069</c:v>
                </c:pt>
                <c:pt idx="3">
                  <c:v>0.98347544871569881</c:v>
                </c:pt>
                <c:pt idx="4">
                  <c:v>1.0121760941062348</c:v>
                </c:pt>
                <c:pt idx="5">
                  <c:v>1.8664986385645219</c:v>
                </c:pt>
                <c:pt idx="6">
                  <c:v>1.107844912074688</c:v>
                </c:pt>
                <c:pt idx="7">
                  <c:v>1.0064359650281276</c:v>
                </c:pt>
                <c:pt idx="8">
                  <c:v>0.99572105741566086</c:v>
                </c:pt>
                <c:pt idx="9">
                  <c:v>1.0121760941062348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477-AF47-087CE6915F09}"/>
            </c:ext>
          </c:extLst>
        </c:ser>
        <c:ser>
          <c:idx val="1"/>
          <c:order val="1"/>
          <c:tx>
            <c:strRef>
              <c:f>'TOC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2'!$I$11:$I$20</c:f>
              <c:numCache>
                <c:formatCode>0.00</c:formatCode>
                <c:ptCount val="10"/>
                <c:pt idx="0">
                  <c:v>1.003565900489074</c:v>
                </c:pt>
                <c:pt idx="1">
                  <c:v>1.003565900489074</c:v>
                </c:pt>
                <c:pt idx="2">
                  <c:v>1.003565900489074</c:v>
                </c:pt>
                <c:pt idx="3">
                  <c:v>1.003565900489074</c:v>
                </c:pt>
                <c:pt idx="4">
                  <c:v>1.003565900489074</c:v>
                </c:pt>
                <c:pt idx="5">
                  <c:v>1.003565900489074</c:v>
                </c:pt>
                <c:pt idx="6">
                  <c:v>1.003565900489074</c:v>
                </c:pt>
                <c:pt idx="7">
                  <c:v>1.003565900489074</c:v>
                </c:pt>
                <c:pt idx="8">
                  <c:v>1.003565900489074</c:v>
                </c:pt>
                <c:pt idx="9">
                  <c:v>1.003565900489074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477-AF47-087CE691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0128"/>
        <c:axId val="362642048"/>
      </c:lineChart>
      <c:catAx>
        <c:axId val="3626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42048"/>
        <c:crosses val="autoZero"/>
        <c:auto val="1"/>
        <c:lblAlgn val="ctr"/>
        <c:lblOffset val="100"/>
        <c:noMultiLvlLbl val="1"/>
      </c:catAx>
      <c:valAx>
        <c:axId val="36264204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0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743531920891193E-2"/>
          <c:y val="0.14802723983826346"/>
          <c:w val="0.83480591995333819"/>
          <c:h val="0.68167837128467046"/>
        </c:manualLayout>
      </c:layout>
      <c:lineChart>
        <c:grouping val="standard"/>
        <c:varyColors val="0"/>
        <c:ser>
          <c:idx val="0"/>
          <c:order val="0"/>
          <c:tx>
            <c:strRef>
              <c:f>'TOC stap 3'!$H$10</c:f>
              <c:strCache>
                <c:ptCount val="1"/>
                <c:pt idx="0">
                  <c:v>Labo </c:v>
                </c:pt>
              </c:strCache>
            </c:strRef>
          </c:tx>
          <c:spPr>
            <a:ln>
              <a:noFill/>
            </a:ln>
          </c:spPr>
          <c:cat>
            <c:numRef>
              <c:f>'TOC stap 3'!$C$11:$C$20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3'!$H$11:$H$20</c:f>
              <c:numCache>
                <c:formatCode>0.000</c:formatCode>
                <c:ptCount val="10"/>
                <c:pt idx="0">
                  <c:v>1.0287595437498742</c:v>
                </c:pt>
                <c:pt idx="1">
                  <c:v>0.9964874977884054</c:v>
                </c:pt>
                <c:pt idx="2">
                  <c:v>1.0203039858560397</c:v>
                </c:pt>
                <c:pt idx="3">
                  <c:v>1.0231225051539843</c:v>
                </c:pt>
                <c:pt idx="4">
                  <c:v>1.0400336209416536</c:v>
                </c:pt>
                <c:pt idx="5">
                  <c:v>1.9271625699697983</c:v>
                </c:pt>
                <c:pt idx="6">
                  <c:v>1.110496603390275</c:v>
                </c:pt>
                <c:pt idx="7">
                  <c:v>1.0287595437498742</c:v>
                </c:pt>
                <c:pt idx="8">
                  <c:v>1.0780836314639091</c:v>
                </c:pt>
                <c:pt idx="9">
                  <c:v>0.99775583147248059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6-4F7A-BD24-8ADC04B8E54A}"/>
            </c:ext>
          </c:extLst>
        </c:ser>
        <c:ser>
          <c:idx val="1"/>
          <c:order val="1"/>
          <c:tx>
            <c:strRef>
              <c:f>'TOC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3'!$I$11:$I$20</c:f>
              <c:numCache>
                <c:formatCode>0.00</c:formatCode>
                <c:ptCount val="10"/>
                <c:pt idx="0">
                  <c:v>1.0332691746265859</c:v>
                </c:pt>
                <c:pt idx="1">
                  <c:v>1.0332691746265859</c:v>
                </c:pt>
                <c:pt idx="2">
                  <c:v>1.0332691746265859</c:v>
                </c:pt>
                <c:pt idx="3">
                  <c:v>1.0332691746265859</c:v>
                </c:pt>
                <c:pt idx="4">
                  <c:v>1.0332691746265859</c:v>
                </c:pt>
                <c:pt idx="5">
                  <c:v>1.0332691746265859</c:v>
                </c:pt>
                <c:pt idx="6">
                  <c:v>1.0332691746265859</c:v>
                </c:pt>
                <c:pt idx="7">
                  <c:v>1.0332691746265859</c:v>
                </c:pt>
                <c:pt idx="8">
                  <c:v>1.0332691746265859</c:v>
                </c:pt>
                <c:pt idx="9">
                  <c:v>1.0332691746265859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6-4F7A-BD24-8ADC04B8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72128"/>
        <c:axId val="362674048"/>
      </c:lineChart>
      <c:catAx>
        <c:axId val="3626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74048"/>
        <c:crosses val="autoZero"/>
        <c:auto val="1"/>
        <c:lblAlgn val="ctr"/>
        <c:lblOffset val="100"/>
        <c:noMultiLvlLbl val="1"/>
      </c:catAx>
      <c:valAx>
        <c:axId val="36267404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7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94248150466915"/>
          <c:y val="0.45310716883281149"/>
          <c:w val="0.10963168058409092"/>
          <c:h val="0.116195427378806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'TOC stap 13'!$H$10</c:f>
              <c:strCache>
                <c:ptCount val="1"/>
                <c:pt idx="0">
                  <c:v>Labo </c:v>
                </c:pt>
              </c:strCache>
            </c:strRef>
          </c:tx>
          <c:spPr>
            <a:ln>
              <a:noFill/>
            </a:ln>
          </c:spPr>
          <c:cat>
            <c:numRef>
              <c:f>'TOC stap 13'!$C$11:$C$20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13'!$H$11:$H$20</c:f>
              <c:numCache>
                <c:formatCode>0.000</c:formatCode>
                <c:ptCount val="10"/>
                <c:pt idx="0">
                  <c:v>0.94317480462335912</c:v>
                </c:pt>
                <c:pt idx="1">
                  <c:v>0.95198952242357737</c:v>
                </c:pt>
                <c:pt idx="2">
                  <c:v>1.0087954815805398</c:v>
                </c:pt>
                <c:pt idx="3">
                  <c:v>0.98235132817988491</c:v>
                </c:pt>
                <c:pt idx="4">
                  <c:v>1.0136925470251055</c:v>
                </c:pt>
                <c:pt idx="5">
                  <c:v>1.8716584129130209</c:v>
                </c:pt>
                <c:pt idx="6">
                  <c:v>1.0499308313148918</c:v>
                </c:pt>
                <c:pt idx="7">
                  <c:v>1.0136925470251055</c:v>
                </c:pt>
                <c:pt idx="8">
                  <c:v>0.95198952242357737</c:v>
                </c:pt>
                <c:pt idx="9">
                  <c:v>0.96668071875727468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C7-4589-9C6A-556464D11D36}"/>
            </c:ext>
          </c:extLst>
        </c:ser>
        <c:ser>
          <c:idx val="1"/>
          <c:order val="1"/>
          <c:tx>
            <c:strRef>
              <c:f>'TOC stap 13'!$I$10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722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'TOC stap 13'!$I$11:$I$20</c:f>
              <c:numCache>
                <c:formatCode>0.00</c:formatCode>
                <c:ptCount val="10"/>
                <c:pt idx="0">
                  <c:v>0.9872483936244506</c:v>
                </c:pt>
                <c:pt idx="1">
                  <c:v>0.9872483936244506</c:v>
                </c:pt>
                <c:pt idx="2">
                  <c:v>0.9872483936244506</c:v>
                </c:pt>
                <c:pt idx="3">
                  <c:v>0.9872483936244506</c:v>
                </c:pt>
                <c:pt idx="4">
                  <c:v>0.9872483936244506</c:v>
                </c:pt>
                <c:pt idx="5">
                  <c:v>0.9872483936244506</c:v>
                </c:pt>
                <c:pt idx="6">
                  <c:v>0.9872483936244506</c:v>
                </c:pt>
                <c:pt idx="7">
                  <c:v>0.9872483936244506</c:v>
                </c:pt>
                <c:pt idx="8">
                  <c:v>0.9872483936244506</c:v>
                </c:pt>
                <c:pt idx="9">
                  <c:v>0.9872483936244506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7-4589-9C6A-556464D1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2176"/>
        <c:axId val="362824832"/>
      </c:lineChart>
      <c:catAx>
        <c:axId val="3628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62824832"/>
        <c:crosses val="autoZero"/>
        <c:auto val="1"/>
        <c:lblAlgn val="ctr"/>
        <c:lblOffset val="100"/>
        <c:noMultiLvlLbl val="1"/>
      </c:catAx>
      <c:valAx>
        <c:axId val="362824832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2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8</xdr:row>
      <xdr:rowOff>369094</xdr:rowOff>
    </xdr:from>
    <xdr:to>
      <xdr:col>21</xdr:col>
      <xdr:colOff>59530</xdr:colOff>
      <xdr:row>26</xdr:row>
      <xdr:rowOff>130970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595310</xdr:colOff>
      <xdr:row>8</xdr:row>
      <xdr:rowOff>392905</xdr:rowOff>
    </xdr:from>
    <xdr:to>
      <xdr:col>21</xdr:col>
      <xdr:colOff>202405</xdr:colOff>
      <xdr:row>26</xdr:row>
      <xdr:rowOff>71439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571502</xdr:colOff>
      <xdr:row>8</xdr:row>
      <xdr:rowOff>369092</xdr:rowOff>
    </xdr:from>
    <xdr:to>
      <xdr:col>21</xdr:col>
      <xdr:colOff>285749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607217</xdr:colOff>
      <xdr:row>8</xdr:row>
      <xdr:rowOff>535778</xdr:rowOff>
    </xdr:from>
    <xdr:to>
      <xdr:col>21</xdr:col>
      <xdr:colOff>35719</xdr:colOff>
      <xdr:row>26</xdr:row>
      <xdr:rowOff>83343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80" zoomScaleNormal="80" workbookViewId="0">
      <selection activeCell="D3" sqref="D3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7</v>
      </c>
      <c r="E1" s="3"/>
      <c r="F1" s="4"/>
    </row>
    <row r="2" spans="1:10" ht="18" x14ac:dyDescent="0.25">
      <c r="C2" s="5" t="s">
        <v>2</v>
      </c>
      <c r="D2" s="64">
        <v>102.10196405581019</v>
      </c>
      <c r="E2" s="1" t="s">
        <v>26</v>
      </c>
    </row>
    <row r="3" spans="1:10" ht="18" x14ac:dyDescent="0.25">
      <c r="C3" s="5" t="s">
        <v>21</v>
      </c>
      <c r="D3" s="7">
        <v>102</v>
      </c>
      <c r="E3" s="1" t="s">
        <v>26</v>
      </c>
      <c r="F3" s="8"/>
    </row>
    <row r="4" spans="1:10" ht="18" x14ac:dyDescent="0.25">
      <c r="C4" s="5" t="s">
        <v>22</v>
      </c>
      <c r="D4" s="9">
        <v>3.7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3.6274509803921573</v>
      </c>
      <c r="E5" s="1" t="s">
        <v>1</v>
      </c>
      <c r="F5" s="8"/>
    </row>
    <row r="6" spans="1:10" x14ac:dyDescent="0.25">
      <c r="C6" s="5" t="s">
        <v>4</v>
      </c>
      <c r="D6" s="11">
        <f>COUNTA(E11:E27)</f>
        <v>10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  <c r="H10" s="1" t="s">
        <v>30</v>
      </c>
      <c r="I10" s="1" t="s">
        <v>31</v>
      </c>
    </row>
    <row r="11" spans="1:10" x14ac:dyDescent="0.25">
      <c r="A11" s="21"/>
      <c r="B11" s="14"/>
      <c r="C11" s="16">
        <v>127</v>
      </c>
      <c r="D11" s="17">
        <v>96.8</v>
      </c>
      <c r="E11" s="56">
        <v>-1.42</v>
      </c>
      <c r="F11" s="18">
        <f t="shared" ref="F11:F20" si="0">((D11-$D$2)/$D$2)*100</f>
        <v>-5.1928129932075251</v>
      </c>
      <c r="H11" s="19">
        <f t="shared" ref="H11:H20" si="1">(100+F11)/100</f>
        <v>0.9480718700679247</v>
      </c>
      <c r="I11" s="1">
        <f t="shared" ref="I11:I20" si="2">1+($D$3-$D$2)/$D$2</f>
        <v>0.99900135069140839</v>
      </c>
      <c r="J11" s="20"/>
    </row>
    <row r="12" spans="1:10" x14ac:dyDescent="0.25">
      <c r="A12" s="22"/>
      <c r="C12" s="16">
        <v>146</v>
      </c>
      <c r="D12" s="17">
        <v>99.6</v>
      </c>
      <c r="E12" s="56">
        <v>-0.64</v>
      </c>
      <c r="F12" s="18">
        <f t="shared" si="0"/>
        <v>-2.4504563442507208</v>
      </c>
      <c r="H12" s="19">
        <f t="shared" si="1"/>
        <v>0.97549543655749271</v>
      </c>
      <c r="I12" s="1">
        <f t="shared" si="2"/>
        <v>0.99900135069140839</v>
      </c>
      <c r="J12" s="20"/>
    </row>
    <row r="13" spans="1:10" x14ac:dyDescent="0.25">
      <c r="C13" s="16">
        <v>187</v>
      </c>
      <c r="D13" s="17">
        <v>104</v>
      </c>
      <c r="E13" s="56">
        <v>0.55000000000000004</v>
      </c>
      <c r="F13" s="18">
        <f t="shared" si="0"/>
        <v>1.8589612469671248</v>
      </c>
      <c r="H13" s="19">
        <f t="shared" si="1"/>
        <v>1.0185896124696712</v>
      </c>
      <c r="I13" s="1">
        <f t="shared" si="2"/>
        <v>0.99900135069140839</v>
      </c>
      <c r="J13" s="20"/>
    </row>
    <row r="14" spans="1:10" x14ac:dyDescent="0.25">
      <c r="C14" s="16">
        <v>215</v>
      </c>
      <c r="D14" s="17">
        <v>102</v>
      </c>
      <c r="E14" s="56">
        <v>0</v>
      </c>
      <c r="F14" s="18">
        <f t="shared" si="0"/>
        <v>-9.9864930859166173E-2</v>
      </c>
      <c r="H14" s="19">
        <f t="shared" si="1"/>
        <v>0.99900135069140827</v>
      </c>
      <c r="I14" s="1">
        <f t="shared" si="2"/>
        <v>0.99900135069140839</v>
      </c>
      <c r="J14" s="20"/>
    </row>
    <row r="15" spans="1:10" x14ac:dyDescent="0.25">
      <c r="C15" s="16">
        <v>324</v>
      </c>
      <c r="D15" s="17">
        <v>103.8</v>
      </c>
      <c r="E15" s="56">
        <v>0.5</v>
      </c>
      <c r="F15" s="18">
        <f t="shared" si="0"/>
        <v>1.6630786291844928</v>
      </c>
      <c r="H15" s="19">
        <f t="shared" si="1"/>
        <v>1.0166307862918449</v>
      </c>
      <c r="I15" s="1">
        <f t="shared" si="2"/>
        <v>0.99900135069140839</v>
      </c>
      <c r="J15" s="20"/>
    </row>
    <row r="16" spans="1:10" x14ac:dyDescent="0.25">
      <c r="C16" s="16">
        <v>338</v>
      </c>
      <c r="D16" s="17">
        <v>192.8</v>
      </c>
      <c r="E16" s="61">
        <v>24.84</v>
      </c>
      <c r="F16" s="18">
        <f t="shared" si="0"/>
        <v>88.830843542454446</v>
      </c>
      <c r="H16" s="19">
        <f t="shared" si="1"/>
        <v>1.8883084354245443</v>
      </c>
      <c r="I16" s="1">
        <f t="shared" si="2"/>
        <v>0.99900135069140839</v>
      </c>
      <c r="J16" s="20"/>
    </row>
    <row r="17" spans="3:10" x14ac:dyDescent="0.25">
      <c r="C17" s="23">
        <v>722</v>
      </c>
      <c r="D17" s="17">
        <v>107.1</v>
      </c>
      <c r="E17" s="56">
        <v>1.4</v>
      </c>
      <c r="F17" s="18">
        <f t="shared" si="0"/>
        <v>4.8951418225978696</v>
      </c>
      <c r="H17" s="19">
        <f t="shared" si="1"/>
        <v>1.0489514182259787</v>
      </c>
      <c r="I17" s="1">
        <f t="shared" si="2"/>
        <v>0.99900135069140839</v>
      </c>
      <c r="J17" s="20"/>
    </row>
    <row r="18" spans="3:10" x14ac:dyDescent="0.25">
      <c r="C18" s="16">
        <v>761</v>
      </c>
      <c r="D18" s="17">
        <v>103.7</v>
      </c>
      <c r="E18" s="56">
        <v>0.47</v>
      </c>
      <c r="F18" s="18">
        <f t="shared" si="0"/>
        <v>1.5651373202931838</v>
      </c>
      <c r="H18" s="19">
        <f t="shared" si="1"/>
        <v>1.015651373202932</v>
      </c>
      <c r="I18" s="1">
        <f t="shared" si="2"/>
        <v>0.99900135069140839</v>
      </c>
      <c r="J18" s="20"/>
    </row>
    <row r="19" spans="3:10" x14ac:dyDescent="0.25">
      <c r="C19" s="16">
        <v>961</v>
      </c>
      <c r="D19" s="17">
        <v>98.3</v>
      </c>
      <c r="E19" s="56">
        <v>-1.02</v>
      </c>
      <c r="F19" s="18">
        <f t="shared" si="0"/>
        <v>-3.723693359837807</v>
      </c>
      <c r="H19" s="19">
        <f t="shared" si="1"/>
        <v>0.9627630664016219</v>
      </c>
      <c r="I19" s="1">
        <f t="shared" si="2"/>
        <v>0.99900135069140839</v>
      </c>
      <c r="J19" s="20"/>
    </row>
    <row r="20" spans="3:10" x14ac:dyDescent="0.25">
      <c r="C20" s="16">
        <v>964</v>
      </c>
      <c r="D20" s="17">
        <v>102.6</v>
      </c>
      <c r="E20" s="56">
        <v>0.17</v>
      </c>
      <c r="F20" s="18">
        <f t="shared" si="0"/>
        <v>0.48778292248871552</v>
      </c>
      <c r="H20" s="19">
        <f t="shared" si="1"/>
        <v>1.0048778292248872</v>
      </c>
      <c r="I20" s="1">
        <f t="shared" si="2"/>
        <v>0.99900135069140839</v>
      </c>
    </row>
    <row r="21" spans="3:10" x14ac:dyDescent="0.25">
      <c r="C21" s="16"/>
      <c r="D21" s="17"/>
      <c r="F21" s="18"/>
      <c r="H21" s="19"/>
    </row>
    <row r="22" spans="3:10" x14ac:dyDescent="0.25">
      <c r="C22" s="16"/>
      <c r="D22" s="17"/>
      <c r="F22" s="18"/>
      <c r="H22" s="19"/>
    </row>
    <row r="23" spans="3:10" x14ac:dyDescent="0.25">
      <c r="C23" s="16"/>
      <c r="D23" s="17"/>
      <c r="F23" s="18"/>
      <c r="H23" s="19"/>
    </row>
    <row r="24" spans="3:10" x14ac:dyDescent="0.25">
      <c r="C24" s="16"/>
      <c r="D24" s="17"/>
      <c r="F24" s="18"/>
      <c r="H24" s="19"/>
    </row>
    <row r="25" spans="3:10" x14ac:dyDescent="0.25">
      <c r="C25" s="16"/>
      <c r="D25" s="17"/>
      <c r="F25" s="18"/>
      <c r="H25" s="19"/>
    </row>
    <row r="26" spans="3:10" x14ac:dyDescent="0.25">
      <c r="C26" s="16"/>
      <c r="D26" s="17"/>
      <c r="F26" s="18"/>
      <c r="H26" s="19"/>
    </row>
    <row r="27" spans="3:10" x14ac:dyDescent="0.25">
      <c r="C27" s="16"/>
      <c r="D27" s="17"/>
      <c r="F27" s="18"/>
      <c r="H27" s="19"/>
    </row>
    <row r="28" spans="3:10" x14ac:dyDescent="0.25">
      <c r="E28" s="57"/>
    </row>
    <row r="29" spans="3:10" x14ac:dyDescent="0.25">
      <c r="E29" s="21"/>
    </row>
    <row r="30" spans="3:10" x14ac:dyDescent="0.25">
      <c r="E30" s="21"/>
    </row>
    <row r="31" spans="3:10" x14ac:dyDescent="0.25">
      <c r="E31" s="21"/>
    </row>
  </sheetData>
  <sheetProtection algorithmName="SHA-512" hashValue="fqK+8XjohYgpu4OrCH+ribaUNpq29GtMdpDXomSFzwx8AMZ/6kIXTi43DuhW0zg5u/suSFNGSIVj3iY2VfGXEw==" saltValue="iz/34bgn5ES/13DyC3KT0w==" spinCount="100000" sheet="1" objects="1" scenarios="1" selectLockedCells="1" selectUnlockedCells="1"/>
  <sortState xmlns:xlrd2="http://schemas.microsoft.com/office/spreadsheetml/2017/richdata2"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80" zoomScaleNormal="8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6.42578125" style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8</v>
      </c>
      <c r="E1" s="3"/>
      <c r="F1" s="4"/>
    </row>
    <row r="2" spans="1:10" ht="18" x14ac:dyDescent="0.25">
      <c r="C2" s="5" t="s">
        <v>2</v>
      </c>
      <c r="D2" s="63">
        <v>52.263633085220626</v>
      </c>
      <c r="E2" s="1" t="s">
        <v>26</v>
      </c>
    </row>
    <row r="3" spans="1:10" ht="18" x14ac:dyDescent="0.25">
      <c r="C3" s="5" t="s">
        <v>21</v>
      </c>
      <c r="D3" s="7">
        <v>52.45</v>
      </c>
      <c r="E3" s="1" t="s">
        <v>26</v>
      </c>
      <c r="F3" s="8"/>
    </row>
    <row r="4" spans="1:10" ht="18" x14ac:dyDescent="0.25">
      <c r="C4" s="5" t="s">
        <v>22</v>
      </c>
      <c r="D4" s="9">
        <v>1.5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2.8598665395614868</v>
      </c>
      <c r="E5" s="1" t="s">
        <v>1</v>
      </c>
      <c r="F5" s="8"/>
    </row>
    <row r="6" spans="1:10" x14ac:dyDescent="0.25">
      <c r="C6" s="5" t="s">
        <v>4</v>
      </c>
      <c r="D6" s="11">
        <f>COUNTA(E11:E27)</f>
        <v>10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  <c r="H10" s="1" t="s">
        <v>30</v>
      </c>
      <c r="I10" s="1" t="s">
        <v>31</v>
      </c>
    </row>
    <row r="11" spans="1:10" x14ac:dyDescent="0.25">
      <c r="C11" s="16">
        <v>127</v>
      </c>
      <c r="D11" s="17">
        <v>50.5</v>
      </c>
      <c r="E11" s="56">
        <v>-1.3</v>
      </c>
      <c r="F11" s="18">
        <f t="shared" ref="F11:F20" si="0">((D11-$D$2)/$D$2)*100</f>
        <v>-3.3744938518622711</v>
      </c>
      <c r="H11" s="19">
        <f t="shared" ref="H11:H20" si="1">(100+F11)/100</f>
        <v>0.9662550614813773</v>
      </c>
      <c r="I11" s="1">
        <f t="shared" ref="I11:I20" si="2">1+($D$3-$D$2)/$D$2</f>
        <v>1.003565900489074</v>
      </c>
      <c r="J11" s="20"/>
    </row>
    <row r="12" spans="1:10" x14ac:dyDescent="0.25">
      <c r="A12" s="22"/>
      <c r="C12" s="16">
        <v>146</v>
      </c>
      <c r="D12" s="17">
        <v>53.83</v>
      </c>
      <c r="E12" s="56">
        <v>0.92</v>
      </c>
      <c r="F12" s="18">
        <f t="shared" si="0"/>
        <v>2.9970494248367086</v>
      </c>
      <c r="H12" s="19">
        <f t="shared" si="1"/>
        <v>1.029970494248367</v>
      </c>
      <c r="I12" s="1">
        <f t="shared" si="2"/>
        <v>1.003565900489074</v>
      </c>
      <c r="J12" s="20"/>
    </row>
    <row r="13" spans="1:10" x14ac:dyDescent="0.25">
      <c r="A13" s="21"/>
      <c r="C13" s="16">
        <v>187</v>
      </c>
      <c r="D13" s="17">
        <v>51.2</v>
      </c>
      <c r="E13" s="56">
        <v>-0.83</v>
      </c>
      <c r="F13" s="18">
        <f t="shared" si="0"/>
        <v>-2.0351304003039203</v>
      </c>
      <c r="H13" s="19">
        <f t="shared" si="1"/>
        <v>0.97964869599696069</v>
      </c>
      <c r="I13" s="1">
        <f t="shared" si="2"/>
        <v>1.003565900489074</v>
      </c>
      <c r="J13" s="20"/>
    </row>
    <row r="14" spans="1:10" x14ac:dyDescent="0.25">
      <c r="C14" s="16">
        <v>215</v>
      </c>
      <c r="D14" s="17">
        <v>51.4</v>
      </c>
      <c r="E14" s="56">
        <v>-0.7</v>
      </c>
      <c r="F14" s="18">
        <f t="shared" si="0"/>
        <v>-1.6524551284301161</v>
      </c>
      <c r="H14" s="19">
        <f t="shared" si="1"/>
        <v>0.98347544871569881</v>
      </c>
      <c r="I14" s="1">
        <f t="shared" si="2"/>
        <v>1.003565900489074</v>
      </c>
      <c r="J14" s="20"/>
    </row>
    <row r="15" spans="1:10" x14ac:dyDescent="0.25">
      <c r="C15" s="16">
        <v>324</v>
      </c>
      <c r="D15" s="17">
        <v>52.9</v>
      </c>
      <c r="E15" s="56">
        <v>0.3</v>
      </c>
      <c r="F15" s="18">
        <f t="shared" si="0"/>
        <v>1.2176094106234798</v>
      </c>
      <c r="H15" s="19">
        <f t="shared" si="1"/>
        <v>1.0121760941062348</v>
      </c>
      <c r="I15" s="1">
        <f t="shared" si="2"/>
        <v>1.003565900489074</v>
      </c>
      <c r="J15" s="20"/>
    </row>
    <row r="16" spans="1:10" x14ac:dyDescent="0.25">
      <c r="C16" s="16">
        <v>338</v>
      </c>
      <c r="D16" s="17">
        <v>97.55</v>
      </c>
      <c r="E16" s="61">
        <v>29.99</v>
      </c>
      <c r="F16" s="18">
        <f t="shared" si="0"/>
        <v>86.649863856452185</v>
      </c>
      <c r="H16" s="19">
        <f t="shared" si="1"/>
        <v>1.8664986385645219</v>
      </c>
      <c r="I16" s="1">
        <f t="shared" si="2"/>
        <v>1.003565900489074</v>
      </c>
      <c r="J16" s="20"/>
    </row>
    <row r="17" spans="3:10" x14ac:dyDescent="0.25">
      <c r="C17" s="23">
        <v>722</v>
      </c>
      <c r="D17" s="17">
        <v>57.9</v>
      </c>
      <c r="E17" s="61">
        <v>3.62</v>
      </c>
      <c r="F17" s="18">
        <f t="shared" si="0"/>
        <v>10.784491207468799</v>
      </c>
      <c r="H17" s="19">
        <f t="shared" si="1"/>
        <v>1.107844912074688</v>
      </c>
      <c r="I17" s="1">
        <f t="shared" si="2"/>
        <v>1.003565900489074</v>
      </c>
      <c r="J17" s="20"/>
    </row>
    <row r="18" spans="3:10" x14ac:dyDescent="0.25">
      <c r="C18" s="16">
        <v>761</v>
      </c>
      <c r="D18" s="17">
        <v>52.6</v>
      </c>
      <c r="E18" s="56">
        <v>0.1</v>
      </c>
      <c r="F18" s="18">
        <f t="shared" si="0"/>
        <v>0.64359650281276615</v>
      </c>
      <c r="H18" s="19">
        <f t="shared" si="1"/>
        <v>1.0064359650281276</v>
      </c>
      <c r="I18" s="1">
        <f t="shared" si="2"/>
        <v>1.003565900489074</v>
      </c>
      <c r="J18" s="20"/>
    </row>
    <row r="19" spans="3:10" x14ac:dyDescent="0.25">
      <c r="C19" s="16">
        <v>961</v>
      </c>
      <c r="D19" s="17">
        <v>52.04</v>
      </c>
      <c r="E19" s="56">
        <v>-0.27</v>
      </c>
      <c r="F19" s="18">
        <f t="shared" si="0"/>
        <v>-0.42789425843391404</v>
      </c>
      <c r="H19" s="19">
        <f t="shared" si="1"/>
        <v>0.99572105741566086</v>
      </c>
      <c r="I19" s="1">
        <f t="shared" si="2"/>
        <v>1.003565900489074</v>
      </c>
      <c r="J19" s="20"/>
    </row>
    <row r="20" spans="3:10" x14ac:dyDescent="0.25">
      <c r="C20" s="16">
        <v>964</v>
      </c>
      <c r="D20" s="17">
        <v>52.9</v>
      </c>
      <c r="E20" s="56">
        <v>0.3</v>
      </c>
      <c r="F20" s="18">
        <f t="shared" si="0"/>
        <v>1.2176094106234798</v>
      </c>
      <c r="H20" s="19">
        <f t="shared" si="1"/>
        <v>1.0121760941062348</v>
      </c>
      <c r="I20" s="1">
        <f t="shared" si="2"/>
        <v>1.003565900489074</v>
      </c>
    </row>
    <row r="21" spans="3:10" x14ac:dyDescent="0.25">
      <c r="C21" s="16"/>
      <c r="D21" s="17"/>
      <c r="F21" s="18"/>
      <c r="H21" s="19"/>
    </row>
    <row r="22" spans="3:10" x14ac:dyDescent="0.25">
      <c r="C22" s="16"/>
      <c r="D22" s="17"/>
      <c r="F22" s="18"/>
      <c r="H22" s="19"/>
    </row>
    <row r="23" spans="3:10" x14ac:dyDescent="0.25">
      <c r="C23" s="16"/>
      <c r="D23" s="17"/>
      <c r="F23" s="18"/>
      <c r="H23" s="19"/>
    </row>
    <row r="24" spans="3:10" x14ac:dyDescent="0.25">
      <c r="C24" s="16"/>
      <c r="D24" s="17"/>
      <c r="F24" s="18"/>
      <c r="H24" s="19"/>
    </row>
    <row r="25" spans="3:10" x14ac:dyDescent="0.25">
      <c r="C25" s="16"/>
      <c r="D25" s="17"/>
      <c r="F25" s="18"/>
      <c r="H25" s="19"/>
    </row>
    <row r="26" spans="3:10" x14ac:dyDescent="0.25">
      <c r="C26" s="16"/>
      <c r="D26" s="17"/>
      <c r="F26" s="18"/>
      <c r="H26" s="19"/>
    </row>
    <row r="27" spans="3:10" x14ac:dyDescent="0.25">
      <c r="C27" s="16"/>
      <c r="D27" s="17"/>
      <c r="F27" s="18"/>
      <c r="H27" s="19"/>
    </row>
    <row r="28" spans="3:10" x14ac:dyDescent="0.25">
      <c r="E28" s="57"/>
    </row>
    <row r="29" spans="3:10" x14ac:dyDescent="0.25">
      <c r="E29" s="21"/>
    </row>
    <row r="30" spans="3:10" x14ac:dyDescent="0.25">
      <c r="E30" s="21"/>
    </row>
    <row r="31" spans="3:10" x14ac:dyDescent="0.25">
      <c r="E31" s="21"/>
    </row>
  </sheetData>
  <sheetProtection algorithmName="SHA-512" hashValue="AyDJKBOeEAYhfG5PrPFm9lVkzmghNnnhqzD5lPQvdPqzxqav22F+Upx67iBa9x2NDX7s5x1v73UJTAr+paTcJA==" saltValue="DejMXPrESCI/mklUitad/A==" spinCount="100000" sheet="1" objects="1" scenarios="1" selectLockedCells="1" selectUnlockedCells="1"/>
  <sortState xmlns:xlrd2="http://schemas.microsoft.com/office/spreadsheetml/2017/richdata2"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zoomScale="80" zoomScaleNormal="8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10</v>
      </c>
      <c r="E1" s="3"/>
      <c r="F1" s="4"/>
    </row>
    <row r="2" spans="1:10" ht="18" x14ac:dyDescent="0.25">
      <c r="C2" s="5" t="s">
        <v>2</v>
      </c>
      <c r="D2" s="63">
        <v>70.959244503250744</v>
      </c>
      <c r="E2" s="1" t="s">
        <v>26</v>
      </c>
    </row>
    <row r="3" spans="1:10" ht="18" x14ac:dyDescent="0.25">
      <c r="C3" s="5" t="s">
        <v>21</v>
      </c>
      <c r="D3" s="6">
        <v>73.319999999999993</v>
      </c>
      <c r="E3" s="1" t="s">
        <v>26</v>
      </c>
      <c r="F3" s="8"/>
    </row>
    <row r="4" spans="1:10" ht="18" x14ac:dyDescent="0.25">
      <c r="C4" s="5" t="s">
        <v>22</v>
      </c>
      <c r="D4" s="54">
        <v>2.5099999999999998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3.4233496999454447</v>
      </c>
      <c r="E5" s="1" t="s">
        <v>1</v>
      </c>
      <c r="F5" s="8"/>
    </row>
    <row r="6" spans="1:10" x14ac:dyDescent="0.25">
      <c r="C6" s="5" t="s">
        <v>4</v>
      </c>
      <c r="D6" s="11">
        <f>COUNTA(E11:E27)</f>
        <v>10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  <c r="H10" s="1" t="s">
        <v>30</v>
      </c>
      <c r="I10" s="1" t="s">
        <v>31</v>
      </c>
    </row>
    <row r="11" spans="1:10" x14ac:dyDescent="0.25">
      <c r="A11" s="22"/>
      <c r="B11" s="14"/>
      <c r="C11" s="16">
        <v>127</v>
      </c>
      <c r="D11" s="17">
        <v>73</v>
      </c>
      <c r="E11" s="56">
        <v>-0.13</v>
      </c>
      <c r="F11" s="18">
        <f t="shared" ref="F11:F20" si="0">((D11-$D$2)/$D$2)*100</f>
        <v>2.8759543749874141</v>
      </c>
      <c r="H11" s="19">
        <f t="shared" ref="H11:H20" si="1">(100+F11)/100</f>
        <v>1.0287595437498742</v>
      </c>
      <c r="I11" s="1">
        <f t="shared" ref="I11:I20" si="2">1+($D$3-$D$2)/$D$2</f>
        <v>1.0332691746265859</v>
      </c>
      <c r="J11" s="20"/>
    </row>
    <row r="12" spans="1:10" x14ac:dyDescent="0.25">
      <c r="A12" s="22"/>
      <c r="C12" s="16">
        <v>146</v>
      </c>
      <c r="D12" s="17">
        <v>70.709999999999994</v>
      </c>
      <c r="E12" s="56">
        <v>-1.04</v>
      </c>
      <c r="F12" s="18">
        <f t="shared" si="0"/>
        <v>-0.35125022115946031</v>
      </c>
      <c r="H12" s="19">
        <f t="shared" si="1"/>
        <v>0.9964874977884054</v>
      </c>
      <c r="I12" s="1">
        <f t="shared" si="2"/>
        <v>1.0332691746265859</v>
      </c>
      <c r="J12" s="20"/>
    </row>
    <row r="13" spans="1:10" x14ac:dyDescent="0.25">
      <c r="A13" s="21"/>
      <c r="C13" s="16">
        <v>187</v>
      </c>
      <c r="D13" s="17">
        <v>72.400000000000006</v>
      </c>
      <c r="E13" s="56">
        <v>-0.37</v>
      </c>
      <c r="F13" s="18">
        <f t="shared" si="0"/>
        <v>2.0303985856039639</v>
      </c>
      <c r="H13" s="19">
        <f t="shared" si="1"/>
        <v>1.0203039858560397</v>
      </c>
      <c r="I13" s="1">
        <f t="shared" si="2"/>
        <v>1.0332691746265859</v>
      </c>
      <c r="J13" s="20"/>
    </row>
    <row r="14" spans="1:10" x14ac:dyDescent="0.25">
      <c r="C14" s="16">
        <v>215</v>
      </c>
      <c r="D14" s="17">
        <v>72.599999999999994</v>
      </c>
      <c r="E14" s="56">
        <v>-0.28999999999999998</v>
      </c>
      <c r="F14" s="18">
        <f t="shared" si="0"/>
        <v>2.3122505153984338</v>
      </c>
      <c r="H14" s="19">
        <f t="shared" si="1"/>
        <v>1.0231225051539843</v>
      </c>
      <c r="I14" s="1">
        <f t="shared" si="2"/>
        <v>1.0332691746265859</v>
      </c>
      <c r="J14" s="20"/>
    </row>
    <row r="15" spans="1:10" x14ac:dyDescent="0.25">
      <c r="C15" s="16">
        <v>324</v>
      </c>
      <c r="D15" s="17">
        <v>73.8</v>
      </c>
      <c r="E15" s="56">
        <v>0.19</v>
      </c>
      <c r="F15" s="18">
        <f t="shared" si="0"/>
        <v>4.0033620941653538</v>
      </c>
      <c r="H15" s="19">
        <f t="shared" si="1"/>
        <v>1.0400336209416536</v>
      </c>
      <c r="I15" s="1">
        <f t="shared" si="2"/>
        <v>1.0332691746265859</v>
      </c>
      <c r="J15" s="20"/>
    </row>
    <row r="16" spans="1:10" x14ac:dyDescent="0.25">
      <c r="C16" s="16">
        <v>338</v>
      </c>
      <c r="D16" s="17">
        <v>136.75</v>
      </c>
      <c r="E16" s="61">
        <v>25.23</v>
      </c>
      <c r="F16" s="18">
        <f t="shared" si="0"/>
        <v>92.716256996979851</v>
      </c>
      <c r="H16" s="19">
        <f t="shared" si="1"/>
        <v>1.9271625699697983</v>
      </c>
      <c r="I16" s="1">
        <f t="shared" si="2"/>
        <v>1.0332691746265859</v>
      </c>
      <c r="J16" s="20"/>
    </row>
    <row r="17" spans="3:10" x14ac:dyDescent="0.25">
      <c r="C17" s="23">
        <v>722</v>
      </c>
      <c r="D17" s="17">
        <v>78.8</v>
      </c>
      <c r="E17" s="60">
        <v>2.1800000000000002</v>
      </c>
      <c r="F17" s="18">
        <f t="shared" si="0"/>
        <v>11.049660339027506</v>
      </c>
      <c r="H17" s="19">
        <f t="shared" si="1"/>
        <v>1.110496603390275</v>
      </c>
      <c r="I17" s="1">
        <f t="shared" si="2"/>
        <v>1.0332691746265859</v>
      </c>
      <c r="J17" s="20"/>
    </row>
    <row r="18" spans="3:10" x14ac:dyDescent="0.25">
      <c r="C18" s="16">
        <v>761</v>
      </c>
      <c r="D18" s="17">
        <v>73</v>
      </c>
      <c r="E18" s="56">
        <v>-0.13</v>
      </c>
      <c r="F18" s="18">
        <f t="shared" si="0"/>
        <v>2.8759543749874141</v>
      </c>
      <c r="H18" s="19">
        <f t="shared" si="1"/>
        <v>1.0287595437498742</v>
      </c>
      <c r="I18" s="1">
        <f t="shared" si="2"/>
        <v>1.0332691746265859</v>
      </c>
      <c r="J18" s="20"/>
    </row>
    <row r="19" spans="3:10" x14ac:dyDescent="0.25">
      <c r="C19" s="16">
        <v>961</v>
      </c>
      <c r="D19" s="17">
        <v>76.5</v>
      </c>
      <c r="E19" s="56">
        <v>1.26</v>
      </c>
      <c r="F19" s="18">
        <f t="shared" si="0"/>
        <v>7.8083631463909207</v>
      </c>
      <c r="H19" s="19">
        <f t="shared" si="1"/>
        <v>1.0780836314639091</v>
      </c>
      <c r="I19" s="1">
        <f t="shared" si="2"/>
        <v>1.0332691746265859</v>
      </c>
      <c r="J19" s="20"/>
    </row>
    <row r="20" spans="3:10" x14ac:dyDescent="0.25">
      <c r="C20" s="16">
        <v>964</v>
      </c>
      <c r="D20" s="17">
        <v>70.8</v>
      </c>
      <c r="E20" s="56">
        <v>-1</v>
      </c>
      <c r="F20" s="18">
        <f t="shared" si="0"/>
        <v>-0.22441685275193679</v>
      </c>
      <c r="H20" s="19">
        <f t="shared" si="1"/>
        <v>0.99775583147248059</v>
      </c>
      <c r="I20" s="1">
        <f t="shared" si="2"/>
        <v>1.0332691746265859</v>
      </c>
    </row>
    <row r="21" spans="3:10" x14ac:dyDescent="0.25">
      <c r="C21" s="16"/>
      <c r="D21" s="17"/>
      <c r="F21" s="18"/>
      <c r="H21" s="19"/>
    </row>
    <row r="22" spans="3:10" x14ac:dyDescent="0.25">
      <c r="C22" s="16"/>
      <c r="D22" s="17"/>
      <c r="F22" s="18"/>
      <c r="G22" s="21"/>
      <c r="H22" s="19"/>
    </row>
    <row r="23" spans="3:10" x14ac:dyDescent="0.25">
      <c r="C23" s="16"/>
      <c r="D23" s="17"/>
      <c r="F23" s="18"/>
      <c r="G23" s="21"/>
      <c r="H23" s="19"/>
    </row>
    <row r="24" spans="3:10" x14ac:dyDescent="0.25">
      <c r="C24" s="16"/>
      <c r="D24" s="17"/>
      <c r="F24" s="18"/>
      <c r="G24" s="21"/>
      <c r="H24" s="19"/>
    </row>
    <row r="25" spans="3:10" x14ac:dyDescent="0.25">
      <c r="C25" s="16"/>
      <c r="D25" s="17"/>
      <c r="F25" s="18"/>
      <c r="G25" s="21"/>
      <c r="H25" s="19"/>
    </row>
    <row r="26" spans="3:10" x14ac:dyDescent="0.25">
      <c r="C26" s="16"/>
      <c r="D26" s="17"/>
      <c r="F26" s="18"/>
      <c r="G26" s="21"/>
      <c r="H26" s="19"/>
    </row>
    <row r="27" spans="3:10" x14ac:dyDescent="0.25">
      <c r="C27" s="16"/>
      <c r="D27" s="17"/>
      <c r="F27" s="18"/>
      <c r="G27" s="21"/>
      <c r="H27" s="19"/>
    </row>
    <row r="28" spans="3:10" x14ac:dyDescent="0.25">
      <c r="E28" s="57"/>
      <c r="G28" s="21"/>
      <c r="H28" s="55"/>
      <c r="I28" s="21"/>
    </row>
    <row r="29" spans="3:10" x14ac:dyDescent="0.25">
      <c r="E29" s="21"/>
      <c r="G29" s="21"/>
      <c r="H29" s="55"/>
      <c r="I29" s="21"/>
    </row>
    <row r="30" spans="3:10" x14ac:dyDescent="0.25">
      <c r="E30" s="21"/>
      <c r="G30" s="21"/>
      <c r="H30" s="55"/>
      <c r="I30" s="21"/>
    </row>
    <row r="31" spans="3:10" x14ac:dyDescent="0.25">
      <c r="E31" s="21"/>
      <c r="G31" s="21"/>
      <c r="H31" s="55"/>
      <c r="I31" s="21"/>
    </row>
    <row r="32" spans="3:10" x14ac:dyDescent="0.25">
      <c r="G32" s="21"/>
      <c r="H32" s="55"/>
      <c r="I32" s="21"/>
    </row>
    <row r="33" spans="7:9" x14ac:dyDescent="0.25">
      <c r="G33" s="21"/>
      <c r="H33" s="55"/>
      <c r="I33" s="21"/>
    </row>
    <row r="34" spans="7:9" x14ac:dyDescent="0.25">
      <c r="G34" s="21"/>
      <c r="H34" s="55"/>
      <c r="I34" s="21"/>
    </row>
    <row r="35" spans="7:9" x14ac:dyDescent="0.25">
      <c r="G35" s="21"/>
      <c r="H35" s="55"/>
      <c r="I35" s="21"/>
    </row>
    <row r="36" spans="7:9" x14ac:dyDescent="0.25">
      <c r="G36" s="21"/>
      <c r="H36" s="55"/>
      <c r="I36" s="21"/>
    </row>
    <row r="37" spans="7:9" x14ac:dyDescent="0.25">
      <c r="G37" s="21"/>
      <c r="H37" s="21"/>
      <c r="I37" s="21"/>
    </row>
    <row r="38" spans="7:9" x14ac:dyDescent="0.25">
      <c r="G38" s="21"/>
      <c r="H38" s="21"/>
      <c r="I38" s="21"/>
    </row>
    <row r="39" spans="7:9" x14ac:dyDescent="0.25">
      <c r="G39" s="21"/>
      <c r="H39" s="55"/>
      <c r="I39" s="21"/>
    </row>
    <row r="40" spans="7:9" x14ac:dyDescent="0.25">
      <c r="G40" s="21"/>
      <c r="H40" s="21"/>
      <c r="I40" s="21"/>
    </row>
    <row r="41" spans="7:9" x14ac:dyDescent="0.25">
      <c r="G41" s="21"/>
      <c r="H41" s="55"/>
      <c r="I41" s="21"/>
    </row>
  </sheetData>
  <sheetProtection algorithmName="SHA-512" hashValue="uqumCYB6OX9nqyIqrckeSFycKmYR3ZHzOlfEtdtgeZ48hQa8/NzULbNuFg2hi0xHQrBubh2k3oUPRVX7nj8xBg==" saltValue="C/eKVihYwQF31KuHuC7q9g==" spinCount="100000" sheet="1" objects="1" scenarios="1" selectLockedCells="1" selectUnlockedCells="1"/>
  <sortState xmlns:xlrd2="http://schemas.microsoft.com/office/spreadsheetml/2017/richdata2" ref="C11:F22">
    <sortCondition ref="C11:C22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zoomScale="80" zoomScaleNormal="8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2.85546875" style="1" bestFit="1" customWidth="1"/>
    <col min="5" max="5" width="13" style="1" bestFit="1" customWidth="1"/>
    <col min="6" max="6" width="12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9</v>
      </c>
      <c r="E1" s="3"/>
      <c r="F1" s="4"/>
    </row>
    <row r="2" spans="1:10" ht="18" x14ac:dyDescent="0.25">
      <c r="C2" s="5" t="s">
        <v>2</v>
      </c>
      <c r="D2" s="64">
        <v>102.10196405581019</v>
      </c>
      <c r="E2" s="1" t="s">
        <v>26</v>
      </c>
    </row>
    <row r="3" spans="1:10" ht="18" x14ac:dyDescent="0.25">
      <c r="C3" s="5" t="s">
        <v>21</v>
      </c>
      <c r="D3" s="6">
        <v>100.8</v>
      </c>
      <c r="E3" s="1" t="s">
        <v>26</v>
      </c>
      <c r="F3" s="8"/>
    </row>
    <row r="4" spans="1:10" ht="18" x14ac:dyDescent="0.25">
      <c r="C4" s="5" t="s">
        <v>22</v>
      </c>
      <c r="D4" s="54">
        <v>4.2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4.166666666666667</v>
      </c>
      <c r="E5" s="1" t="s">
        <v>1</v>
      </c>
      <c r="F5" s="8"/>
    </row>
    <row r="6" spans="1:10" x14ac:dyDescent="0.25">
      <c r="C6" s="5" t="s">
        <v>4</v>
      </c>
      <c r="D6" s="11">
        <f>COUNTA(E11:E27)</f>
        <v>10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47.2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  <c r="H10" s="1" t="s">
        <v>30</v>
      </c>
      <c r="I10" s="1" t="s">
        <v>31</v>
      </c>
    </row>
    <row r="11" spans="1:10" x14ac:dyDescent="0.25">
      <c r="C11" s="16">
        <v>127</v>
      </c>
      <c r="D11" s="17">
        <v>96.3</v>
      </c>
      <c r="E11" s="56">
        <v>-1.07</v>
      </c>
      <c r="F11" s="18">
        <f t="shared" ref="F11:F20" si="0">((D11-$D$2)/$D$2)*100</f>
        <v>-5.6825195376640973</v>
      </c>
      <c r="H11" s="19">
        <f t="shared" ref="H11:H20" si="1">(100+F11)/100</f>
        <v>0.94317480462335912</v>
      </c>
      <c r="I11" s="1">
        <f t="shared" ref="I11:I20" si="2">1+($D$3-$D$2)/$D$2</f>
        <v>0.9872483936244506</v>
      </c>
      <c r="J11" s="20"/>
    </row>
    <row r="12" spans="1:10" x14ac:dyDescent="0.25">
      <c r="A12" s="22"/>
      <c r="B12" s="22"/>
      <c r="C12" s="16">
        <v>146</v>
      </c>
      <c r="D12" s="17">
        <v>97.2</v>
      </c>
      <c r="E12" s="56">
        <v>-0.85</v>
      </c>
      <c r="F12" s="18">
        <f t="shared" si="0"/>
        <v>-4.8010477576422614</v>
      </c>
      <c r="H12" s="19">
        <f t="shared" si="1"/>
        <v>0.95198952242357737</v>
      </c>
      <c r="I12" s="1">
        <f t="shared" si="2"/>
        <v>0.9872483936244506</v>
      </c>
      <c r="J12" s="20"/>
    </row>
    <row r="13" spans="1:10" x14ac:dyDescent="0.25">
      <c r="A13" s="21"/>
      <c r="C13" s="16">
        <v>187</v>
      </c>
      <c r="D13" s="17">
        <v>103</v>
      </c>
      <c r="E13" s="56">
        <v>0.54</v>
      </c>
      <c r="F13" s="18">
        <f t="shared" si="0"/>
        <v>0.87954815805397923</v>
      </c>
      <c r="H13" s="19">
        <f t="shared" si="1"/>
        <v>1.0087954815805398</v>
      </c>
      <c r="I13" s="1">
        <f t="shared" si="2"/>
        <v>0.9872483936244506</v>
      </c>
      <c r="J13" s="20"/>
    </row>
    <row r="14" spans="1:10" x14ac:dyDescent="0.25">
      <c r="C14" s="16">
        <v>215</v>
      </c>
      <c r="D14" s="17">
        <v>100.3</v>
      </c>
      <c r="E14" s="56">
        <v>-0.11</v>
      </c>
      <c r="F14" s="18">
        <f t="shared" si="0"/>
        <v>-1.764867182011516</v>
      </c>
      <c r="H14" s="19">
        <f t="shared" si="1"/>
        <v>0.98235132817988491</v>
      </c>
      <c r="I14" s="1">
        <f t="shared" si="2"/>
        <v>0.9872483936244506</v>
      </c>
      <c r="J14" s="20"/>
    </row>
    <row r="15" spans="1:10" x14ac:dyDescent="0.25">
      <c r="C15" s="16">
        <v>324</v>
      </c>
      <c r="D15" s="17">
        <v>103.5</v>
      </c>
      <c r="E15" s="56">
        <v>0.66</v>
      </c>
      <c r="F15" s="18">
        <f t="shared" si="0"/>
        <v>1.3692547025105519</v>
      </c>
      <c r="H15" s="19">
        <f t="shared" si="1"/>
        <v>1.0136925470251055</v>
      </c>
      <c r="I15" s="1">
        <f t="shared" si="2"/>
        <v>0.9872483936244506</v>
      </c>
      <c r="J15" s="20"/>
    </row>
    <row r="16" spans="1:10" x14ac:dyDescent="0.25">
      <c r="C16" s="16">
        <v>338</v>
      </c>
      <c r="D16" s="17">
        <v>191.1</v>
      </c>
      <c r="E16" s="61">
        <v>21.64</v>
      </c>
      <c r="F16" s="18">
        <f t="shared" si="0"/>
        <v>87.165841291302087</v>
      </c>
      <c r="H16" s="19">
        <f t="shared" si="1"/>
        <v>1.8716584129130209</v>
      </c>
      <c r="I16" s="1">
        <f t="shared" si="2"/>
        <v>0.9872483936244506</v>
      </c>
      <c r="J16" s="20"/>
    </row>
    <row r="17" spans="3:10" x14ac:dyDescent="0.25">
      <c r="C17" s="23">
        <v>722</v>
      </c>
      <c r="D17" s="17">
        <v>107.2</v>
      </c>
      <c r="E17" s="56">
        <v>1.54</v>
      </c>
      <c r="F17" s="18">
        <f t="shared" si="0"/>
        <v>4.9930831314891924</v>
      </c>
      <c r="H17" s="19">
        <f t="shared" si="1"/>
        <v>1.0499308313148918</v>
      </c>
      <c r="I17" s="1">
        <f t="shared" si="2"/>
        <v>0.9872483936244506</v>
      </c>
      <c r="J17" s="20"/>
    </row>
    <row r="18" spans="3:10" x14ac:dyDescent="0.25">
      <c r="C18" s="16">
        <v>761</v>
      </c>
      <c r="D18" s="17">
        <v>103.5</v>
      </c>
      <c r="E18" s="56">
        <v>0.66</v>
      </c>
      <c r="F18" s="18">
        <f t="shared" si="0"/>
        <v>1.3692547025105519</v>
      </c>
      <c r="H18" s="19">
        <f t="shared" si="1"/>
        <v>1.0136925470251055</v>
      </c>
      <c r="I18" s="1">
        <f t="shared" si="2"/>
        <v>0.9872483936244506</v>
      </c>
      <c r="J18" s="20"/>
    </row>
    <row r="19" spans="3:10" x14ac:dyDescent="0.25">
      <c r="C19" s="16">
        <v>961</v>
      </c>
      <c r="D19" s="17">
        <v>97.2</v>
      </c>
      <c r="E19" s="56">
        <v>-0.84</v>
      </c>
      <c r="F19" s="18">
        <f t="shared" si="0"/>
        <v>-4.8010477576422614</v>
      </c>
      <c r="H19" s="19">
        <f t="shared" si="1"/>
        <v>0.95198952242357737</v>
      </c>
      <c r="I19" s="1">
        <f t="shared" si="2"/>
        <v>0.9872483936244506</v>
      </c>
      <c r="J19" s="20"/>
    </row>
    <row r="20" spans="3:10" x14ac:dyDescent="0.25">
      <c r="C20" s="16">
        <v>964</v>
      </c>
      <c r="D20" s="17">
        <v>98.7</v>
      </c>
      <c r="E20" s="56">
        <v>-0.49</v>
      </c>
      <c r="F20" s="18">
        <f t="shared" si="0"/>
        <v>-3.3319281242725438</v>
      </c>
      <c r="H20" s="19">
        <f t="shared" si="1"/>
        <v>0.96668071875727468</v>
      </c>
      <c r="I20" s="1">
        <f t="shared" si="2"/>
        <v>0.9872483936244506</v>
      </c>
    </row>
    <row r="21" spans="3:10" x14ac:dyDescent="0.25">
      <c r="C21" s="16"/>
      <c r="D21" s="17"/>
      <c r="F21" s="18"/>
      <c r="H21" s="19"/>
    </row>
    <row r="22" spans="3:10" x14ac:dyDescent="0.25">
      <c r="C22" s="16"/>
      <c r="D22" s="17"/>
      <c r="F22" s="18"/>
      <c r="H22" s="19"/>
    </row>
    <row r="23" spans="3:10" x14ac:dyDescent="0.25">
      <c r="C23" s="16"/>
      <c r="D23" s="17"/>
      <c r="F23" s="18"/>
      <c r="H23" s="19"/>
    </row>
    <row r="24" spans="3:10" x14ac:dyDescent="0.25">
      <c r="C24" s="16"/>
      <c r="D24" s="17"/>
      <c r="F24" s="18"/>
      <c r="H24" s="19"/>
    </row>
    <row r="25" spans="3:10" x14ac:dyDescent="0.25">
      <c r="C25" s="16"/>
      <c r="D25" s="17"/>
      <c r="F25" s="18"/>
      <c r="H25" s="19"/>
    </row>
    <row r="26" spans="3:10" x14ac:dyDescent="0.25">
      <c r="C26" s="16"/>
      <c r="D26" s="17"/>
      <c r="F26" s="18"/>
      <c r="H26" s="19"/>
    </row>
    <row r="27" spans="3:10" x14ac:dyDescent="0.25">
      <c r="C27" s="16"/>
      <c r="D27" s="17"/>
      <c r="F27" s="18"/>
      <c r="H27" s="19"/>
    </row>
    <row r="28" spans="3:10" x14ac:dyDescent="0.25">
      <c r="E28" s="57"/>
    </row>
    <row r="29" spans="3:10" x14ac:dyDescent="0.25">
      <c r="E29" s="21"/>
    </row>
    <row r="30" spans="3:10" x14ac:dyDescent="0.25">
      <c r="E30" s="21"/>
    </row>
    <row r="31" spans="3:10" x14ac:dyDescent="0.25">
      <c r="E31" s="21"/>
    </row>
  </sheetData>
  <sheetProtection algorithmName="SHA-512" hashValue="HnKWoDXdvSo4+ki+6mwWVXwHYJwoggt3Igt+kvFj4j1uUUSXgzL6j8IoafjcNx4WqZL5BJAY6rDZh6JKFE7xlg==" saltValue="3TklcbC+l0mINfqqwQq6Uw==" spinCount="100000" sheet="1" objects="1" scenarios="1" selectLockedCells="1" selectUnlockedCells="1"/>
  <sortState xmlns:xlrd2="http://schemas.microsoft.com/office/spreadsheetml/2017/richdata2"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85"/>
  <sheetViews>
    <sheetView zoomScale="60" zoomScaleNormal="60" workbookViewId="0">
      <selection activeCell="B24" sqref="B24:K24"/>
    </sheetView>
  </sheetViews>
  <sheetFormatPr defaultRowHeight="15.75" x14ac:dyDescent="0.25"/>
  <cols>
    <col min="1" max="1" width="9.140625" style="24"/>
    <col min="2" max="11" width="9.85546875" style="24" bestFit="1" customWidth="1"/>
    <col min="12" max="13" width="21.85546875" style="24" bestFit="1" customWidth="1"/>
    <col min="14" max="14" width="12" style="24" bestFit="1" customWidth="1"/>
    <col min="15" max="16384" width="9.140625" style="24"/>
  </cols>
  <sheetData>
    <row r="2" spans="1:17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7" s="31" customFormat="1" x14ac:dyDescent="0.25">
      <c r="B3" s="58"/>
      <c r="C3" s="58"/>
      <c r="D3" s="58"/>
      <c r="E3" s="58"/>
      <c r="F3" s="58"/>
      <c r="G3" s="58"/>
      <c r="H3" s="58"/>
      <c r="I3" s="58"/>
      <c r="J3" s="58"/>
      <c r="K3" s="59"/>
      <c r="L3" s="59"/>
      <c r="M3" s="58"/>
      <c r="N3" s="58"/>
    </row>
    <row r="4" spans="1:17" x14ac:dyDescent="0.25">
      <c r="A4" s="25" t="s">
        <v>12</v>
      </c>
      <c r="B4" s="70" t="s">
        <v>13</v>
      </c>
      <c r="C4" s="70"/>
      <c r="D4" s="70"/>
      <c r="E4" s="70"/>
      <c r="F4" s="70"/>
      <c r="G4" s="70"/>
      <c r="H4" s="70"/>
      <c r="I4" s="70"/>
      <c r="J4" s="70"/>
      <c r="K4" s="70"/>
      <c r="L4" s="71" t="s">
        <v>25</v>
      </c>
      <c r="M4" s="73" t="s">
        <v>14</v>
      </c>
      <c r="N4" s="47" t="s">
        <v>15</v>
      </c>
    </row>
    <row r="5" spans="1:17" x14ac:dyDescent="0.25">
      <c r="A5" s="27"/>
      <c r="B5" s="28">
        <v>127</v>
      </c>
      <c r="C5" s="28">
        <v>146</v>
      </c>
      <c r="D5" s="28">
        <v>187</v>
      </c>
      <c r="E5" s="28">
        <v>215</v>
      </c>
      <c r="F5" s="28">
        <v>324</v>
      </c>
      <c r="G5" s="28">
        <v>338</v>
      </c>
      <c r="H5" s="28">
        <v>722</v>
      </c>
      <c r="I5" s="29">
        <v>761</v>
      </c>
      <c r="J5" s="28">
        <v>961</v>
      </c>
      <c r="K5" s="28">
        <v>964</v>
      </c>
      <c r="L5" s="72"/>
      <c r="M5" s="74"/>
      <c r="N5" s="40" t="s">
        <v>16</v>
      </c>
      <c r="O5" s="31"/>
      <c r="P5" s="32"/>
      <c r="Q5" s="31"/>
    </row>
    <row r="6" spans="1:17" x14ac:dyDescent="0.25">
      <c r="A6" s="48">
        <v>1</v>
      </c>
      <c r="B6" s="36">
        <v>96.8</v>
      </c>
      <c r="C6" s="33">
        <v>99.63</v>
      </c>
      <c r="D6" s="33">
        <v>104</v>
      </c>
      <c r="E6" s="33">
        <v>102</v>
      </c>
      <c r="F6" s="33">
        <v>103.8</v>
      </c>
      <c r="G6" s="33">
        <v>192.81156156156152</v>
      </c>
      <c r="H6" s="33">
        <v>102.1</v>
      </c>
      <c r="I6" s="33">
        <v>103.7</v>
      </c>
      <c r="J6" s="33">
        <v>98.26</v>
      </c>
      <c r="K6" s="33">
        <v>102.6</v>
      </c>
      <c r="L6" s="34">
        <v>102.10196405581019</v>
      </c>
      <c r="M6" s="62" t="s">
        <v>24</v>
      </c>
      <c r="N6" s="35">
        <v>15.425791172261281</v>
      </c>
      <c r="O6" s="31"/>
      <c r="P6" s="31"/>
      <c r="Q6" s="31"/>
    </row>
    <row r="7" spans="1:17" x14ac:dyDescent="0.25">
      <c r="A7" s="48">
        <v>2</v>
      </c>
      <c r="B7" s="36">
        <v>50.5</v>
      </c>
      <c r="C7" s="33">
        <v>53.83</v>
      </c>
      <c r="D7" s="33">
        <v>51.2</v>
      </c>
      <c r="E7" s="33">
        <v>51.4</v>
      </c>
      <c r="F7" s="33">
        <v>52.9</v>
      </c>
      <c r="G7" s="33">
        <v>97.553803803803788</v>
      </c>
      <c r="H7" s="33">
        <v>52.3</v>
      </c>
      <c r="I7" s="33">
        <v>52.6</v>
      </c>
      <c r="J7" s="33">
        <v>52.04</v>
      </c>
      <c r="K7" s="33">
        <v>52.9</v>
      </c>
      <c r="L7" s="34">
        <v>52.263633085220626</v>
      </c>
      <c r="M7" s="62" t="s">
        <v>24</v>
      </c>
      <c r="N7" s="35">
        <v>20.95</v>
      </c>
      <c r="O7" s="31"/>
      <c r="P7" s="31"/>
      <c r="Q7" s="31"/>
    </row>
    <row r="8" spans="1:17" x14ac:dyDescent="0.25">
      <c r="A8" s="48">
        <v>3</v>
      </c>
      <c r="B8" s="36">
        <v>73</v>
      </c>
      <c r="C8" s="33">
        <v>70.709999999999994</v>
      </c>
      <c r="D8" s="33">
        <v>72.400000000000006</v>
      </c>
      <c r="E8" s="33">
        <v>72.599999999999994</v>
      </c>
      <c r="F8" s="33">
        <v>73.8</v>
      </c>
      <c r="G8" s="33">
        <v>136.74841508174842</v>
      </c>
      <c r="H8" s="33">
        <v>71</v>
      </c>
      <c r="I8" s="33">
        <v>73</v>
      </c>
      <c r="J8" s="33">
        <v>76.5</v>
      </c>
      <c r="K8" s="33">
        <v>70.8</v>
      </c>
      <c r="L8" s="34">
        <v>70.959244503250744</v>
      </c>
      <c r="M8" s="62" t="s">
        <v>24</v>
      </c>
      <c r="N8" s="35">
        <v>0</v>
      </c>
      <c r="O8" s="31"/>
      <c r="P8" s="31"/>
      <c r="Q8" s="31"/>
    </row>
    <row r="9" spans="1:17" x14ac:dyDescent="0.25">
      <c r="A9" s="48">
        <v>4</v>
      </c>
      <c r="B9" s="36">
        <v>9.91</v>
      </c>
      <c r="C9" s="33">
        <v>14.06</v>
      </c>
      <c r="D9" s="36">
        <v>11.2</v>
      </c>
      <c r="E9" s="33">
        <v>12</v>
      </c>
      <c r="F9" s="33">
        <v>13</v>
      </c>
      <c r="G9" s="33">
        <v>22.276526526526521</v>
      </c>
      <c r="H9" s="33">
        <v>21.3</v>
      </c>
      <c r="I9" s="33">
        <v>12.3</v>
      </c>
      <c r="J9" s="33">
        <v>14.13</v>
      </c>
      <c r="K9" s="33">
        <v>12.7</v>
      </c>
      <c r="L9" s="34">
        <v>21.267603925547689</v>
      </c>
      <c r="M9" s="62" t="s">
        <v>27</v>
      </c>
      <c r="N9" s="35">
        <v>0</v>
      </c>
      <c r="O9" s="31"/>
      <c r="P9" s="31"/>
      <c r="Q9" s="31"/>
    </row>
    <row r="10" spans="1:17" x14ac:dyDescent="0.25">
      <c r="A10" s="48">
        <v>5</v>
      </c>
      <c r="B10" s="36">
        <v>11.6</v>
      </c>
      <c r="C10" s="33">
        <v>16.87</v>
      </c>
      <c r="D10" s="36">
        <v>11.9</v>
      </c>
      <c r="E10" s="33">
        <v>13.7</v>
      </c>
      <c r="F10" s="33">
        <v>13.5</v>
      </c>
      <c r="G10" s="33">
        <v>23.327684827684831</v>
      </c>
      <c r="H10" s="33">
        <v>18.5</v>
      </c>
      <c r="I10" s="33">
        <v>13.8</v>
      </c>
      <c r="J10" s="33">
        <v>16.059999999999999</v>
      </c>
      <c r="K10" s="33">
        <v>13</v>
      </c>
      <c r="L10" s="34">
        <v>18.479365279637836</v>
      </c>
      <c r="M10" s="62" t="s">
        <v>27</v>
      </c>
      <c r="N10" s="35">
        <v>20.699071247333183</v>
      </c>
      <c r="O10" s="31"/>
      <c r="P10" s="31"/>
      <c r="Q10" s="31"/>
    </row>
    <row r="11" spans="1:17" x14ac:dyDescent="0.25">
      <c r="A11" s="48">
        <v>6</v>
      </c>
      <c r="B11" s="36">
        <v>12.4</v>
      </c>
      <c r="C11" s="33">
        <v>16.95</v>
      </c>
      <c r="D11" s="36">
        <v>14</v>
      </c>
      <c r="E11" s="33">
        <v>16</v>
      </c>
      <c r="F11" s="33">
        <v>16.2</v>
      </c>
      <c r="G11" s="33">
        <v>29.17067067067066</v>
      </c>
      <c r="H11" s="33">
        <v>25</v>
      </c>
      <c r="I11" s="33">
        <v>16.600000000000001</v>
      </c>
      <c r="J11" s="33">
        <v>17.600000000000001</v>
      </c>
      <c r="K11" s="33">
        <v>15.4</v>
      </c>
      <c r="L11" s="34">
        <v>24.979802103652947</v>
      </c>
      <c r="M11" s="62" t="s">
        <v>27</v>
      </c>
      <c r="N11" s="35">
        <v>9.1630406141881249</v>
      </c>
      <c r="O11" s="31"/>
      <c r="P11" s="31"/>
      <c r="Q11" s="31"/>
    </row>
    <row r="12" spans="1:17" x14ac:dyDescent="0.25">
      <c r="A12" s="48">
        <v>7</v>
      </c>
      <c r="B12" s="36">
        <v>59.2</v>
      </c>
      <c r="C12" s="33">
        <v>55.44</v>
      </c>
      <c r="D12" s="36">
        <v>60.1</v>
      </c>
      <c r="E12" s="33">
        <v>59</v>
      </c>
      <c r="F12" s="33">
        <v>60.4</v>
      </c>
      <c r="G12" s="33">
        <v>113.11936936936935</v>
      </c>
      <c r="H12" s="33">
        <v>91.5</v>
      </c>
      <c r="I12" s="33">
        <v>57.7</v>
      </c>
      <c r="J12" s="33">
        <v>63.4</v>
      </c>
      <c r="K12" s="33">
        <v>57.1</v>
      </c>
      <c r="L12" s="34">
        <v>91.518958527833064</v>
      </c>
      <c r="M12" s="62" t="s">
        <v>28</v>
      </c>
      <c r="N12" s="35">
        <v>0</v>
      </c>
      <c r="O12" s="37"/>
      <c r="P12" s="31"/>
      <c r="Q12" s="31"/>
    </row>
    <row r="13" spans="1:17" x14ac:dyDescent="0.25">
      <c r="A13" s="48">
        <v>8</v>
      </c>
      <c r="B13" s="36">
        <v>69.900000000000006</v>
      </c>
      <c r="C13" s="33">
        <v>69.099999999999994</v>
      </c>
      <c r="D13" s="36">
        <v>77.5</v>
      </c>
      <c r="E13" s="33">
        <v>73.599999999999994</v>
      </c>
      <c r="F13" s="33">
        <v>75.400000000000006</v>
      </c>
      <c r="G13" s="33">
        <v>139.89364364364363</v>
      </c>
      <c r="H13" s="33">
        <v>114</v>
      </c>
      <c r="I13" s="33">
        <v>73.900000000000006</v>
      </c>
      <c r="J13" s="33">
        <v>72.8</v>
      </c>
      <c r="K13" s="33">
        <v>72.099999999999994</v>
      </c>
      <c r="L13" s="34">
        <v>114.04661144068146</v>
      </c>
      <c r="M13" s="62" t="s">
        <v>28</v>
      </c>
      <c r="N13" s="35">
        <v>8.0739252855329937</v>
      </c>
      <c r="O13" s="37"/>
      <c r="P13" s="31"/>
      <c r="Q13" s="31"/>
    </row>
    <row r="14" spans="1:17" x14ac:dyDescent="0.25">
      <c r="A14" s="48">
        <v>9</v>
      </c>
      <c r="B14" s="36">
        <v>89.7</v>
      </c>
      <c r="C14" s="33">
        <v>89.99</v>
      </c>
      <c r="D14" s="36">
        <v>93</v>
      </c>
      <c r="E14" s="33">
        <v>88.7</v>
      </c>
      <c r="F14" s="33">
        <v>88.6</v>
      </c>
      <c r="G14" s="33">
        <v>165.96471471471472</v>
      </c>
      <c r="H14" s="33">
        <v>134.1</v>
      </c>
      <c r="I14" s="33">
        <v>88.8</v>
      </c>
      <c r="J14" s="33">
        <v>86.77</v>
      </c>
      <c r="K14" s="33">
        <v>85.1</v>
      </c>
      <c r="L14" s="34">
        <v>134.09725647012965</v>
      </c>
      <c r="M14" s="62" t="s">
        <v>28</v>
      </c>
      <c r="N14" s="35">
        <v>20.595673176841977</v>
      </c>
      <c r="O14" s="37"/>
      <c r="P14" s="31"/>
      <c r="Q14" s="31"/>
    </row>
    <row r="15" spans="1:17" x14ac:dyDescent="0.25">
      <c r="A15" s="48">
        <v>10</v>
      </c>
      <c r="B15" s="36">
        <v>62.4</v>
      </c>
      <c r="C15" s="33">
        <v>60.26</v>
      </c>
      <c r="D15" s="36">
        <v>63.7</v>
      </c>
      <c r="E15" s="33">
        <v>63.4</v>
      </c>
      <c r="F15" s="33">
        <v>65.3</v>
      </c>
      <c r="G15" s="33">
        <v>119.65715715715714</v>
      </c>
      <c r="H15" s="33">
        <v>68.3</v>
      </c>
      <c r="I15" s="33">
        <v>64.5</v>
      </c>
      <c r="J15" s="33">
        <v>67.66</v>
      </c>
      <c r="K15" s="33">
        <v>66.8</v>
      </c>
      <c r="L15" s="34">
        <v>68.272680788235036</v>
      </c>
      <c r="M15" s="62" t="s">
        <v>29</v>
      </c>
      <c r="N15" s="35">
        <v>0</v>
      </c>
      <c r="O15" s="31"/>
      <c r="P15" s="31"/>
      <c r="Q15" s="31"/>
    </row>
    <row r="16" spans="1:17" x14ac:dyDescent="0.25">
      <c r="A16" s="48">
        <v>11</v>
      </c>
      <c r="B16" s="36">
        <v>52.1</v>
      </c>
      <c r="C16" s="33">
        <v>61.07</v>
      </c>
      <c r="D16" s="36">
        <v>53.9</v>
      </c>
      <c r="E16" s="33">
        <v>54.8</v>
      </c>
      <c r="F16" s="33">
        <v>56</v>
      </c>
      <c r="G16" s="33">
        <v>102.81281281281282</v>
      </c>
      <c r="H16" s="33">
        <v>61.8</v>
      </c>
      <c r="I16" s="33">
        <v>57</v>
      </c>
      <c r="J16" s="33">
        <v>59.95</v>
      </c>
      <c r="K16" s="33">
        <v>59.3</v>
      </c>
      <c r="L16" s="34">
        <v>61.778446714151286</v>
      </c>
      <c r="M16" s="62" t="s">
        <v>29</v>
      </c>
      <c r="N16" s="35">
        <v>20.95</v>
      </c>
      <c r="O16" s="31"/>
      <c r="P16" s="31"/>
      <c r="Q16" s="31"/>
    </row>
    <row r="17" spans="1:17" x14ac:dyDescent="0.25">
      <c r="A17" s="48">
        <v>12</v>
      </c>
      <c r="B17" s="36">
        <v>39.1</v>
      </c>
      <c r="C17" s="33">
        <v>42.99</v>
      </c>
      <c r="D17" s="36">
        <v>42.9</v>
      </c>
      <c r="E17" s="33">
        <v>43.2</v>
      </c>
      <c r="F17" s="33">
        <v>45.9</v>
      </c>
      <c r="G17" s="33">
        <v>83.051801801801801</v>
      </c>
      <c r="H17" s="33">
        <v>50.5</v>
      </c>
      <c r="I17" s="33">
        <v>45.1</v>
      </c>
      <c r="J17" s="33">
        <v>45.03</v>
      </c>
      <c r="K17" s="33">
        <v>47.3</v>
      </c>
      <c r="L17" s="34">
        <v>50.463244202439398</v>
      </c>
      <c r="M17" s="62" t="s">
        <v>29</v>
      </c>
      <c r="N17" s="35">
        <v>13.003892275358778</v>
      </c>
      <c r="O17" s="31"/>
      <c r="P17" s="31"/>
      <c r="Q17" s="31"/>
    </row>
    <row r="18" spans="1:17" x14ac:dyDescent="0.25">
      <c r="A18" s="48">
        <v>13</v>
      </c>
      <c r="B18" s="36">
        <v>96.3</v>
      </c>
      <c r="C18" s="33">
        <v>97.22</v>
      </c>
      <c r="D18" s="33">
        <v>103</v>
      </c>
      <c r="E18" s="33">
        <v>100.3</v>
      </c>
      <c r="F18" s="33">
        <v>103.5</v>
      </c>
      <c r="G18" s="33">
        <v>191.14239239239237</v>
      </c>
      <c r="H18" s="33">
        <v>102.1</v>
      </c>
      <c r="I18" s="33">
        <v>103.5</v>
      </c>
      <c r="J18" s="33">
        <v>97.23</v>
      </c>
      <c r="K18" s="33">
        <v>98.7</v>
      </c>
      <c r="L18" s="34">
        <v>102.10196405581019</v>
      </c>
      <c r="M18" s="62" t="s">
        <v>24</v>
      </c>
      <c r="N18" s="35">
        <v>15.425791172261281</v>
      </c>
      <c r="O18" s="31"/>
      <c r="P18" s="31"/>
      <c r="Q18" s="31"/>
    </row>
    <row r="19" spans="1:17" x14ac:dyDescent="0.25">
      <c r="A19" s="38"/>
      <c r="B19" s="67" t="s">
        <v>18</v>
      </c>
      <c r="C19" s="67"/>
      <c r="D19" s="67"/>
      <c r="E19" s="67"/>
      <c r="F19" s="67"/>
      <c r="G19" s="67"/>
      <c r="H19" s="67"/>
      <c r="I19" s="67"/>
      <c r="J19" s="67"/>
      <c r="K19" s="67"/>
      <c r="L19" s="39"/>
      <c r="N19" s="31"/>
      <c r="O19" s="31"/>
      <c r="P19" s="31"/>
      <c r="Q19" s="31"/>
    </row>
    <row r="20" spans="1:17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7" x14ac:dyDescent="0.25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38"/>
    </row>
    <row r="23" spans="1:17" x14ac:dyDescent="0.25">
      <c r="A23" s="25" t="s">
        <v>12</v>
      </c>
      <c r="B23" s="65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25" t="s">
        <v>14</v>
      </c>
      <c r="M23" s="26" t="s">
        <v>15</v>
      </c>
    </row>
    <row r="24" spans="1:17" x14ac:dyDescent="0.25">
      <c r="A24" s="40"/>
      <c r="B24" s="28">
        <v>193</v>
      </c>
      <c r="C24" s="28">
        <v>223</v>
      </c>
      <c r="D24" s="28">
        <v>225</v>
      </c>
      <c r="E24" s="28">
        <v>295</v>
      </c>
      <c r="F24" s="28">
        <v>339</v>
      </c>
      <c r="G24" s="28">
        <v>385</v>
      </c>
      <c r="H24" s="28">
        <v>428</v>
      </c>
      <c r="I24" s="29">
        <v>446</v>
      </c>
      <c r="J24" s="28">
        <v>509</v>
      </c>
      <c r="K24" s="28">
        <v>512</v>
      </c>
      <c r="L24" s="40"/>
      <c r="M24" s="30" t="s">
        <v>16</v>
      </c>
    </row>
    <row r="25" spans="1:17" x14ac:dyDescent="0.25">
      <c r="A25" s="41">
        <v>1</v>
      </c>
      <c r="B25" s="42">
        <f t="shared" ref="B25:K25" si="0">(B6-$L6)/$L6</f>
        <v>-5.1928129932075254E-2</v>
      </c>
      <c r="C25" s="42">
        <f t="shared" si="0"/>
        <v>-2.4210739515833253E-2</v>
      </c>
      <c r="D25" s="42">
        <f t="shared" si="0"/>
        <v>1.8589612469671248E-2</v>
      </c>
      <c r="E25" s="42">
        <f t="shared" si="0"/>
        <v>-9.9864930859166166E-4</v>
      </c>
      <c r="F25" s="42">
        <f t="shared" si="0"/>
        <v>1.6630786291844928E-2</v>
      </c>
      <c r="G25" s="42">
        <f t="shared" si="0"/>
        <v>0.8884216708717606</v>
      </c>
      <c r="H25" s="42">
        <f t="shared" si="0"/>
        <v>-1.9236219678571852E-5</v>
      </c>
      <c r="I25" s="42">
        <f t="shared" si="0"/>
        <v>1.5651373202931838E-2</v>
      </c>
      <c r="J25" s="42">
        <f t="shared" si="0"/>
        <v>-3.762869883394325E-2</v>
      </c>
      <c r="K25" s="42">
        <f t="shared" si="0"/>
        <v>4.8778292248871551E-3</v>
      </c>
      <c r="L25" s="62" t="s">
        <v>24</v>
      </c>
      <c r="M25" s="35">
        <f t="shared" ref="M25:M37" si="1">N6</f>
        <v>15.425791172261281</v>
      </c>
    </row>
    <row r="26" spans="1:17" x14ac:dyDescent="0.25">
      <c r="A26" s="41">
        <v>2</v>
      </c>
      <c r="B26" s="43">
        <f t="shared" ref="B26:K26" si="2">(B7-$L7)/$L7</f>
        <v>-3.3744938518622709E-2</v>
      </c>
      <c r="C26" s="43">
        <f t="shared" si="2"/>
        <v>2.9970494248367088E-2</v>
      </c>
      <c r="D26" s="43">
        <f t="shared" si="2"/>
        <v>-2.0351304003039205E-2</v>
      </c>
      <c r="E26" s="43">
        <f t="shared" si="2"/>
        <v>-1.6524551284301161E-2</v>
      </c>
      <c r="F26" s="43">
        <f t="shared" si="2"/>
        <v>1.2176094106234799E-2</v>
      </c>
      <c r="G26" s="43">
        <f t="shared" si="2"/>
        <v>0.86657141964726037</v>
      </c>
      <c r="H26" s="43">
        <f t="shared" si="2"/>
        <v>6.958359500203881E-4</v>
      </c>
      <c r="I26" s="43">
        <f t="shared" si="2"/>
        <v>6.4359650281276617E-3</v>
      </c>
      <c r="J26" s="43">
        <f t="shared" si="2"/>
        <v>-4.2789425843391404E-3</v>
      </c>
      <c r="K26" s="43">
        <f t="shared" si="2"/>
        <v>1.2176094106234799E-2</v>
      </c>
      <c r="L26" s="62" t="s">
        <v>24</v>
      </c>
      <c r="M26" s="35">
        <f t="shared" si="1"/>
        <v>20.95</v>
      </c>
    </row>
    <row r="27" spans="1:17" x14ac:dyDescent="0.25">
      <c r="A27" s="41">
        <v>3</v>
      </c>
      <c r="B27" s="43">
        <f t="shared" ref="B27:K27" si="3">(B8-$L8)/$L8</f>
        <v>2.875954374987414E-2</v>
      </c>
      <c r="C27" s="43">
        <f t="shared" si="3"/>
        <v>-3.5125022115946032E-3</v>
      </c>
      <c r="D27" s="43">
        <f t="shared" si="3"/>
        <v>2.0303985856039639E-2</v>
      </c>
      <c r="E27" s="43">
        <f t="shared" si="3"/>
        <v>2.3122505153984337E-2</v>
      </c>
      <c r="F27" s="43">
        <f t="shared" si="3"/>
        <v>4.0033620941653539E-2</v>
      </c>
      <c r="G27" s="43">
        <f t="shared" si="3"/>
        <v>0.9271402343564098</v>
      </c>
      <c r="H27" s="43">
        <f t="shared" si="3"/>
        <v>5.7435077042553289E-4</v>
      </c>
      <c r="I27" s="43">
        <f t="shared" si="3"/>
        <v>2.875954374987414E-2</v>
      </c>
      <c r="J27" s="43">
        <f t="shared" si="3"/>
        <v>7.8083631463909203E-2</v>
      </c>
      <c r="K27" s="43">
        <f t="shared" si="3"/>
        <v>-2.244168527519368E-3</v>
      </c>
      <c r="L27" s="62" t="s">
        <v>24</v>
      </c>
      <c r="M27" s="35">
        <f t="shared" si="1"/>
        <v>0</v>
      </c>
    </row>
    <row r="28" spans="1:17" x14ac:dyDescent="0.25">
      <c r="A28" s="41">
        <v>4</v>
      </c>
      <c r="B28" s="43">
        <f t="shared" ref="B28:K28" si="4">(B9-$L9)/$L9</f>
        <v>-0.53403307515541876</v>
      </c>
      <c r="C28" s="43">
        <f t="shared" si="4"/>
        <v>-0.33890060915087672</v>
      </c>
      <c r="D28" s="43">
        <f t="shared" si="4"/>
        <v>-0.47337744114436842</v>
      </c>
      <c r="E28" s="43">
        <f t="shared" si="4"/>
        <v>-0.43576154408325185</v>
      </c>
      <c r="F28" s="43">
        <f t="shared" si="4"/>
        <v>-0.38874167275685617</v>
      </c>
      <c r="G28" s="43">
        <f t="shared" si="4"/>
        <v>4.7439410876317097E-2</v>
      </c>
      <c r="H28" s="43">
        <f t="shared" si="4"/>
        <v>1.5232592522280116E-3</v>
      </c>
      <c r="I28" s="43">
        <f t="shared" si="4"/>
        <v>-0.4216555826853331</v>
      </c>
      <c r="J28" s="43">
        <f t="shared" si="4"/>
        <v>-0.33560921815802902</v>
      </c>
      <c r="K28" s="43">
        <f t="shared" si="4"/>
        <v>-0.40284763415477493</v>
      </c>
      <c r="L28" s="62" t="s">
        <v>27</v>
      </c>
      <c r="M28" s="35">
        <f t="shared" si="1"/>
        <v>0</v>
      </c>
    </row>
    <row r="29" spans="1:17" x14ac:dyDescent="0.25">
      <c r="A29" s="41">
        <v>5</v>
      </c>
      <c r="B29" s="43">
        <f t="shared" ref="B29:K29" si="5">(B10-$L10)/$L10</f>
        <v>-0.3722728121629868</v>
      </c>
      <c r="C29" s="43">
        <f t="shared" si="5"/>
        <v>-8.7089856999102294E-2</v>
      </c>
      <c r="D29" s="43">
        <f t="shared" si="5"/>
        <v>-0.35603848833961577</v>
      </c>
      <c r="E29" s="43">
        <f t="shared" si="5"/>
        <v>-0.25863254539938962</v>
      </c>
      <c r="F29" s="43">
        <f t="shared" si="5"/>
        <v>-0.26945542794830357</v>
      </c>
      <c r="G29" s="43">
        <f t="shared" si="5"/>
        <v>0.26236396514058263</v>
      </c>
      <c r="H29" s="43">
        <f t="shared" si="5"/>
        <v>1.1166357745469257E-3</v>
      </c>
      <c r="I29" s="43">
        <f t="shared" si="5"/>
        <v>-0.25322110412493254</v>
      </c>
      <c r="J29" s="43">
        <f t="shared" si="5"/>
        <v>-0.13092253132220419</v>
      </c>
      <c r="K29" s="43">
        <f t="shared" si="5"/>
        <v>-0.29651263432058866</v>
      </c>
      <c r="L29" s="62" t="s">
        <v>27</v>
      </c>
      <c r="M29" s="35">
        <f t="shared" si="1"/>
        <v>20.699071247333183</v>
      </c>
    </row>
    <row r="30" spans="1:17" x14ac:dyDescent="0.25">
      <c r="A30" s="41">
        <v>6</v>
      </c>
      <c r="B30" s="43">
        <f t="shared" ref="B30:K30" si="6">(B11-$L11)/$L11</f>
        <v>-0.50359894972159636</v>
      </c>
      <c r="C30" s="43">
        <f t="shared" si="6"/>
        <v>-0.32145179014363373</v>
      </c>
      <c r="D30" s="43">
        <f t="shared" si="6"/>
        <v>-0.4395472012985765</v>
      </c>
      <c r="E30" s="43">
        <f t="shared" si="6"/>
        <v>-0.35948251576980172</v>
      </c>
      <c r="F30" s="43">
        <f t="shared" si="6"/>
        <v>-0.35147604721692427</v>
      </c>
      <c r="G30" s="43">
        <f t="shared" si="6"/>
        <v>0.1677702869553501</v>
      </c>
      <c r="H30" s="43">
        <f t="shared" si="6"/>
        <v>8.0856910968479551E-4</v>
      </c>
      <c r="I30" s="43">
        <f t="shared" si="6"/>
        <v>-0.33546311011116925</v>
      </c>
      <c r="J30" s="43">
        <f t="shared" si="6"/>
        <v>-0.29543076734678186</v>
      </c>
      <c r="K30" s="43">
        <f t="shared" si="6"/>
        <v>-0.38350192142843414</v>
      </c>
      <c r="L30" s="62" t="s">
        <v>27</v>
      </c>
      <c r="M30" s="35">
        <f t="shared" si="1"/>
        <v>9.1630406141881249</v>
      </c>
    </row>
    <row r="31" spans="1:17" x14ac:dyDescent="0.25">
      <c r="A31" s="41">
        <v>7</v>
      </c>
      <c r="B31" s="43">
        <f t="shared" ref="B31:K31" si="7">(B12-$L12)/$L12</f>
        <v>-0.35313949205403278</v>
      </c>
      <c r="C31" s="43">
        <f t="shared" si="7"/>
        <v>-0.39422387566681727</v>
      </c>
      <c r="D31" s="43">
        <f t="shared" si="7"/>
        <v>-0.343305464061611</v>
      </c>
      <c r="E31" s="43">
        <f t="shared" si="7"/>
        <v>-0.35532483160790435</v>
      </c>
      <c r="F31" s="43">
        <f t="shared" si="7"/>
        <v>-0.34002745473080376</v>
      </c>
      <c r="G31" s="43">
        <f t="shared" si="7"/>
        <v>0.23602116095942127</v>
      </c>
      <c r="H31" s="43">
        <f t="shared" si="7"/>
        <v>-2.0715410378384301E-4</v>
      </c>
      <c r="I31" s="43">
        <f t="shared" si="7"/>
        <v>-0.36952953870806915</v>
      </c>
      <c r="J31" s="43">
        <f t="shared" si="7"/>
        <v>-0.30724736142273112</v>
      </c>
      <c r="K31" s="43">
        <f t="shared" si="7"/>
        <v>-0.37608555736968369</v>
      </c>
      <c r="L31" s="62" t="s">
        <v>28</v>
      </c>
      <c r="M31" s="35">
        <f t="shared" si="1"/>
        <v>0</v>
      </c>
    </row>
    <row r="32" spans="1:17" x14ac:dyDescent="0.25">
      <c r="A32" s="41">
        <v>8</v>
      </c>
      <c r="B32" s="43">
        <f t="shared" ref="B32:K32" si="8">(B13-$L13)/$L13</f>
        <v>-0.38709270606994955</v>
      </c>
      <c r="C32" s="43">
        <f t="shared" si="8"/>
        <v>-0.3941073818230833</v>
      </c>
      <c r="D32" s="43">
        <f t="shared" si="8"/>
        <v>-0.32045328641518017</v>
      </c>
      <c r="E32" s="43">
        <f t="shared" si="8"/>
        <v>-0.35464983071170664</v>
      </c>
      <c r="F32" s="43">
        <f t="shared" si="8"/>
        <v>-0.33886681026715587</v>
      </c>
      <c r="G32" s="43">
        <f t="shared" si="8"/>
        <v>0.22663568760572836</v>
      </c>
      <c r="H32" s="43">
        <f t="shared" si="8"/>
        <v>-4.0870517845857716E-4</v>
      </c>
      <c r="I32" s="43">
        <f t="shared" si="8"/>
        <v>-0.35201932730428143</v>
      </c>
      <c r="J32" s="43">
        <f t="shared" si="8"/>
        <v>-0.36166450646484022</v>
      </c>
      <c r="K32" s="43">
        <f t="shared" si="8"/>
        <v>-0.36780234774883219</v>
      </c>
      <c r="L32" s="62" t="s">
        <v>28</v>
      </c>
      <c r="M32" s="35">
        <f t="shared" si="1"/>
        <v>8.0739252855329937</v>
      </c>
    </row>
    <row r="33" spans="1:13" x14ac:dyDescent="0.25">
      <c r="A33" s="41">
        <v>9</v>
      </c>
      <c r="B33" s="43">
        <f t="shared" ref="B33:K33" si="9">(B14-$L14)/$L14</f>
        <v>-0.3310825115950019</v>
      </c>
      <c r="C33" s="43">
        <f t="shared" si="9"/>
        <v>-0.32891990210071603</v>
      </c>
      <c r="D33" s="43">
        <f t="shared" si="9"/>
        <v>-0.30647350700485154</v>
      </c>
      <c r="E33" s="43">
        <f t="shared" si="9"/>
        <v>-0.33853978571322935</v>
      </c>
      <c r="F33" s="43">
        <f t="shared" si="9"/>
        <v>-0.33928551312505212</v>
      </c>
      <c r="G33" s="43">
        <f t="shared" si="9"/>
        <v>0.23764437158103668</v>
      </c>
      <c r="H33" s="43">
        <f t="shared" si="9"/>
        <v>2.0459254294698334E-5</v>
      </c>
      <c r="I33" s="43">
        <f t="shared" si="9"/>
        <v>-0.33779405830140663</v>
      </c>
      <c r="J33" s="43">
        <f t="shared" si="9"/>
        <v>-0.35293232476140829</v>
      </c>
      <c r="K33" s="43">
        <f t="shared" si="9"/>
        <v>-0.36538597253884803</v>
      </c>
      <c r="L33" s="62" t="s">
        <v>28</v>
      </c>
      <c r="M33" s="35">
        <f t="shared" si="1"/>
        <v>20.595673176841977</v>
      </c>
    </row>
    <row r="34" spans="1:13" x14ac:dyDescent="0.25">
      <c r="A34" s="41">
        <v>10</v>
      </c>
      <c r="B34" s="43">
        <f t="shared" ref="B34:K34" si="10">(B15-$L15)/$L15</f>
        <v>-8.6018019512821536E-2</v>
      </c>
      <c r="C34" s="43">
        <f t="shared" si="10"/>
        <v>-0.11736291435645234</v>
      </c>
      <c r="D34" s="43">
        <f t="shared" si="10"/>
        <v>-6.6976728252671924E-2</v>
      </c>
      <c r="E34" s="43">
        <f t="shared" si="10"/>
        <v>-7.1370872389629567E-2</v>
      </c>
      <c r="F34" s="43">
        <f t="shared" si="10"/>
        <v>-4.3541292855564864E-2</v>
      </c>
      <c r="G34" s="43">
        <f t="shared" si="10"/>
        <v>0.75263598522378283</v>
      </c>
      <c r="H34" s="43">
        <f t="shared" si="10"/>
        <v>4.0014851401102696E-4</v>
      </c>
      <c r="I34" s="43">
        <f t="shared" si="10"/>
        <v>-5.5259010554118387E-2</v>
      </c>
      <c r="J34" s="43">
        <f t="shared" si="10"/>
        <v>-8.9740256448318373E-3</v>
      </c>
      <c r="K34" s="43">
        <f t="shared" si="10"/>
        <v>-2.1570572170776917E-2</v>
      </c>
      <c r="L34" s="62" t="s">
        <v>29</v>
      </c>
      <c r="M34" s="35">
        <f t="shared" si="1"/>
        <v>0</v>
      </c>
    </row>
    <row r="35" spans="1:13" x14ac:dyDescent="0.25">
      <c r="A35" s="41">
        <v>11</v>
      </c>
      <c r="B35" s="43">
        <f t="shared" ref="B35:K35" si="11">(B16-$L16)/$L16</f>
        <v>-0.15666380799331897</v>
      </c>
      <c r="C35" s="43">
        <f t="shared" si="11"/>
        <v>-1.146753846740866E-2</v>
      </c>
      <c r="D35" s="43">
        <f t="shared" si="11"/>
        <v>-0.12752743283761794</v>
      </c>
      <c r="E35" s="43">
        <f t="shared" si="11"/>
        <v>-0.11295924525976744</v>
      </c>
      <c r="F35" s="43">
        <f t="shared" si="11"/>
        <v>-9.353499515596668E-2</v>
      </c>
      <c r="G35" s="43">
        <f t="shared" si="11"/>
        <v>0.66421815829276909</v>
      </c>
      <c r="H35" s="43">
        <f t="shared" si="11"/>
        <v>3.4888034573672363E-4</v>
      </c>
      <c r="I35" s="43">
        <f t="shared" si="11"/>
        <v>-7.7348120069466092E-2</v>
      </c>
      <c r="J35" s="43">
        <f t="shared" si="11"/>
        <v>-2.9596838564289286E-2</v>
      </c>
      <c r="K35" s="43">
        <f t="shared" si="11"/>
        <v>-4.0118307370514764E-2</v>
      </c>
      <c r="L35" s="62" t="s">
        <v>29</v>
      </c>
      <c r="M35" s="35">
        <f t="shared" si="1"/>
        <v>20.95</v>
      </c>
    </row>
    <row r="36" spans="1:13" x14ac:dyDescent="0.25">
      <c r="A36" s="41">
        <v>12</v>
      </c>
      <c r="B36" s="43">
        <f t="shared" ref="B36:K36" si="12">(B17-$L17)/$L17</f>
        <v>-0.22517863015018158</v>
      </c>
      <c r="C36" s="43">
        <f t="shared" si="12"/>
        <v>-0.1480928212316191</v>
      </c>
      <c r="D36" s="43">
        <f t="shared" si="12"/>
        <v>-0.14987629753050621</v>
      </c>
      <c r="E36" s="43">
        <f t="shared" si="12"/>
        <v>-0.14393137653421595</v>
      </c>
      <c r="F36" s="43">
        <f t="shared" si="12"/>
        <v>-9.0427087567604536E-2</v>
      </c>
      <c r="G36" s="43">
        <f t="shared" si="12"/>
        <v>0.64578800103753675</v>
      </c>
      <c r="H36" s="43">
        <f t="shared" si="12"/>
        <v>7.2836770884470998E-4</v>
      </c>
      <c r="I36" s="43">
        <f t="shared" si="12"/>
        <v>-0.10628021022437827</v>
      </c>
      <c r="J36" s="43">
        <f t="shared" si="12"/>
        <v>-0.10766735845684597</v>
      </c>
      <c r="K36" s="43">
        <f t="shared" si="12"/>
        <v>-6.2684122918250457E-2</v>
      </c>
      <c r="L36" s="62" t="s">
        <v>29</v>
      </c>
      <c r="M36" s="35">
        <f t="shared" si="1"/>
        <v>13.003892275358778</v>
      </c>
    </row>
    <row r="37" spans="1:13" x14ac:dyDescent="0.25">
      <c r="A37" s="41">
        <v>13</v>
      </c>
      <c r="B37" s="43">
        <f t="shared" ref="B37:K37" si="13">(B18-$L18)/$L18</f>
        <v>-5.6825195376640977E-2</v>
      </c>
      <c r="C37" s="43">
        <f t="shared" si="13"/>
        <v>-4.7814594958640023E-2</v>
      </c>
      <c r="D37" s="43">
        <f t="shared" si="13"/>
        <v>8.7954815805397924E-3</v>
      </c>
      <c r="E37" s="43">
        <f t="shared" si="13"/>
        <v>-1.7648671820115161E-2</v>
      </c>
      <c r="F37" s="43">
        <f t="shared" si="13"/>
        <v>1.3692547025105519E-2</v>
      </c>
      <c r="G37" s="43">
        <f t="shared" si="13"/>
        <v>0.87207360955281521</v>
      </c>
      <c r="H37" s="43">
        <f t="shared" si="13"/>
        <v>-1.9236219678571852E-5</v>
      </c>
      <c r="I37" s="43">
        <f t="shared" si="13"/>
        <v>1.3692547025105519E-2</v>
      </c>
      <c r="J37" s="43">
        <f t="shared" si="13"/>
        <v>-4.7716653649748662E-2</v>
      </c>
      <c r="K37" s="43">
        <f t="shared" si="13"/>
        <v>-3.3319281242725436E-2</v>
      </c>
      <c r="L37" s="62" t="s">
        <v>24</v>
      </c>
      <c r="M37" s="35">
        <f t="shared" si="1"/>
        <v>15.425791172261281</v>
      </c>
    </row>
    <row r="38" spans="1:13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3" x14ac:dyDescent="0.25">
      <c r="A39" s="67" t="s">
        <v>20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38"/>
    </row>
    <row r="40" spans="1:13" x14ac:dyDescent="0.25">
      <c r="A40" s="38"/>
      <c r="B40" s="45"/>
      <c r="C40" s="15"/>
      <c r="D40" s="15"/>
      <c r="E40" s="15"/>
      <c r="F40" s="15"/>
      <c r="G40" s="15"/>
      <c r="H40" s="15"/>
      <c r="I40" s="15"/>
      <c r="J40" s="15"/>
      <c r="K40" s="15"/>
      <c r="L40" s="38"/>
    </row>
    <row r="41" spans="1:13" x14ac:dyDescent="0.25">
      <c r="A41" s="25" t="s">
        <v>12</v>
      </c>
      <c r="B41" s="65" t="s">
        <v>13</v>
      </c>
      <c r="C41" s="66"/>
      <c r="D41" s="66"/>
      <c r="E41" s="66"/>
      <c r="F41" s="66"/>
      <c r="G41" s="66"/>
      <c r="H41" s="66"/>
      <c r="I41" s="66"/>
      <c r="J41" s="66"/>
      <c r="K41" s="66"/>
      <c r="L41" s="47" t="s">
        <v>15</v>
      </c>
    </row>
    <row r="42" spans="1:13" x14ac:dyDescent="0.25">
      <c r="A42" s="40"/>
      <c r="B42" s="28">
        <v>127</v>
      </c>
      <c r="C42" s="28">
        <v>146</v>
      </c>
      <c r="D42" s="28">
        <v>187</v>
      </c>
      <c r="E42" s="28">
        <v>215</v>
      </c>
      <c r="F42" s="28">
        <v>324</v>
      </c>
      <c r="G42" s="28">
        <v>338</v>
      </c>
      <c r="H42" s="28">
        <v>722</v>
      </c>
      <c r="I42" s="29">
        <v>761</v>
      </c>
      <c r="J42" s="28">
        <v>961</v>
      </c>
      <c r="K42" s="28">
        <v>964</v>
      </c>
      <c r="L42" s="40" t="s">
        <v>16</v>
      </c>
    </row>
    <row r="43" spans="1:13" x14ac:dyDescent="0.25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30"/>
    </row>
    <row r="44" spans="1:13" x14ac:dyDescent="0.25">
      <c r="A44" s="41">
        <v>4</v>
      </c>
      <c r="B44" s="49">
        <f t="shared" ref="B44:K44" si="14">(B9/$L9)/(B8/$L8)</f>
        <v>0.45294056096540408</v>
      </c>
      <c r="C44" s="49">
        <f t="shared" si="14"/>
        <v>0.66342968909932221</v>
      </c>
      <c r="D44" s="49">
        <f t="shared" si="14"/>
        <v>0.51614280269011481</v>
      </c>
      <c r="E44" s="49">
        <f t="shared" si="14"/>
        <v>0.55148670181175208</v>
      </c>
      <c r="F44" s="49">
        <f t="shared" si="14"/>
        <v>0.5877293915649634</v>
      </c>
      <c r="G44" s="49">
        <f t="shared" si="14"/>
        <v>0.54352007819821246</v>
      </c>
      <c r="H44" s="49">
        <f t="shared" si="14"/>
        <v>1.0009483637883301</v>
      </c>
      <c r="I44" s="49">
        <f t="shared" si="14"/>
        <v>0.56217647829207573</v>
      </c>
      <c r="J44" s="49">
        <f t="shared" si="14"/>
        <v>0.61627016907752075</v>
      </c>
      <c r="K44" s="49">
        <f t="shared" si="14"/>
        <v>0.59849549058906737</v>
      </c>
      <c r="L44" s="35">
        <f>N9</f>
        <v>0</v>
      </c>
    </row>
    <row r="45" spans="1:13" x14ac:dyDescent="0.25">
      <c r="A45" s="41">
        <v>5</v>
      </c>
      <c r="B45" s="49">
        <f t="shared" ref="B45:K45" si="15">(B10/$L10)/(B7/$L7)</f>
        <v>0.64964957272734702</v>
      </c>
      <c r="C45" s="49">
        <f t="shared" si="15"/>
        <v>0.88634591777029925</v>
      </c>
      <c r="D45" s="49">
        <f t="shared" si="15"/>
        <v>0.65733922200043648</v>
      </c>
      <c r="E45" s="49">
        <f t="shared" si="15"/>
        <v>0.75382405892160043</v>
      </c>
      <c r="F45" s="49">
        <f t="shared" si="15"/>
        <v>0.72175639822513016</v>
      </c>
      <c r="G45" s="49">
        <f t="shared" si="15"/>
        <v>0.67630091827889494</v>
      </c>
      <c r="H45" s="49">
        <f t="shared" si="15"/>
        <v>1.0004205072204853</v>
      </c>
      <c r="I45" s="49">
        <f t="shared" si="15"/>
        <v>0.74200338801902488</v>
      </c>
      <c r="J45" s="49">
        <f t="shared" si="15"/>
        <v>0.87281218189101928</v>
      </c>
      <c r="K45" s="49">
        <f t="shared" si="15"/>
        <v>0.69502467977234761</v>
      </c>
      <c r="L45" s="35">
        <f>N10</f>
        <v>20.699071247333183</v>
      </c>
    </row>
    <row r="46" spans="1:13" x14ac:dyDescent="0.25">
      <c r="A46" s="41">
        <v>6</v>
      </c>
      <c r="B46" s="49">
        <f t="shared" ref="B46:K46" si="16">(B11/$L11)/(B6/$L6)</f>
        <v>0.5235901052974381</v>
      </c>
      <c r="C46" s="49">
        <f t="shared" si="16"/>
        <v>0.69538397001795704</v>
      </c>
      <c r="D46" s="49">
        <f t="shared" si="16"/>
        <v>0.55022434142299004</v>
      </c>
      <c r="E46" s="49">
        <f t="shared" si="16"/>
        <v>0.64115777599989876</v>
      </c>
      <c r="F46" s="49">
        <f t="shared" si="16"/>
        <v>0.6379149259767779</v>
      </c>
      <c r="G46" s="49">
        <f t="shared" si="16"/>
        <v>0.618384286183428</v>
      </c>
      <c r="H46" s="49">
        <f t="shared" si="16"/>
        <v>1.0008278212535149</v>
      </c>
      <c r="I46" s="49">
        <f t="shared" si="16"/>
        <v>0.65429625501629018</v>
      </c>
      <c r="J46" s="49">
        <f t="shared" si="16"/>
        <v>0.73211787570922693</v>
      </c>
      <c r="K46" s="49">
        <f t="shared" si="16"/>
        <v>0.61350550349697908</v>
      </c>
      <c r="L46" s="35">
        <f>N11</f>
        <v>9.1630406141881249</v>
      </c>
    </row>
    <row r="47" spans="1:13" x14ac:dyDescent="0.25">
      <c r="A47" s="68" t="s">
        <v>28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0"/>
    </row>
    <row r="48" spans="1:13" x14ac:dyDescent="0.25">
      <c r="A48" s="41">
        <v>7</v>
      </c>
      <c r="B48" s="49">
        <f t="shared" ref="B48:K48" si="17">(B12/$L12)/(B8/$L8)</f>
        <v>0.62877716360047742</v>
      </c>
      <c r="C48" s="49">
        <f t="shared" si="17"/>
        <v>0.60791141452114184</v>
      </c>
      <c r="D48" s="49">
        <f t="shared" si="17"/>
        <v>0.64362635551934977</v>
      </c>
      <c r="E48" s="49">
        <f t="shared" si="17"/>
        <v>0.63010554957450515</v>
      </c>
      <c r="F48" s="49">
        <f t="shared" si="17"/>
        <v>0.63456847161503538</v>
      </c>
      <c r="G48" s="49">
        <f t="shared" si="17"/>
        <v>0.64137582669078808</v>
      </c>
      <c r="H48" s="49">
        <f t="shared" si="17"/>
        <v>0.99921894372606346</v>
      </c>
      <c r="I48" s="49">
        <f t="shared" si="17"/>
        <v>0.61284530979303287</v>
      </c>
      <c r="J48" s="49">
        <f t="shared" si="17"/>
        <v>0.64257782824936616</v>
      </c>
      <c r="K48" s="49">
        <f t="shared" si="17"/>
        <v>0.62531776106940729</v>
      </c>
      <c r="L48" s="35">
        <f>N12</f>
        <v>0</v>
      </c>
    </row>
    <row r="49" spans="1:12" x14ac:dyDescent="0.25">
      <c r="A49" s="41">
        <v>8</v>
      </c>
      <c r="B49" s="49">
        <f t="shared" ref="B49:K49" si="18">(B13/$L13)/(B6/$L6)</f>
        <v>0.64647767039658999</v>
      </c>
      <c r="C49" s="49">
        <f t="shared" si="18"/>
        <v>0.62092568827441819</v>
      </c>
      <c r="D49" s="49">
        <f t="shared" si="18"/>
        <v>0.66714475119885785</v>
      </c>
      <c r="E49" s="49">
        <f t="shared" si="18"/>
        <v>0.64599529204004258</v>
      </c>
      <c r="F49" s="49">
        <f t="shared" si="18"/>
        <v>0.65031789185169542</v>
      </c>
      <c r="G49" s="49">
        <f t="shared" si="18"/>
        <v>0.64955603217552083</v>
      </c>
      <c r="H49" s="49">
        <f t="shared" si="18"/>
        <v>0.99961052354916546</v>
      </c>
      <c r="I49" s="49">
        <f t="shared" si="18"/>
        <v>0.63799517215465729</v>
      </c>
      <c r="J49" s="49">
        <f t="shared" si="18"/>
        <v>0.663294398702165</v>
      </c>
      <c r="K49" s="49">
        <f t="shared" si="18"/>
        <v>0.62912886906741061</v>
      </c>
      <c r="L49" s="35">
        <f>N13</f>
        <v>8.0739252855329937</v>
      </c>
    </row>
    <row r="50" spans="1:12" x14ac:dyDescent="0.25">
      <c r="A50" s="41">
        <v>9</v>
      </c>
      <c r="B50" s="49">
        <f t="shared" ref="B50:K50" si="19">(B14/$L14)/(B7/$L7)</f>
        <v>0.69227837976804241</v>
      </c>
      <c r="C50" s="49">
        <f t="shared" si="19"/>
        <v>0.65155274024525556</v>
      </c>
      <c r="D50" s="49">
        <f t="shared" si="19"/>
        <v>0.70793387040582556</v>
      </c>
      <c r="E50" s="49">
        <f t="shared" si="19"/>
        <v>0.67257420116644351</v>
      </c>
      <c r="F50" s="49">
        <f t="shared" si="19"/>
        <v>0.65276634245977494</v>
      </c>
      <c r="G50" s="49">
        <f t="shared" si="19"/>
        <v>0.66305760312933715</v>
      </c>
      <c r="H50" s="49">
        <f t="shared" si="19"/>
        <v>0.99932509292887728</v>
      </c>
      <c r="I50" s="49">
        <f t="shared" si="19"/>
        <v>0.65797126166897879</v>
      </c>
      <c r="J50" s="49">
        <f t="shared" si="19"/>
        <v>0.64984833896957073</v>
      </c>
      <c r="K50" s="49">
        <f t="shared" si="19"/>
        <v>0.62697986166283126</v>
      </c>
      <c r="L50" s="35">
        <f>N14</f>
        <v>20.595673176841977</v>
      </c>
    </row>
    <row r="51" spans="1:12" x14ac:dyDescent="0.25">
      <c r="A51" s="68" t="s">
        <v>29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35"/>
    </row>
    <row r="52" spans="1:12" x14ac:dyDescent="0.25">
      <c r="A52" s="41">
        <v>10</v>
      </c>
      <c r="B52" s="49">
        <f t="shared" ref="B52:K52" si="20">(B15/$L15)/(B8/$L8)</f>
        <v>0.88843110719116503</v>
      </c>
      <c r="C52" s="49">
        <f t="shared" si="20"/>
        <v>0.88574827843045079</v>
      </c>
      <c r="D52" s="49">
        <f t="shared" si="20"/>
        <v>0.91445616667322671</v>
      </c>
      <c r="E52" s="49">
        <f t="shared" si="20"/>
        <v>0.90764216692761324</v>
      </c>
      <c r="F52" s="49">
        <f t="shared" si="20"/>
        <v>0.91964210376050226</v>
      </c>
      <c r="G52" s="49">
        <f t="shared" si="20"/>
        <v>0.90944911739082424</v>
      </c>
      <c r="H52" s="49">
        <f t="shared" si="20"/>
        <v>0.99982589773935315</v>
      </c>
      <c r="I52" s="49">
        <f t="shared" si="20"/>
        <v>0.91833023099086764</v>
      </c>
      <c r="J52" s="49">
        <f t="shared" si="20"/>
        <v>0.91924777023974735</v>
      </c>
      <c r="K52" s="49">
        <f t="shared" si="20"/>
        <v>0.98063012709759279</v>
      </c>
      <c r="L52" s="35">
        <f>N15</f>
        <v>0</v>
      </c>
    </row>
    <row r="53" spans="1:12" x14ac:dyDescent="0.25">
      <c r="A53" s="41">
        <v>11</v>
      </c>
      <c r="B53" s="49">
        <f t="shared" ref="B53:K53" si="21">(B16/$L16)/(B7/$L7)</f>
        <v>0.87278838230741274</v>
      </c>
      <c r="C53" s="49">
        <f t="shared" si="21"/>
        <v>0.95976774776833218</v>
      </c>
      <c r="D53" s="49">
        <f t="shared" si="21"/>
        <v>0.89059738529482901</v>
      </c>
      <c r="E53" s="49">
        <f t="shared" si="21"/>
        <v>0.90194499099962444</v>
      </c>
      <c r="F53" s="49">
        <f t="shared" si="21"/>
        <v>0.89556057500493946</v>
      </c>
      <c r="G53" s="49">
        <f t="shared" si="21"/>
        <v>0.89159093553852264</v>
      </c>
      <c r="H53" s="49">
        <f t="shared" si="21"/>
        <v>0.99965328565202405</v>
      </c>
      <c r="I53" s="49">
        <f t="shared" si="21"/>
        <v>0.91675169806232815</v>
      </c>
      <c r="J53" s="49">
        <f t="shared" si="21"/>
        <v>0.97457330465054004</v>
      </c>
      <c r="K53" s="49">
        <f t="shared" si="21"/>
        <v>0.94833468031773049</v>
      </c>
      <c r="L53" s="35">
        <f>N16</f>
        <v>20.95</v>
      </c>
    </row>
    <row r="54" spans="1:12" x14ac:dyDescent="0.25">
      <c r="A54" s="41">
        <v>12</v>
      </c>
      <c r="B54" s="49">
        <f t="shared" ref="B54:K54" si="22">(B17/$L17)/(B6/$L6)</f>
        <v>0.81726016171570015</v>
      </c>
      <c r="C54" s="49">
        <f t="shared" si="22"/>
        <v>0.87304422508778379</v>
      </c>
      <c r="D54" s="49">
        <f t="shared" si="22"/>
        <v>0.83460865108204352</v>
      </c>
      <c r="E54" s="49">
        <f t="shared" si="22"/>
        <v>0.85692439041578805</v>
      </c>
      <c r="F54" s="49">
        <f t="shared" si="22"/>
        <v>0.89469345675636835</v>
      </c>
      <c r="G54" s="49">
        <f t="shared" si="22"/>
        <v>0.87151509984408526</v>
      </c>
      <c r="H54" s="49">
        <f t="shared" si="22"/>
        <v>1.0007476183098734</v>
      </c>
      <c r="I54" s="49">
        <f t="shared" si="22"/>
        <v>0.8799474045480884</v>
      </c>
      <c r="J54" s="49">
        <f t="shared" si="22"/>
        <v>0.9272228301716392</v>
      </c>
      <c r="K54" s="49">
        <f t="shared" si="22"/>
        <v>0.9327660038083917</v>
      </c>
      <c r="L54" s="35">
        <f>N17</f>
        <v>13.003892275358778</v>
      </c>
    </row>
    <row r="55" spans="1:12" x14ac:dyDescent="0.25">
      <c r="A55" s="38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2" x14ac:dyDescent="0.25">
      <c r="A56" s="46"/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2" x14ac:dyDescent="0.25">
      <c r="A57" s="46"/>
      <c r="B57" s="52"/>
      <c r="C57" s="52"/>
      <c r="D57" s="52"/>
      <c r="E57" s="52"/>
      <c r="F57" s="53"/>
      <c r="G57" s="53"/>
      <c r="H57" s="52"/>
      <c r="I57" s="52"/>
      <c r="J57" s="52"/>
      <c r="K57" s="52"/>
    </row>
    <row r="58" spans="1:12" x14ac:dyDescent="0.25">
      <c r="A58" s="46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2" x14ac:dyDescent="0.25">
      <c r="A59" s="46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2" x14ac:dyDescent="0.25">
      <c r="A60" s="46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2" x14ac:dyDescent="0.25">
      <c r="A61" s="46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2" x14ac:dyDescent="0.25">
      <c r="A62" s="46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2" x14ac:dyDescent="0.25">
      <c r="A63" s="46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2" x14ac:dyDescent="0.25">
      <c r="A64" s="46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x14ac:dyDescent="0.25">
      <c r="A65" s="46"/>
      <c r="B65" s="53"/>
      <c r="C65" s="53"/>
      <c r="D65" s="52"/>
      <c r="E65" s="52"/>
      <c r="F65" s="52"/>
      <c r="G65" s="52"/>
      <c r="H65" s="53"/>
      <c r="I65" s="52"/>
      <c r="J65" s="52"/>
      <c r="K65" s="52"/>
    </row>
    <row r="66" spans="1:11" x14ac:dyDescent="0.25">
      <c r="A66" s="46"/>
      <c r="B66" s="52"/>
      <c r="C66" s="53"/>
      <c r="D66" s="52"/>
      <c r="E66" s="52"/>
      <c r="F66" s="52"/>
      <c r="G66" s="52"/>
      <c r="H66" s="52"/>
      <c r="I66" s="52"/>
      <c r="J66" s="52"/>
      <c r="K66" s="52"/>
    </row>
    <row r="67" spans="1:11" x14ac:dyDescent="0.25">
      <c r="A67" s="46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x14ac:dyDescent="0.25">
      <c r="A68" s="46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x14ac:dyDescent="0.25">
      <c r="A69" s="46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x14ac:dyDescent="0.25">
      <c r="A71" s="46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1:1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x14ac:dyDescent="0.25">
      <c r="A74" s="46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x14ac:dyDescent="0.25">
      <c r="A75" s="46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x14ac:dyDescent="0.25">
      <c r="A76" s="46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x14ac:dyDescent="0.25">
      <c r="A77" s="46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x14ac:dyDescent="0.25">
      <c r="A78" s="46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x14ac:dyDescent="0.25">
      <c r="A79" s="46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x14ac:dyDescent="0.25">
      <c r="A80" s="46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</sheetData>
  <sheetProtection algorithmName="SHA-512" hashValue="IkwVMp377aPYS+YurEmpPuXPgeGcO0gbYxbMRccjMsV5QEGaaibXx4ZOFo/z48n4wxJONhlzjb/WdS6T0mkFjw==" saltValue="1yNViXUF1HGpglZByUuEyA==" spinCount="100000" sheet="1" objects="1" scenarios="1" selectLockedCells="1" selectUnlockedCells="1"/>
  <mergeCells count="12">
    <mergeCell ref="A2:L2"/>
    <mergeCell ref="B4:K4"/>
    <mergeCell ref="L4:L5"/>
    <mergeCell ref="M4:M5"/>
    <mergeCell ref="A21:K21"/>
    <mergeCell ref="B19:K19"/>
    <mergeCell ref="B23:K23"/>
    <mergeCell ref="A39:K39"/>
    <mergeCell ref="A43:K43"/>
    <mergeCell ref="A47:K47"/>
    <mergeCell ref="A51:K51"/>
    <mergeCell ref="B41:K41"/>
  </mergeCells>
  <conditionalFormatting sqref="B25:K27">
    <cfRule type="cellIs" dxfId="9" priority="11" operator="between">
      <formula>-15%</formula>
      <formula>0.15</formula>
    </cfRule>
    <cfRule type="cellIs" dxfId="8" priority="12" operator="notBetween">
      <formula>0.15</formula>
      <formula>0.15</formula>
    </cfRule>
  </conditionalFormatting>
  <conditionalFormatting sqref="B37:F37 H37:K37">
    <cfRule type="cellIs" dxfId="7" priority="10" operator="between">
      <formula>-0.15</formula>
      <formula>15%</formula>
    </cfRule>
  </conditionalFormatting>
  <conditionalFormatting sqref="B44:K46">
    <cfRule type="cellIs" dxfId="6" priority="53" operator="between">
      <formula>#REF!</formula>
      <formula>$O$44</formula>
    </cfRule>
  </conditionalFormatting>
  <conditionalFormatting sqref="C48:K50">
    <cfRule type="cellIs" dxfId="5" priority="54" operator="between">
      <formula>#REF!</formula>
      <formula>$O$48</formula>
    </cfRule>
  </conditionalFormatting>
  <conditionalFormatting sqref="C52:K54">
    <cfRule type="cellIs" dxfId="4" priority="55" operator="between">
      <formula>#REF!</formula>
      <formula>$O$52</formula>
    </cfRule>
  </conditionalFormatting>
  <conditionalFormatting sqref="B48:B50">
    <cfRule type="cellIs" dxfId="3" priority="4" operator="between">
      <formula>#REF!</formula>
      <formula>$O$44</formula>
    </cfRule>
  </conditionalFormatting>
  <conditionalFormatting sqref="B52:B54">
    <cfRule type="cellIs" dxfId="2" priority="3" operator="between">
      <formula>#REF!</formula>
      <formula>$O$44</formula>
    </cfRule>
  </conditionalFormatting>
  <conditionalFormatting sqref="G37">
    <cfRule type="cellIs" dxfId="1" priority="1" operator="between">
      <formula>-15%</formula>
      <formula>0.15</formula>
    </cfRule>
    <cfRule type="cellIs" dxfId="0" priority="2" operator="notBetween">
      <formula>0.15</formula>
      <formula>0.15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https://reflabos.vito.be/ree/LABSVKL_2021-4_Deel3.xlsx</PublicURL>
    <DEEL xmlns="08cda046-0f15-45eb-a9d5-77306d3264cd">Deel 3</DEEL>
    <Ringtest xmlns="eba2475f-4c5c-418a-90c2-2b36802fc485">VKL</Ringtest>
    <Jaar xmlns="08cda046-0f15-45eb-a9d5-77306d3264cd">2021</Jaar>
    <Publicatiedatum xmlns="dda9e79c-c62e-445e-b991-197574827cb3">2022-02-15T09:22:41+00:00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76EA1E64-0E48-42DC-99BC-1D6C17563D49}"/>
</file>

<file path=customXml/itemProps2.xml><?xml version="1.0" encoding="utf-8"?>
<ds:datastoreItem xmlns:ds="http://schemas.openxmlformats.org/officeDocument/2006/customXml" ds:itemID="{D4207DFF-C53B-4A45-BB8D-7372601B493D}"/>
</file>

<file path=customXml/itemProps3.xml><?xml version="1.0" encoding="utf-8"?>
<ds:datastoreItem xmlns:ds="http://schemas.openxmlformats.org/officeDocument/2006/customXml" ds:itemID="{7EE90A4C-9DD6-482D-96F9-63B6D2618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2021-4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2022-02-08T08:44:56Z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