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2 per labo\"/>
    </mc:Choice>
  </mc:AlternateContent>
  <xr:revisionPtr revIDLastSave="0" documentId="13_ncr:1_{71E79739-C085-4D26-9124-3B014D419962}" xr6:coauthVersionLast="45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127" sheetId="6" r:id="rId1"/>
    <sheet name="146" sheetId="26" r:id="rId2"/>
    <sheet name="187" sheetId="27" r:id="rId3"/>
    <sheet name="215" sheetId="22" r:id="rId4"/>
    <sheet name="249" sheetId="23" r:id="rId5"/>
    <sheet name="338" sheetId="25" r:id="rId6"/>
    <sheet name="761" sheetId="20" r:id="rId7"/>
    <sheet name="961" sheetId="24" r:id="rId8"/>
    <sheet name="964" sheetId="21" r:id="rId9"/>
  </sheets>
  <definedNames>
    <definedName name="_xlnm.Print_Titles" localSheetId="0">'127'!$2:$6</definedName>
    <definedName name="_xlnm.Print_Titles" localSheetId="1">'146'!$2:$6</definedName>
    <definedName name="_xlnm.Print_Titles" localSheetId="2">'187'!$2:$6</definedName>
    <definedName name="_xlnm.Print_Titles" localSheetId="3">'215'!$2:$6</definedName>
    <definedName name="_xlnm.Print_Titles" localSheetId="4">'249'!$2:$6</definedName>
    <definedName name="_xlnm.Print_Titles" localSheetId="5">'338'!$2:$6</definedName>
    <definedName name="_xlnm.Print_Titles" localSheetId="6">'761'!$2:$6</definedName>
    <definedName name="_xlnm.Print_Titles" localSheetId="7">'961'!$2:$6</definedName>
    <definedName name="_xlnm.Print_Titles" localSheetId="8">'964'!$2:$6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27" l="1"/>
  <c r="H15" i="27"/>
  <c r="Q14" i="27"/>
  <c r="V14" i="27" s="1"/>
  <c r="J14" i="27"/>
  <c r="H14" i="27"/>
  <c r="Q13" i="27"/>
  <c r="V13" i="27" s="1"/>
  <c r="J13" i="27"/>
  <c r="H13" i="27"/>
  <c r="Q15" i="26"/>
  <c r="H15" i="26"/>
  <c r="Q14" i="26"/>
  <c r="V14" i="26" s="1"/>
  <c r="J14" i="26"/>
  <c r="H14" i="26"/>
  <c r="Q13" i="26"/>
  <c r="V13" i="26" s="1"/>
  <c r="J13" i="26"/>
  <c r="H13" i="26"/>
  <c r="Q15" i="25"/>
  <c r="H15" i="25"/>
  <c r="Q14" i="25"/>
  <c r="V14" i="25" s="1"/>
  <c r="J14" i="25"/>
  <c r="H14" i="25"/>
  <c r="Q13" i="25"/>
  <c r="V13" i="25" s="1"/>
  <c r="J13" i="25"/>
  <c r="H13" i="25"/>
  <c r="Q15" i="24"/>
  <c r="H15" i="24"/>
  <c r="Q14" i="24"/>
  <c r="V14" i="24" s="1"/>
  <c r="J14" i="24"/>
  <c r="H14" i="24"/>
  <c r="Q13" i="24"/>
  <c r="V13" i="24" s="1"/>
  <c r="J13" i="24"/>
  <c r="H13" i="24"/>
  <c r="Q15" i="23"/>
  <c r="H15" i="23"/>
  <c r="Q14" i="23"/>
  <c r="V14" i="23" s="1"/>
  <c r="J14" i="23"/>
  <c r="H14" i="23"/>
  <c r="Q13" i="23"/>
  <c r="U13" i="23" s="1"/>
  <c r="J13" i="23"/>
  <c r="H13" i="23"/>
  <c r="Q15" i="22"/>
  <c r="H15" i="22"/>
  <c r="Q14" i="22"/>
  <c r="U14" i="22" s="1"/>
  <c r="J14" i="22"/>
  <c r="H14" i="22"/>
  <c r="Q13" i="22"/>
  <c r="V13" i="22" s="1"/>
  <c r="J13" i="22"/>
  <c r="H13" i="22"/>
  <c r="Q15" i="21"/>
  <c r="H15" i="21"/>
  <c r="Q14" i="21"/>
  <c r="V14" i="21" s="1"/>
  <c r="J14" i="21"/>
  <c r="H14" i="21"/>
  <c r="Q13" i="21"/>
  <c r="V13" i="21" s="1"/>
  <c r="J13" i="21"/>
  <c r="H13" i="21"/>
  <c r="Q15" i="20"/>
  <c r="H15" i="20"/>
  <c r="Q14" i="20"/>
  <c r="V14" i="20" s="1"/>
  <c r="J14" i="20"/>
  <c r="H14" i="20"/>
  <c r="Q13" i="20"/>
  <c r="V13" i="20" s="1"/>
  <c r="J13" i="20"/>
  <c r="H13" i="20"/>
  <c r="Q15" i="6"/>
  <c r="Q14" i="6"/>
  <c r="Q13" i="6"/>
  <c r="U13" i="27" l="1"/>
  <c r="V13" i="23"/>
  <c r="U14" i="27"/>
  <c r="U14" i="23"/>
  <c r="U14" i="24"/>
  <c r="U14" i="25"/>
  <c r="U14" i="26"/>
  <c r="U13" i="24"/>
  <c r="U13" i="25"/>
  <c r="U13" i="26"/>
  <c r="U14" i="21"/>
  <c r="V14" i="22"/>
  <c r="U13" i="21"/>
  <c r="U13" i="22"/>
  <c r="U13" i="20"/>
  <c r="U14" i="20"/>
  <c r="V14" i="6"/>
  <c r="U14" i="6"/>
  <c r="V13" i="6"/>
  <c r="U13" i="6"/>
  <c r="H15" i="6" l="1"/>
  <c r="H14" i="6"/>
  <c r="H13" i="6"/>
  <c r="J14" i="6"/>
  <c r="J13" i="6"/>
</calcChain>
</file>

<file path=xl/sharedStrings.xml><?xml version="1.0" encoding="utf-8"?>
<sst xmlns="http://schemas.openxmlformats.org/spreadsheetml/2006/main" count="494" uniqueCount="34">
  <si>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</si>
  <si>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</si>
  <si>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</si>
  <si>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</si>
  <si>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</si>
  <si>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</si>
  <si>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</si>
  <si>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</si>
  <si>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</si>
  <si>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</si>
  <si>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</si>
  <si>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</si>
  <si>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</si>
  <si>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</si>
  <si>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</si>
  <si>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EVALUATIE TOV REFERENTIEWAARDE</t>
  </si>
  <si>
    <t>INFORMATIEVE STATISTISCHE VERWERKING</t>
  </si>
  <si>
    <t>Referentie-
waarde</t>
  </si>
  <si>
    <t>1</t>
  </si>
  <si>
    <t>Hg-1</t>
  </si>
  <si>
    <t>Hg-2</t>
  </si>
  <si>
    <t>Hg-3</t>
  </si>
  <si>
    <t>Hg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</si>
  <si>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g/Nm³</t>
    </r>
  </si>
  <si>
    <t>µg/Nm³</t>
  </si>
  <si>
    <t>&lt;5,2</t>
  </si>
  <si>
    <t>&lt;0,12</t>
  </si>
  <si>
    <t>&lt;2</t>
  </si>
  <si>
    <t>&lt;0,5</t>
  </si>
  <si>
    <t>&lt;0,16</t>
  </si>
  <si>
    <t>&lt;0,9</t>
  </si>
  <si>
    <t>&lt;3</t>
  </si>
  <si>
    <t>Rapportnr. :  2021/HEALTH/R/2620</t>
  </si>
  <si>
    <t>Versie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</si>
</sst>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9" fontId="0" fillId="0" borderId="9" xfId="0" applyNumberForma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14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49" fontId="0" fillId="0" borderId="8" xfId="0" applyNumberFormat="1" applyFill="1" applyBorder="1"/>
    <xf numFmtId="166" fontId="0" fillId="0" borderId="7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11" fillId="3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5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127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52.8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-19.909335264632205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52.8</v>
      </c>
      <c r="R13" s="33">
        <v>61.17</v>
      </c>
      <c r="S13" s="45">
        <v>10.119999999999999</v>
      </c>
      <c r="T13" s="14">
        <v>1</v>
      </c>
      <c r="U13" s="31">
        <f>((Q13-R13)/R13)*100</f>
        <v>-13.683178028445322</v>
      </c>
      <c r="V13" s="47">
        <f>(Q13-R13)/S13</f>
        <v>-0.8270750988142298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32.200000000000003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31">
        <f t="shared" ref="J14" si="1">((F14-G14)/G14)*100</f>
        <v>-19.0221270049224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32.200000000000003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-18.419052444894849</v>
      </c>
      <c r="V14" s="47">
        <f t="shared" ref="V14" si="3">(Q14-R14)/S14</f>
        <v>-0.76849894291754706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>
        <v>0.71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>
        <f>F15</f>
        <v>0.71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h6SgqZ0etcmCTp20VhioKhkxC2n10Yl4gtJqmJ0N1zGVQjqU2R4Il3rdKF2MRJeeDUKsUD5SLWZ0FGRuvpvybQ==" saltValue="DYasloFCCyltsJyo0KQ6Lw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53" priority="1" stopIfTrue="1" operator="between">
      <formula>-2</formula>
      <formula>2</formula>
    </cfRule>
    <cfRule type="cellIs" dxfId="52" priority="2" stopIfTrue="1" operator="between">
      <formula>-3</formula>
      <formula>3</formula>
    </cfRule>
    <cfRule type="cellIs" dxfId="51" priority="3" operator="notBetween">
      <formula>-3</formula>
      <formula>3</formula>
    </cfRule>
  </conditionalFormatting>
  <conditionalFormatting sqref="V13:V15">
    <cfRule type="cellIs" dxfId="50" priority="4" stopIfTrue="1" operator="between">
      <formula>-2</formula>
      <formula>2</formula>
    </cfRule>
    <cfRule type="cellIs" dxfId="49" priority="5" stopIfTrue="1" operator="between">
      <formula>-3</formula>
      <formula>3</formula>
    </cfRule>
    <cfRule type="cellIs" dxfId="48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1E93-9755-4289-99C6-C29DAECFDAC2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146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49.5</v>
      </c>
      <c r="G13" s="43">
        <v>65.925286267081859</v>
      </c>
      <c r="H13" s="33">
        <f>0.1*G13</f>
        <v>6.5925286267081864</v>
      </c>
      <c r="I13" s="14">
        <v>4</v>
      </c>
      <c r="J13" s="49">
        <f>((F13-G13)/G13)*100</f>
        <v>-24.915001810592692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49.5</v>
      </c>
      <c r="R13" s="33">
        <v>61.17</v>
      </c>
      <c r="S13" s="45">
        <v>10.119999999999999</v>
      </c>
      <c r="T13" s="14">
        <v>1</v>
      </c>
      <c r="U13" s="31">
        <f>((Q13-R13)/R13)*100</f>
        <v>-19.077979401667484</v>
      </c>
      <c r="V13" s="47">
        <f>(Q13-R13)/S13</f>
        <v>-1.1531620553359687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25.8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49">
        <f t="shared" ref="J14" si="1">((F14-G14)/G14)*100</f>
        <v>-35.117107972888142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25.8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-34.63389916392196</v>
      </c>
      <c r="V14" s="47">
        <f t="shared" ref="V14" si="3">(Q14-R14)/S14</f>
        <v>-1.4450317124735725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28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&lt;0,5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mXsq0CoRnNChx/+CaKEvVWgrDFy1oIRlzLyJqnJFjtP/a0+hEI5+PnHHHhMh6+p1F7F8QStG6aC5Y0u9Krl9Cw==" saltValue="Mhsy1A1e1Mc9fkgIGrv6pw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47" priority="1" stopIfTrue="1" operator="between">
      <formula>-2</formula>
      <formula>2</formula>
    </cfRule>
    <cfRule type="cellIs" dxfId="46" priority="2" stopIfTrue="1" operator="between">
      <formula>-3</formula>
      <formula>3</formula>
    </cfRule>
    <cfRule type="cellIs" dxfId="45" priority="3" operator="notBetween">
      <formula>-3</formula>
      <formula>3</formula>
    </cfRule>
  </conditionalFormatting>
  <conditionalFormatting sqref="V13:V15">
    <cfRule type="cellIs" dxfId="44" priority="4" stopIfTrue="1" operator="between">
      <formula>-2</formula>
      <formula>2</formula>
    </cfRule>
    <cfRule type="cellIs" dxfId="43" priority="5" stopIfTrue="1" operator="between">
      <formula>-3</formula>
      <formula>3</formula>
    </cfRule>
    <cfRule type="cellIs" dxfId="42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680-80C2-424C-AFE8-12B197B2A92B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187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56.2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-14.751981853642604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43">
        <f>F13</f>
        <v>56.2</v>
      </c>
      <c r="R13" s="33">
        <v>61.17</v>
      </c>
      <c r="S13" s="45">
        <v>10.119999999999999</v>
      </c>
      <c r="T13" s="14">
        <v>1</v>
      </c>
      <c r="U13" s="31">
        <f>((Q13-R13)/R13)*100</f>
        <v>-8.1248978257315656</v>
      </c>
      <c r="V13" s="47">
        <f>(Q13-R13)/S13</f>
        <v>-0.49110671936758887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64.099999999999994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49">
        <f t="shared" ref="J14" si="1">((F14-G14)/G14)*100</f>
        <v>61.201293757281775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43">
        <f>F14</f>
        <v>64.099999999999994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62.401824170255878</v>
      </c>
      <c r="V14" s="47">
        <f t="shared" ref="V14" si="3">(Q14-R14)/S14</f>
        <v>2.6035940803382656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25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&lt;5,2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JUdsGrpCATfPR51AQW589bUJ1cUZNjm+LUq+LC/yZKkGqCwKeC9UNEaYUVe/HX5yBU6KGMKwcw2crbU+Dhy1Tw==" saltValue="6LmXX7xs+X9hp5uoCnya4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41" priority="1" stopIfTrue="1" operator="between">
      <formula>-2</formula>
      <formula>2</formula>
    </cfRule>
    <cfRule type="cellIs" dxfId="40" priority="2" stopIfTrue="1" operator="between">
      <formula>-3</formula>
      <formula>3</formula>
    </cfRule>
    <cfRule type="cellIs" dxfId="39" priority="3" operator="notBetween">
      <formula>-3</formula>
      <formula>3</formula>
    </cfRule>
  </conditionalFormatting>
  <conditionalFormatting sqref="V13:V15">
    <cfRule type="cellIs" dxfId="38" priority="4" stopIfTrue="1" operator="between">
      <formula>-2</formula>
      <formula>2</formula>
    </cfRule>
    <cfRule type="cellIs" dxfId="37" priority="5" stopIfTrue="1" operator="between">
      <formula>-3</formula>
      <formula>3</formula>
    </cfRule>
    <cfRule type="cellIs" dxfId="3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A645-DC7D-407B-A147-71DDEE9420D7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215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30.2</v>
      </c>
      <c r="G13" s="43">
        <v>65.925286267081859</v>
      </c>
      <c r="H13" s="33">
        <f>0.1*G13</f>
        <v>6.5925286267081864</v>
      </c>
      <c r="I13" s="14">
        <v>4</v>
      </c>
      <c r="J13" s="49">
        <f>((F13-G13)/G13)*100</f>
        <v>-54.190566761210079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30.2</v>
      </c>
      <c r="R13" s="33">
        <v>61.17</v>
      </c>
      <c r="S13" s="45">
        <v>10.119999999999999</v>
      </c>
      <c r="T13" s="14">
        <v>1</v>
      </c>
      <c r="U13" s="31">
        <f>((Q13-R13)/R13)*100</f>
        <v>-50.629393493542587</v>
      </c>
      <c r="V13" s="47">
        <f>(Q13-R13)/S13</f>
        <v>-3.0602766798418979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18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49">
        <f t="shared" ref="J14" si="1">((F14-G14)/G14)*100</f>
        <v>-54.73286602759638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18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-54.39574360273626</v>
      </c>
      <c r="V14" s="47">
        <f t="shared" ref="V14" si="3">(Q14-R14)/S14</f>
        <v>-2.2695560253699787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29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&lt;0,16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X+YP99WKXdE6x+x+dIfY2/ORjSN3rrx+gXrB86IjvOpiWOL49MG4bTEv/U1ajiOvf+0y5CbyXlB66ZTAg3F7MQ==" saltValue="6ihoFUIg9iWcRAhQiQKyc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35" priority="1" stopIfTrue="1" operator="between">
      <formula>-2</formula>
      <formula>2</formula>
    </cfRule>
    <cfRule type="cellIs" dxfId="34" priority="2" stopIfTrue="1" operator="between">
      <formula>-3</formula>
      <formula>3</formula>
    </cfRule>
    <cfRule type="cellIs" dxfId="33" priority="3" operator="notBetween">
      <formula>-3</formula>
      <formula>3</formula>
    </cfRule>
  </conditionalFormatting>
  <conditionalFormatting sqref="V13:V15">
    <cfRule type="cellIs" dxfId="32" priority="4" stopIfTrue="1" operator="between">
      <formula>-2</formula>
      <formula>2</formula>
    </cfRule>
    <cfRule type="cellIs" dxfId="31" priority="5" stopIfTrue="1" operator="between">
      <formula>-3</formula>
      <formula>3</formula>
    </cfRule>
    <cfRule type="cellIs" dxfId="30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68B1-F7DC-413E-9147-199D8169C839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 t="s">
        <v>13</v>
      </c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249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61.8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-6.2575174120126951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61.8</v>
      </c>
      <c r="R13" s="33">
        <v>61.17</v>
      </c>
      <c r="S13" s="45">
        <v>10.119999999999999</v>
      </c>
      <c r="T13" s="14">
        <v>1</v>
      </c>
      <c r="U13" s="31">
        <f>((Q13-R13)/R13)*100</f>
        <v>1.0299166257969516</v>
      </c>
      <c r="V13" s="47">
        <f>(Q13-R13)/S13</f>
        <v>6.2252964426877028E-2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39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31">
        <f t="shared" ref="J14" si="1">((F14-G14)/G14)*100</f>
        <v>-1.9212097264588188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39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-1.1907778059285505</v>
      </c>
      <c r="V14" s="47">
        <f t="shared" ref="V14" si="3">(Q14-R14)/S14</f>
        <v>-4.9682875264270489E-2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26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&lt;0,12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aQgARVFCVst2SJWF4uu2lNAq9gTx9JxRGUu/wG1lU7CSqJO+Bc5Vzt3Elm4ZXACT0gKl8V2nufUPnaAjrvgLpw==" saltValue="Zj4EZMEsKrb9KcU8RlMcdQ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conditionalFormatting sqref="V13:V15">
    <cfRule type="cellIs" dxfId="26" priority="4" stopIfTrue="1" operator="between">
      <formula>-2</formula>
      <formula>2</formula>
    </cfRule>
    <cfRule type="cellIs" dxfId="25" priority="5" stopIfTrue="1" operator="between">
      <formula>-3</formula>
      <formula>3</formula>
    </cfRule>
    <cfRule type="cellIs" dxfId="24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342C-D4F1-4721-BBFA-0721C579B9CB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338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65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-1.4035377310813093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65</v>
      </c>
      <c r="R13" s="33">
        <v>61.17</v>
      </c>
      <c r="S13" s="45">
        <v>10.119999999999999</v>
      </c>
      <c r="T13" s="14">
        <v>1</v>
      </c>
      <c r="U13" s="31">
        <f>((Q13-R13)/R13)*100</f>
        <v>6.2612391695275438</v>
      </c>
      <c r="V13" s="47">
        <f>(Q13-R13)/S13</f>
        <v>0.37845849802371528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41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31">
        <f t="shared" ref="J14" si="1">((F14-G14)/G14)*100</f>
        <v>3.1084718260304722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41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3.8763617937674217</v>
      </c>
      <c r="V14" s="47">
        <f t="shared" ref="V14" si="3">(Q14-R14)/S14</f>
        <v>0.16173361522198743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>
        <v>0.2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>
        <f>F15</f>
        <v>0.2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3DzhYTMeh2HGpDIK/EgB9lrpO/DooLxsfdwpB+hEMc0n5xzwQ1k43YEqZthyETggsUd1alMuxvKXp3LTUqfCtg==" saltValue="yFvFng0AWDdZ36Q3SdQfw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conditionalFormatting sqref="V13:V15">
    <cfRule type="cellIs" dxfId="20" priority="4" stopIfTrue="1" operator="between">
      <formula>-2</formula>
      <formula>2</formula>
    </cfRule>
    <cfRule type="cellIs" dxfId="19" priority="5" stopIfTrue="1" operator="between">
      <formula>-3</formula>
      <formula>3</formula>
    </cfRule>
    <cfRule type="cellIs" dxfId="18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FDC6-9686-4626-BBB7-FC81D08E3577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761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57.8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-12.324992013176923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57.8</v>
      </c>
      <c r="R13" s="33">
        <v>61.17</v>
      </c>
      <c r="S13" s="45">
        <v>10.119999999999999</v>
      </c>
      <c r="T13" s="14">
        <v>1</v>
      </c>
      <c r="U13" s="31">
        <f>((Q13-R13)/R13)*100</f>
        <v>-5.5092365538662813</v>
      </c>
      <c r="V13" s="47">
        <f>(Q13-R13)/S13</f>
        <v>-0.33300395256917042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37.4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31">
        <f t="shared" ref="J14" si="1">((F14-G14)/G14)*100</f>
        <v>-5.9449549684502561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37.4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-5.2444894856853317</v>
      </c>
      <c r="V14" s="47">
        <f t="shared" ref="V14" si="3">(Q14-R14)/S14</f>
        <v>-0.21881606765327696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31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&lt;3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qxa+GH5DTON/8PwoyM33kEz674TuwaQjIyOLbM46bePPo0/W9HwgBf2AU0Po6Tj6jtLnz7JqUu3lmChivXi7aw==" saltValue="muh8Y5Rvhvn7cgcE5PTJgg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conditionalFormatting sqref="V13:V15">
    <cfRule type="cellIs" dxfId="14" priority="4" stopIfTrue="1" operator="between">
      <formula>-2</formula>
      <formula>2</formula>
    </cfRule>
    <cfRule type="cellIs" dxfId="13" priority="5" stopIfTrue="1" operator="between">
      <formula>-3</formula>
      <formula>3</formula>
    </cfRule>
    <cfRule type="cellIs" dxfId="12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7F36-74BF-4684-B272-82B323DEDF90}">
  <sheetPr>
    <pageSetUpPr fitToPage="1"/>
  </sheetPr>
  <dimension ref="A1:V36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961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75.7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14.826956827033003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75.7</v>
      </c>
      <c r="R13" s="33">
        <v>61.17</v>
      </c>
      <c r="S13" s="45">
        <v>10.119999999999999</v>
      </c>
      <c r="T13" s="14">
        <v>1</v>
      </c>
      <c r="U13" s="31">
        <f>((Q13-R13)/R13)*100</f>
        <v>23.753473925126698</v>
      </c>
      <c r="V13" s="47">
        <f>(Q13-R13)/S13</f>
        <v>1.4357707509881426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45.5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31">
        <f t="shared" ref="J14" si="1">((F14-G14)/G14)*100</f>
        <v>14.425255319131377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45.5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15.277425893083358</v>
      </c>
      <c r="V14" s="47">
        <f t="shared" ref="V14" si="3">(Q14-R14)/S14</f>
        <v>0.63742071881606777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27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&lt;2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234Cn8aYcBEo/B4/A+vZ6wjlckk9JoQX4Re3Gk+3ySkDBQDHKTbz4A7Q0jabBP5NnlPZkV+OkSjKlYopQK8bEg==" saltValue="l+H0q0Rnq91gn5R6FWbT8A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conditionalFormatting sqref="V13:V15">
    <cfRule type="cellIs" dxfId="8" priority="4" stopIfTrue="1" operator="between">
      <formula>-2</formula>
      <formula>2</formula>
    </cfRule>
    <cfRule type="cellIs" dxfId="7" priority="5" stopIfTrue="1" operator="between">
      <formula>-3</formula>
      <formula>3</formula>
    </cfRule>
    <cfRule type="cellIs" dxfId="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7151-6CF5-427D-AE1E-24B10F56485E}">
  <sheetPr>
    <pageSetUpPr fitToPage="1"/>
  </sheetPr>
  <dimension ref="A1:V36"/>
  <sheetViews>
    <sheetView topLeftCell="A2" zoomScale="90" zoomScaleNormal="90" zoomScalePageLayoutView="85" workbookViewId="0">
      <selection activeCell="I38" sqref="I38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2" width="9.140625" style="9"/>
    <col min="13" max="14" width="9.42578125" style="9" bestFit="1" customWidth="1"/>
    <col min="15" max="15" width="10.28515625" style="9" bestFit="1" customWidth="1"/>
    <col min="16" max="16" width="9.140625" style="9"/>
    <col min="17" max="17" width="13" style="9" customWidth="1"/>
    <col min="18" max="19" width="9.140625" style="9"/>
    <col min="20" max="20" width="9.42578125" style="9" bestFit="1" customWidth="1"/>
    <col min="21" max="21" width="11.7109375" style="9" bestFit="1" customWidth="1"/>
    <col min="22" max="22" width="9.42578125" style="9" bestFit="1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7"/>
    </row>
    <row r="3" spans="1:22" s="11" customFormat="1" ht="12.75" x14ac:dyDescent="0.2">
      <c r="A3" s="50"/>
      <c r="B3" s="10"/>
      <c r="C3" s="10"/>
      <c r="D3" s="40">
        <v>44537</v>
      </c>
      <c r="E3" s="10"/>
      <c r="F3" s="10"/>
      <c r="G3" s="10" t="s">
        <v>32</v>
      </c>
      <c r="H3" s="41"/>
      <c r="I3" s="10"/>
      <c r="J3" s="51" t="s">
        <v>33</v>
      </c>
    </row>
    <row r="4" spans="1:22" s="1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22" ht="15.75" thickBot="1" x14ac:dyDescent="0.3"/>
    <row r="6" spans="1:22" ht="16.5" thickTop="1" thickBot="1" x14ac:dyDescent="0.3">
      <c r="A6" s="5" t="s">
        <v>7</v>
      </c>
      <c r="B6" s="37">
        <v>964</v>
      </c>
      <c r="C6" s="8"/>
      <c r="D6" s="38"/>
      <c r="E6" s="38"/>
      <c r="F6" s="39"/>
      <c r="G6" s="6"/>
      <c r="H6" s="6"/>
      <c r="I6" s="6"/>
      <c r="J6" s="7"/>
    </row>
    <row r="7" spans="1:22" ht="16.5" thickTop="1" thickBot="1" x14ac:dyDescent="0.3">
      <c r="A7" s="19"/>
      <c r="B7" s="20"/>
      <c r="C7" s="21"/>
      <c r="D7" s="19"/>
      <c r="E7" s="19"/>
      <c r="F7" s="20"/>
      <c r="G7" s="19"/>
      <c r="H7" s="19"/>
      <c r="I7" s="19"/>
      <c r="J7" s="19"/>
    </row>
    <row r="8" spans="1:22" ht="16.5" thickTop="1" thickBot="1" x14ac:dyDescent="0.3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60"/>
      <c r="L8" s="58" t="s">
        <v>16</v>
      </c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5.75" thickTop="1" x14ac:dyDescent="0.25">
      <c r="A9" s="3"/>
    </row>
    <row r="10" spans="1:22" ht="15.75" thickBot="1" x14ac:dyDescent="0.3"/>
    <row r="11" spans="1:22" s="28" customFormat="1" ht="45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6" t="s">
        <v>11</v>
      </c>
      <c r="G11" s="24" t="s">
        <v>17</v>
      </c>
      <c r="H11" s="25" t="s">
        <v>8</v>
      </c>
      <c r="I11" s="26" t="s">
        <v>9</v>
      </c>
      <c r="J11" s="26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6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4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 t="s">
        <v>19</v>
      </c>
      <c r="B13" s="13" t="s">
        <v>14</v>
      </c>
      <c r="C13" s="14" t="s">
        <v>18</v>
      </c>
      <c r="D13" s="15" t="s">
        <v>22</v>
      </c>
      <c r="E13" s="14" t="s">
        <v>23</v>
      </c>
      <c r="F13" s="43">
        <v>70.599999999999994</v>
      </c>
      <c r="G13" s="43">
        <v>65.925286267081859</v>
      </c>
      <c r="H13" s="33">
        <f>0.1*G13</f>
        <v>6.5925286267081864</v>
      </c>
      <c r="I13" s="14">
        <v>4</v>
      </c>
      <c r="J13" s="31">
        <f>((F13-G13)/G13)*100</f>
        <v>7.0909267105486009</v>
      </c>
      <c r="K13" s="35"/>
      <c r="L13" s="12" t="s">
        <v>19</v>
      </c>
      <c r="M13" s="13" t="s">
        <v>14</v>
      </c>
      <c r="N13" s="14" t="s">
        <v>18</v>
      </c>
      <c r="O13" s="15" t="s">
        <v>22</v>
      </c>
      <c r="P13" s="14" t="s">
        <v>23</v>
      </c>
      <c r="Q13" s="33">
        <f>F13</f>
        <v>70.599999999999994</v>
      </c>
      <c r="R13" s="33">
        <v>61.17</v>
      </c>
      <c r="S13" s="45">
        <v>10.119999999999999</v>
      </c>
      <c r="T13" s="14">
        <v>1</v>
      </c>
      <c r="U13" s="31">
        <f>((Q13-R13)/R13)*100</f>
        <v>15.416053621056061</v>
      </c>
      <c r="V13" s="47">
        <f>(Q13-R13)/S13</f>
        <v>0.93181818181818121</v>
      </c>
    </row>
    <row r="14" spans="1:22" x14ac:dyDescent="0.25">
      <c r="A14" s="12" t="s">
        <v>20</v>
      </c>
      <c r="B14" s="13" t="s">
        <v>14</v>
      </c>
      <c r="C14" s="14">
        <v>2</v>
      </c>
      <c r="D14" s="15" t="s">
        <v>22</v>
      </c>
      <c r="E14" s="14" t="s">
        <v>24</v>
      </c>
      <c r="F14" s="43">
        <v>41.2</v>
      </c>
      <c r="G14" s="43">
        <v>39.76394885298771</v>
      </c>
      <c r="H14" s="33">
        <f t="shared" ref="H14:H15" si="0">0.1*G14</f>
        <v>3.9763948852987712</v>
      </c>
      <c r="I14" s="14">
        <v>4</v>
      </c>
      <c r="J14" s="31">
        <f t="shared" ref="J14" si="1">((F14-G14)/G14)*100</f>
        <v>3.6114399812794087</v>
      </c>
      <c r="K14" s="35"/>
      <c r="L14" s="12" t="s">
        <v>20</v>
      </c>
      <c r="M14" s="13" t="s">
        <v>14</v>
      </c>
      <c r="N14" s="14">
        <v>2</v>
      </c>
      <c r="O14" s="15" t="s">
        <v>22</v>
      </c>
      <c r="P14" s="14" t="s">
        <v>24</v>
      </c>
      <c r="Q14" s="33">
        <f>F14</f>
        <v>41.2</v>
      </c>
      <c r="R14" s="33">
        <v>39.47</v>
      </c>
      <c r="S14" s="45">
        <v>9.4600000000000009</v>
      </c>
      <c r="T14" s="14">
        <v>1</v>
      </c>
      <c r="U14" s="31">
        <f t="shared" ref="U14" si="2">((Q14-R14)/R14)*100</f>
        <v>4.3830757537370255</v>
      </c>
      <c r="V14" s="47">
        <f t="shared" ref="V14" si="3">(Q14-R14)/S14</f>
        <v>0.18287526427061351</v>
      </c>
    </row>
    <row r="15" spans="1:22" ht="15.75" thickBot="1" x14ac:dyDescent="0.3">
      <c r="A15" s="42" t="s">
        <v>21</v>
      </c>
      <c r="B15" s="18" t="s">
        <v>14</v>
      </c>
      <c r="C15" s="18">
        <v>3</v>
      </c>
      <c r="D15" s="30" t="s">
        <v>22</v>
      </c>
      <c r="E15" s="18" t="s">
        <v>24</v>
      </c>
      <c r="F15" s="44" t="s">
        <v>30</v>
      </c>
      <c r="G15" s="44">
        <v>0</v>
      </c>
      <c r="H15" s="34">
        <f t="shared" si="0"/>
        <v>0</v>
      </c>
      <c r="I15" s="18">
        <v>4</v>
      </c>
      <c r="J15" s="32"/>
      <c r="K15" s="35"/>
      <c r="L15" s="42" t="s">
        <v>21</v>
      </c>
      <c r="M15" s="18" t="s">
        <v>14</v>
      </c>
      <c r="N15" s="18">
        <v>3</v>
      </c>
      <c r="O15" s="30" t="s">
        <v>22</v>
      </c>
      <c r="P15" s="18" t="s">
        <v>24</v>
      </c>
      <c r="Q15" s="34" t="str">
        <f>F15</f>
        <v>&lt;0,9</v>
      </c>
      <c r="R15" s="34"/>
      <c r="S15" s="46"/>
      <c r="T15" s="18"/>
      <c r="U15" s="32"/>
      <c r="V15" s="48"/>
    </row>
    <row r="36" spans="5:5" x14ac:dyDescent="0.25">
      <c r="E36" s="9" t="s">
        <v>13</v>
      </c>
    </row>
  </sheetData>
  <sheetProtection algorithmName="SHA-512" hashValue="mDTyCTmh6kNvBI9TK+VZLT20IUOS4u5+yPsqnx0PL8B5koN9vDnBxxyGR23mFIqPfelxc02glIWFGvhOPYHEqg==" saltValue="YyJIGU+Yd43tC0wyCUraqA==" spinCount="100000" sheet="1" objects="1" scenarios="1" selectLockedCells="1" selectUnlockedCells="1"/>
  <mergeCells count="3">
    <mergeCell ref="A2:J2"/>
    <mergeCell ref="A8:J8"/>
    <mergeCell ref="L8:V8"/>
  </mergeCells>
  <conditionalFormatting sqref="V14:V1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conditionalFormatting sqref="V13:V15">
    <cfRule type="cellIs" dxfId="2" priority="4" stopIfTrue="1" operator="between">
      <formula>-2</formula>
      <formula>2</formula>
    </cfRule>
    <cfRule type="cellIs" dxfId="1" priority="5" stopIfTrue="1" operator="between">
      <formula>-3</formula>
      <formula>3</formula>
    </cfRule>
    <cfRule type="cellIs" dxfId="0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https://reflabos.vito.be/ree/LABSVKL_2021-6_Deel2.xlsx</PublicURL>
    <DEEL xmlns="08cda046-0f15-45eb-a9d5-77306d3264cd">Deel 2</DEEL>
    <Ringtest xmlns="eba2475f-4c5c-418a-90c2-2b36802fc485">VKL</Ringtest>
    <Jaar xmlns="08cda046-0f15-45eb-a9d5-77306d3264cd">2021</Jaar>
    <Publicatiedatum xmlns="dda9e79c-c62e-445e-b991-197574827cb3">2022-02-15T09:22:43+00:00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6C6DBAF5-AC21-4756-AB01-D948BD7F60CD}"/>
</file>

<file path=customXml/itemProps2.xml><?xml version="1.0" encoding="utf-8"?>
<ds:datastoreItem xmlns:ds="http://schemas.openxmlformats.org/officeDocument/2006/customXml" ds:itemID="{8FE9F58E-443B-4AA6-A3A6-9B728ABF300C}"/>
</file>

<file path=customXml/itemProps3.xml><?xml version="1.0" encoding="utf-8"?>
<ds:datastoreItem xmlns:ds="http://schemas.openxmlformats.org/officeDocument/2006/customXml" ds:itemID="{AC0A68B0-6A36-4B70-AF1D-428981BE7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127</vt:lpstr>
      <vt:lpstr>146</vt:lpstr>
      <vt:lpstr>187</vt:lpstr>
      <vt:lpstr>215</vt:lpstr>
      <vt:lpstr>249</vt:lpstr>
      <vt:lpstr>338</vt:lpstr>
      <vt:lpstr>761</vt:lpstr>
      <vt:lpstr>961</vt:lpstr>
      <vt:lpstr>964</vt:lpstr>
      <vt:lpstr>'127'!Print_Titles</vt:lpstr>
      <vt:lpstr>'146'!Print_Titles</vt:lpstr>
      <vt:lpstr>'187'!Print_Titles</vt:lpstr>
      <vt:lpstr>'215'!Print_Titles</vt:lpstr>
      <vt:lpstr>'249'!Print_Titles</vt:lpstr>
      <vt:lpstr>'338'!Print_Titles</vt:lpstr>
      <vt:lpstr>'761'!Print_Titles</vt:lpstr>
      <vt:lpstr>'961'!Print_Titles</vt:lpstr>
      <vt:lpstr>'964'!Print_Titles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2021-6</dc:title>
  <dc:creator>dceustet</dc:creator>
  <cp:lastModifiedBy>Baeyens Bart</cp:lastModifiedBy>
  <cp:lastPrinted>2016-06-24T14:13:49Z</cp:lastPrinted>
  <dcterms:created xsi:type="dcterms:W3CDTF">2012-03-19T07:59:52Z</dcterms:created>
  <dcterms:modified xsi:type="dcterms:W3CDTF">2022-02-08T08:39:00Z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