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2\VKL2022\6. Rapportering\Eindrapport\bijlagen eindrapport\Deel 2 per labo\"/>
    </mc:Choice>
  </mc:AlternateContent>
  <xr:revisionPtr revIDLastSave="0" documentId="13_ncr:1_{2123357F-E320-41C2-967C-B41BA4E30CA4}" xr6:coauthVersionLast="45" xr6:coauthVersionMax="45" xr10:uidLastSave="{00000000-0000-0000-0000-000000000000}"/>
  <bookViews>
    <workbookView xWindow="28680" yWindow="-1395" windowWidth="29040" windowHeight="15840" tabRatio="952" xr2:uid="{00000000-000D-0000-FFFF-FFFF00000000}"/>
  </bookViews>
  <sheets>
    <sheet name="127" sheetId="8" r:id="rId1"/>
    <sheet name="146" sheetId="29" r:id="rId2"/>
    <sheet name="722" sheetId="17" r:id="rId3"/>
    <sheet name="961" sheetId="30" r:id="rId4"/>
    <sheet name="964" sheetId="21" r:id="rId5"/>
  </sheets>
  <definedNames>
    <definedName name="_xlnm.Print_Area" localSheetId="0">'127'!$A$1:$K$21</definedName>
    <definedName name="_xlnm.Print_Area" localSheetId="1">'146'!$A$1:$K$21</definedName>
    <definedName name="_xlnm.Print_Area" localSheetId="2">'722'!$A$1:$K$21</definedName>
    <definedName name="_xlnm.Print_Area" localSheetId="3">'961'!$A$1:$K$21</definedName>
    <definedName name="_xlnm.Print_Area" localSheetId="4">'964'!$A$1:$K$21</definedName>
    <definedName name="_xlnm.Print_Titles" localSheetId="0">'127'!$2:$6</definedName>
    <definedName name="_xlnm.Print_Titles" localSheetId="1">'146'!$2:$6</definedName>
    <definedName name="_xlnm.Print_Titles" localSheetId="2">'722'!$2:$6</definedName>
    <definedName name="_xlnm.Print_Titles" localSheetId="3">'961'!$2:$6</definedName>
    <definedName name="_xlnm.Print_Titles" localSheetId="4">'964'!$2:$6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8" l="1"/>
  <c r="J14" i="30" l="1"/>
  <c r="J14" i="17"/>
  <c r="J14" i="21"/>
  <c r="J14" i="29"/>
  <c r="J21" i="29"/>
  <c r="J20" i="29"/>
  <c r="J19" i="29"/>
  <c r="J18" i="29"/>
  <c r="J17" i="29"/>
  <c r="J16" i="29"/>
  <c r="J15" i="29"/>
  <c r="J13" i="29"/>
  <c r="J21" i="30"/>
  <c r="J20" i="30"/>
  <c r="J19" i="30"/>
  <c r="J18" i="30"/>
  <c r="J17" i="30"/>
  <c r="J16" i="30"/>
  <c r="J15" i="30"/>
  <c r="J13" i="30"/>
  <c r="J21" i="17"/>
  <c r="J19" i="17"/>
  <c r="J18" i="17"/>
  <c r="J16" i="17"/>
  <c r="J15" i="17"/>
  <c r="J13" i="17"/>
  <c r="J19" i="21"/>
  <c r="J18" i="21"/>
  <c r="J16" i="21"/>
  <c r="J15" i="21"/>
  <c r="J21" i="8"/>
  <c r="J18" i="8"/>
  <c r="J15" i="8"/>
  <c r="J13" i="8"/>
  <c r="H21" i="30"/>
  <c r="H20" i="30"/>
  <c r="H19" i="30"/>
  <c r="H18" i="30"/>
  <c r="H17" i="30"/>
  <c r="H16" i="30"/>
  <c r="H15" i="30"/>
  <c r="H14" i="30"/>
  <c r="H13" i="30"/>
  <c r="H21" i="17"/>
  <c r="H19" i="17"/>
  <c r="H18" i="17"/>
  <c r="H16" i="17"/>
  <c r="H15" i="17"/>
  <c r="H14" i="17"/>
  <c r="H13" i="17"/>
  <c r="H19" i="21"/>
  <c r="H18" i="21"/>
  <c r="H16" i="21"/>
  <c r="H15" i="21"/>
  <c r="H14" i="21"/>
  <c r="H21" i="29"/>
  <c r="H20" i="29"/>
  <c r="H19" i="29"/>
  <c r="H18" i="29"/>
  <c r="H17" i="29"/>
  <c r="H16" i="29"/>
  <c r="H15" i="29"/>
  <c r="H14" i="29"/>
  <c r="H13" i="29"/>
  <c r="H18" i="8"/>
  <c r="H15" i="8"/>
  <c r="H14" i="8"/>
  <c r="H13" i="8"/>
  <c r="H21" i="8" l="1"/>
</calcChain>
</file>

<file path=xl/sharedStrings.xml><?xml version="1.0" encoding="utf-8"?>
<sst xmlns="http://schemas.openxmlformats.org/spreadsheetml/2006/main" count="255" uniqueCount="41">
  <si>
    <t>Monster</t>
  </si>
  <si>
    <t>Nr.</t>
  </si>
  <si>
    <t>parameter</t>
  </si>
  <si>
    <t>eenheid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</si>
  <si>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</si>
  <si>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</si>
  <si>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</si>
  <si>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</si>
  <si>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</si>
  <si>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</si>
  <si>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3</t>
  </si>
  <si>
    <t>gas</t>
  </si>
  <si>
    <t>stap 2</t>
  </si>
  <si>
    <t>stap 9</t>
  </si>
  <si>
    <t>stap 8</t>
  </si>
  <si>
    <t>stap 7</t>
  </si>
  <si>
    <t>stap 5</t>
  </si>
  <si>
    <t>stap 1</t>
  </si>
  <si>
    <t>stap 6</t>
  </si>
  <si>
    <t>stap 4</t>
  </si>
  <si>
    <t>Waterdampgehalte</t>
  </si>
  <si>
    <t>vol % in natte gas</t>
  </si>
  <si>
    <t>Snelheid hoog-3</t>
  </si>
  <si>
    <t>m/s</t>
  </si>
  <si>
    <t>Snelheid hoog-2</t>
  </si>
  <si>
    <t>Snelheid hoog-1</t>
  </si>
  <si>
    <t>Snelheid laag-3</t>
  </si>
  <si>
    <t>Snelheid laag-2</t>
  </si>
  <si>
    <t>Snelheid laag-1</t>
  </si>
  <si>
    <t>zand</t>
  </si>
  <si>
    <t>Temperatuur</t>
  </si>
  <si>
    <t>°C</t>
  </si>
  <si>
    <t>Volume</t>
  </si>
  <si>
    <t>Nl dr</t>
  </si>
  <si>
    <t>Referentie-
waarde</t>
  </si>
  <si>
    <t>Versie : 1</t>
  </si>
  <si>
    <t>% Afwijking
of Abs afwijking</t>
  </si>
  <si>
    <t>EVALUATIE TOV REFERENTIEWAARDE</t>
  </si>
  <si>
    <r>
      <t>σ</t>
    </r>
    <r>
      <rPr>
        <b/>
        <vertAlign val="subscript"/>
        <sz val="11"/>
        <rFont val="Calibri"/>
        <family val="2"/>
      </rPr>
      <t>P</t>
    </r>
  </si>
  <si>
    <r>
      <t xml:space="preserve">type </t>
    </r>
    <r>
      <rPr>
        <b/>
        <sz val="11"/>
        <rFont val="Calibri"/>
        <family val="2"/>
      </rPr>
      <t>σ</t>
    </r>
    <r>
      <rPr>
        <b/>
        <vertAlign val="subscript"/>
        <sz val="11"/>
        <rFont val="Calibri"/>
        <family val="2"/>
        <scheme val="minor"/>
      </rPr>
      <t>P</t>
    </r>
  </si>
  <si>
    <t>Rapportnr. : 2022/HEALTH/R/2805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</si>
</sst>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12" fillId="2" borderId="17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2" fontId="12" fillId="2" borderId="16" xfId="0" applyNumberFormat="1" applyFont="1" applyFill="1" applyBorder="1" applyAlignment="1">
      <alignment horizontal="left"/>
    </xf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15" fillId="4" borderId="0" xfId="16" applyFont="1" applyFill="1" applyBorder="1" applyAlignment="1" applyProtection="1"/>
    <xf numFmtId="2" fontId="11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2" fontId="11" fillId="4" borderId="0" xfId="0" applyNumberFormat="1" applyFont="1" applyFill="1"/>
    <xf numFmtId="0" fontId="11" fillId="4" borderId="10" xfId="0" applyFont="1" applyFill="1" applyBorder="1"/>
    <xf numFmtId="0" fontId="11" fillId="4" borderId="11" xfId="0" applyFont="1" applyFill="1" applyBorder="1" applyAlignment="1">
      <alignment horizontal="center"/>
    </xf>
    <xf numFmtId="0" fontId="11" fillId="4" borderId="11" xfId="0" applyFont="1" applyFill="1" applyBorder="1"/>
    <xf numFmtId="0" fontId="11" fillId="4" borderId="11" xfId="0" applyFont="1" applyFill="1" applyBorder="1" applyAlignment="1">
      <alignment horizontal="left"/>
    </xf>
    <xf numFmtId="2" fontId="11" fillId="4" borderId="11" xfId="0" applyNumberFormat="1" applyFont="1" applyFill="1" applyBorder="1"/>
    <xf numFmtId="0" fontId="14" fillId="4" borderId="1" xfId="0" applyFont="1" applyFill="1" applyBorder="1" applyAlignment="1">
      <alignment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11" fillId="4" borderId="0" xfId="0" applyFont="1" applyFill="1" applyAlignment="1">
      <alignment vertical="center"/>
    </xf>
    <xf numFmtId="49" fontId="11" fillId="4" borderId="5" xfId="0" applyNumberFormat="1" applyFont="1" applyFill="1" applyBorder="1"/>
    <xf numFmtId="49" fontId="11" fillId="4" borderId="19" xfId="0" applyNumberFormat="1" applyFont="1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left"/>
    </xf>
    <xf numFmtId="49" fontId="11" fillId="4" borderId="4" xfId="0" applyNumberFormat="1" applyFont="1" applyFill="1" applyBorder="1" applyAlignment="1">
      <alignment horizontal="center"/>
    </xf>
    <xf numFmtId="2" fontId="11" fillId="4" borderId="4" xfId="0" applyNumberFormat="1" applyFont="1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center"/>
    </xf>
    <xf numFmtId="2" fontId="11" fillId="4" borderId="6" xfId="0" applyNumberFormat="1" applyFont="1" applyFill="1" applyBorder="1" applyAlignment="1">
      <alignment horizontal="center"/>
    </xf>
    <xf numFmtId="166" fontId="11" fillId="4" borderId="6" xfId="0" applyNumberFormat="1" applyFont="1" applyFill="1" applyBorder="1" applyAlignment="1">
      <alignment horizontal="center"/>
    </xf>
    <xf numFmtId="49" fontId="11" fillId="4" borderId="7" xfId="0" applyNumberFormat="1" applyFont="1" applyFill="1" applyBorder="1"/>
    <xf numFmtId="49" fontId="11" fillId="4" borderId="21" xfId="0" applyNumberFormat="1" applyFont="1" applyFill="1" applyBorder="1" applyAlignment="1">
      <alignment horizontal="center"/>
    </xf>
    <xf numFmtId="49" fontId="11" fillId="4" borderId="8" xfId="0" applyNumberFormat="1" applyFont="1" applyFill="1" applyBorder="1" applyAlignment="1">
      <alignment horizontal="left"/>
    </xf>
    <xf numFmtId="49" fontId="11" fillId="4" borderId="8" xfId="0" applyNumberFormat="1" applyFont="1" applyFill="1" applyBorder="1" applyAlignment="1">
      <alignment horizontal="center"/>
    </xf>
    <xf numFmtId="2" fontId="11" fillId="4" borderId="8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5" fillId="4" borderId="0" xfId="16" applyFill="1" applyBorder="1" applyAlignment="1" applyProtection="1"/>
    <xf numFmtId="2" fontId="0" fillId="4" borderId="0" xfId="0" applyNumberFormat="1" applyFill="1" applyBorder="1"/>
    <xf numFmtId="0" fontId="0" fillId="4" borderId="0" xfId="0" applyFill="1"/>
    <xf numFmtId="0" fontId="12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2" fontId="0" fillId="4" borderId="0" xfId="0" applyNumberFormat="1" applyFill="1"/>
    <xf numFmtId="0" fontId="0" fillId="4" borderId="10" xfId="0" applyFill="1" applyBorder="1"/>
    <xf numFmtId="0" fontId="0" fillId="4" borderId="11" xfId="0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1" xfId="0" applyFill="1" applyBorder="1"/>
    <xf numFmtId="2" fontId="0" fillId="4" borderId="11" xfId="0" applyNumberFormat="1" applyFill="1" applyBorder="1"/>
    <xf numFmtId="0" fontId="0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49" fontId="0" fillId="4" borderId="5" xfId="0" applyNumberFormat="1" applyFill="1" applyBorder="1"/>
    <xf numFmtId="49" fontId="0" fillId="4" borderId="19" xfId="0" applyNumberForma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6" fontId="0" fillId="4" borderId="6" xfId="0" applyNumberFormat="1" applyFont="1" applyFill="1" applyBorder="1" applyAlignment="1">
      <alignment horizontal="center"/>
    </xf>
    <xf numFmtId="1" fontId="0" fillId="4" borderId="0" xfId="0" applyNumberFormat="1" applyFill="1"/>
    <xf numFmtId="49" fontId="0" fillId="4" borderId="7" xfId="0" applyNumberFormat="1" applyFill="1" applyBorder="1"/>
    <xf numFmtId="49" fontId="0" fillId="4" borderId="21" xfId="0" applyNumberFormat="1" applyFill="1" applyBorder="1" applyAlignment="1">
      <alignment horizontal="center"/>
    </xf>
    <xf numFmtId="49" fontId="0" fillId="4" borderId="8" xfId="0" applyNumberFormat="1" applyFont="1" applyFill="1" applyBorder="1" applyAlignment="1">
      <alignment horizontal="left"/>
    </xf>
    <xf numFmtId="49" fontId="0" fillId="4" borderId="8" xfId="0" applyNumberFormat="1" applyFont="1" applyFill="1" applyBorder="1" applyAlignment="1">
      <alignment horizontal="center"/>
    </xf>
    <xf numFmtId="166" fontId="0" fillId="4" borderId="8" xfId="0" applyNumberFormat="1" applyFont="1" applyFill="1" applyBorder="1" applyAlignment="1">
      <alignment horizontal="center"/>
    </xf>
    <xf numFmtId="2" fontId="0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/>
    <xf numFmtId="0" fontId="0" fillId="4" borderId="12" xfId="0" applyFill="1" applyBorder="1"/>
    <xf numFmtId="0" fontId="14" fillId="4" borderId="3" xfId="0" applyFont="1" applyFill="1" applyBorder="1" applyAlignment="1" applyProtection="1">
      <alignment horizontal="center" vertical="center" wrapText="1"/>
    </xf>
    <xf numFmtId="49" fontId="11" fillId="4" borderId="18" xfId="0" applyNumberFormat="1" applyFont="1" applyFill="1" applyBorder="1" applyAlignment="1">
      <alignment horizontal="center"/>
    </xf>
    <xf numFmtId="1" fontId="11" fillId="3" borderId="18" xfId="120" applyNumberFormat="1" applyFont="1" applyFill="1" applyBorder="1" applyAlignment="1">
      <alignment horizontal="center"/>
    </xf>
    <xf numFmtId="1" fontId="11" fillId="4" borderId="18" xfId="120" applyNumberFormat="1" applyFont="1" applyFill="1" applyBorder="1" applyAlignment="1">
      <alignment horizontal="center"/>
    </xf>
    <xf numFmtId="0" fontId="2" fillId="4" borderId="3" xfId="0" applyFont="1" applyFill="1" applyBorder="1" applyAlignment="1" applyProtection="1">
      <alignment horizontal="center" vertical="center" wrapText="1"/>
    </xf>
    <xf numFmtId="49" fontId="0" fillId="4" borderId="18" xfId="0" applyNumberFormat="1" applyFont="1" applyFill="1" applyBorder="1" applyAlignment="1">
      <alignment horizontal="center"/>
    </xf>
    <xf numFmtId="1" fontId="0" fillId="4" borderId="18" xfId="120" applyNumberFormat="1" applyFont="1" applyFill="1" applyBorder="1" applyAlignment="1">
      <alignment horizontal="center"/>
    </xf>
    <xf numFmtId="1" fontId="0" fillId="4" borderId="9" xfId="12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4" fontId="12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1" fontId="19" fillId="5" borderId="18" xfId="0" applyNumberFormat="1" applyFont="1" applyFill="1" applyBorder="1" applyAlignment="1">
      <alignment horizontal="center"/>
    </xf>
    <xf numFmtId="1" fontId="19" fillId="5" borderId="9" xfId="0" applyNumberFormat="1" applyFont="1" applyFill="1" applyBorder="1" applyAlignment="1">
      <alignment horizontal="center"/>
    </xf>
    <xf numFmtId="2" fontId="19" fillId="5" borderId="18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4000000}"/>
    <cellStyle name="Percent 11" xfId="69" xr:uid="{00000000-0005-0000-0000-000045000000}"/>
    <cellStyle name="Percent 12" xfId="70" xr:uid="{00000000-0005-0000-0000-000046000000}"/>
    <cellStyle name="Percent 13" xfId="71" xr:uid="{00000000-0005-0000-0000-000047000000}"/>
    <cellStyle name="Percent 14" xfId="72" xr:uid="{00000000-0005-0000-0000-000048000000}"/>
    <cellStyle name="Percent 15" xfId="73" xr:uid="{00000000-0005-0000-0000-000049000000}"/>
    <cellStyle name="Percent 16" xfId="74" xr:uid="{00000000-0005-0000-0000-00004A000000}"/>
    <cellStyle name="Percent 17" xfId="75" xr:uid="{00000000-0005-0000-0000-00004B000000}"/>
    <cellStyle name="Percent 18" xfId="76" xr:uid="{00000000-0005-0000-0000-00004C000000}"/>
    <cellStyle name="Percent 19" xfId="77" xr:uid="{00000000-0005-0000-0000-00004D000000}"/>
    <cellStyle name="Percent 2" xfId="7" xr:uid="{00000000-0005-0000-0000-00004E000000}"/>
    <cellStyle name="Percent 2 2" xfId="117" xr:uid="{00000000-0005-0000-0000-00004F000000}"/>
    <cellStyle name="Percent 20" xfId="78" xr:uid="{00000000-0005-0000-0000-000050000000}"/>
    <cellStyle name="Percent 21" xfId="79" xr:uid="{00000000-0005-0000-0000-000051000000}"/>
    <cellStyle name="Percent 22" xfId="80" xr:uid="{00000000-0005-0000-0000-000052000000}"/>
    <cellStyle name="Percent 23" xfId="81" xr:uid="{00000000-0005-0000-0000-000053000000}"/>
    <cellStyle name="Percent 24" xfId="82" xr:uid="{00000000-0005-0000-0000-000054000000}"/>
    <cellStyle name="Percent 27" xfId="83" xr:uid="{00000000-0005-0000-0000-000055000000}"/>
    <cellStyle name="Percent 28" xfId="84" xr:uid="{00000000-0005-0000-0000-000056000000}"/>
    <cellStyle name="Percent 29" xfId="85" xr:uid="{00000000-0005-0000-0000-000057000000}"/>
    <cellStyle name="Percent 3" xfId="13" xr:uid="{00000000-0005-0000-0000-000058000000}"/>
    <cellStyle name="Percent 30" xfId="86" xr:uid="{00000000-0005-0000-0000-000059000000}"/>
    <cellStyle name="Percent 31" xfId="87" xr:uid="{00000000-0005-0000-0000-00005A000000}"/>
    <cellStyle name="Percent 32" xfId="88" xr:uid="{00000000-0005-0000-0000-00005B000000}"/>
    <cellStyle name="Percent 33" xfId="89" xr:uid="{00000000-0005-0000-0000-00005C000000}"/>
    <cellStyle name="Percent 34" xfId="90" xr:uid="{00000000-0005-0000-0000-00005D000000}"/>
    <cellStyle name="Percent 35" xfId="91" xr:uid="{00000000-0005-0000-0000-00005E000000}"/>
    <cellStyle name="Percent 36" xfId="92" xr:uid="{00000000-0005-0000-0000-00005F000000}"/>
    <cellStyle name="Percent 37" xfId="93" xr:uid="{00000000-0005-0000-0000-000060000000}"/>
    <cellStyle name="Percent 38" xfId="94" xr:uid="{00000000-0005-0000-0000-000061000000}"/>
    <cellStyle name="Percent 39" xfId="95" xr:uid="{00000000-0005-0000-0000-000062000000}"/>
    <cellStyle name="Percent 4" xfId="96" xr:uid="{00000000-0005-0000-0000-000063000000}"/>
    <cellStyle name="Percent 40" xfId="97" xr:uid="{00000000-0005-0000-0000-000064000000}"/>
    <cellStyle name="Percent 41" xfId="98" xr:uid="{00000000-0005-0000-0000-000065000000}"/>
    <cellStyle name="Percent 42" xfId="99" xr:uid="{00000000-0005-0000-0000-000066000000}"/>
    <cellStyle name="Percent 43" xfId="100" xr:uid="{00000000-0005-0000-0000-000067000000}"/>
    <cellStyle name="Percent 44" xfId="101" xr:uid="{00000000-0005-0000-0000-000068000000}"/>
    <cellStyle name="Percent 45" xfId="102" xr:uid="{00000000-0005-0000-0000-000069000000}"/>
    <cellStyle name="Percent 46" xfId="103" xr:uid="{00000000-0005-0000-0000-00006A000000}"/>
    <cellStyle name="Percent 47" xfId="104" xr:uid="{00000000-0005-0000-0000-00006B000000}"/>
    <cellStyle name="Percent 48" xfId="105" xr:uid="{00000000-0005-0000-0000-00006C000000}"/>
    <cellStyle name="Percent 49" xfId="106" xr:uid="{00000000-0005-0000-0000-00006D000000}"/>
    <cellStyle name="Percent 5" xfId="107" xr:uid="{00000000-0005-0000-0000-00006E000000}"/>
    <cellStyle name="Percent 50" xfId="108" xr:uid="{00000000-0005-0000-0000-00006F000000}"/>
    <cellStyle name="Percent 51" xfId="109" xr:uid="{00000000-0005-0000-0000-000070000000}"/>
    <cellStyle name="Percent 52" xfId="110" xr:uid="{00000000-0005-0000-0000-000071000000}"/>
    <cellStyle name="Percent 53" xfId="111" xr:uid="{00000000-0005-0000-0000-000072000000}"/>
    <cellStyle name="Percent 54" xfId="112" xr:uid="{00000000-0005-0000-0000-000073000000}"/>
    <cellStyle name="Percent 6" xfId="113" xr:uid="{00000000-0005-0000-0000-000074000000}"/>
    <cellStyle name="Percent 7" xfId="114" xr:uid="{00000000-0005-0000-0000-000075000000}"/>
    <cellStyle name="Percent 8" xfId="115" xr:uid="{00000000-0005-0000-0000-000076000000}"/>
    <cellStyle name="Percent 9" xfId="116" xr:uid="{00000000-0005-0000-0000-000077000000}"/>
    <cellStyle name="Standaard_PCBBEREK-I014-WHO" xfId="14" xr:uid="{00000000-0005-0000-0000-000078000000}"/>
  </cellStyles>
  <dxfs count="0"/>
  <tableStyles count="0" defaultTableStyle="TableStyleMedium9" defaultPivotStyle="PivotStyleLight16"/>
  <colors>
    <mruColors>
      <color rgb="FF90EE90"/>
      <color rgb="FF94D094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1"/>
  <sheetViews>
    <sheetView tabSelected="1" topLeftCell="A2" zoomScale="70" zoomScaleNormal="70" zoomScalePageLayoutView="85" workbookViewId="0">
      <selection activeCell="D36" sqref="D36"/>
    </sheetView>
  </sheetViews>
  <sheetFormatPr defaultColWidth="9.140625" defaultRowHeight="15" x14ac:dyDescent="0.25"/>
  <cols>
    <col min="1" max="1" width="28" style="10" bestFit="1" customWidth="1"/>
    <col min="2" max="2" width="11.5703125" style="11" customWidth="1"/>
    <col min="3" max="3" width="4.7109375" style="11" customWidth="1"/>
    <col min="4" max="4" width="23.5703125" style="10" bestFit="1" customWidth="1"/>
    <col min="5" max="5" width="16.42578125" style="10" customWidth="1"/>
    <col min="6" max="6" width="17" style="10" customWidth="1"/>
    <col min="7" max="7" width="14.85546875" style="12" bestFit="1" customWidth="1"/>
    <col min="8" max="8" width="8" style="10" customWidth="1"/>
    <col min="9" max="9" width="9.5703125" style="10" customWidth="1"/>
    <col min="10" max="10" width="13.28515625" style="10" customWidth="1"/>
    <col min="11" max="16384" width="9.140625" style="10"/>
  </cols>
  <sheetData>
    <row r="1" spans="1:10" s="6" customFormat="1" ht="15.75" hidden="1" thickBot="1" x14ac:dyDescent="0.3">
      <c r="B1" s="7"/>
      <c r="C1" s="7"/>
      <c r="D1" s="8"/>
      <c r="G1" s="9"/>
    </row>
    <row r="2" spans="1:10" s="42" customFormat="1" ht="19.5" thickTop="1" x14ac:dyDescent="0.3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7"/>
    </row>
    <row r="3" spans="1:10" s="43" customFormat="1" ht="12.75" x14ac:dyDescent="0.2">
      <c r="A3" s="1"/>
      <c r="B3" s="84"/>
      <c r="C3" s="84"/>
      <c r="D3" s="85">
        <v>44890</v>
      </c>
      <c r="E3" s="84"/>
      <c r="F3" s="86"/>
      <c r="G3" s="86" t="s">
        <v>40</v>
      </c>
      <c r="H3" s="86"/>
      <c r="I3" s="84"/>
      <c r="J3" s="87" t="s">
        <v>35</v>
      </c>
    </row>
    <row r="4" spans="1:10" s="43" customFormat="1" ht="13.5" thickBot="1" x14ac:dyDescent="0.25">
      <c r="A4" s="2"/>
      <c r="B4" s="3"/>
      <c r="C4" s="3"/>
      <c r="D4" s="3"/>
      <c r="E4" s="3"/>
      <c r="F4" s="4"/>
      <c r="G4" s="5"/>
      <c r="H4" s="3"/>
      <c r="I4" s="3"/>
      <c r="J4" s="88"/>
    </row>
    <row r="5" spans="1:10" ht="16.5" thickTop="1" thickBot="1" x14ac:dyDescent="0.3"/>
    <row r="6" spans="1:10" ht="16.5" thickTop="1" thickBot="1" x14ac:dyDescent="0.3">
      <c r="A6" s="13" t="s">
        <v>4</v>
      </c>
      <c r="B6" s="14">
        <v>127</v>
      </c>
      <c r="C6" s="14"/>
      <c r="D6" s="15"/>
      <c r="E6" s="15"/>
      <c r="F6" s="16"/>
      <c r="G6" s="17"/>
      <c r="H6" s="15"/>
      <c r="I6" s="15"/>
      <c r="J6" s="74"/>
    </row>
    <row r="7" spans="1:10" ht="16.5" thickTop="1" thickBot="1" x14ac:dyDescent="0.3">
      <c r="A7" s="6"/>
      <c r="B7" s="7"/>
      <c r="C7" s="7"/>
      <c r="D7" s="6"/>
      <c r="E7" s="6"/>
      <c r="F7" s="7"/>
      <c r="G7" s="9"/>
      <c r="H7" s="6"/>
      <c r="I7" s="6"/>
      <c r="J7" s="6"/>
    </row>
    <row r="8" spans="1:10" ht="16.5" thickTop="1" thickBot="1" x14ac:dyDescent="0.3">
      <c r="A8" s="92" t="s">
        <v>37</v>
      </c>
      <c r="B8" s="93"/>
      <c r="C8" s="93"/>
      <c r="D8" s="93"/>
      <c r="E8" s="93"/>
      <c r="F8" s="93"/>
      <c r="G8" s="93"/>
      <c r="H8" s="93"/>
      <c r="I8" s="93"/>
      <c r="J8" s="94"/>
    </row>
    <row r="9" spans="1:10" ht="15.75" thickTop="1" x14ac:dyDescent="0.25">
      <c r="A9" s="6"/>
    </row>
    <row r="10" spans="1:10" ht="15.75" thickBot="1" x14ac:dyDescent="0.3"/>
    <row r="11" spans="1:10" s="24" customFormat="1" ht="63" customHeight="1" thickBot="1" x14ac:dyDescent="0.3">
      <c r="A11" s="18" t="s">
        <v>0</v>
      </c>
      <c r="B11" s="19" t="s">
        <v>7</v>
      </c>
      <c r="C11" s="20" t="s">
        <v>1</v>
      </c>
      <c r="D11" s="20" t="s">
        <v>2</v>
      </c>
      <c r="E11" s="20" t="s">
        <v>3</v>
      </c>
      <c r="F11" s="20" t="s">
        <v>8</v>
      </c>
      <c r="G11" s="21" t="s">
        <v>34</v>
      </c>
      <c r="H11" s="22" t="s">
        <v>38</v>
      </c>
      <c r="I11" s="23" t="s">
        <v>39</v>
      </c>
      <c r="J11" s="76" t="s">
        <v>36</v>
      </c>
    </row>
    <row r="12" spans="1:10" x14ac:dyDescent="0.25">
      <c r="A12" s="25"/>
      <c r="B12" s="26"/>
      <c r="C12" s="27"/>
      <c r="D12" s="27"/>
      <c r="E12" s="28"/>
      <c r="F12" s="28"/>
      <c r="G12" s="29"/>
      <c r="H12" s="30"/>
      <c r="I12" s="28"/>
      <c r="J12" s="77"/>
    </row>
    <row r="13" spans="1:10" x14ac:dyDescent="0.25">
      <c r="A13" s="25" t="s">
        <v>17</v>
      </c>
      <c r="B13" s="26" t="s">
        <v>11</v>
      </c>
      <c r="C13" s="27">
        <v>1</v>
      </c>
      <c r="D13" s="27" t="s">
        <v>32</v>
      </c>
      <c r="E13" s="30" t="s">
        <v>33</v>
      </c>
      <c r="F13" s="32">
        <v>95.8</v>
      </c>
      <c r="G13" s="32">
        <v>87.890479107077184</v>
      </c>
      <c r="H13" s="31">
        <f>G13*0.04</f>
        <v>3.5156191642830876</v>
      </c>
      <c r="I13" s="30"/>
      <c r="J13" s="78">
        <f>((F13-G13)/G13)*100</f>
        <v>8.9992920430967551</v>
      </c>
    </row>
    <row r="14" spans="1:10" x14ac:dyDescent="0.25">
      <c r="A14" s="25" t="s">
        <v>12</v>
      </c>
      <c r="B14" s="26" t="s">
        <v>29</v>
      </c>
      <c r="C14" s="27">
        <v>2</v>
      </c>
      <c r="D14" s="27" t="s">
        <v>30</v>
      </c>
      <c r="E14" s="30" t="s">
        <v>31</v>
      </c>
      <c r="F14" s="32">
        <v>135.5</v>
      </c>
      <c r="G14" s="32">
        <v>135.4</v>
      </c>
      <c r="H14" s="31">
        <f>2.7/2</f>
        <v>1.35</v>
      </c>
      <c r="I14" s="30"/>
      <c r="J14" s="91">
        <f>((F14-G14))</f>
        <v>9.9999999999994316E-2</v>
      </c>
    </row>
    <row r="15" spans="1:10" x14ac:dyDescent="0.25">
      <c r="A15" s="25" t="s">
        <v>10</v>
      </c>
      <c r="B15" s="26" t="s">
        <v>11</v>
      </c>
      <c r="C15" s="27">
        <v>3</v>
      </c>
      <c r="D15" s="27" t="s">
        <v>28</v>
      </c>
      <c r="E15" s="30" t="s">
        <v>23</v>
      </c>
      <c r="F15" s="31">
        <v>4.46</v>
      </c>
      <c r="G15" s="31">
        <v>5.5146446883590157</v>
      </c>
      <c r="H15" s="31">
        <f>G15*(12.5/200)</f>
        <v>0.34466529302243848</v>
      </c>
      <c r="I15" s="30"/>
      <c r="J15" s="78">
        <f>((F15-G15)/G15)*100</f>
        <v>-19.124435896754839</v>
      </c>
    </row>
    <row r="16" spans="1:10" x14ac:dyDescent="0.25">
      <c r="A16" s="25" t="s">
        <v>19</v>
      </c>
      <c r="B16" s="26" t="s">
        <v>11</v>
      </c>
      <c r="C16" s="27">
        <v>4</v>
      </c>
      <c r="D16" s="27" t="s">
        <v>27</v>
      </c>
      <c r="E16" s="30" t="s">
        <v>23</v>
      </c>
      <c r="F16" s="31"/>
      <c r="G16" s="31"/>
      <c r="H16" s="31"/>
      <c r="I16" s="30"/>
      <c r="J16" s="79"/>
    </row>
    <row r="17" spans="1:10" x14ac:dyDescent="0.25">
      <c r="A17" s="25" t="s">
        <v>16</v>
      </c>
      <c r="B17" s="26" t="s">
        <v>11</v>
      </c>
      <c r="C17" s="27">
        <v>5</v>
      </c>
      <c r="D17" s="27" t="s">
        <v>26</v>
      </c>
      <c r="E17" s="30" t="s">
        <v>23</v>
      </c>
      <c r="F17" s="31"/>
      <c r="G17" s="31"/>
      <c r="H17" s="31"/>
      <c r="I17" s="30"/>
      <c r="J17" s="79"/>
    </row>
    <row r="18" spans="1:10" x14ac:dyDescent="0.25">
      <c r="A18" s="25" t="s">
        <v>18</v>
      </c>
      <c r="B18" s="26" t="s">
        <v>11</v>
      </c>
      <c r="C18" s="27">
        <v>6</v>
      </c>
      <c r="D18" s="27" t="s">
        <v>25</v>
      </c>
      <c r="E18" s="30" t="s">
        <v>23</v>
      </c>
      <c r="F18" s="31">
        <v>9.75</v>
      </c>
      <c r="G18" s="32">
        <v>12.788550041887369</v>
      </c>
      <c r="H18" s="31">
        <f t="shared" ref="H18" si="0">G18*(12.5/200)</f>
        <v>0.79928437761796056</v>
      </c>
      <c r="I18" s="30"/>
      <c r="J18" s="78">
        <f>((F18-G18)/G18)*100</f>
        <v>-23.759926120904723</v>
      </c>
    </row>
    <row r="19" spans="1:10" x14ac:dyDescent="0.25">
      <c r="A19" s="25" t="s">
        <v>15</v>
      </c>
      <c r="B19" s="26" t="s">
        <v>11</v>
      </c>
      <c r="C19" s="27">
        <v>7</v>
      </c>
      <c r="D19" s="27" t="s">
        <v>24</v>
      </c>
      <c r="E19" s="30" t="s">
        <v>23</v>
      </c>
      <c r="F19" s="32"/>
      <c r="G19" s="32"/>
      <c r="H19" s="31"/>
      <c r="I19" s="30"/>
      <c r="J19" s="79"/>
    </row>
    <row r="20" spans="1:10" x14ac:dyDescent="0.25">
      <c r="A20" s="25" t="s">
        <v>14</v>
      </c>
      <c r="B20" s="26" t="s">
        <v>11</v>
      </c>
      <c r="C20" s="27">
        <v>8</v>
      </c>
      <c r="D20" s="27" t="s">
        <v>22</v>
      </c>
      <c r="E20" s="30" t="s">
        <v>23</v>
      </c>
      <c r="F20" s="32"/>
      <c r="G20" s="32"/>
      <c r="H20" s="31"/>
      <c r="I20" s="30"/>
      <c r="J20" s="79"/>
    </row>
    <row r="21" spans="1:10" ht="15.75" thickBot="1" x14ac:dyDescent="0.3">
      <c r="A21" s="33" t="s">
        <v>13</v>
      </c>
      <c r="B21" s="34" t="s">
        <v>11</v>
      </c>
      <c r="C21" s="35">
        <v>9</v>
      </c>
      <c r="D21" s="35" t="s">
        <v>20</v>
      </c>
      <c r="E21" s="36" t="s">
        <v>21</v>
      </c>
      <c r="F21" s="37">
        <v>10</v>
      </c>
      <c r="G21" s="37">
        <v>9.8089074892842127</v>
      </c>
      <c r="H21" s="37">
        <f>G21*0.075</f>
        <v>0.73566806169631593</v>
      </c>
      <c r="I21" s="36"/>
      <c r="J21" s="90">
        <f>((F21-G21)/G21)*100</f>
        <v>1.9481528490766904</v>
      </c>
    </row>
  </sheetData>
  <sheetProtection algorithmName="SHA-512" hashValue="fLuZzCVyPjtTOY3pWnanrPexuJ6pkaaa2QwDKiXnIiH5XvvXy5Hc0h0bbyy4JRwIYf5Y0NjyjCVeJRy2LwE76Q==" saltValue="1+PC0/6OdrITlzAbvx4ooA==" spinCount="100000" sheet="1" objects="1" scenarios="1" selectLockedCells="1" selectUnlockedCells="1"/>
  <mergeCells count="2">
    <mergeCell ref="A8:J8"/>
    <mergeCell ref="A2:J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1"/>
  <sheetViews>
    <sheetView topLeftCell="A2" zoomScale="70" zoomScaleNormal="70" zoomScalePageLayoutView="85" workbookViewId="0">
      <selection activeCell="J13" sqref="J13:J16"/>
    </sheetView>
  </sheetViews>
  <sheetFormatPr defaultColWidth="9.140625" defaultRowHeight="15" x14ac:dyDescent="0.25"/>
  <cols>
    <col min="1" max="1" width="28" style="42" bestFit="1" customWidth="1"/>
    <col min="2" max="2" width="11.5703125" style="44" customWidth="1"/>
    <col min="3" max="3" width="4.7109375" style="44" customWidth="1"/>
    <col min="4" max="4" width="23.5703125" style="42" bestFit="1" customWidth="1"/>
    <col min="5" max="5" width="16.42578125" style="42" customWidth="1"/>
    <col min="6" max="6" width="17" style="10" customWidth="1"/>
    <col min="7" max="7" width="14.85546875" style="45" bestFit="1" customWidth="1"/>
    <col min="8" max="8" width="8" style="42" customWidth="1"/>
    <col min="9" max="9" width="9.5703125" style="42" customWidth="1"/>
    <col min="10" max="10" width="13.28515625" style="42" customWidth="1"/>
    <col min="11" max="16384" width="9.140625" style="42"/>
  </cols>
  <sheetData>
    <row r="1" spans="1:11" s="38" customFormat="1" ht="15.75" hidden="1" thickBot="1" x14ac:dyDescent="0.3">
      <c r="B1" s="39"/>
      <c r="C1" s="39"/>
      <c r="D1" s="40"/>
      <c r="F1" s="6"/>
      <c r="G1" s="41"/>
    </row>
    <row r="2" spans="1:11" ht="19.5" thickTop="1" x14ac:dyDescent="0.3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7"/>
    </row>
    <row r="3" spans="1:11" s="43" customFormat="1" ht="12.75" x14ac:dyDescent="0.2">
      <c r="A3" s="1"/>
      <c r="B3" s="84"/>
      <c r="C3" s="84"/>
      <c r="D3" s="85">
        <v>44890</v>
      </c>
      <c r="E3" s="84"/>
      <c r="F3" s="86"/>
      <c r="G3" s="86" t="s">
        <v>40</v>
      </c>
      <c r="H3" s="86"/>
      <c r="I3" s="84"/>
      <c r="J3" s="87" t="s">
        <v>35</v>
      </c>
    </row>
    <row r="4" spans="1:11" s="43" customFormat="1" ht="13.5" thickBot="1" x14ac:dyDescent="0.25">
      <c r="A4" s="2"/>
      <c r="B4" s="3"/>
      <c r="C4" s="3"/>
      <c r="D4" s="3"/>
      <c r="E4" s="3"/>
      <c r="F4" s="4"/>
      <c r="G4" s="5"/>
      <c r="H4" s="3"/>
      <c r="I4" s="3"/>
      <c r="J4" s="88"/>
    </row>
    <row r="5" spans="1:11" ht="16.5" thickTop="1" thickBot="1" x14ac:dyDescent="0.3"/>
    <row r="6" spans="1:11" ht="16.5" thickTop="1" thickBot="1" x14ac:dyDescent="0.3">
      <c r="A6" s="46" t="s">
        <v>4</v>
      </c>
      <c r="B6" s="47">
        <v>146</v>
      </c>
      <c r="C6" s="48"/>
      <c r="D6" s="49"/>
      <c r="E6" s="49"/>
      <c r="F6" s="16"/>
      <c r="G6" s="50"/>
      <c r="H6" s="49"/>
      <c r="I6" s="49"/>
      <c r="J6" s="75"/>
    </row>
    <row r="7" spans="1:11" ht="16.5" thickTop="1" thickBot="1" x14ac:dyDescent="0.3">
      <c r="A7" s="38"/>
      <c r="B7" s="39"/>
      <c r="C7" s="51"/>
      <c r="D7" s="38"/>
      <c r="E7" s="38"/>
      <c r="F7" s="7"/>
      <c r="G7" s="41"/>
      <c r="H7" s="38"/>
      <c r="I7" s="38"/>
      <c r="J7" s="38"/>
    </row>
    <row r="8" spans="1:11" ht="16.5" thickTop="1" thickBot="1" x14ac:dyDescent="0.3">
      <c r="A8" s="98" t="s">
        <v>37</v>
      </c>
      <c r="B8" s="99"/>
      <c r="C8" s="99"/>
      <c r="D8" s="99"/>
      <c r="E8" s="99"/>
      <c r="F8" s="99"/>
      <c r="G8" s="99"/>
      <c r="H8" s="99"/>
      <c r="I8" s="99"/>
      <c r="J8" s="100"/>
    </row>
    <row r="9" spans="1:11" ht="15.75" thickTop="1" x14ac:dyDescent="0.25">
      <c r="A9" s="38"/>
    </row>
    <row r="10" spans="1:11" ht="15.75" thickBot="1" x14ac:dyDescent="0.3"/>
    <row r="11" spans="1:11" s="58" customFormat="1" ht="63" customHeight="1" thickBot="1" x14ac:dyDescent="0.3">
      <c r="A11" s="52" t="s">
        <v>0</v>
      </c>
      <c r="B11" s="53" t="s">
        <v>7</v>
      </c>
      <c r="C11" s="54" t="s">
        <v>1</v>
      </c>
      <c r="D11" s="54" t="s">
        <v>2</v>
      </c>
      <c r="E11" s="54" t="s">
        <v>3</v>
      </c>
      <c r="F11" s="20" t="s">
        <v>8</v>
      </c>
      <c r="G11" s="55" t="s">
        <v>34</v>
      </c>
      <c r="H11" s="56" t="s">
        <v>5</v>
      </c>
      <c r="I11" s="57" t="s">
        <v>6</v>
      </c>
      <c r="J11" s="80" t="s">
        <v>36</v>
      </c>
    </row>
    <row r="12" spans="1:11" x14ac:dyDescent="0.25">
      <c r="A12" s="59"/>
      <c r="B12" s="60"/>
      <c r="C12" s="61"/>
      <c r="D12" s="61"/>
      <c r="E12" s="62"/>
      <c r="F12" s="28"/>
      <c r="G12" s="63"/>
      <c r="H12" s="64"/>
      <c r="I12" s="62"/>
      <c r="J12" s="81"/>
    </row>
    <row r="13" spans="1:11" x14ac:dyDescent="0.25">
      <c r="A13" s="59" t="s">
        <v>17</v>
      </c>
      <c r="B13" s="60" t="s">
        <v>11</v>
      </c>
      <c r="C13" s="61">
        <v>1</v>
      </c>
      <c r="D13" s="61" t="s">
        <v>32</v>
      </c>
      <c r="E13" s="64" t="s">
        <v>33</v>
      </c>
      <c r="F13" s="32">
        <v>99.6</v>
      </c>
      <c r="G13" s="66">
        <v>97.616074071448011</v>
      </c>
      <c r="H13" s="65">
        <f>G13*0.04</f>
        <v>3.9046429628579205</v>
      </c>
      <c r="I13" s="64"/>
      <c r="J13" s="89">
        <f>((F13-G13)/G13)*100</f>
        <v>2.0323762735017294</v>
      </c>
      <c r="K13" s="67"/>
    </row>
    <row r="14" spans="1:11" x14ac:dyDescent="0.25">
      <c r="A14" s="59" t="s">
        <v>12</v>
      </c>
      <c r="B14" s="60" t="s">
        <v>29</v>
      </c>
      <c r="C14" s="61">
        <v>2</v>
      </c>
      <c r="D14" s="61" t="s">
        <v>30</v>
      </c>
      <c r="E14" s="64" t="s">
        <v>31</v>
      </c>
      <c r="F14" s="32">
        <v>136.1</v>
      </c>
      <c r="G14" s="66">
        <v>135</v>
      </c>
      <c r="H14" s="65">
        <f>2.7/2</f>
        <v>1.35</v>
      </c>
      <c r="I14" s="64"/>
      <c r="J14" s="91">
        <f>((F14-G14))</f>
        <v>1.0999999999999943</v>
      </c>
      <c r="K14" s="45"/>
    </row>
    <row r="15" spans="1:11" x14ac:dyDescent="0.25">
      <c r="A15" s="59" t="s">
        <v>10</v>
      </c>
      <c r="B15" s="60" t="s">
        <v>11</v>
      </c>
      <c r="C15" s="61">
        <v>3</v>
      </c>
      <c r="D15" s="61" t="s">
        <v>28</v>
      </c>
      <c r="E15" s="64" t="s">
        <v>23</v>
      </c>
      <c r="F15" s="31">
        <v>5.51</v>
      </c>
      <c r="G15" s="65">
        <v>5.3803364621666896</v>
      </c>
      <c r="H15" s="65">
        <f>G15*(12.5/200)</f>
        <v>0.3362710288854181</v>
      </c>
      <c r="I15" s="64"/>
      <c r="J15" s="89">
        <f t="shared" ref="J15:J21" si="0">((F15-G15)/G15)*100</f>
        <v>2.4099522166517819</v>
      </c>
      <c r="K15" s="67"/>
    </row>
    <row r="16" spans="1:11" x14ac:dyDescent="0.25">
      <c r="A16" s="59" t="s">
        <v>19</v>
      </c>
      <c r="B16" s="60" t="s">
        <v>11</v>
      </c>
      <c r="C16" s="61">
        <v>4</v>
      </c>
      <c r="D16" s="61" t="s">
        <v>27</v>
      </c>
      <c r="E16" s="64" t="s">
        <v>23</v>
      </c>
      <c r="F16" s="31">
        <v>5.49</v>
      </c>
      <c r="G16" s="65">
        <v>5.4439436891573019</v>
      </c>
      <c r="H16" s="65">
        <f t="shared" ref="H16:H20" si="1">G16*(12.5/200)</f>
        <v>0.34024648057233137</v>
      </c>
      <c r="I16" s="64"/>
      <c r="J16" s="89">
        <f t="shared" si="0"/>
        <v>0.84601005213240288</v>
      </c>
      <c r="K16" s="67"/>
    </row>
    <row r="17" spans="1:11" x14ac:dyDescent="0.25">
      <c r="A17" s="59" t="s">
        <v>16</v>
      </c>
      <c r="B17" s="60" t="s">
        <v>11</v>
      </c>
      <c r="C17" s="61">
        <v>5</v>
      </c>
      <c r="D17" s="61" t="s">
        <v>26</v>
      </c>
      <c r="E17" s="64" t="s">
        <v>23</v>
      </c>
      <c r="F17" s="31">
        <v>5.21</v>
      </c>
      <c r="G17" s="65">
        <v>5.5642605256152251</v>
      </c>
      <c r="H17" s="65">
        <f t="shared" si="1"/>
        <v>0.34776628285095157</v>
      </c>
      <c r="I17" s="64"/>
      <c r="J17" s="89">
        <f t="shared" si="0"/>
        <v>-6.3667134920152844</v>
      </c>
      <c r="K17" s="67"/>
    </row>
    <row r="18" spans="1:11" x14ac:dyDescent="0.25">
      <c r="A18" s="59" t="s">
        <v>18</v>
      </c>
      <c r="B18" s="60" t="s">
        <v>11</v>
      </c>
      <c r="C18" s="61">
        <v>6</v>
      </c>
      <c r="D18" s="61" t="s">
        <v>25</v>
      </c>
      <c r="E18" s="64" t="s">
        <v>23</v>
      </c>
      <c r="F18" s="32">
        <v>12.87</v>
      </c>
      <c r="G18" s="66">
        <v>12.460302130816052</v>
      </c>
      <c r="H18" s="65">
        <f t="shared" si="1"/>
        <v>0.77876888317600323</v>
      </c>
      <c r="I18" s="64"/>
      <c r="J18" s="89">
        <f t="shared" si="0"/>
        <v>3.2880251608884179</v>
      </c>
      <c r="K18" s="67"/>
    </row>
    <row r="19" spans="1:11" x14ac:dyDescent="0.25">
      <c r="A19" s="59" t="s">
        <v>15</v>
      </c>
      <c r="B19" s="60" t="s">
        <v>11</v>
      </c>
      <c r="C19" s="61">
        <v>7</v>
      </c>
      <c r="D19" s="61" t="s">
        <v>24</v>
      </c>
      <c r="E19" s="64" t="s">
        <v>23</v>
      </c>
      <c r="F19" s="32">
        <v>12.95</v>
      </c>
      <c r="G19" s="66">
        <v>12.413471299400436</v>
      </c>
      <c r="H19" s="65">
        <f t="shared" si="1"/>
        <v>0.77584195621252727</v>
      </c>
      <c r="I19" s="64"/>
      <c r="J19" s="89">
        <f t="shared" si="0"/>
        <v>4.3221487983419831</v>
      </c>
      <c r="K19" s="67"/>
    </row>
    <row r="20" spans="1:11" x14ac:dyDescent="0.25">
      <c r="A20" s="59" t="s">
        <v>14</v>
      </c>
      <c r="B20" s="60" t="s">
        <v>11</v>
      </c>
      <c r="C20" s="61">
        <v>8</v>
      </c>
      <c r="D20" s="61" t="s">
        <v>22</v>
      </c>
      <c r="E20" s="64" t="s">
        <v>23</v>
      </c>
      <c r="F20" s="32">
        <v>12.25</v>
      </c>
      <c r="G20" s="66">
        <v>12.863997972668315</v>
      </c>
      <c r="H20" s="65">
        <f t="shared" si="1"/>
        <v>0.8039998732917697</v>
      </c>
      <c r="I20" s="64"/>
      <c r="J20" s="89">
        <f t="shared" si="0"/>
        <v>-4.7729949427297411</v>
      </c>
      <c r="K20" s="67"/>
    </row>
    <row r="21" spans="1:11" ht="15.75" thickBot="1" x14ac:dyDescent="0.3">
      <c r="A21" s="68" t="s">
        <v>13</v>
      </c>
      <c r="B21" s="69" t="s">
        <v>11</v>
      </c>
      <c r="C21" s="70">
        <v>9</v>
      </c>
      <c r="D21" s="70" t="s">
        <v>20</v>
      </c>
      <c r="E21" s="71" t="s">
        <v>21</v>
      </c>
      <c r="F21" s="37">
        <v>9.11</v>
      </c>
      <c r="G21" s="72">
        <v>9.8089074892842127</v>
      </c>
      <c r="H21" s="73">
        <f>G21*0.075</f>
        <v>0.73566806169631593</v>
      </c>
      <c r="I21" s="71"/>
      <c r="J21" s="90">
        <f t="shared" si="0"/>
        <v>-7.1252327544911411</v>
      </c>
      <c r="K21" s="67"/>
    </row>
  </sheetData>
  <sheetProtection algorithmName="SHA-512" hashValue="sTNapQYpXD6veas/yPZ2dknS7qzcz2GwYlQk3pKN/hKiYjXS9JJTOsA8Anbcpm8mVY8OlqQceY2E4YFd1AWFdw==" saltValue="hUv0cwsElkGRI/OjJSZnsg==" spinCount="100000" sheet="1" objects="1" scenarios="1" selectLockedCells="1" selectUnlockedCells="1"/>
  <mergeCells count="2">
    <mergeCell ref="A2:J2"/>
    <mergeCell ref="A8:J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1"/>
  <sheetViews>
    <sheetView topLeftCell="A2" zoomScale="70" zoomScaleNormal="70" zoomScalePageLayoutView="85" workbookViewId="0">
      <selection activeCell="J13" sqref="J13:J21"/>
    </sheetView>
  </sheetViews>
  <sheetFormatPr defaultColWidth="9.140625" defaultRowHeight="15" x14ac:dyDescent="0.25"/>
  <cols>
    <col min="1" max="1" width="28" style="42" bestFit="1" customWidth="1"/>
    <col min="2" max="2" width="11.5703125" style="44" customWidth="1"/>
    <col min="3" max="3" width="4.7109375" style="44" customWidth="1"/>
    <col min="4" max="4" width="23.5703125" style="42" bestFit="1" customWidth="1"/>
    <col min="5" max="5" width="16.42578125" style="42" customWidth="1"/>
    <col min="6" max="6" width="17" style="10" customWidth="1"/>
    <col min="7" max="7" width="14.85546875" style="45" bestFit="1" customWidth="1"/>
    <col min="8" max="8" width="8" style="42" customWidth="1"/>
    <col min="9" max="9" width="9.5703125" style="42" customWidth="1"/>
    <col min="10" max="10" width="13.28515625" style="42" customWidth="1"/>
    <col min="11" max="16384" width="9.140625" style="42"/>
  </cols>
  <sheetData>
    <row r="1" spans="1:11" s="38" customFormat="1" ht="15.75" hidden="1" thickBot="1" x14ac:dyDescent="0.3">
      <c r="B1" s="39"/>
      <c r="C1" s="39"/>
      <c r="D1" s="40"/>
      <c r="F1" s="6"/>
      <c r="G1" s="41"/>
    </row>
    <row r="2" spans="1:11" ht="19.5" thickTop="1" x14ac:dyDescent="0.3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7"/>
    </row>
    <row r="3" spans="1:11" s="43" customFormat="1" ht="12.75" x14ac:dyDescent="0.2">
      <c r="A3" s="1"/>
      <c r="B3" s="84"/>
      <c r="C3" s="84"/>
      <c r="D3" s="85">
        <v>44890</v>
      </c>
      <c r="E3" s="84"/>
      <c r="F3" s="86"/>
      <c r="G3" s="86" t="s">
        <v>40</v>
      </c>
      <c r="H3" s="86"/>
      <c r="I3" s="84"/>
      <c r="J3" s="87" t="s">
        <v>35</v>
      </c>
    </row>
    <row r="4" spans="1:11" s="43" customFormat="1" ht="13.5" thickBot="1" x14ac:dyDescent="0.25">
      <c r="A4" s="2"/>
      <c r="B4" s="3"/>
      <c r="C4" s="3"/>
      <c r="D4" s="3"/>
      <c r="E4" s="3"/>
      <c r="F4" s="4"/>
      <c r="G4" s="5"/>
      <c r="H4" s="3"/>
      <c r="I4" s="3"/>
      <c r="J4" s="88"/>
    </row>
    <row r="5" spans="1:11" ht="16.5" thickTop="1" thickBot="1" x14ac:dyDescent="0.3"/>
    <row r="6" spans="1:11" ht="16.5" thickTop="1" thickBot="1" x14ac:dyDescent="0.3">
      <c r="A6" s="46" t="s">
        <v>4</v>
      </c>
      <c r="B6" s="47">
        <v>722</v>
      </c>
      <c r="C6" s="48"/>
      <c r="D6" s="49"/>
      <c r="E6" s="49"/>
      <c r="F6" s="16"/>
      <c r="G6" s="50"/>
      <c r="H6" s="49"/>
      <c r="I6" s="49"/>
      <c r="J6" s="75"/>
    </row>
    <row r="7" spans="1:11" ht="16.5" thickTop="1" thickBot="1" x14ac:dyDescent="0.3">
      <c r="A7" s="38"/>
      <c r="B7" s="39"/>
      <c r="C7" s="51"/>
      <c r="D7" s="38"/>
      <c r="E7" s="38"/>
      <c r="F7" s="7"/>
      <c r="G7" s="41"/>
      <c r="H7" s="38"/>
      <c r="I7" s="38"/>
      <c r="J7" s="38"/>
    </row>
    <row r="8" spans="1:11" ht="16.5" thickTop="1" thickBot="1" x14ac:dyDescent="0.3">
      <c r="A8" s="98" t="s">
        <v>37</v>
      </c>
      <c r="B8" s="99"/>
      <c r="C8" s="99"/>
      <c r="D8" s="99"/>
      <c r="E8" s="99"/>
      <c r="F8" s="99"/>
      <c r="G8" s="99"/>
      <c r="H8" s="99"/>
      <c r="I8" s="99"/>
      <c r="J8" s="100"/>
    </row>
    <row r="9" spans="1:11" ht="15.75" thickTop="1" x14ac:dyDescent="0.25">
      <c r="A9" s="38"/>
    </row>
    <row r="10" spans="1:11" ht="15.75" thickBot="1" x14ac:dyDescent="0.3"/>
    <row r="11" spans="1:11" s="58" customFormat="1" ht="63" customHeight="1" thickBot="1" x14ac:dyDescent="0.3">
      <c r="A11" s="52" t="s">
        <v>0</v>
      </c>
      <c r="B11" s="53" t="s">
        <v>7</v>
      </c>
      <c r="C11" s="54" t="s">
        <v>1</v>
      </c>
      <c r="D11" s="54" t="s">
        <v>2</v>
      </c>
      <c r="E11" s="54" t="s">
        <v>3</v>
      </c>
      <c r="F11" s="20" t="s">
        <v>8</v>
      </c>
      <c r="G11" s="55" t="s">
        <v>34</v>
      </c>
      <c r="H11" s="56" t="s">
        <v>5</v>
      </c>
      <c r="I11" s="57" t="s">
        <v>6</v>
      </c>
      <c r="J11" s="80" t="s">
        <v>36</v>
      </c>
    </row>
    <row r="12" spans="1:11" x14ac:dyDescent="0.25">
      <c r="A12" s="59"/>
      <c r="B12" s="60"/>
      <c r="C12" s="61"/>
      <c r="D12" s="61"/>
      <c r="E12" s="62"/>
      <c r="F12" s="28"/>
      <c r="G12" s="63"/>
      <c r="H12" s="64"/>
      <c r="I12" s="62"/>
      <c r="J12" s="81"/>
    </row>
    <row r="13" spans="1:11" x14ac:dyDescent="0.25">
      <c r="A13" s="59" t="s">
        <v>17</v>
      </c>
      <c r="B13" s="60" t="s">
        <v>11</v>
      </c>
      <c r="C13" s="61">
        <v>1</v>
      </c>
      <c r="D13" s="61" t="s">
        <v>32</v>
      </c>
      <c r="E13" s="64" t="s">
        <v>33</v>
      </c>
      <c r="F13" s="32">
        <v>107</v>
      </c>
      <c r="G13" s="66">
        <v>105.63915498761214</v>
      </c>
      <c r="H13" s="65">
        <f>G13*0.04</f>
        <v>4.2255661995044855</v>
      </c>
      <c r="I13" s="64"/>
      <c r="J13" s="89">
        <f>((F13-G13)/G13)*100</f>
        <v>1.288201342151436</v>
      </c>
      <c r="K13" s="67"/>
    </row>
    <row r="14" spans="1:11" x14ac:dyDescent="0.25">
      <c r="A14" s="59" t="s">
        <v>12</v>
      </c>
      <c r="B14" s="60" t="s">
        <v>29</v>
      </c>
      <c r="C14" s="61">
        <v>2</v>
      </c>
      <c r="D14" s="61" t="s">
        <v>30</v>
      </c>
      <c r="E14" s="64" t="s">
        <v>31</v>
      </c>
      <c r="F14" s="32">
        <v>134.6</v>
      </c>
      <c r="G14" s="66">
        <v>135.9</v>
      </c>
      <c r="H14" s="65">
        <f>2.7/2</f>
        <v>1.35</v>
      </c>
      <c r="I14" s="64"/>
      <c r="J14" s="91">
        <f>((F14-G14))</f>
        <v>-1.3000000000000114</v>
      </c>
      <c r="K14" s="45"/>
    </row>
    <row r="15" spans="1:11" x14ac:dyDescent="0.25">
      <c r="A15" s="59" t="s">
        <v>10</v>
      </c>
      <c r="B15" s="60" t="s">
        <v>11</v>
      </c>
      <c r="C15" s="61">
        <v>3</v>
      </c>
      <c r="D15" s="61" t="s">
        <v>28</v>
      </c>
      <c r="E15" s="64" t="s">
        <v>23</v>
      </c>
      <c r="F15" s="31">
        <v>5.2</v>
      </c>
      <c r="G15" s="65">
        <v>5.3490649179041396</v>
      </c>
      <c r="H15" s="65">
        <f>G15*(12.5/200)</f>
        <v>0.33431655736900873</v>
      </c>
      <c r="I15" s="64"/>
      <c r="J15" s="89">
        <f>((F15-G15)/G15)*100</f>
        <v>-2.7867472201579822</v>
      </c>
      <c r="K15" s="67"/>
    </row>
    <row r="16" spans="1:11" x14ac:dyDescent="0.25">
      <c r="A16" s="59" t="s">
        <v>19</v>
      </c>
      <c r="B16" s="60" t="s">
        <v>11</v>
      </c>
      <c r="C16" s="61">
        <v>4</v>
      </c>
      <c r="D16" s="61" t="s">
        <v>27</v>
      </c>
      <c r="E16" s="64" t="s">
        <v>23</v>
      </c>
      <c r="F16" s="31">
        <v>5.31</v>
      </c>
      <c r="G16" s="65">
        <v>5.4109058731372999</v>
      </c>
      <c r="H16" s="65">
        <f t="shared" ref="H16:H19" si="0">G16*(12.5/200)</f>
        <v>0.33818161707108124</v>
      </c>
      <c r="I16" s="64"/>
      <c r="J16" s="89">
        <f>((F16-G16)/G16)*100</f>
        <v>-1.864860995609853</v>
      </c>
      <c r="K16" s="67"/>
    </row>
    <row r="17" spans="1:11" x14ac:dyDescent="0.25">
      <c r="A17" s="59" t="s">
        <v>16</v>
      </c>
      <c r="B17" s="60" t="s">
        <v>11</v>
      </c>
      <c r="C17" s="61">
        <v>5</v>
      </c>
      <c r="D17" s="61" t="s">
        <v>26</v>
      </c>
      <c r="E17" s="64" t="s">
        <v>23</v>
      </c>
      <c r="F17" s="31"/>
      <c r="G17" s="65"/>
      <c r="H17" s="65"/>
      <c r="I17" s="64"/>
      <c r="J17" s="82"/>
      <c r="K17" s="67"/>
    </row>
    <row r="18" spans="1:11" x14ac:dyDescent="0.25">
      <c r="A18" s="59" t="s">
        <v>18</v>
      </c>
      <c r="B18" s="60" t="s">
        <v>11</v>
      </c>
      <c r="C18" s="61">
        <v>6</v>
      </c>
      <c r="D18" s="61" t="s">
        <v>25</v>
      </c>
      <c r="E18" s="64" t="s">
        <v>23</v>
      </c>
      <c r="F18" s="32">
        <v>12.1</v>
      </c>
      <c r="G18" s="66">
        <v>12.454523097995018</v>
      </c>
      <c r="H18" s="65">
        <f t="shared" si="0"/>
        <v>0.77840769362468865</v>
      </c>
      <c r="I18" s="64"/>
      <c r="J18" s="89">
        <f>((F18-G18)/G18)*100</f>
        <v>-2.8465409330052251</v>
      </c>
      <c r="K18" s="67"/>
    </row>
    <row r="19" spans="1:11" x14ac:dyDescent="0.25">
      <c r="A19" s="59" t="s">
        <v>15</v>
      </c>
      <c r="B19" s="60" t="s">
        <v>11</v>
      </c>
      <c r="C19" s="61">
        <v>7</v>
      </c>
      <c r="D19" s="61" t="s">
        <v>24</v>
      </c>
      <c r="E19" s="64" t="s">
        <v>23</v>
      </c>
      <c r="F19" s="32">
        <v>12.4</v>
      </c>
      <c r="G19" s="66">
        <v>12.439038474691497</v>
      </c>
      <c r="H19" s="65">
        <f t="shared" si="0"/>
        <v>0.77743990466821855</v>
      </c>
      <c r="I19" s="64"/>
      <c r="J19" s="89">
        <f>((F19-G19)/G19)*100</f>
        <v>-0.31383836275548349</v>
      </c>
      <c r="K19" s="67"/>
    </row>
    <row r="20" spans="1:11" x14ac:dyDescent="0.25">
      <c r="A20" s="59" t="s">
        <v>14</v>
      </c>
      <c r="B20" s="60" t="s">
        <v>11</v>
      </c>
      <c r="C20" s="61">
        <v>8</v>
      </c>
      <c r="D20" s="61" t="s">
        <v>22</v>
      </c>
      <c r="E20" s="64" t="s">
        <v>23</v>
      </c>
      <c r="F20" s="32"/>
      <c r="G20" s="66"/>
      <c r="H20" s="65"/>
      <c r="I20" s="64"/>
      <c r="J20" s="82"/>
      <c r="K20" s="67"/>
    </row>
    <row r="21" spans="1:11" ht="15.75" thickBot="1" x14ac:dyDescent="0.3">
      <c r="A21" s="68" t="s">
        <v>13</v>
      </c>
      <c r="B21" s="69" t="s">
        <v>11</v>
      </c>
      <c r="C21" s="70">
        <v>9</v>
      </c>
      <c r="D21" s="70" t="s">
        <v>20</v>
      </c>
      <c r="E21" s="71" t="s">
        <v>21</v>
      </c>
      <c r="F21" s="37">
        <v>9.51</v>
      </c>
      <c r="G21" s="73">
        <v>9.8089074892842127</v>
      </c>
      <c r="H21" s="73">
        <f>G21*0.075</f>
        <v>0.73566806169631593</v>
      </c>
      <c r="I21" s="71"/>
      <c r="J21" s="90">
        <f>((F21-G21)/G21)*100</f>
        <v>-3.0473066405280695</v>
      </c>
      <c r="K21" s="67"/>
    </row>
  </sheetData>
  <sheetProtection algorithmName="SHA-512" hashValue="AjaSQut/hFpSthxx96DvHLTEfwGRSqU+Lj/vVkU72osDL3YWO1bgwL+3P+RUX7d5wLR6BZC8UWe7CFxXxhdJ0A==" saltValue="XhYU2x7HDUKTMhz0DuNprw==" spinCount="100000" sheet="1" objects="1" scenarios="1" selectLockedCells="1" selectUnlockedCells="1"/>
  <mergeCells count="2">
    <mergeCell ref="A2:J2"/>
    <mergeCell ref="A8:J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2BA-2E8D-4635-840D-134B11D21EFE}">
  <sheetPr>
    <pageSetUpPr fitToPage="1"/>
  </sheetPr>
  <dimension ref="A1:K21"/>
  <sheetViews>
    <sheetView topLeftCell="A2" zoomScale="70" zoomScaleNormal="70" zoomScalePageLayoutView="85" workbookViewId="0">
      <selection activeCell="J14" sqref="J14:J15"/>
    </sheetView>
  </sheetViews>
  <sheetFormatPr defaultColWidth="9.140625" defaultRowHeight="15" x14ac:dyDescent="0.25"/>
  <cols>
    <col min="1" max="1" width="28" style="42" bestFit="1" customWidth="1"/>
    <col min="2" max="2" width="11.5703125" style="44" customWidth="1"/>
    <col min="3" max="3" width="4.7109375" style="44" customWidth="1"/>
    <col min="4" max="4" width="23.5703125" style="42" bestFit="1" customWidth="1"/>
    <col min="5" max="5" width="16.42578125" style="42" customWidth="1"/>
    <col min="6" max="6" width="17" style="10" customWidth="1"/>
    <col min="7" max="7" width="14.85546875" style="45" bestFit="1" customWidth="1"/>
    <col min="8" max="8" width="8" style="42" customWidth="1"/>
    <col min="9" max="9" width="9.5703125" style="42" customWidth="1"/>
    <col min="10" max="10" width="13.28515625" style="42" customWidth="1"/>
    <col min="11" max="16384" width="9.140625" style="42"/>
  </cols>
  <sheetData>
    <row r="1" spans="1:11" s="38" customFormat="1" ht="15.75" hidden="1" thickBot="1" x14ac:dyDescent="0.3">
      <c r="B1" s="39"/>
      <c r="C1" s="39"/>
      <c r="D1" s="40"/>
      <c r="F1" s="6"/>
      <c r="G1" s="41"/>
    </row>
    <row r="2" spans="1:11" ht="19.5" thickTop="1" x14ac:dyDescent="0.3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7"/>
    </row>
    <row r="3" spans="1:11" s="43" customFormat="1" ht="12.75" x14ac:dyDescent="0.2">
      <c r="A3" s="1"/>
      <c r="B3" s="84"/>
      <c r="C3" s="84"/>
      <c r="D3" s="85">
        <v>44890</v>
      </c>
      <c r="E3" s="84"/>
      <c r="F3" s="86"/>
      <c r="G3" s="86" t="s">
        <v>40</v>
      </c>
      <c r="H3" s="86"/>
      <c r="I3" s="84"/>
      <c r="J3" s="87" t="s">
        <v>35</v>
      </c>
    </row>
    <row r="4" spans="1:11" s="43" customFormat="1" ht="13.5" thickBot="1" x14ac:dyDescent="0.25">
      <c r="A4" s="2"/>
      <c r="B4" s="3"/>
      <c r="C4" s="3"/>
      <c r="D4" s="3"/>
      <c r="E4" s="3"/>
      <c r="F4" s="4"/>
      <c r="G4" s="5"/>
      <c r="H4" s="3"/>
      <c r="I4" s="3"/>
      <c r="J4" s="88"/>
    </row>
    <row r="5" spans="1:11" ht="16.5" thickTop="1" thickBot="1" x14ac:dyDescent="0.3"/>
    <row r="6" spans="1:11" ht="16.5" thickTop="1" thickBot="1" x14ac:dyDescent="0.3">
      <c r="A6" s="46" t="s">
        <v>4</v>
      </c>
      <c r="B6" s="47">
        <v>961</v>
      </c>
      <c r="C6" s="48"/>
      <c r="D6" s="49"/>
      <c r="E6" s="49"/>
      <c r="F6" s="16"/>
      <c r="G6" s="50"/>
      <c r="H6" s="49"/>
      <c r="I6" s="49"/>
      <c r="J6" s="75"/>
    </row>
    <row r="7" spans="1:11" ht="16.5" thickTop="1" thickBot="1" x14ac:dyDescent="0.3">
      <c r="A7" s="38"/>
      <c r="B7" s="39"/>
      <c r="C7" s="51"/>
      <c r="D7" s="38"/>
      <c r="E7" s="38"/>
      <c r="F7" s="7"/>
      <c r="G7" s="41"/>
      <c r="H7" s="38"/>
      <c r="I7" s="38"/>
      <c r="J7" s="38"/>
    </row>
    <row r="8" spans="1:11" ht="16.5" thickTop="1" thickBot="1" x14ac:dyDescent="0.3">
      <c r="A8" s="98" t="s">
        <v>37</v>
      </c>
      <c r="B8" s="99"/>
      <c r="C8" s="99"/>
      <c r="D8" s="99"/>
      <c r="E8" s="99"/>
      <c r="F8" s="99"/>
      <c r="G8" s="99"/>
      <c r="H8" s="99"/>
      <c r="I8" s="99"/>
      <c r="J8" s="100"/>
    </row>
    <row r="9" spans="1:11" ht="15.75" thickTop="1" x14ac:dyDescent="0.25">
      <c r="A9" s="38"/>
    </row>
    <row r="10" spans="1:11" ht="15.75" thickBot="1" x14ac:dyDescent="0.3"/>
    <row r="11" spans="1:11" s="58" customFormat="1" ht="63" customHeight="1" thickBot="1" x14ac:dyDescent="0.3">
      <c r="A11" s="52" t="s">
        <v>0</v>
      </c>
      <c r="B11" s="53" t="s">
        <v>7</v>
      </c>
      <c r="C11" s="54" t="s">
        <v>1</v>
      </c>
      <c r="D11" s="54" t="s">
        <v>2</v>
      </c>
      <c r="E11" s="54" t="s">
        <v>3</v>
      </c>
      <c r="F11" s="20" t="s">
        <v>8</v>
      </c>
      <c r="G11" s="55" t="s">
        <v>34</v>
      </c>
      <c r="H11" s="56" t="s">
        <v>5</v>
      </c>
      <c r="I11" s="57" t="s">
        <v>6</v>
      </c>
      <c r="J11" s="80" t="s">
        <v>36</v>
      </c>
    </row>
    <row r="12" spans="1:11" x14ac:dyDescent="0.25">
      <c r="A12" s="59"/>
      <c r="B12" s="60"/>
      <c r="C12" s="61"/>
      <c r="D12" s="61"/>
      <c r="E12" s="62"/>
      <c r="F12" s="28"/>
      <c r="G12" s="63"/>
      <c r="H12" s="64"/>
      <c r="I12" s="62"/>
      <c r="J12" s="81"/>
    </row>
    <row r="13" spans="1:11" x14ac:dyDescent="0.25">
      <c r="A13" s="59" t="s">
        <v>17</v>
      </c>
      <c r="B13" s="60" t="s">
        <v>11</v>
      </c>
      <c r="C13" s="61">
        <v>1</v>
      </c>
      <c r="D13" s="61" t="s">
        <v>32</v>
      </c>
      <c r="E13" s="64" t="s">
        <v>33</v>
      </c>
      <c r="F13" s="32">
        <v>100</v>
      </c>
      <c r="G13" s="66">
        <v>103.66214893596781</v>
      </c>
      <c r="H13" s="65">
        <f>G13*0.04</f>
        <v>4.1464859574387125</v>
      </c>
      <c r="I13" s="64"/>
      <c r="J13" s="89">
        <f>((F13-G13)/G13)*100</f>
        <v>-3.5327735085155521</v>
      </c>
      <c r="K13" s="67"/>
    </row>
    <row r="14" spans="1:11" x14ac:dyDescent="0.25">
      <c r="A14" s="59" t="s">
        <v>12</v>
      </c>
      <c r="B14" s="60" t="s">
        <v>29</v>
      </c>
      <c r="C14" s="61">
        <v>2</v>
      </c>
      <c r="D14" s="61" t="s">
        <v>30</v>
      </c>
      <c r="E14" s="64" t="s">
        <v>31</v>
      </c>
      <c r="F14" s="32">
        <v>136.30000000000001</v>
      </c>
      <c r="G14" s="66">
        <v>134.80000000000001</v>
      </c>
      <c r="H14" s="65">
        <f>2.7/2</f>
        <v>1.35</v>
      </c>
      <c r="I14" s="64"/>
      <c r="J14" s="91">
        <f>((F14-G14))</f>
        <v>1.5</v>
      </c>
      <c r="K14" s="45"/>
    </row>
    <row r="15" spans="1:11" x14ac:dyDescent="0.25">
      <c r="A15" s="59" t="s">
        <v>10</v>
      </c>
      <c r="B15" s="60" t="s">
        <v>11</v>
      </c>
      <c r="C15" s="61">
        <v>3</v>
      </c>
      <c r="D15" s="61" t="s">
        <v>28</v>
      </c>
      <c r="E15" s="64" t="s">
        <v>23</v>
      </c>
      <c r="F15" s="31">
        <v>5.3</v>
      </c>
      <c r="G15" s="65">
        <v>5.4552364889703115</v>
      </c>
      <c r="H15" s="65">
        <f>G15*(12.5/200)</f>
        <v>0.34095228056064447</v>
      </c>
      <c r="I15" s="64"/>
      <c r="J15" s="89">
        <f t="shared" ref="J15:J21" si="0">((F15-G15)/G15)*100</f>
        <v>-2.8456417844428405</v>
      </c>
      <c r="K15" s="67"/>
    </row>
    <row r="16" spans="1:11" x14ac:dyDescent="0.25">
      <c r="A16" s="59" t="s">
        <v>19</v>
      </c>
      <c r="B16" s="60" t="s">
        <v>11</v>
      </c>
      <c r="C16" s="61">
        <v>4</v>
      </c>
      <c r="D16" s="61" t="s">
        <v>27</v>
      </c>
      <c r="E16" s="64" t="s">
        <v>23</v>
      </c>
      <c r="F16" s="31">
        <v>5.2</v>
      </c>
      <c r="G16" s="65">
        <v>5.3948574782287553</v>
      </c>
      <c r="H16" s="65">
        <f t="shared" ref="H16:H20" si="1">G16*(12.5/200)</f>
        <v>0.3371785923892972</v>
      </c>
      <c r="I16" s="64"/>
      <c r="J16" s="89">
        <f t="shared" si="0"/>
        <v>-3.6119115104544131</v>
      </c>
      <c r="K16" s="67"/>
    </row>
    <row r="17" spans="1:11" x14ac:dyDescent="0.25">
      <c r="A17" s="59" t="s">
        <v>16</v>
      </c>
      <c r="B17" s="60" t="s">
        <v>11</v>
      </c>
      <c r="C17" s="61">
        <v>5</v>
      </c>
      <c r="D17" s="61" t="s">
        <v>26</v>
      </c>
      <c r="E17" s="64" t="s">
        <v>23</v>
      </c>
      <c r="F17" s="31">
        <v>5.5</v>
      </c>
      <c r="G17" s="65">
        <v>5.5327840895975964</v>
      </c>
      <c r="H17" s="65">
        <f t="shared" si="1"/>
        <v>0.34579900559984977</v>
      </c>
      <c r="I17" s="64"/>
      <c r="J17" s="89">
        <f t="shared" si="0"/>
        <v>-0.59254236324231457</v>
      </c>
      <c r="K17" s="67"/>
    </row>
    <row r="18" spans="1:11" x14ac:dyDescent="0.25">
      <c r="A18" s="59" t="s">
        <v>18</v>
      </c>
      <c r="B18" s="60" t="s">
        <v>11</v>
      </c>
      <c r="C18" s="61">
        <v>6</v>
      </c>
      <c r="D18" s="61" t="s">
        <v>25</v>
      </c>
      <c r="E18" s="64" t="s">
        <v>23</v>
      </c>
      <c r="F18" s="32">
        <v>12</v>
      </c>
      <c r="G18" s="66">
        <v>12.789174507407134</v>
      </c>
      <c r="H18" s="65">
        <f t="shared" si="1"/>
        <v>0.79932340671294588</v>
      </c>
      <c r="I18" s="64"/>
      <c r="J18" s="89">
        <f t="shared" si="0"/>
        <v>-6.1706446100181545</v>
      </c>
      <c r="K18" s="67"/>
    </row>
    <row r="19" spans="1:11" x14ac:dyDescent="0.25">
      <c r="A19" s="59" t="s">
        <v>15</v>
      </c>
      <c r="B19" s="60" t="s">
        <v>11</v>
      </c>
      <c r="C19" s="61">
        <v>7</v>
      </c>
      <c r="D19" s="61" t="s">
        <v>24</v>
      </c>
      <c r="E19" s="64" t="s">
        <v>23</v>
      </c>
      <c r="F19" s="32">
        <v>11.6</v>
      </c>
      <c r="G19" s="66">
        <v>12.381814958899122</v>
      </c>
      <c r="H19" s="65">
        <f t="shared" si="1"/>
        <v>0.77386343493119514</v>
      </c>
      <c r="I19" s="64"/>
      <c r="J19" s="89">
        <f t="shared" si="0"/>
        <v>-6.3142193732851126</v>
      </c>
      <c r="K19" s="67"/>
    </row>
    <row r="20" spans="1:11" x14ac:dyDescent="0.25">
      <c r="A20" s="59" t="s">
        <v>14</v>
      </c>
      <c r="B20" s="60" t="s">
        <v>11</v>
      </c>
      <c r="C20" s="61">
        <v>8</v>
      </c>
      <c r="D20" s="61" t="s">
        <v>22</v>
      </c>
      <c r="E20" s="64" t="s">
        <v>23</v>
      </c>
      <c r="F20" s="32">
        <v>12.2</v>
      </c>
      <c r="G20" s="66">
        <v>12.708734983496011</v>
      </c>
      <c r="H20" s="65">
        <f t="shared" si="1"/>
        <v>0.79429593646850072</v>
      </c>
      <c r="I20" s="64"/>
      <c r="J20" s="89">
        <f t="shared" si="0"/>
        <v>-4.0030340089448124</v>
      </c>
      <c r="K20" s="67"/>
    </row>
    <row r="21" spans="1:11" ht="15.75" thickBot="1" x14ac:dyDescent="0.3">
      <c r="A21" s="68" t="s">
        <v>13</v>
      </c>
      <c r="B21" s="69" t="s">
        <v>11</v>
      </c>
      <c r="C21" s="70">
        <v>9</v>
      </c>
      <c r="D21" s="70" t="s">
        <v>20</v>
      </c>
      <c r="E21" s="71" t="s">
        <v>21</v>
      </c>
      <c r="F21" s="37">
        <v>9.0299999999999994</v>
      </c>
      <c r="G21" s="73">
        <v>9.8089074892842127</v>
      </c>
      <c r="H21" s="73">
        <f>G21*0.075</f>
        <v>0.73566806169631593</v>
      </c>
      <c r="I21" s="71"/>
      <c r="J21" s="90">
        <f t="shared" si="0"/>
        <v>-7.9408179772837553</v>
      </c>
      <c r="K21" s="67"/>
    </row>
  </sheetData>
  <sheetProtection algorithmName="SHA-512" hashValue="Qrv3h+PbEGZcKvlvkxbn4IyYFRm3PV5GqChCPrZY1Fi1Cidt0RlOQazJJwBp3hHjunpJ1nTfnSiLs9K4r6WSrA==" saltValue="hsl3hpdYXpqbAS1SQ4hFSQ==" spinCount="100000" sheet="1" objects="1" scenarios="1" selectLockedCells="1" selectUnlockedCells="1"/>
  <mergeCells count="2">
    <mergeCell ref="A2:J2"/>
    <mergeCell ref="A8:J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1"/>
  <sheetViews>
    <sheetView topLeftCell="A2" zoomScale="70" zoomScaleNormal="70" zoomScalePageLayoutView="85" workbookViewId="0">
      <selection activeCell="J26" sqref="J26"/>
    </sheetView>
  </sheetViews>
  <sheetFormatPr defaultColWidth="9.140625" defaultRowHeight="15" x14ac:dyDescent="0.25"/>
  <cols>
    <col min="1" max="1" width="28" style="42" bestFit="1" customWidth="1"/>
    <col min="2" max="2" width="11.5703125" style="44" customWidth="1"/>
    <col min="3" max="3" width="4.7109375" style="44" customWidth="1"/>
    <col min="4" max="4" width="23.5703125" style="42" bestFit="1" customWidth="1"/>
    <col min="5" max="5" width="16.42578125" style="42" customWidth="1"/>
    <col min="6" max="6" width="17" style="10" customWidth="1"/>
    <col min="7" max="7" width="14.85546875" style="45" bestFit="1" customWidth="1"/>
    <col min="8" max="8" width="8" style="42" customWidth="1"/>
    <col min="9" max="9" width="9.5703125" style="42" customWidth="1"/>
    <col min="10" max="10" width="13.28515625" style="42" customWidth="1"/>
    <col min="11" max="16384" width="9.140625" style="42"/>
  </cols>
  <sheetData>
    <row r="1" spans="1:11" s="38" customFormat="1" ht="15.75" hidden="1" thickBot="1" x14ac:dyDescent="0.3">
      <c r="B1" s="39"/>
      <c r="C1" s="39"/>
      <c r="D1" s="40"/>
      <c r="F1" s="6"/>
      <c r="G1" s="41"/>
    </row>
    <row r="2" spans="1:11" ht="19.5" thickTop="1" x14ac:dyDescent="0.3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7"/>
    </row>
    <row r="3" spans="1:11" s="43" customFormat="1" ht="12.75" x14ac:dyDescent="0.2">
      <c r="A3" s="1"/>
      <c r="B3" s="84"/>
      <c r="C3" s="84"/>
      <c r="D3" s="85">
        <v>44890</v>
      </c>
      <c r="E3" s="84"/>
      <c r="F3" s="86"/>
      <c r="G3" s="86" t="s">
        <v>40</v>
      </c>
      <c r="H3" s="86"/>
      <c r="I3" s="84"/>
      <c r="J3" s="87" t="s">
        <v>35</v>
      </c>
    </row>
    <row r="4" spans="1:11" s="43" customFormat="1" ht="13.5" thickBot="1" x14ac:dyDescent="0.25">
      <c r="A4" s="2"/>
      <c r="B4" s="3"/>
      <c r="C4" s="3"/>
      <c r="D4" s="3"/>
      <c r="E4" s="3"/>
      <c r="F4" s="4"/>
      <c r="G4" s="5"/>
      <c r="H4" s="3"/>
      <c r="I4" s="3"/>
      <c r="J4" s="88"/>
    </row>
    <row r="5" spans="1:11" ht="16.5" thickTop="1" thickBot="1" x14ac:dyDescent="0.3"/>
    <row r="6" spans="1:11" ht="16.5" thickTop="1" thickBot="1" x14ac:dyDescent="0.3">
      <c r="A6" s="46" t="s">
        <v>4</v>
      </c>
      <c r="B6" s="47">
        <v>964</v>
      </c>
      <c r="C6" s="48"/>
      <c r="D6" s="49"/>
      <c r="E6" s="49"/>
      <c r="F6" s="16"/>
      <c r="G6" s="50"/>
      <c r="H6" s="49"/>
      <c r="I6" s="49"/>
      <c r="J6" s="75"/>
    </row>
    <row r="7" spans="1:11" ht="16.5" thickTop="1" thickBot="1" x14ac:dyDescent="0.3">
      <c r="A7" s="38"/>
      <c r="B7" s="39"/>
      <c r="C7" s="51"/>
      <c r="D7" s="38"/>
      <c r="E7" s="38"/>
      <c r="F7" s="7"/>
      <c r="G7" s="41"/>
      <c r="H7" s="38"/>
      <c r="I7" s="38"/>
      <c r="J7" s="38"/>
    </row>
    <row r="8" spans="1:11" ht="16.5" thickTop="1" thickBot="1" x14ac:dyDescent="0.3">
      <c r="A8" s="98" t="s">
        <v>37</v>
      </c>
      <c r="B8" s="99"/>
      <c r="C8" s="99"/>
      <c r="D8" s="99"/>
      <c r="E8" s="99"/>
      <c r="F8" s="99"/>
      <c r="G8" s="99"/>
      <c r="H8" s="99"/>
      <c r="I8" s="99"/>
      <c r="J8" s="100"/>
    </row>
    <row r="9" spans="1:11" ht="15.75" thickTop="1" x14ac:dyDescent="0.25">
      <c r="A9" s="38"/>
    </row>
    <row r="10" spans="1:11" ht="15.75" thickBot="1" x14ac:dyDescent="0.3"/>
    <row r="11" spans="1:11" s="58" customFormat="1" ht="63" customHeight="1" thickBot="1" x14ac:dyDescent="0.3">
      <c r="A11" s="52" t="s">
        <v>0</v>
      </c>
      <c r="B11" s="53" t="s">
        <v>7</v>
      </c>
      <c r="C11" s="54" t="s">
        <v>1</v>
      </c>
      <c r="D11" s="54" t="s">
        <v>2</v>
      </c>
      <c r="E11" s="54" t="s">
        <v>3</v>
      </c>
      <c r="F11" s="20" t="s">
        <v>8</v>
      </c>
      <c r="G11" s="55" t="s">
        <v>34</v>
      </c>
      <c r="H11" s="56" t="s">
        <v>5</v>
      </c>
      <c r="I11" s="57" t="s">
        <v>6</v>
      </c>
      <c r="J11" s="80" t="s">
        <v>36</v>
      </c>
    </row>
    <row r="12" spans="1:11" x14ac:dyDescent="0.25">
      <c r="A12" s="59"/>
      <c r="B12" s="60"/>
      <c r="C12" s="61"/>
      <c r="D12" s="61"/>
      <c r="E12" s="62"/>
      <c r="F12" s="28"/>
      <c r="G12" s="63"/>
      <c r="H12" s="64"/>
      <c r="I12" s="62"/>
      <c r="J12" s="81"/>
    </row>
    <row r="13" spans="1:11" x14ac:dyDescent="0.25">
      <c r="A13" s="59" t="s">
        <v>17</v>
      </c>
      <c r="B13" s="60" t="s">
        <v>11</v>
      </c>
      <c r="C13" s="61">
        <v>1</v>
      </c>
      <c r="D13" s="61" t="s">
        <v>32</v>
      </c>
      <c r="E13" s="64" t="s">
        <v>33</v>
      </c>
      <c r="F13" s="32"/>
      <c r="G13" s="66"/>
      <c r="H13" s="65"/>
      <c r="I13" s="64"/>
      <c r="J13" s="82"/>
      <c r="K13" s="67"/>
    </row>
    <row r="14" spans="1:11" x14ac:dyDescent="0.25">
      <c r="A14" s="59" t="s">
        <v>12</v>
      </c>
      <c r="B14" s="60" t="s">
        <v>29</v>
      </c>
      <c r="C14" s="61">
        <v>2</v>
      </c>
      <c r="D14" s="61" t="s">
        <v>30</v>
      </c>
      <c r="E14" s="64" t="s">
        <v>31</v>
      </c>
      <c r="F14" s="32">
        <v>136.1</v>
      </c>
      <c r="G14" s="66">
        <v>135.30000000000001</v>
      </c>
      <c r="H14" s="65">
        <f>2.7/2</f>
        <v>1.35</v>
      </c>
      <c r="I14" s="64"/>
      <c r="J14" s="91">
        <f>((F14-G14))</f>
        <v>0.79999999999998295</v>
      </c>
      <c r="K14" s="45"/>
    </row>
    <row r="15" spans="1:11" x14ac:dyDescent="0.25">
      <c r="A15" s="59" t="s">
        <v>10</v>
      </c>
      <c r="B15" s="60" t="s">
        <v>11</v>
      </c>
      <c r="C15" s="61">
        <v>3</v>
      </c>
      <c r="D15" s="61" t="s">
        <v>28</v>
      </c>
      <c r="E15" s="64" t="s">
        <v>23</v>
      </c>
      <c r="F15" s="31">
        <v>5.24</v>
      </c>
      <c r="G15" s="65">
        <v>5.422035581837032</v>
      </c>
      <c r="H15" s="65">
        <f>G15*(12.5/200)</f>
        <v>0.3388772238648145</v>
      </c>
      <c r="I15" s="64"/>
      <c r="J15" s="89">
        <f>((F15-G15)/G15)*100</f>
        <v>-3.3573291633648155</v>
      </c>
      <c r="K15" s="67"/>
    </row>
    <row r="16" spans="1:11" x14ac:dyDescent="0.25">
      <c r="A16" s="59" t="s">
        <v>19</v>
      </c>
      <c r="B16" s="60" t="s">
        <v>11</v>
      </c>
      <c r="C16" s="61">
        <v>4</v>
      </c>
      <c r="D16" s="61" t="s">
        <v>27</v>
      </c>
      <c r="E16" s="64" t="s">
        <v>23</v>
      </c>
      <c r="F16" s="31">
        <v>6.99</v>
      </c>
      <c r="G16" s="65">
        <v>5.4057767216562764</v>
      </c>
      <c r="H16" s="65">
        <f t="shared" ref="H16:H19" si="0">G16*(12.5/200)</f>
        <v>0.33786104510351728</v>
      </c>
      <c r="I16" s="64"/>
      <c r="J16" s="78">
        <f>((F16-G16)/G16)*100</f>
        <v>29.306117509387875</v>
      </c>
      <c r="K16" s="67"/>
    </row>
    <row r="17" spans="1:11" x14ac:dyDescent="0.25">
      <c r="A17" s="59" t="s">
        <v>16</v>
      </c>
      <c r="B17" s="60" t="s">
        <v>11</v>
      </c>
      <c r="C17" s="61">
        <v>5</v>
      </c>
      <c r="D17" s="61" t="s">
        <v>26</v>
      </c>
      <c r="E17" s="64" t="s">
        <v>23</v>
      </c>
      <c r="F17" s="31"/>
      <c r="G17" s="65"/>
      <c r="H17" s="65"/>
      <c r="I17" s="64"/>
      <c r="J17" s="82"/>
      <c r="K17" s="67"/>
    </row>
    <row r="18" spans="1:11" x14ac:dyDescent="0.25">
      <c r="A18" s="59" t="s">
        <v>18</v>
      </c>
      <c r="B18" s="60" t="s">
        <v>11</v>
      </c>
      <c r="C18" s="61">
        <v>6</v>
      </c>
      <c r="D18" s="61" t="s">
        <v>25</v>
      </c>
      <c r="E18" s="64" t="s">
        <v>23</v>
      </c>
      <c r="F18" s="32">
        <v>12.22</v>
      </c>
      <c r="G18" s="66">
        <v>12.522569170803415</v>
      </c>
      <c r="H18" s="65">
        <f t="shared" si="0"/>
        <v>0.78266057317521343</v>
      </c>
      <c r="I18" s="64"/>
      <c r="J18" s="89">
        <f>((F18-G18)/G18)*100</f>
        <v>-2.4161908525038087</v>
      </c>
      <c r="K18" s="67"/>
    </row>
    <row r="19" spans="1:11" x14ac:dyDescent="0.25">
      <c r="A19" s="59" t="s">
        <v>15</v>
      </c>
      <c r="B19" s="60" t="s">
        <v>11</v>
      </c>
      <c r="C19" s="61">
        <v>7</v>
      </c>
      <c r="D19" s="61" t="s">
        <v>24</v>
      </c>
      <c r="E19" s="64" t="s">
        <v>23</v>
      </c>
      <c r="F19" s="32">
        <v>15.88</v>
      </c>
      <c r="G19" s="66">
        <v>12.391313296391775</v>
      </c>
      <c r="H19" s="65">
        <f t="shared" si="0"/>
        <v>0.77445708102448596</v>
      </c>
      <c r="I19" s="64"/>
      <c r="J19" s="78">
        <f>((F19-G19)/G19)*100</f>
        <v>28.154293416373356</v>
      </c>
      <c r="K19" s="67"/>
    </row>
    <row r="20" spans="1:11" x14ac:dyDescent="0.25">
      <c r="A20" s="59" t="s">
        <v>14</v>
      </c>
      <c r="B20" s="60" t="s">
        <v>11</v>
      </c>
      <c r="C20" s="61">
        <v>8</v>
      </c>
      <c r="D20" s="61" t="s">
        <v>22</v>
      </c>
      <c r="E20" s="64" t="s">
        <v>23</v>
      </c>
      <c r="F20" s="32"/>
      <c r="G20" s="66"/>
      <c r="H20" s="65"/>
      <c r="I20" s="64"/>
      <c r="J20" s="82"/>
      <c r="K20" s="67"/>
    </row>
    <row r="21" spans="1:11" ht="15.75" thickBot="1" x14ac:dyDescent="0.3">
      <c r="A21" s="68" t="s">
        <v>13</v>
      </c>
      <c r="B21" s="69" t="s">
        <v>11</v>
      </c>
      <c r="C21" s="70">
        <v>9</v>
      </c>
      <c r="D21" s="70" t="s">
        <v>20</v>
      </c>
      <c r="E21" s="71" t="s">
        <v>21</v>
      </c>
      <c r="F21" s="37"/>
      <c r="G21" s="73"/>
      <c r="H21" s="73"/>
      <c r="I21" s="71"/>
      <c r="J21" s="83"/>
      <c r="K21" s="67"/>
    </row>
  </sheetData>
  <sheetProtection algorithmName="SHA-512" hashValue="l5Rq8sj6dWXDSPSJRTPTG8sE3Q+f9PNy4Za9x/6DX8zDQbzigy+qqkFuRHz6fWvk0Si+sJEN3+hBw0jweFt4UQ==" saltValue="nFfnkktD0aqFn+qxJ44UAA==" spinCount="100000" sheet="1" objects="1" scenarios="1" selectLockedCells="1" selectUnlockedCells="1"/>
  <mergeCells count="2">
    <mergeCell ref="A2:J2"/>
    <mergeCell ref="A8:J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https://reflabos.vito.be/ree/LABSVKL_2022-2_Deel2.xlsx</PublicURL>
    <DEEL xmlns="08cda046-0f15-45eb-a9d5-77306d3264cd">Deel 2</DEEL>
    <Ringtest xmlns="eba2475f-4c5c-418a-90c2-2b36802fc485">VKL</Ringtest>
    <Jaar xmlns="08cda046-0f15-45eb-a9d5-77306d3264cd">2022</Jaar>
    <Publicatiedatum xmlns="dda9e79c-c62e-445e-b991-197574827cb3">2023-03-02T10:13:03+00:00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1D32654E-EE15-4249-B151-391348052C94}"/>
</file>

<file path=customXml/itemProps2.xml><?xml version="1.0" encoding="utf-8"?>
<ds:datastoreItem xmlns:ds="http://schemas.openxmlformats.org/officeDocument/2006/customXml" ds:itemID="{67A1C22C-DAFE-461F-847A-C39DF4583DE6}"/>
</file>

<file path=customXml/itemProps3.xml><?xml version="1.0" encoding="utf-8"?>
<ds:datastoreItem xmlns:ds="http://schemas.openxmlformats.org/officeDocument/2006/customXml" ds:itemID="{F2D0DAC7-ABFA-4453-9384-377C814817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127</vt:lpstr>
      <vt:lpstr>146</vt:lpstr>
      <vt:lpstr>722</vt:lpstr>
      <vt:lpstr>961</vt:lpstr>
      <vt:lpstr>964</vt:lpstr>
      <vt:lpstr>'127'!Print_Area</vt:lpstr>
      <vt:lpstr>'146'!Print_Area</vt:lpstr>
      <vt:lpstr>'722'!Print_Area</vt:lpstr>
      <vt:lpstr>'961'!Print_Area</vt:lpstr>
      <vt:lpstr>'964'!Print_Area</vt:lpstr>
      <vt:lpstr>'127'!Print_Titles</vt:lpstr>
      <vt:lpstr>'146'!Print_Titles</vt:lpstr>
      <vt:lpstr>'722'!Print_Titles</vt:lpstr>
      <vt:lpstr>'961'!Print_Titles</vt:lpstr>
      <vt:lpstr>'964'!Print_Titles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2022-2</dc:title>
  <dc:creator>dceustet</dc:creator>
  <cp:lastModifiedBy>Baeyens Bart</cp:lastModifiedBy>
  <cp:lastPrinted>2022-11-25T06:24:31Z</cp:lastPrinted>
  <dcterms:created xsi:type="dcterms:W3CDTF">2012-03-19T07:59:52Z</dcterms:created>
  <dcterms:modified xsi:type="dcterms:W3CDTF">2023-02-27T09:55:25Z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