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VKL2023\7. rapportering\Eindrapport\bijlagen eindrapport\Deel 2 per labo\"/>
    </mc:Choice>
  </mc:AlternateContent>
  <xr:revisionPtr revIDLastSave="0" documentId="13_ncr:1_{0DFA40D3-55C2-4E50-80D1-7207C44A0BFD}" xr6:coauthVersionLast="47" xr6:coauthVersionMax="47" xr10:uidLastSave="{00000000-0000-0000-0000-000000000000}"/>
  <bookViews>
    <workbookView xWindow="-120" yWindow="-120" windowWidth="29040" windowHeight="15225" tabRatio="927" xr2:uid="{00000000-000D-0000-FFFF-FFFF00000000}"/>
  </bookViews>
  <sheets>
    <sheet name="187" sheetId="27" r:id="rId1"/>
    <sheet name="215" sheetId="22" r:id="rId2"/>
    <sheet name="249" sheetId="23" r:id="rId3"/>
    <sheet name="324" sheetId="28" r:id="rId4"/>
    <sheet name="338" sheetId="25" r:id="rId5"/>
    <sheet name="761" sheetId="20" r:id="rId6"/>
    <sheet name="961" sheetId="24" r:id="rId7"/>
    <sheet name="964" sheetId="6" r:id="rId8"/>
  </sheets>
  <definedNames>
    <definedName name="_xlnm.Print_Titles" localSheetId="0">'187'!$2:$6</definedName>
    <definedName name="_xlnm.Print_Titles" localSheetId="1">'215'!$2:$6</definedName>
    <definedName name="_xlnm.Print_Titles" localSheetId="2">'249'!$2:$6</definedName>
    <definedName name="_xlnm.Print_Titles" localSheetId="3">'324'!$2:$6</definedName>
    <definedName name="_xlnm.Print_Titles" localSheetId="4">'338'!$2:$6</definedName>
    <definedName name="_xlnm.Print_Titles" localSheetId="5">'761'!$2:$6</definedName>
    <definedName name="_xlnm.Print_Titles" localSheetId="6">'961'!$2:$6</definedName>
    <definedName name="_xlnm.Print_Titles" localSheetId="7">'964'!$2:$6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3" i="27" l="1"/>
  <c r="J13" i="24" l="1"/>
  <c r="H15" i="27"/>
  <c r="H15" i="22"/>
  <c r="H15" i="23"/>
  <c r="H15" i="25"/>
  <c r="H15" i="20"/>
  <c r="H15" i="28"/>
  <c r="H15" i="24"/>
  <c r="H15" i="6"/>
  <c r="H13" i="27"/>
  <c r="H13" i="22"/>
  <c r="H13" i="23"/>
  <c r="H13" i="25"/>
  <c r="H13" i="20"/>
  <c r="H13" i="28"/>
  <c r="H13" i="24"/>
  <c r="H13" i="6"/>
  <c r="H14" i="27"/>
  <c r="H14" i="22"/>
  <c r="H14" i="23"/>
  <c r="H14" i="25"/>
  <c r="H14" i="20"/>
  <c r="H14" i="28"/>
  <c r="H14" i="24"/>
  <c r="H14" i="6"/>
  <c r="J14" i="6" l="1"/>
  <c r="J13" i="6"/>
  <c r="Q15" i="28" l="1"/>
  <c r="J15" i="28"/>
  <c r="Q14" i="28"/>
  <c r="J14" i="28"/>
  <c r="Q13" i="28"/>
  <c r="J13" i="28"/>
  <c r="J15" i="23"/>
  <c r="J15" i="24"/>
  <c r="J15" i="25"/>
  <c r="J15" i="22"/>
  <c r="J15" i="20"/>
  <c r="J15" i="6"/>
  <c r="J15" i="27"/>
  <c r="U14" i="28" l="1"/>
  <c r="U15" i="28"/>
  <c r="U13" i="28"/>
  <c r="Q15" i="27"/>
  <c r="Q14" i="27"/>
  <c r="J14" i="27"/>
  <c r="Q13" i="27"/>
  <c r="J13" i="27"/>
  <c r="Q15" i="25"/>
  <c r="Q14" i="25"/>
  <c r="J14" i="25"/>
  <c r="Q13" i="25"/>
  <c r="J13" i="25"/>
  <c r="Q15" i="24"/>
  <c r="Q14" i="24"/>
  <c r="J14" i="24"/>
  <c r="Q15" i="23"/>
  <c r="Q14" i="23"/>
  <c r="J14" i="23"/>
  <c r="Q13" i="23"/>
  <c r="U13" i="23" s="1"/>
  <c r="J13" i="23"/>
  <c r="Q15" i="22"/>
  <c r="Q14" i="22"/>
  <c r="U14" i="22" s="1"/>
  <c r="J14" i="22"/>
  <c r="Q13" i="22"/>
  <c r="J13" i="22"/>
  <c r="Q15" i="20"/>
  <c r="Q14" i="20"/>
  <c r="J14" i="20"/>
  <c r="Q13" i="20"/>
  <c r="J13" i="20"/>
  <c r="Q15" i="6"/>
  <c r="Q14" i="6"/>
  <c r="Q13" i="6"/>
  <c r="U15" i="20" l="1"/>
  <c r="U14" i="27"/>
  <c r="U15" i="27"/>
  <c r="U14" i="23"/>
  <c r="U14" i="24"/>
  <c r="U14" i="25"/>
  <c r="U13" i="25"/>
  <c r="U15" i="23"/>
  <c r="U15" i="24"/>
  <c r="U15" i="25"/>
  <c r="U13" i="22"/>
  <c r="U15" i="22"/>
  <c r="U13" i="20"/>
  <c r="U14" i="20"/>
  <c r="U15" i="6"/>
  <c r="U14" i="6"/>
  <c r="U13" i="6"/>
</calcChain>
</file>

<file path=xl/sharedStrings.xml><?xml version="1.0" encoding="utf-8"?>
<sst xmlns="http://schemas.openxmlformats.org/spreadsheetml/2006/main" count="435" uniqueCount="27">
  <si>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</si>
  <si>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</si>
  <si>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</si>
  <si>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</si>
  <si>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</si>
  <si>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</si>
  <si>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</si>
  <si>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</si>
  <si>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</si>
  <si>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</si>
  <si>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</si>
  <si>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</si>
  <si>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</si>
  <si>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 xml:space="preserve"> </t>
  </si>
  <si>
    <t>gas</t>
  </si>
  <si>
    <t>EVALUATIE TOV REFERENTIEWAARDE</t>
  </si>
  <si>
    <t>INFORMATIEVE STATISTISCHE VERWERKING</t>
  </si>
  <si>
    <t>Referentie-
waarde</t>
  </si>
  <si>
    <t>Versie :1</t>
  </si>
  <si>
    <t>1</t>
  </si>
  <si>
    <t>mg/Nm³</t>
  </si>
  <si>
    <t>Formaldehyde-1</t>
  </si>
  <si>
    <t>Formaldehyde-3</t>
  </si>
  <si>
    <t>Formaldehyde-2</t>
  </si>
  <si>
    <t>Formaldehyde</t>
  </si>
  <si>
    <t>&lt;0,19</t>
  </si>
  <si>
    <t>Rapportnr. : 2023/HEALTH/R/3060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</si>
</sst>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59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11" fillId="2" borderId="0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/>
    </xf>
    <xf numFmtId="1" fontId="13" fillId="3" borderId="14" xfId="0" applyNumberFormat="1" applyFont="1" applyFill="1" applyBorder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11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49" fontId="0" fillId="3" borderId="6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left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49" fontId="0" fillId="3" borderId="6" xfId="0" applyNumberFormat="1" applyFont="1" applyFill="1" applyBorder="1"/>
    <xf numFmtId="2" fontId="0" fillId="3" borderId="7" xfId="0" applyNumberFormat="1" applyFon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2" fontId="13" fillId="3" borderId="14" xfId="0" applyNumberFormat="1" applyFont="1" applyFill="1" applyBorder="1" applyAlignment="1">
      <alignment horizontal="center"/>
    </xf>
    <xf numFmtId="49" fontId="0" fillId="3" borderId="8" xfId="0" applyNumberFormat="1" applyFont="1" applyFill="1" applyBorder="1"/>
    <xf numFmtId="49" fontId="0" fillId="3" borderId="9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49" fontId="0" fillId="3" borderId="8" xfId="0" applyNumberFormat="1" applyFill="1" applyBorder="1"/>
    <xf numFmtId="0" fontId="0" fillId="3" borderId="0" xfId="0" applyFill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horizontal="left"/>
    </xf>
    <xf numFmtId="0" fontId="0" fillId="3" borderId="13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49" fontId="0" fillId="3" borderId="14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center" wrapText="1"/>
    </xf>
    <xf numFmtId="14" fontId="11" fillId="2" borderId="0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20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64"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10680-80C2-424C-AFE8-12B197B2A92B}">
  <sheetPr>
    <pageSetUpPr fitToPage="1"/>
  </sheetPr>
  <dimension ref="A1:V36"/>
  <sheetViews>
    <sheetView tabSelected="1"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35">
        <v>187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22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>
        <v>1.64</v>
      </c>
      <c r="G13" s="23">
        <v>2.007627058886948</v>
      </c>
      <c r="H13" s="23">
        <f>0.15*G13</f>
        <v>0.30114405883304218</v>
      </c>
      <c r="I13" s="18">
        <v>4</v>
      </c>
      <c r="J13" s="10">
        <f>((F13-G13)/G13)*100</f>
        <v>-18.31152141826405</v>
      </c>
      <c r="L13" s="22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>
        <f>F13</f>
        <v>1.64</v>
      </c>
      <c r="R13" s="23">
        <v>1.494</v>
      </c>
      <c r="S13" s="24">
        <v>0.316</v>
      </c>
      <c r="T13" s="18">
        <v>1</v>
      </c>
      <c r="U13" s="25">
        <f>((Q13-R13)/R13)*100</f>
        <v>9.7724230254350672</v>
      </c>
      <c r="V13" s="26">
        <v>0.46</v>
      </c>
    </row>
    <row r="14" spans="1:22" x14ac:dyDescent="0.25">
      <c r="A14" s="22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4.04</v>
      </c>
      <c r="G14" s="23">
        <v>5.1275300694355597</v>
      </c>
      <c r="H14" s="23">
        <f>0.15*G14</f>
        <v>0.76912951041533395</v>
      </c>
      <c r="I14" s="18">
        <v>4</v>
      </c>
      <c r="J14" s="10">
        <f t="shared" ref="J14" si="0">((F14-G14)/G14)*100</f>
        <v>-21.20962831438403</v>
      </c>
      <c r="L14" s="22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4.04</v>
      </c>
      <c r="R14" s="23">
        <v>3.85</v>
      </c>
      <c r="S14" s="24">
        <v>1.232</v>
      </c>
      <c r="T14" s="18">
        <v>1</v>
      </c>
      <c r="U14" s="25">
        <f t="shared" ref="U14:U15" si="1">((Q14-R14)/R14)*100</f>
        <v>4.9350649350649336</v>
      </c>
      <c r="V14" s="26">
        <v>0.15</v>
      </c>
    </row>
    <row r="15" spans="1:22" ht="15.75" thickBot="1" x14ac:dyDescent="0.3">
      <c r="A15" s="27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7.42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ref="J15" si="2">((F15-G15)/G15)*100</f>
        <v>-10.730696129239972</v>
      </c>
      <c r="L15" s="27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7.42</v>
      </c>
      <c r="R15" s="29">
        <v>8.31</v>
      </c>
      <c r="S15" s="30">
        <v>1.522</v>
      </c>
      <c r="T15" s="28">
        <v>1</v>
      </c>
      <c r="U15" s="31">
        <f t="shared" si="1"/>
        <v>-10.709987966305661</v>
      </c>
      <c r="V15" s="52">
        <v>-0.59</v>
      </c>
    </row>
    <row r="36" spans="5:5" x14ac:dyDescent="0.25">
      <c r="E36" s="13" t="s">
        <v>13</v>
      </c>
    </row>
  </sheetData>
  <sheetProtection algorithmName="SHA-512" hashValue="h6dgCyfKJxYGmLXsNN56n6xgbqAtEu0672QASdNqIeqNT4cEjtjccwJCKS132XoVgigBpXT9CnnkILxSX8WFNw==" saltValue="7/BmW8xSYj5xH25jvB5lIw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63" priority="18" stopIfTrue="1" operator="between">
      <formula>-2</formula>
      <formula>2</formula>
    </cfRule>
    <cfRule type="cellIs" dxfId="62" priority="19" stopIfTrue="1" operator="between">
      <formula>-3</formula>
      <formula>3</formula>
    </cfRule>
    <cfRule type="cellIs" dxfId="61" priority="20" operator="notBetween">
      <formula>-3</formula>
      <formula>3</formula>
    </cfRule>
  </conditionalFormatting>
  <conditionalFormatting sqref="V13:V15">
    <cfRule type="cellIs" dxfId="60" priority="21" stopIfTrue="1" operator="between">
      <formula>-2</formula>
      <formula>2</formula>
    </cfRule>
    <cfRule type="cellIs" dxfId="59" priority="22" stopIfTrue="1" operator="between">
      <formula>-3</formula>
      <formula>3</formula>
    </cfRule>
    <cfRule type="cellIs" dxfId="58" priority="23" operator="notBetween">
      <formula>-3</formula>
      <formula>3</formula>
    </cfRule>
  </conditionalFormatting>
  <conditionalFormatting sqref="J13:J15">
    <cfRule type="cellIs" dxfId="57" priority="6" operator="notBetween">
      <formula>-30</formula>
      <formula>30</formula>
    </cfRule>
    <cfRule type="cellIs" dxfId="56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A645-DC7D-407B-A147-71DDEE9420D7}">
  <sheetPr>
    <pageSetUpPr fitToPage="1"/>
  </sheetPr>
  <dimension ref="A1:V36"/>
  <sheetViews>
    <sheetView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35">
        <v>215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22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>
        <v>1.61</v>
      </c>
      <c r="G13" s="23">
        <v>2.007627058886948</v>
      </c>
      <c r="H13" s="23">
        <f>0.15*G13</f>
        <v>0.30114405883304218</v>
      </c>
      <c r="I13" s="18">
        <v>4</v>
      </c>
      <c r="J13" s="10">
        <f>((F13-G13)/G13)*100</f>
        <v>-19.805822855734824</v>
      </c>
      <c r="L13" s="22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>
        <f>F13</f>
        <v>1.61</v>
      </c>
      <c r="R13" s="23">
        <v>1.494</v>
      </c>
      <c r="S13" s="24">
        <v>0.316</v>
      </c>
      <c r="T13" s="18">
        <v>1</v>
      </c>
      <c r="U13" s="25">
        <f>((Q13-R13)/R13)*100</f>
        <v>7.7643908969210234</v>
      </c>
      <c r="V13" s="26">
        <v>0.37</v>
      </c>
    </row>
    <row r="14" spans="1:22" x14ac:dyDescent="0.25">
      <c r="A14" s="22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4.51</v>
      </c>
      <c r="G14" s="23">
        <v>5.1275300694355597</v>
      </c>
      <c r="H14" s="23">
        <f>0.15*G14</f>
        <v>0.76912951041533395</v>
      </c>
      <c r="I14" s="18">
        <v>4</v>
      </c>
      <c r="J14" s="10">
        <f t="shared" ref="J14" si="0">((F14-G14)/G14)*100</f>
        <v>-12.04342170739406</v>
      </c>
      <c r="L14" s="22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4.51</v>
      </c>
      <c r="R14" s="23">
        <v>3.85</v>
      </c>
      <c r="S14" s="24">
        <v>1.232</v>
      </c>
      <c r="T14" s="18">
        <v>1</v>
      </c>
      <c r="U14" s="25">
        <f t="shared" ref="U14:U15" si="1">((Q14-R14)/R14)*100</f>
        <v>17.142857142857135</v>
      </c>
      <c r="V14" s="26">
        <v>0.54</v>
      </c>
    </row>
    <row r="15" spans="1:22" ht="15.75" thickBot="1" x14ac:dyDescent="0.3">
      <c r="A15" s="27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8.81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ref="J15" si="2">((F15-G15)/G15)*100</f>
        <v>5.9922597171692589</v>
      </c>
      <c r="L15" s="27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8.81</v>
      </c>
      <c r="R15" s="29">
        <v>8.31</v>
      </c>
      <c r="S15" s="30">
        <v>1.522</v>
      </c>
      <c r="T15" s="28">
        <v>1</v>
      </c>
      <c r="U15" s="31">
        <f t="shared" si="1"/>
        <v>6.0168471720818291</v>
      </c>
      <c r="V15" s="52">
        <v>0.33</v>
      </c>
    </row>
    <row r="36" spans="5:5" x14ac:dyDescent="0.25">
      <c r="E36" s="13" t="s">
        <v>13</v>
      </c>
    </row>
  </sheetData>
  <sheetProtection algorithmName="SHA-512" hashValue="aspo3BThQdoIZAEp4Bcm+/sTVvNdt1/6b8dJeeY0R1yehXU58ETuqd5iKKMbXs/wRXiskp99FEzJee9NPLBfSA==" saltValue="4l+G8C4e7hxuCKRhBAIU1g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55" priority="20" stopIfTrue="1" operator="between">
      <formula>-2</formula>
      <formula>2</formula>
    </cfRule>
    <cfRule type="cellIs" dxfId="54" priority="21" stopIfTrue="1" operator="between">
      <formula>-3</formula>
      <formula>3</formula>
    </cfRule>
    <cfRule type="cellIs" dxfId="53" priority="22" operator="notBetween">
      <formula>-3</formula>
      <formula>3</formula>
    </cfRule>
  </conditionalFormatting>
  <conditionalFormatting sqref="V13:V15">
    <cfRule type="cellIs" dxfId="52" priority="23" stopIfTrue="1" operator="between">
      <formula>-2</formula>
      <formula>2</formula>
    </cfRule>
    <cfRule type="cellIs" dxfId="51" priority="24" stopIfTrue="1" operator="between">
      <formula>-3</formula>
      <formula>3</formula>
    </cfRule>
    <cfRule type="cellIs" dxfId="50" priority="25" operator="notBetween">
      <formula>-3</formula>
      <formula>3</formula>
    </cfRule>
  </conditionalFormatting>
  <conditionalFormatting sqref="J13:J15">
    <cfRule type="cellIs" dxfId="49" priority="6" operator="notBetween">
      <formula>-30</formula>
      <formula>30</formula>
    </cfRule>
    <cfRule type="cellIs" dxfId="48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E68B1-F7DC-413E-9147-199D8169C839}">
  <sheetPr>
    <pageSetUpPr fitToPage="1"/>
  </sheetPr>
  <dimension ref="A1:V36"/>
  <sheetViews>
    <sheetView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 t="s">
        <v>13</v>
      </c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35">
        <v>249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22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>
        <v>1.58</v>
      </c>
      <c r="G13" s="23">
        <v>2.007627058886948</v>
      </c>
      <c r="H13" s="23">
        <f>0.15*G13</f>
        <v>0.30114405883304218</v>
      </c>
      <c r="I13" s="18">
        <v>4</v>
      </c>
      <c r="J13" s="10">
        <f>((F13-G13)/G13)*100</f>
        <v>-21.300124293205602</v>
      </c>
      <c r="L13" s="22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>
        <f>F13</f>
        <v>1.58</v>
      </c>
      <c r="R13" s="23">
        <v>1.494</v>
      </c>
      <c r="S13" s="24">
        <v>0.316</v>
      </c>
      <c r="T13" s="18">
        <v>1</v>
      </c>
      <c r="U13" s="25">
        <f>((Q13-R13)/R13)*100</f>
        <v>5.7563587684069661</v>
      </c>
      <c r="V13" s="26">
        <v>0.27</v>
      </c>
    </row>
    <row r="14" spans="1:22" x14ac:dyDescent="0.25">
      <c r="A14" s="22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4.6399999999999997</v>
      </c>
      <c r="G14" s="23">
        <v>5.1275300694355597</v>
      </c>
      <c r="H14" s="23">
        <f>0.15*G14</f>
        <v>0.76912951041533395</v>
      </c>
      <c r="I14" s="18">
        <v>4</v>
      </c>
      <c r="J14" s="10">
        <f t="shared" ref="J14" si="0">((F14-G14)/G14)*100</f>
        <v>-9.5080879650351324</v>
      </c>
      <c r="L14" s="22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4.6399999999999997</v>
      </c>
      <c r="R14" s="23">
        <v>3.85</v>
      </c>
      <c r="S14" s="24">
        <v>1.232</v>
      </c>
      <c r="T14" s="18">
        <v>1</v>
      </c>
      <c r="U14" s="25">
        <f t="shared" ref="U14:U15" si="1">((Q14-R14)/R14)*100</f>
        <v>20.51948051948051</v>
      </c>
      <c r="V14" s="26">
        <v>0.64</v>
      </c>
    </row>
    <row r="15" spans="1:22" ht="15.75" thickBot="1" x14ac:dyDescent="0.3">
      <c r="A15" s="27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7.46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ref="J15" si="2">((F15-G15)/G15)*100</f>
        <v>-10.249459989774959</v>
      </c>
      <c r="L15" s="27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7.46</v>
      </c>
      <c r="R15" s="29">
        <v>8.31</v>
      </c>
      <c r="S15" s="30">
        <v>1.522</v>
      </c>
      <c r="T15" s="28">
        <v>1</v>
      </c>
      <c r="U15" s="31">
        <f t="shared" si="1"/>
        <v>-10.228640192539116</v>
      </c>
      <c r="V15" s="52">
        <v>-0.56000000000000005</v>
      </c>
    </row>
    <row r="36" spans="5:5" x14ac:dyDescent="0.25">
      <c r="E36" s="13" t="s">
        <v>13</v>
      </c>
    </row>
  </sheetData>
  <sheetProtection algorithmName="SHA-512" hashValue="gUt91Kfwx/ACwTNrTUOSZi+Q1trEMrqplyZF8T7d0SY+Qxx7WUxyh0xmVQV4FyJbNPG4r1D9kBtMJSqXzqs28w==" saltValue="N7V8FbhL1vRl7XHoWNP9mg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47" priority="20" stopIfTrue="1" operator="between">
      <formula>-2</formula>
      <formula>2</formula>
    </cfRule>
    <cfRule type="cellIs" dxfId="46" priority="21" stopIfTrue="1" operator="between">
      <formula>-3</formula>
      <formula>3</formula>
    </cfRule>
    <cfRule type="cellIs" dxfId="45" priority="22" operator="notBetween">
      <formula>-3</formula>
      <formula>3</formula>
    </cfRule>
  </conditionalFormatting>
  <conditionalFormatting sqref="V13:V15">
    <cfRule type="cellIs" dxfId="44" priority="23" stopIfTrue="1" operator="between">
      <formula>-2</formula>
      <formula>2</formula>
    </cfRule>
    <cfRule type="cellIs" dxfId="43" priority="24" stopIfTrue="1" operator="between">
      <formula>-3</formula>
      <formula>3</formula>
    </cfRule>
    <cfRule type="cellIs" dxfId="42" priority="25" operator="notBetween">
      <formula>-3</formula>
      <formula>3</formula>
    </cfRule>
  </conditionalFormatting>
  <conditionalFormatting sqref="J13:J15">
    <cfRule type="cellIs" dxfId="41" priority="6" operator="notBetween">
      <formula>-30</formula>
      <formula>30</formula>
    </cfRule>
    <cfRule type="cellIs" dxfId="40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FF79-123D-4195-A9BF-118130B2D141}">
  <sheetPr>
    <pageSetUpPr fitToPage="1"/>
  </sheetPr>
  <dimension ref="A1:V36"/>
  <sheetViews>
    <sheetView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35">
        <v>324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22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>
        <v>1</v>
      </c>
      <c r="G13" s="23">
        <v>2.007627058886948</v>
      </c>
      <c r="H13" s="23">
        <f>0.15*G13</f>
        <v>0.30114405883304218</v>
      </c>
      <c r="I13" s="18">
        <v>4</v>
      </c>
      <c r="J13" s="10">
        <f>((F13-G13)/G13)*100</f>
        <v>-50.189952084307343</v>
      </c>
      <c r="L13" s="22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>
        <f>F13</f>
        <v>1</v>
      </c>
      <c r="R13" s="23">
        <v>1.494</v>
      </c>
      <c r="S13" s="24">
        <v>0.316</v>
      </c>
      <c r="T13" s="18">
        <v>1</v>
      </c>
      <c r="U13" s="25">
        <f>((Q13-R13)/R13)*100</f>
        <v>-33.065595716198125</v>
      </c>
      <c r="V13" s="26">
        <v>-1.56</v>
      </c>
    </row>
    <row r="14" spans="1:22" x14ac:dyDescent="0.25">
      <c r="A14" s="22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3.6</v>
      </c>
      <c r="G14" s="23">
        <v>5.1275300694355597</v>
      </c>
      <c r="H14" s="23">
        <f>0.15*G14</f>
        <v>0.76912951041533395</v>
      </c>
      <c r="I14" s="18">
        <v>4</v>
      </c>
      <c r="J14" s="10">
        <f t="shared" ref="J14:J15" si="0">((F14-G14)/G14)*100</f>
        <v>-29.790757903906563</v>
      </c>
      <c r="L14" s="22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3.6</v>
      </c>
      <c r="R14" s="23">
        <v>3.85</v>
      </c>
      <c r="S14" s="24">
        <v>1.232</v>
      </c>
      <c r="T14" s="18">
        <v>1</v>
      </c>
      <c r="U14" s="25">
        <f t="shared" ref="U14:U15" si="1">((Q14-R14)/R14)*100</f>
        <v>-6.4935064935064926</v>
      </c>
      <c r="V14" s="26">
        <v>-0.2</v>
      </c>
    </row>
    <row r="15" spans="1:22" ht="15.75" thickBot="1" x14ac:dyDescent="0.3">
      <c r="A15" s="27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9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si="0"/>
        <v>8.2781313796280678</v>
      </c>
      <c r="L15" s="27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9</v>
      </c>
      <c r="R15" s="29">
        <v>8.31</v>
      </c>
      <c r="S15" s="30">
        <v>1.522</v>
      </c>
      <c r="T15" s="28">
        <v>1</v>
      </c>
      <c r="U15" s="31">
        <f t="shared" si="1"/>
        <v>8.3032490974729178</v>
      </c>
      <c r="V15" s="52">
        <v>0.45</v>
      </c>
    </row>
    <row r="36" spans="5:5" x14ac:dyDescent="0.25">
      <c r="E36" s="13" t="s">
        <v>13</v>
      </c>
    </row>
  </sheetData>
  <sheetProtection algorithmName="SHA-512" hashValue="WVGHMGB7ATLIqwJI/KXnT1Ev9OC8plNhg43aYlLKnvoIOEnlKlLIZl1wgQeBeoYfnvN1iA6/RbRbKWdVMaq4ug==" saltValue="Wj1n7hxamyS3EqDVGQqnxQ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39" priority="20" stopIfTrue="1" operator="between">
      <formula>-2</formula>
      <formula>2</formula>
    </cfRule>
    <cfRule type="cellIs" dxfId="38" priority="21" stopIfTrue="1" operator="between">
      <formula>-3</formula>
      <formula>3</formula>
    </cfRule>
    <cfRule type="cellIs" dxfId="37" priority="22" operator="notBetween">
      <formula>-3</formula>
      <formula>3</formula>
    </cfRule>
  </conditionalFormatting>
  <conditionalFormatting sqref="V13:V15">
    <cfRule type="cellIs" dxfId="36" priority="23" stopIfTrue="1" operator="between">
      <formula>-2</formula>
      <formula>2</formula>
    </cfRule>
    <cfRule type="cellIs" dxfId="35" priority="24" stopIfTrue="1" operator="between">
      <formula>-3</formula>
      <formula>3</formula>
    </cfRule>
    <cfRule type="cellIs" dxfId="34" priority="25" operator="notBetween">
      <formula>-3</formula>
      <formula>3</formula>
    </cfRule>
  </conditionalFormatting>
  <conditionalFormatting sqref="J13:J15">
    <cfRule type="cellIs" dxfId="33" priority="6" operator="notBetween">
      <formula>-30</formula>
      <formula>30</formula>
    </cfRule>
    <cfRule type="cellIs" dxfId="32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342C-D4F1-4721-BBFA-0721C579B9CB}">
  <sheetPr>
    <pageSetUpPr fitToPage="1"/>
  </sheetPr>
  <dimension ref="A1:V36"/>
  <sheetViews>
    <sheetView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35">
        <v>338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22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>
        <v>1.42</v>
      </c>
      <c r="G13" s="23">
        <v>2.007627058886948</v>
      </c>
      <c r="H13" s="23">
        <f>0.15*G13</f>
        <v>0.30114405883304218</v>
      </c>
      <c r="I13" s="18">
        <v>4</v>
      </c>
      <c r="J13" s="10">
        <f>((F13-G13)/G13)*100</f>
        <v>-29.269731959716434</v>
      </c>
      <c r="L13" s="22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>
        <f>F13</f>
        <v>1.42</v>
      </c>
      <c r="R13" s="23">
        <v>1.494</v>
      </c>
      <c r="S13" s="24">
        <v>0.316</v>
      </c>
      <c r="T13" s="18">
        <v>1</v>
      </c>
      <c r="U13" s="25">
        <f>((Q13-R13)/R13)*100</f>
        <v>-4.9531459170013434</v>
      </c>
      <c r="V13" s="26">
        <v>-0.23</v>
      </c>
    </row>
    <row r="14" spans="1:22" x14ac:dyDescent="0.25">
      <c r="A14" s="22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2.59</v>
      </c>
      <c r="G14" s="23">
        <v>5.1275300694355597</v>
      </c>
      <c r="H14" s="23">
        <f>0.15*G14</f>
        <v>0.76912951041533395</v>
      </c>
      <c r="I14" s="18">
        <v>4</v>
      </c>
      <c r="J14" s="10">
        <f t="shared" ref="J14" si="0">((F14-G14)/G14)*100</f>
        <v>-49.488350825310555</v>
      </c>
      <c r="L14" s="22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2.59</v>
      </c>
      <c r="R14" s="23">
        <v>3.85</v>
      </c>
      <c r="S14" s="24">
        <v>1.232</v>
      </c>
      <c r="T14" s="18">
        <v>1</v>
      </c>
      <c r="U14" s="25">
        <f t="shared" ref="U14:U15" si="1">((Q14-R14)/R14)*100</f>
        <v>-32.727272727272734</v>
      </c>
      <c r="V14" s="26">
        <v>-1.02</v>
      </c>
    </row>
    <row r="15" spans="1:22" ht="15.75" thickBot="1" x14ac:dyDescent="0.3">
      <c r="A15" s="27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36.159999999999997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ref="J15" si="2">((F15-G15)/G15)*100</f>
        <v>335.0374700763723</v>
      </c>
      <c r="L15" s="27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36.159999999999997</v>
      </c>
      <c r="R15" s="29">
        <v>8.31</v>
      </c>
      <c r="S15" s="30">
        <v>1.522</v>
      </c>
      <c r="T15" s="28">
        <v>1</v>
      </c>
      <c r="U15" s="31">
        <f t="shared" si="1"/>
        <v>335.13838748495778</v>
      </c>
      <c r="V15" s="52">
        <v>18.3</v>
      </c>
    </row>
    <row r="36" spans="5:5" x14ac:dyDescent="0.25">
      <c r="E36" s="13" t="s">
        <v>13</v>
      </c>
    </row>
  </sheetData>
  <sheetProtection algorithmName="SHA-512" hashValue="+a+97041QcL2EPX5ZuXIq5stgsGo5JBKGAM34vYHZOU8fu8fRcrO1D6oFlsR0EDx+RczMGZA19xfIz9Q88IDJg==" saltValue="PEV74mi9ns/pf4Q4aVkeWA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31" priority="18" stopIfTrue="1" operator="between">
      <formula>-2</formula>
      <formula>2</formula>
    </cfRule>
    <cfRule type="cellIs" dxfId="30" priority="19" stopIfTrue="1" operator="between">
      <formula>-3</formula>
      <formula>3</formula>
    </cfRule>
    <cfRule type="cellIs" dxfId="29" priority="20" operator="notBetween">
      <formula>-3</formula>
      <formula>3</formula>
    </cfRule>
  </conditionalFormatting>
  <conditionalFormatting sqref="V13:V15">
    <cfRule type="cellIs" dxfId="28" priority="21" stopIfTrue="1" operator="between">
      <formula>-2</formula>
      <formula>2</formula>
    </cfRule>
    <cfRule type="cellIs" dxfId="27" priority="22" stopIfTrue="1" operator="between">
      <formula>-3</formula>
      <formula>3</formula>
    </cfRule>
    <cfRule type="cellIs" dxfId="26" priority="23" operator="notBetween">
      <formula>-3</formula>
      <formula>3</formula>
    </cfRule>
  </conditionalFormatting>
  <conditionalFormatting sqref="J13:J15">
    <cfRule type="cellIs" dxfId="25" priority="6" operator="notBetween">
      <formula>-30</formula>
      <formula>30</formula>
    </cfRule>
    <cfRule type="cellIs" dxfId="24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FDC6-9686-4626-BBB7-FC81D08E3577}">
  <sheetPr>
    <pageSetUpPr fitToPage="1"/>
  </sheetPr>
  <dimension ref="A1:V36"/>
  <sheetViews>
    <sheetView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35">
        <v>761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22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>
        <v>1.3</v>
      </c>
      <c r="G13" s="23">
        <v>2.007627058886948</v>
      </c>
      <c r="H13" s="23">
        <f>0.15*G13</f>
        <v>0.30114405883304218</v>
      </c>
      <c r="I13" s="18">
        <v>4</v>
      </c>
      <c r="J13" s="10">
        <f>((F13-G13)/G13)*100</f>
        <v>-35.24693770959955</v>
      </c>
      <c r="L13" s="22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>
        <f>F13</f>
        <v>1.3</v>
      </c>
      <c r="R13" s="23">
        <v>1.494</v>
      </c>
      <c r="S13" s="24">
        <v>0.316</v>
      </c>
      <c r="T13" s="18">
        <v>1</v>
      </c>
      <c r="U13" s="25">
        <f>((Q13-R13)/R13)*100</f>
        <v>-12.985274431057562</v>
      </c>
      <c r="V13" s="26">
        <v>-0.61</v>
      </c>
    </row>
    <row r="14" spans="1:22" x14ac:dyDescent="0.25">
      <c r="A14" s="22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3.8</v>
      </c>
      <c r="G14" s="23">
        <v>5.1275300694355597</v>
      </c>
      <c r="H14" s="23">
        <f>0.15*G14</f>
        <v>0.76912951041533395</v>
      </c>
      <c r="I14" s="18">
        <v>4</v>
      </c>
      <c r="J14" s="10">
        <f t="shared" ref="J14" si="0">((F14-G14)/G14)*100</f>
        <v>-25.890244454123597</v>
      </c>
      <c r="L14" s="22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3.8</v>
      </c>
      <c r="R14" s="23">
        <v>3.85</v>
      </c>
      <c r="S14" s="24">
        <v>1.232</v>
      </c>
      <c r="T14" s="18">
        <v>1</v>
      </c>
      <c r="U14" s="25">
        <f t="shared" ref="U14:U15" si="1">((Q14-R14)/R14)*100</f>
        <v>-1.2987012987013056</v>
      </c>
      <c r="V14" s="26">
        <v>-0.04</v>
      </c>
    </row>
    <row r="15" spans="1:22" ht="15.75" thickBot="1" x14ac:dyDescent="0.3">
      <c r="A15" s="27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8.5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ref="J15" si="2">((F15-G15)/G15)*100</f>
        <v>2.2626796363153967</v>
      </c>
      <c r="L15" s="27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8.5</v>
      </c>
      <c r="R15" s="29">
        <v>8.31</v>
      </c>
      <c r="S15" s="30">
        <v>1.522</v>
      </c>
      <c r="T15" s="28">
        <v>1</v>
      </c>
      <c r="U15" s="31">
        <f t="shared" si="1"/>
        <v>2.2864019253910888</v>
      </c>
      <c r="V15" s="52">
        <v>0.12</v>
      </c>
    </row>
    <row r="36" spans="5:5" x14ac:dyDescent="0.25">
      <c r="E36" s="13" t="s">
        <v>13</v>
      </c>
    </row>
  </sheetData>
  <sheetProtection algorithmName="SHA-512" hashValue="YaOr8UQOkT96XQuUAFHNiioKp8nd2eg/Zfytn39VY2bMeoSUc5Nw0XFSf5T9lDjDyXQlj4IUW4zDR4V5cNCRtA==" saltValue="16Vop8B3s0v0L+yyncO6Jg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23" priority="20" stopIfTrue="1" operator="between">
      <formula>-2</formula>
      <formula>2</formula>
    </cfRule>
    <cfRule type="cellIs" dxfId="22" priority="21" stopIfTrue="1" operator="between">
      <formula>-3</formula>
      <formula>3</formula>
    </cfRule>
    <cfRule type="cellIs" dxfId="21" priority="22" operator="notBetween">
      <formula>-3</formula>
      <formula>3</formula>
    </cfRule>
  </conditionalFormatting>
  <conditionalFormatting sqref="V13:V15">
    <cfRule type="cellIs" dxfId="20" priority="23" stopIfTrue="1" operator="between">
      <formula>-2</formula>
      <formula>2</formula>
    </cfRule>
    <cfRule type="cellIs" dxfId="19" priority="24" stopIfTrue="1" operator="between">
      <formula>-3</formula>
      <formula>3</formula>
    </cfRule>
    <cfRule type="cellIs" dxfId="18" priority="25" operator="notBetween">
      <formula>-3</formula>
      <formula>3</formula>
    </cfRule>
  </conditionalFormatting>
  <conditionalFormatting sqref="J13:J15">
    <cfRule type="cellIs" dxfId="17" priority="6" operator="notBetween">
      <formula>-30</formula>
      <formula>30</formula>
    </cfRule>
    <cfRule type="cellIs" dxfId="16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B7F36-74BF-4684-B272-82B323DEDF90}">
  <sheetPr>
    <pageSetUpPr fitToPage="1"/>
  </sheetPr>
  <dimension ref="A1:V36"/>
  <sheetViews>
    <sheetView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35">
        <v>961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22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 t="s">
        <v>25</v>
      </c>
      <c r="G13" s="23">
        <v>2.007627058886948</v>
      </c>
      <c r="H13" s="23">
        <f>0.15*G13</f>
        <v>0.30114405883304218</v>
      </c>
      <c r="I13" s="18">
        <v>4</v>
      </c>
      <c r="J13" s="10">
        <f>((0.19-G13)/G13)*100</f>
        <v>-90.536090896018393</v>
      </c>
      <c r="L13" s="22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 t="s">
        <v>25</v>
      </c>
      <c r="R13" s="23">
        <v>1.494</v>
      </c>
      <c r="S13" s="24">
        <v>0.316</v>
      </c>
      <c r="T13" s="18">
        <v>1</v>
      </c>
      <c r="U13" s="25">
        <v>-87.282463186077649</v>
      </c>
      <c r="V13" s="26">
        <v>-4.13</v>
      </c>
    </row>
    <row r="14" spans="1:22" x14ac:dyDescent="0.25">
      <c r="A14" s="22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2.15</v>
      </c>
      <c r="G14" s="23">
        <v>5.1275300694355597</v>
      </c>
      <c r="H14" s="23">
        <f>0.15*G14</f>
        <v>0.76912951041533395</v>
      </c>
      <c r="I14" s="18">
        <v>4</v>
      </c>
      <c r="J14" s="10">
        <f t="shared" ref="J14" si="0">((F14-G14)/G14)*100</f>
        <v>-58.069480414833087</v>
      </c>
      <c r="L14" s="22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2.15</v>
      </c>
      <c r="R14" s="23">
        <v>3.85</v>
      </c>
      <c r="S14" s="24">
        <v>1.232</v>
      </c>
      <c r="T14" s="18">
        <v>1</v>
      </c>
      <c r="U14" s="25">
        <f t="shared" ref="U14:U15" si="1">((Q14-R14)/R14)*100</f>
        <v>-44.155844155844157</v>
      </c>
      <c r="V14" s="26">
        <v>-1.38</v>
      </c>
    </row>
    <row r="15" spans="1:22" ht="15.75" thickBot="1" x14ac:dyDescent="0.3">
      <c r="A15" s="27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6.07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ref="J15" si="2">((F15-G15)/G15)*100</f>
        <v>-26.972415836184176</v>
      </c>
      <c r="L15" s="27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6.07</v>
      </c>
      <c r="R15" s="29">
        <v>8.31</v>
      </c>
      <c r="S15" s="30">
        <v>1.522</v>
      </c>
      <c r="T15" s="28">
        <v>1</v>
      </c>
      <c r="U15" s="31">
        <f t="shared" si="1"/>
        <v>-26.955475330926593</v>
      </c>
      <c r="V15" s="52">
        <v>-1.47</v>
      </c>
    </row>
    <row r="36" spans="5:5" x14ac:dyDescent="0.25">
      <c r="E36" s="13" t="s">
        <v>13</v>
      </c>
    </row>
  </sheetData>
  <sheetProtection algorithmName="SHA-512" hashValue="JDJi6Ev+zNbQ0TspQ7nBr++ha2qwzYTt/YzpU1GbDf8v4l4vHiCv/gqc4ARsM5WBDg6DaPVAokuotpt5C/VOjA==" saltValue="Q0AnF885DLcPBLw0mUAFww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15" priority="20" stopIfTrue="1" operator="between">
      <formula>-2</formula>
      <formula>2</formula>
    </cfRule>
    <cfRule type="cellIs" dxfId="14" priority="21" stopIfTrue="1" operator="between">
      <formula>-3</formula>
      <formula>3</formula>
    </cfRule>
    <cfRule type="cellIs" dxfId="13" priority="22" operator="notBetween">
      <formula>-3</formula>
      <formula>3</formula>
    </cfRule>
  </conditionalFormatting>
  <conditionalFormatting sqref="V13:V15">
    <cfRule type="cellIs" dxfId="12" priority="23" stopIfTrue="1" operator="between">
      <formula>-2</formula>
      <formula>2</formula>
    </cfRule>
    <cfRule type="cellIs" dxfId="11" priority="24" stopIfTrue="1" operator="between">
      <formula>-3</formula>
      <formula>3</formula>
    </cfRule>
    <cfRule type="cellIs" dxfId="10" priority="25" operator="notBetween">
      <formula>-3</formula>
      <formula>3</formula>
    </cfRule>
  </conditionalFormatting>
  <conditionalFormatting sqref="J13:J15">
    <cfRule type="cellIs" dxfId="9" priority="6" operator="notBetween">
      <formula>-30</formula>
      <formula>30</formula>
    </cfRule>
    <cfRule type="cellIs" dxfId="8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"/>
  <sheetViews>
    <sheetView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7.85546875" style="13" customWidth="1"/>
    <col min="2" max="2" width="11.5703125" style="33" customWidth="1"/>
    <col min="3" max="3" width="4.7109375" style="33" customWidth="1"/>
    <col min="4" max="4" width="16" style="13" customWidth="1"/>
    <col min="5" max="5" width="12.42578125" style="13" customWidth="1"/>
    <col min="6" max="6" width="11" style="13" customWidth="1"/>
    <col min="7" max="7" width="10.85546875" style="13" customWidth="1"/>
    <col min="8" max="8" width="8" style="13" customWidth="1"/>
    <col min="9" max="9" width="9.5703125" style="13" customWidth="1"/>
    <col min="10" max="10" width="13.140625" style="13" customWidth="1"/>
    <col min="11" max="11" width="9.140625" style="13"/>
    <col min="12" max="12" width="17.140625" style="13" bestFit="1" customWidth="1"/>
    <col min="13" max="14" width="9.42578125" style="13" bestFit="1" customWidth="1"/>
    <col min="15" max="15" width="15.28515625" style="13" bestFit="1" customWidth="1"/>
    <col min="16" max="16" width="11.42578125" style="13" customWidth="1"/>
    <col min="17" max="17" width="13" style="13" customWidth="1"/>
    <col min="18" max="19" width="9.140625" style="13"/>
    <col min="20" max="20" width="9.42578125" style="13" bestFit="1" customWidth="1"/>
    <col min="21" max="21" width="13.85546875" style="13" customWidth="1"/>
    <col min="22" max="22" width="9.42578125" style="13" bestFit="1" customWidth="1"/>
    <col min="23" max="16384" width="9.140625" style="13"/>
  </cols>
  <sheetData>
    <row r="1" spans="1:22" s="12" customFormat="1" ht="15.75" hidden="1" thickBot="1" x14ac:dyDescent="0.3">
      <c r="A1" s="2"/>
      <c r="B1" s="1"/>
      <c r="C1" s="1"/>
      <c r="D1" s="3"/>
      <c r="E1" s="2"/>
      <c r="F1" s="2"/>
      <c r="G1" s="2"/>
      <c r="H1" s="2"/>
      <c r="I1" s="2"/>
      <c r="J1" s="2"/>
    </row>
    <row r="2" spans="1:22" ht="18.75" x14ac:dyDescent="0.3">
      <c r="A2" s="53" t="s">
        <v>12</v>
      </c>
      <c r="B2" s="54"/>
      <c r="C2" s="54"/>
      <c r="D2" s="54"/>
      <c r="E2" s="54"/>
      <c r="F2" s="54"/>
      <c r="G2" s="54"/>
      <c r="H2" s="54"/>
      <c r="I2" s="54"/>
      <c r="J2" s="55"/>
    </row>
    <row r="3" spans="1:22" s="14" customFormat="1" ht="12.75" x14ac:dyDescent="0.2">
      <c r="A3" s="5"/>
      <c r="B3" s="4"/>
      <c r="C3" s="4"/>
      <c r="D3" s="50">
        <v>45240</v>
      </c>
      <c r="E3" s="4"/>
      <c r="F3" s="4" t="s">
        <v>26</v>
      </c>
      <c r="G3" s="44"/>
      <c r="H3" s="44"/>
      <c r="I3" s="4"/>
      <c r="J3" s="6" t="s">
        <v>18</v>
      </c>
    </row>
    <row r="4" spans="1:22" s="14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34" t="s">
        <v>7</v>
      </c>
      <c r="B6" s="51">
        <v>964</v>
      </c>
      <c r="C6" s="36"/>
      <c r="D6" s="37"/>
      <c r="E6" s="37"/>
      <c r="F6" s="38"/>
      <c r="G6" s="37"/>
      <c r="H6" s="37"/>
      <c r="I6" s="37"/>
      <c r="J6" s="39"/>
    </row>
    <row r="7" spans="1:22" ht="16.5" thickTop="1" thickBot="1" x14ac:dyDescent="0.3">
      <c r="A7" s="12"/>
      <c r="B7" s="40"/>
      <c r="C7" s="41"/>
      <c r="D7" s="12"/>
      <c r="E7" s="12"/>
      <c r="F7" s="40"/>
      <c r="G7" s="12"/>
      <c r="H7" s="12"/>
      <c r="I7" s="12"/>
      <c r="J7" s="12"/>
    </row>
    <row r="8" spans="1:22" ht="16.5" thickTop="1" thickBot="1" x14ac:dyDescent="0.3">
      <c r="A8" s="56" t="s">
        <v>15</v>
      </c>
      <c r="B8" s="57"/>
      <c r="C8" s="57"/>
      <c r="D8" s="57"/>
      <c r="E8" s="57"/>
      <c r="F8" s="57"/>
      <c r="G8" s="57"/>
      <c r="H8" s="57"/>
      <c r="I8" s="57"/>
      <c r="J8" s="58"/>
      <c r="L8" s="56" t="s">
        <v>16</v>
      </c>
      <c r="M8" s="57"/>
      <c r="N8" s="57"/>
      <c r="O8" s="57"/>
      <c r="P8" s="57"/>
      <c r="Q8" s="57"/>
      <c r="R8" s="57"/>
      <c r="S8" s="57"/>
      <c r="T8" s="57"/>
      <c r="U8" s="57"/>
      <c r="V8" s="58"/>
    </row>
    <row r="9" spans="1:22" ht="15.75" thickTop="1" x14ac:dyDescent="0.25">
      <c r="A9" s="12"/>
    </row>
    <row r="10" spans="1:22" ht="15.75" thickBot="1" x14ac:dyDescent="0.3"/>
    <row r="11" spans="1:22" s="49" customFormat="1" ht="60.75" customHeight="1" thickBot="1" x14ac:dyDescent="0.3">
      <c r="A11" s="45" t="s">
        <v>1</v>
      </c>
      <c r="B11" s="15" t="s">
        <v>10</v>
      </c>
      <c r="C11" s="15" t="s">
        <v>2</v>
      </c>
      <c r="D11" s="15" t="s">
        <v>3</v>
      </c>
      <c r="E11" s="15" t="s">
        <v>4</v>
      </c>
      <c r="F11" s="15" t="s">
        <v>11</v>
      </c>
      <c r="G11" s="42" t="s">
        <v>17</v>
      </c>
      <c r="H11" s="46" t="s">
        <v>8</v>
      </c>
      <c r="I11" s="47" t="s">
        <v>9</v>
      </c>
      <c r="J11" s="48" t="s">
        <v>5</v>
      </c>
      <c r="L11" s="45" t="s">
        <v>1</v>
      </c>
      <c r="M11" s="15" t="s">
        <v>10</v>
      </c>
      <c r="N11" s="15" t="s">
        <v>2</v>
      </c>
      <c r="O11" s="15" t="s">
        <v>3</v>
      </c>
      <c r="P11" s="15" t="s">
        <v>4</v>
      </c>
      <c r="Q11" s="15" t="s">
        <v>11</v>
      </c>
      <c r="R11" s="42" t="s">
        <v>0</v>
      </c>
      <c r="S11" s="46" t="s">
        <v>8</v>
      </c>
      <c r="T11" s="47" t="s">
        <v>9</v>
      </c>
      <c r="U11" s="47" t="s">
        <v>5</v>
      </c>
      <c r="V11" s="48" t="s">
        <v>6</v>
      </c>
    </row>
    <row r="12" spans="1:22" x14ac:dyDescent="0.25">
      <c r="A12" s="16"/>
      <c r="B12" s="17"/>
      <c r="C12" s="18"/>
      <c r="D12" s="19"/>
      <c r="E12" s="20"/>
      <c r="F12" s="20"/>
      <c r="G12" s="20"/>
      <c r="H12" s="20"/>
      <c r="I12" s="20"/>
      <c r="J12" s="43"/>
      <c r="L12" s="16"/>
      <c r="M12" s="17"/>
      <c r="N12" s="18"/>
      <c r="O12" s="19"/>
      <c r="P12" s="20"/>
      <c r="Q12" s="20"/>
      <c r="R12" s="20"/>
      <c r="S12" s="20"/>
      <c r="T12" s="20"/>
      <c r="U12" s="18"/>
      <c r="V12" s="21"/>
    </row>
    <row r="13" spans="1:22" x14ac:dyDescent="0.25">
      <c r="A13" s="16" t="s">
        <v>21</v>
      </c>
      <c r="B13" s="17" t="s">
        <v>14</v>
      </c>
      <c r="C13" s="18" t="s">
        <v>19</v>
      </c>
      <c r="D13" s="17" t="s">
        <v>24</v>
      </c>
      <c r="E13" s="18" t="s">
        <v>20</v>
      </c>
      <c r="F13" s="23">
        <v>1.89</v>
      </c>
      <c r="G13" s="23">
        <v>2.007627058886948</v>
      </c>
      <c r="H13" s="23">
        <f>0.15*G13</f>
        <v>0.30114405883304218</v>
      </c>
      <c r="I13" s="18">
        <v>4</v>
      </c>
      <c r="J13" s="10">
        <f>((F13-G13)/G13)*100</f>
        <v>-5.8590094393408876</v>
      </c>
      <c r="L13" s="16" t="s">
        <v>21</v>
      </c>
      <c r="M13" s="17" t="s">
        <v>14</v>
      </c>
      <c r="N13" s="18" t="s">
        <v>19</v>
      </c>
      <c r="O13" s="17" t="s">
        <v>24</v>
      </c>
      <c r="P13" s="18" t="s">
        <v>20</v>
      </c>
      <c r="Q13" s="23">
        <f>F13</f>
        <v>1.89</v>
      </c>
      <c r="R13" s="23">
        <v>1.494</v>
      </c>
      <c r="S13" s="24">
        <v>0.316</v>
      </c>
      <c r="T13" s="18">
        <v>1</v>
      </c>
      <c r="U13" s="25">
        <f>((Q13-R13)/R13)*100</f>
        <v>26.506024096385538</v>
      </c>
      <c r="V13" s="26">
        <v>1.25</v>
      </c>
    </row>
    <row r="14" spans="1:22" x14ac:dyDescent="0.25">
      <c r="A14" s="16" t="s">
        <v>23</v>
      </c>
      <c r="B14" s="17" t="s">
        <v>14</v>
      </c>
      <c r="C14" s="18">
        <v>2</v>
      </c>
      <c r="D14" s="17" t="s">
        <v>24</v>
      </c>
      <c r="E14" s="18" t="s">
        <v>20</v>
      </c>
      <c r="F14" s="23">
        <v>5.47</v>
      </c>
      <c r="G14" s="23">
        <v>5.1275300694355597</v>
      </c>
      <c r="H14" s="23">
        <f>0.15*G14</f>
        <v>0.76912951041533395</v>
      </c>
      <c r="I14" s="18">
        <v>4</v>
      </c>
      <c r="J14" s="10">
        <f>((F14-G14)/G14)*100</f>
        <v>6.6790428515641906</v>
      </c>
      <c r="L14" s="16" t="s">
        <v>23</v>
      </c>
      <c r="M14" s="17" t="s">
        <v>14</v>
      </c>
      <c r="N14" s="18">
        <v>2</v>
      </c>
      <c r="O14" s="17" t="s">
        <v>24</v>
      </c>
      <c r="P14" s="18" t="s">
        <v>20</v>
      </c>
      <c r="Q14" s="23">
        <f>F14</f>
        <v>5.47</v>
      </c>
      <c r="R14" s="23">
        <v>3.85</v>
      </c>
      <c r="S14" s="24">
        <v>1.232</v>
      </c>
      <c r="T14" s="18">
        <v>1</v>
      </c>
      <c r="U14" s="25">
        <f t="shared" ref="U14:U15" si="0">((Q14-R14)/R14)*100</f>
        <v>42.077922077922068</v>
      </c>
      <c r="V14" s="26">
        <v>1.31</v>
      </c>
    </row>
    <row r="15" spans="1:22" ht="15.75" thickBot="1" x14ac:dyDescent="0.3">
      <c r="A15" s="32" t="s">
        <v>22</v>
      </c>
      <c r="B15" s="28" t="s">
        <v>14</v>
      </c>
      <c r="C15" s="28">
        <v>3</v>
      </c>
      <c r="D15" s="28" t="s">
        <v>24</v>
      </c>
      <c r="E15" s="28" t="s">
        <v>20</v>
      </c>
      <c r="F15" s="29">
        <v>8.6300000000000008</v>
      </c>
      <c r="G15" s="29">
        <v>8.3119277044462372</v>
      </c>
      <c r="H15" s="29">
        <f>0.15*G15</f>
        <v>1.2467891556669355</v>
      </c>
      <c r="I15" s="28">
        <v>4</v>
      </c>
      <c r="J15" s="11">
        <f t="shared" ref="J15" si="1">((F15-G15)/G15)*100</f>
        <v>3.8266970895767005</v>
      </c>
      <c r="L15" s="32" t="s">
        <v>22</v>
      </c>
      <c r="M15" s="28" t="s">
        <v>14</v>
      </c>
      <c r="N15" s="28">
        <v>3</v>
      </c>
      <c r="O15" s="28" t="s">
        <v>24</v>
      </c>
      <c r="P15" s="28" t="s">
        <v>20</v>
      </c>
      <c r="Q15" s="29">
        <f>F15</f>
        <v>8.6300000000000008</v>
      </c>
      <c r="R15" s="29">
        <v>8.31</v>
      </c>
      <c r="S15" s="30">
        <v>1.522</v>
      </c>
      <c r="T15" s="28">
        <v>1</v>
      </c>
      <c r="U15" s="31">
        <f t="shared" si="0"/>
        <v>3.8507821901323736</v>
      </c>
      <c r="V15" s="52">
        <v>0.21</v>
      </c>
    </row>
    <row r="36" spans="5:5" x14ac:dyDescent="0.25">
      <c r="E36" s="13" t="s">
        <v>13</v>
      </c>
    </row>
  </sheetData>
  <sheetProtection algorithmName="SHA-512" hashValue="r2ULrsYzqx+JMbxC+QLSqLAVyzpFX2LzmHhBL0UD1fWHkZxL0VES2yxxa23mECaPhBO9VXVTX4zqSY/Ti0q7tQ==" saltValue="xAwMM2K23XVVuAxDPoqhfg==" spinCount="100000" sheet="1" objects="1" scenarios="1" selectLockedCells="1" selectUnlockedCells="1"/>
  <mergeCells count="3">
    <mergeCell ref="A2:J2"/>
    <mergeCell ref="A8:J8"/>
    <mergeCell ref="L8:V8"/>
  </mergeCells>
  <conditionalFormatting sqref="V14:V15">
    <cfRule type="cellIs" dxfId="7" priority="24" stopIfTrue="1" operator="between">
      <formula>-2</formula>
      <formula>2</formula>
    </cfRule>
    <cfRule type="cellIs" dxfId="6" priority="25" stopIfTrue="1" operator="between">
      <formula>-3</formula>
      <formula>3</formula>
    </cfRule>
    <cfRule type="cellIs" dxfId="5" priority="26" operator="notBetween">
      <formula>-3</formula>
      <formula>3</formula>
    </cfRule>
  </conditionalFormatting>
  <conditionalFormatting sqref="V13:V15">
    <cfRule type="cellIs" dxfId="4" priority="27" stopIfTrue="1" operator="between">
      <formula>-2</formula>
      <formula>2</formula>
    </cfRule>
    <cfRule type="cellIs" dxfId="3" priority="28" stopIfTrue="1" operator="between">
      <formula>-3</formula>
      <formula>3</formula>
    </cfRule>
    <cfRule type="cellIs" dxfId="2" priority="29" operator="notBetween">
      <formula>-3</formula>
      <formula>3</formula>
    </cfRule>
  </conditionalFormatting>
  <conditionalFormatting sqref="J13:J15">
    <cfRule type="cellIs" dxfId="1" priority="6" operator="notBetween">
      <formula>-30</formula>
      <formula>30</formula>
    </cfRule>
    <cfRule type="cellIs" dxfId="0" priority="7" stopIfTrue="1" operator="between">
      <formula>-30</formula>
      <formula>30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2</DEEL>
    <Ringtest xmlns="eba2475f-4c5c-418a-90c2-2b36802fc485">VKL</Ringtest>
    <Jaar xmlns="08cda046-0f15-45eb-a9d5-77306d3264cd">2023</Jaar>
    <Publicatiedatum xmlns="dda9e79c-c62e-445e-b991-197574827cb3">2024-06-06T15:49:38+00:00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AC6BC858-88A4-4D78-A94F-AB9A0ADDF6E2}"/>
</file>

<file path=customXml/itemProps2.xml><?xml version="1.0" encoding="utf-8"?>
<ds:datastoreItem xmlns:ds="http://schemas.openxmlformats.org/officeDocument/2006/customXml" ds:itemID="{91240A5E-9E08-40F9-B269-6ACC19F7DCC8}"/>
</file>

<file path=customXml/itemProps3.xml><?xml version="1.0" encoding="utf-8"?>
<ds:datastoreItem xmlns:ds="http://schemas.openxmlformats.org/officeDocument/2006/customXml" ds:itemID="{2759C978-8FAE-4EED-96CA-FF409738E5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187</vt:lpstr>
      <vt:lpstr>215</vt:lpstr>
      <vt:lpstr>249</vt:lpstr>
      <vt:lpstr>324</vt:lpstr>
      <vt:lpstr>338</vt:lpstr>
      <vt:lpstr>761</vt:lpstr>
      <vt:lpstr>961</vt:lpstr>
      <vt:lpstr>964</vt:lpstr>
      <vt:lpstr>'187'!Print_Titles</vt:lpstr>
      <vt:lpstr>'215'!Print_Titles</vt:lpstr>
      <vt:lpstr>'249'!Print_Titles</vt:lpstr>
      <vt:lpstr>'324'!Print_Titles</vt:lpstr>
      <vt:lpstr>'338'!Print_Titles</vt:lpstr>
      <vt:lpstr>'761'!Print_Titles</vt:lpstr>
      <vt:lpstr>'961'!Print_Titles</vt:lpstr>
      <vt:lpstr>'964'!Print_Titles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2023-7</dc:title>
  <dc:creator>dceustet</dc:creator>
  <cp:lastModifiedBy>Bart Baeyens</cp:lastModifiedBy>
  <cp:lastPrinted>2022-11-23T09:00:15Z</cp:lastPrinted>
  <dcterms:created xsi:type="dcterms:W3CDTF">2012-03-19T07:59:52Z</dcterms:created>
  <dcterms:modified xsi:type="dcterms:W3CDTF">2024-03-06T10:07:20Z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