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75D98638-9F9E-4C47-8FE1-C79EF20B0438}" xr6:coauthVersionLast="31" xr6:coauthVersionMax="31" xr10:uidLastSave="{00000000-0000-0000-0000-000000000000}"/>
  <bookViews>
    <workbookView xWindow="840" yWindow="615" windowWidth="20475" windowHeight="9465" tabRatio="943" xr2:uid="{00000000-000D-0000-FFFF-FFFF00000000}"/>
  </bookViews>
  <sheets>
    <sheet name="1" sheetId="8" r:id="rId1"/>
    <sheet name="4" sheetId="2" r:id="rId2"/>
    <sheet name="5" sheetId="5" r:id="rId3"/>
    <sheet name="6" sheetId="20" r:id="rId4"/>
    <sheet name="7" sheetId="9" r:id="rId5"/>
    <sheet name="9" sheetId="15" r:id="rId6"/>
    <sheet name="11" sheetId="6" r:id="rId7"/>
    <sheet name="13" sheetId="7" r:id="rId8"/>
    <sheet name="15" sheetId="22" r:id="rId9"/>
    <sheet name="16" sheetId="19" r:id="rId10"/>
    <sheet name="18" sheetId="3" r:id="rId11"/>
    <sheet name="19" sheetId="16" r:id="rId12"/>
    <sheet name="20" sheetId="18" r:id="rId13"/>
  </sheets>
  <externalReferences>
    <externalReference r:id="rId14"/>
  </externalReferences>
  <definedNames>
    <definedName name="_xlnm._FilterDatabase" localSheetId="0" hidden="1">'1'!$B$1:$B$334</definedName>
    <definedName name="_xlnm._FilterDatabase" localSheetId="6" hidden="1">'11'!$B$1:$B$334</definedName>
    <definedName name="_xlnm._FilterDatabase" localSheetId="7" hidden="1">'13'!$B$1:$B$334</definedName>
    <definedName name="_xlnm._FilterDatabase" localSheetId="8" hidden="1">'15'!$B$1:$B$334</definedName>
    <definedName name="_xlnm._FilterDatabase" localSheetId="9" hidden="1">'16'!$B$1:$B$334</definedName>
    <definedName name="_xlnm._FilterDatabase" localSheetId="10" hidden="1">'18'!$B$1:$B$334</definedName>
    <definedName name="_xlnm._FilterDatabase" localSheetId="11" hidden="1">'19'!$B$1:$B$334</definedName>
    <definedName name="_xlnm._FilterDatabase" localSheetId="12" hidden="1">'20'!$B$1:$B$334</definedName>
    <definedName name="_xlnm._FilterDatabase" localSheetId="1" hidden="1">'4'!$B$1:$B$334</definedName>
    <definedName name="_xlnm._FilterDatabase" localSheetId="2" hidden="1">'5'!$B$1:$B$334</definedName>
    <definedName name="_xlnm._FilterDatabase" localSheetId="3" hidden="1">'6'!$B$1:$B$334</definedName>
    <definedName name="_xlnm._FilterDatabase" localSheetId="4" hidden="1">'7'!$B$1:$B$334</definedName>
    <definedName name="_xlnm._FilterDatabase" localSheetId="5" hidden="1">'9'!$B$1:$B$334</definedName>
    <definedName name="_tab1">[1]tabel!$B$8:$C$125</definedName>
  </definedNames>
  <calcPr calcId="179017"/>
</workbook>
</file>

<file path=xl/calcChain.xml><?xml version="1.0" encoding="utf-8"?>
<calcChain xmlns="http://schemas.openxmlformats.org/spreadsheetml/2006/main">
  <c r="C22" i="20" l="1"/>
  <c r="C29" i="2"/>
  <c r="C28" i="2"/>
  <c r="C27" i="2"/>
  <c r="C24" i="2"/>
  <c r="C23" i="2"/>
  <c r="C22" i="2"/>
  <c r="C29" i="3"/>
  <c r="C28" i="3"/>
  <c r="C27" i="3"/>
  <c r="C24" i="3"/>
  <c r="C23" i="3"/>
  <c r="C22" i="3"/>
  <c r="C29" i="8"/>
  <c r="C28" i="8"/>
  <c r="C27" i="8"/>
  <c r="C24" i="8"/>
  <c r="C23" i="8"/>
  <c r="C22" i="8"/>
  <c r="C29" i="16"/>
  <c r="C28" i="16"/>
  <c r="C27" i="16"/>
  <c r="C24" i="16"/>
  <c r="C23" i="16"/>
  <c r="C22" i="16"/>
  <c r="C29" i="15"/>
  <c r="C28" i="15"/>
  <c r="C27" i="15"/>
  <c r="C24" i="15"/>
  <c r="C23" i="15"/>
  <c r="C22" i="15"/>
  <c r="C29" i="9"/>
  <c r="C28" i="9"/>
  <c r="C27" i="9"/>
  <c r="C24" i="9"/>
  <c r="C23" i="9"/>
  <c r="C22" i="9"/>
  <c r="C29" i="20"/>
  <c r="C28" i="20"/>
  <c r="C27" i="20"/>
  <c r="C24" i="20"/>
  <c r="C23" i="20"/>
  <c r="C22" i="19"/>
  <c r="C27" i="19"/>
  <c r="C29" i="19" l="1"/>
  <c r="C28" i="19"/>
  <c r="C24" i="19"/>
  <c r="C23" i="19"/>
  <c r="H11" i="16" l="1"/>
  <c r="H10" i="16"/>
  <c r="H9" i="16"/>
  <c r="H10" i="15"/>
  <c r="H9" i="15"/>
  <c r="H16" i="20"/>
  <c r="K9" i="18"/>
  <c r="K12" i="5" l="1"/>
  <c r="K17" i="5"/>
  <c r="K15" i="5"/>
  <c r="K13" i="5"/>
  <c r="K9" i="19"/>
  <c r="K9" i="20"/>
  <c r="K9" i="9"/>
  <c r="K9" i="15"/>
  <c r="K9" i="16"/>
  <c r="K9" i="6"/>
  <c r="K9" i="7"/>
  <c r="K9" i="8"/>
  <c r="K9" i="3"/>
  <c r="K9" i="22"/>
  <c r="O18" i="19"/>
  <c r="N18" i="19"/>
  <c r="K18" i="19"/>
  <c r="H18" i="19"/>
  <c r="I18" i="19" s="1"/>
  <c r="G18" i="19"/>
  <c r="O17" i="19"/>
  <c r="N17" i="19"/>
  <c r="K17" i="19"/>
  <c r="H17" i="19"/>
  <c r="I17" i="19" s="1"/>
  <c r="G17" i="19"/>
  <c r="O16" i="19"/>
  <c r="N16" i="19"/>
  <c r="K16" i="19"/>
  <c r="H16" i="19"/>
  <c r="I16" i="19" s="1"/>
  <c r="G16" i="19"/>
  <c r="O15" i="19"/>
  <c r="N15" i="19"/>
  <c r="K15" i="19"/>
  <c r="H15" i="19"/>
  <c r="I15" i="19" s="1"/>
  <c r="G15" i="19"/>
  <c r="O14" i="19"/>
  <c r="N14" i="19"/>
  <c r="K14" i="19"/>
  <c r="H14" i="19"/>
  <c r="I14" i="19" s="1"/>
  <c r="G14" i="19"/>
  <c r="O13" i="19"/>
  <c r="N13" i="19"/>
  <c r="K13" i="19"/>
  <c r="H13" i="19"/>
  <c r="I13" i="19" s="1"/>
  <c r="G13" i="19"/>
  <c r="O12" i="19"/>
  <c r="N12" i="19"/>
  <c r="K12" i="19"/>
  <c r="H12" i="19"/>
  <c r="I12" i="19" s="1"/>
  <c r="G12" i="19"/>
  <c r="O11" i="19"/>
  <c r="N11" i="19"/>
  <c r="K11" i="19"/>
  <c r="H11" i="19"/>
  <c r="I11" i="19" s="1"/>
  <c r="G11" i="19"/>
  <c r="O10" i="19"/>
  <c r="N10" i="19"/>
  <c r="K10" i="19"/>
  <c r="H10" i="19"/>
  <c r="G10" i="19"/>
  <c r="O9" i="19"/>
  <c r="N9" i="19"/>
  <c r="H9" i="19"/>
  <c r="G9" i="19"/>
  <c r="O18" i="20"/>
  <c r="N18" i="20"/>
  <c r="K18" i="20"/>
  <c r="H18" i="20"/>
  <c r="I18" i="20" s="1"/>
  <c r="G18" i="20"/>
  <c r="O17" i="20"/>
  <c r="N17" i="20"/>
  <c r="K17" i="20"/>
  <c r="H17" i="20"/>
  <c r="I17" i="20" s="1"/>
  <c r="G17" i="20"/>
  <c r="O16" i="20"/>
  <c r="N16" i="20"/>
  <c r="K16" i="20"/>
  <c r="I16" i="20"/>
  <c r="G16" i="20"/>
  <c r="O15" i="20"/>
  <c r="N15" i="20"/>
  <c r="K15" i="20"/>
  <c r="H15" i="20"/>
  <c r="I15" i="20" s="1"/>
  <c r="G15" i="20"/>
  <c r="O14" i="20"/>
  <c r="N14" i="20"/>
  <c r="K14" i="20"/>
  <c r="H14" i="20"/>
  <c r="I14" i="20" s="1"/>
  <c r="G14" i="20"/>
  <c r="O13" i="20"/>
  <c r="N13" i="20"/>
  <c r="K13" i="20"/>
  <c r="H13" i="20"/>
  <c r="I13" i="20" s="1"/>
  <c r="G13" i="20"/>
  <c r="O12" i="20"/>
  <c r="N12" i="20"/>
  <c r="K12" i="20"/>
  <c r="H12" i="20"/>
  <c r="I12" i="20" s="1"/>
  <c r="G12" i="20"/>
  <c r="O11" i="20"/>
  <c r="N11" i="20"/>
  <c r="K11" i="20"/>
  <c r="H11" i="20"/>
  <c r="I11" i="20" s="1"/>
  <c r="G11" i="20"/>
  <c r="O10" i="20"/>
  <c r="N10" i="20"/>
  <c r="K10" i="20"/>
  <c r="H10" i="20"/>
  <c r="I10" i="20" s="1"/>
  <c r="G10" i="20"/>
  <c r="O9" i="20"/>
  <c r="N9" i="20"/>
  <c r="H9" i="20"/>
  <c r="G9" i="20"/>
  <c r="O18" i="9"/>
  <c r="N18" i="9"/>
  <c r="K18" i="9"/>
  <c r="H18" i="9"/>
  <c r="I18" i="9" s="1"/>
  <c r="G18" i="9"/>
  <c r="O17" i="9"/>
  <c r="N17" i="9"/>
  <c r="K17" i="9"/>
  <c r="H17" i="9"/>
  <c r="I17" i="9" s="1"/>
  <c r="G17" i="9"/>
  <c r="O16" i="9"/>
  <c r="N16" i="9"/>
  <c r="K16" i="9"/>
  <c r="H16" i="9"/>
  <c r="I16" i="9" s="1"/>
  <c r="G16" i="9"/>
  <c r="O15" i="9"/>
  <c r="N15" i="9"/>
  <c r="K15" i="9"/>
  <c r="H15" i="9"/>
  <c r="I15" i="9" s="1"/>
  <c r="G15" i="9"/>
  <c r="O14" i="9"/>
  <c r="N14" i="9"/>
  <c r="K14" i="9"/>
  <c r="H14" i="9"/>
  <c r="I14" i="9" s="1"/>
  <c r="G14" i="9"/>
  <c r="O13" i="9"/>
  <c r="N13" i="9"/>
  <c r="K13" i="9"/>
  <c r="H13" i="9"/>
  <c r="I13" i="9" s="1"/>
  <c r="G13" i="9"/>
  <c r="O12" i="9"/>
  <c r="N12" i="9"/>
  <c r="K12" i="9"/>
  <c r="H12" i="9"/>
  <c r="I12" i="9" s="1"/>
  <c r="G12" i="9"/>
  <c r="O11" i="9"/>
  <c r="N11" i="9"/>
  <c r="K11" i="9"/>
  <c r="H11" i="9"/>
  <c r="I11" i="9" s="1"/>
  <c r="G11" i="9"/>
  <c r="O10" i="9"/>
  <c r="N10" i="9"/>
  <c r="K10" i="9"/>
  <c r="H10" i="9"/>
  <c r="G10" i="9"/>
  <c r="O9" i="9"/>
  <c r="N9" i="9"/>
  <c r="H9" i="9"/>
  <c r="G9" i="9"/>
  <c r="O18" i="15"/>
  <c r="N18" i="15"/>
  <c r="K18" i="15"/>
  <c r="H18" i="15"/>
  <c r="I18" i="15" s="1"/>
  <c r="G18" i="15"/>
  <c r="O17" i="15"/>
  <c r="N17" i="15"/>
  <c r="K17" i="15"/>
  <c r="H17" i="15"/>
  <c r="I17" i="15" s="1"/>
  <c r="G17" i="15"/>
  <c r="O16" i="15"/>
  <c r="N16" i="15"/>
  <c r="K16" i="15"/>
  <c r="H16" i="15"/>
  <c r="I16" i="15" s="1"/>
  <c r="G16" i="15"/>
  <c r="O15" i="15"/>
  <c r="N15" i="15"/>
  <c r="K15" i="15"/>
  <c r="H15" i="15"/>
  <c r="I15" i="15" s="1"/>
  <c r="G15" i="15"/>
  <c r="O14" i="15"/>
  <c r="N14" i="15"/>
  <c r="K14" i="15"/>
  <c r="H14" i="15"/>
  <c r="I14" i="15" s="1"/>
  <c r="G14" i="15"/>
  <c r="O13" i="15"/>
  <c r="N13" i="15"/>
  <c r="K13" i="15"/>
  <c r="H13" i="15"/>
  <c r="I13" i="15" s="1"/>
  <c r="G13" i="15"/>
  <c r="O12" i="15"/>
  <c r="N12" i="15"/>
  <c r="K12" i="15"/>
  <c r="H12" i="15"/>
  <c r="I12" i="15" s="1"/>
  <c r="G12" i="15"/>
  <c r="O11" i="15"/>
  <c r="N11" i="15"/>
  <c r="K11" i="15"/>
  <c r="H11" i="15"/>
  <c r="I11" i="15" s="1"/>
  <c r="G11" i="15"/>
  <c r="O10" i="15"/>
  <c r="N10" i="15"/>
  <c r="K10" i="15"/>
  <c r="I10" i="15"/>
  <c r="G10" i="15"/>
  <c r="O9" i="15"/>
  <c r="N9" i="15"/>
  <c r="G9" i="15"/>
  <c r="O18" i="16"/>
  <c r="N18" i="16"/>
  <c r="K18" i="16"/>
  <c r="H18" i="16"/>
  <c r="I18" i="16" s="1"/>
  <c r="G18" i="16"/>
  <c r="O17" i="16"/>
  <c r="N17" i="16"/>
  <c r="K17" i="16"/>
  <c r="H17" i="16"/>
  <c r="I17" i="16" s="1"/>
  <c r="G17" i="16"/>
  <c r="O16" i="16"/>
  <c r="N16" i="16"/>
  <c r="K16" i="16"/>
  <c r="H16" i="16"/>
  <c r="I16" i="16" s="1"/>
  <c r="G16" i="16"/>
  <c r="O15" i="16"/>
  <c r="N15" i="16"/>
  <c r="K15" i="16"/>
  <c r="H15" i="16"/>
  <c r="I15" i="16" s="1"/>
  <c r="G15" i="16"/>
  <c r="O14" i="16"/>
  <c r="N14" i="16"/>
  <c r="K14" i="16"/>
  <c r="H14" i="16"/>
  <c r="I14" i="16" s="1"/>
  <c r="G14" i="16"/>
  <c r="O13" i="16"/>
  <c r="N13" i="16"/>
  <c r="K13" i="16"/>
  <c r="H13" i="16"/>
  <c r="I13" i="16" s="1"/>
  <c r="G13" i="16"/>
  <c r="O12" i="16"/>
  <c r="N12" i="16"/>
  <c r="K12" i="16"/>
  <c r="H12" i="16"/>
  <c r="I12" i="16" s="1"/>
  <c r="G12" i="16"/>
  <c r="O11" i="16"/>
  <c r="N11" i="16"/>
  <c r="K11" i="16"/>
  <c r="I11" i="16"/>
  <c r="G11" i="16"/>
  <c r="O10" i="16"/>
  <c r="N10" i="16"/>
  <c r="K10" i="16"/>
  <c r="I10" i="16"/>
  <c r="G10" i="16"/>
  <c r="O9" i="16"/>
  <c r="N9" i="16"/>
  <c r="G9" i="16"/>
  <c r="O18" i="5"/>
  <c r="N18" i="5"/>
  <c r="K18" i="5"/>
  <c r="H18" i="5"/>
  <c r="I18" i="5" s="1"/>
  <c r="G18" i="5"/>
  <c r="O17" i="5"/>
  <c r="N17" i="5"/>
  <c r="H17" i="5"/>
  <c r="I17" i="5" s="1"/>
  <c r="G17" i="5"/>
  <c r="O16" i="5"/>
  <c r="N16" i="5"/>
  <c r="K16" i="5"/>
  <c r="H16" i="5"/>
  <c r="I16" i="5" s="1"/>
  <c r="G16" i="5"/>
  <c r="O15" i="5"/>
  <c r="N15" i="5"/>
  <c r="H15" i="5"/>
  <c r="I15" i="5" s="1"/>
  <c r="G15" i="5"/>
  <c r="O14" i="5"/>
  <c r="N14" i="5"/>
  <c r="K14" i="5"/>
  <c r="H14" i="5"/>
  <c r="I14" i="5" s="1"/>
  <c r="G14" i="5"/>
  <c r="O13" i="5"/>
  <c r="N13" i="5"/>
  <c r="H13" i="5"/>
  <c r="I13" i="5" s="1"/>
  <c r="G13" i="5"/>
  <c r="O12" i="5"/>
  <c r="N12" i="5"/>
  <c r="H12" i="5"/>
  <c r="I12" i="5" s="1"/>
  <c r="G12" i="5"/>
  <c r="N11" i="5"/>
  <c r="O10" i="5"/>
  <c r="N10" i="5"/>
  <c r="K10" i="5"/>
  <c r="H10" i="5"/>
  <c r="G10" i="5"/>
  <c r="N9" i="5"/>
  <c r="O18" i="6"/>
  <c r="N18" i="6"/>
  <c r="K18" i="6"/>
  <c r="H18" i="6"/>
  <c r="I18" i="6" s="1"/>
  <c r="G18" i="6"/>
  <c r="O17" i="6"/>
  <c r="N17" i="6"/>
  <c r="K17" i="6"/>
  <c r="H17" i="6"/>
  <c r="I17" i="6" s="1"/>
  <c r="G17" i="6"/>
  <c r="O16" i="6"/>
  <c r="N16" i="6"/>
  <c r="K16" i="6"/>
  <c r="H16" i="6"/>
  <c r="I16" i="6" s="1"/>
  <c r="G16" i="6"/>
  <c r="O15" i="6"/>
  <c r="N15" i="6"/>
  <c r="K15" i="6"/>
  <c r="H15" i="6"/>
  <c r="I15" i="6" s="1"/>
  <c r="G15" i="6"/>
  <c r="O14" i="6"/>
  <c r="N14" i="6"/>
  <c r="K14" i="6"/>
  <c r="H14" i="6"/>
  <c r="I14" i="6" s="1"/>
  <c r="G14" i="6"/>
  <c r="O13" i="6"/>
  <c r="N13" i="6"/>
  <c r="K13" i="6"/>
  <c r="H13" i="6"/>
  <c r="I13" i="6" s="1"/>
  <c r="G13" i="6"/>
  <c r="O12" i="6"/>
  <c r="N12" i="6"/>
  <c r="K12" i="6"/>
  <c r="H12" i="6"/>
  <c r="I12" i="6" s="1"/>
  <c r="G12" i="6"/>
  <c r="O11" i="6"/>
  <c r="N11" i="6"/>
  <c r="K11" i="6"/>
  <c r="H11" i="6"/>
  <c r="I11" i="6" s="1"/>
  <c r="G11" i="6"/>
  <c r="O10" i="6"/>
  <c r="N10" i="6"/>
  <c r="K10" i="6"/>
  <c r="H10" i="6"/>
  <c r="I10" i="6" s="1"/>
  <c r="G10" i="6"/>
  <c r="O9" i="6"/>
  <c r="N9" i="6"/>
  <c r="H9" i="6"/>
  <c r="G9" i="6"/>
  <c r="O18" i="7"/>
  <c r="N18" i="7"/>
  <c r="K18" i="7"/>
  <c r="H18" i="7"/>
  <c r="I18" i="7" s="1"/>
  <c r="G18" i="7"/>
  <c r="O17" i="7"/>
  <c r="N17" i="7"/>
  <c r="K17" i="7"/>
  <c r="H17" i="7"/>
  <c r="I17" i="7" s="1"/>
  <c r="G17" i="7"/>
  <c r="O16" i="7"/>
  <c r="N16" i="7"/>
  <c r="K16" i="7"/>
  <c r="H16" i="7"/>
  <c r="I16" i="7" s="1"/>
  <c r="G16" i="7"/>
  <c r="O15" i="7"/>
  <c r="N15" i="7"/>
  <c r="K15" i="7"/>
  <c r="H15" i="7"/>
  <c r="I15" i="7" s="1"/>
  <c r="G15" i="7"/>
  <c r="O14" i="7"/>
  <c r="N14" i="7"/>
  <c r="K14" i="7"/>
  <c r="H14" i="7"/>
  <c r="I14" i="7" s="1"/>
  <c r="G14" i="7"/>
  <c r="O13" i="7"/>
  <c r="N13" i="7"/>
  <c r="K13" i="7"/>
  <c r="H13" i="7"/>
  <c r="I13" i="7" s="1"/>
  <c r="G13" i="7"/>
  <c r="O12" i="7"/>
  <c r="N12" i="7"/>
  <c r="K12" i="7"/>
  <c r="H12" i="7"/>
  <c r="I12" i="7" s="1"/>
  <c r="G12" i="7"/>
  <c r="O11" i="7"/>
  <c r="N11" i="7"/>
  <c r="K11" i="7"/>
  <c r="H11" i="7"/>
  <c r="I11" i="7" s="1"/>
  <c r="G11" i="7"/>
  <c r="O10" i="7"/>
  <c r="N10" i="7"/>
  <c r="K10" i="7"/>
  <c r="H10" i="7"/>
  <c r="I10" i="7" s="1"/>
  <c r="G10" i="7"/>
  <c r="O9" i="7"/>
  <c r="N9" i="7"/>
  <c r="O18" i="8"/>
  <c r="N18" i="8"/>
  <c r="K18" i="8"/>
  <c r="H18" i="8"/>
  <c r="I18" i="8" s="1"/>
  <c r="G18" i="8"/>
  <c r="O17" i="8"/>
  <c r="N17" i="8"/>
  <c r="K17" i="8"/>
  <c r="H17" i="8"/>
  <c r="I17" i="8" s="1"/>
  <c r="G17" i="8"/>
  <c r="O16" i="8"/>
  <c r="N16" i="8"/>
  <c r="K16" i="8"/>
  <c r="H16" i="8"/>
  <c r="I16" i="8" s="1"/>
  <c r="G16" i="8"/>
  <c r="O15" i="8"/>
  <c r="N15" i="8"/>
  <c r="K15" i="8"/>
  <c r="H15" i="8"/>
  <c r="I15" i="8" s="1"/>
  <c r="G15" i="8"/>
  <c r="O14" i="8"/>
  <c r="N14" i="8"/>
  <c r="K14" i="8"/>
  <c r="H14" i="8"/>
  <c r="I14" i="8" s="1"/>
  <c r="G14" i="8"/>
  <c r="O13" i="8"/>
  <c r="N13" i="8"/>
  <c r="K13" i="8"/>
  <c r="H13" i="8"/>
  <c r="I13" i="8" s="1"/>
  <c r="G13" i="8"/>
  <c r="O12" i="8"/>
  <c r="N12" i="8"/>
  <c r="K12" i="8"/>
  <c r="H12" i="8"/>
  <c r="I12" i="8" s="1"/>
  <c r="G12" i="8"/>
  <c r="O11" i="8"/>
  <c r="N11" i="8"/>
  <c r="K11" i="8"/>
  <c r="H11" i="8"/>
  <c r="I11" i="8" s="1"/>
  <c r="G11" i="8"/>
  <c r="O10" i="8"/>
  <c r="N10" i="8"/>
  <c r="K10" i="8"/>
  <c r="H10" i="8"/>
  <c r="I10" i="8" s="1"/>
  <c r="G10" i="8"/>
  <c r="O9" i="8"/>
  <c r="N9" i="8"/>
  <c r="H9" i="8"/>
  <c r="G9" i="8"/>
  <c r="O18" i="3"/>
  <c r="N18" i="3"/>
  <c r="K18" i="3"/>
  <c r="H18" i="3"/>
  <c r="I18" i="3" s="1"/>
  <c r="G18" i="3"/>
  <c r="O17" i="3"/>
  <c r="N17" i="3"/>
  <c r="K17" i="3"/>
  <c r="H17" i="3"/>
  <c r="I17" i="3" s="1"/>
  <c r="G17" i="3"/>
  <c r="O16" i="3"/>
  <c r="N16" i="3"/>
  <c r="K16" i="3"/>
  <c r="H16" i="3"/>
  <c r="I16" i="3" s="1"/>
  <c r="G16" i="3"/>
  <c r="O15" i="3"/>
  <c r="N15" i="3"/>
  <c r="K15" i="3"/>
  <c r="H15" i="3"/>
  <c r="I15" i="3" s="1"/>
  <c r="G15" i="3"/>
  <c r="O14" i="3"/>
  <c r="N14" i="3"/>
  <c r="K14" i="3"/>
  <c r="H14" i="3"/>
  <c r="I14" i="3" s="1"/>
  <c r="G14" i="3"/>
  <c r="O13" i="3"/>
  <c r="N13" i="3"/>
  <c r="K13" i="3"/>
  <c r="H13" i="3"/>
  <c r="I13" i="3" s="1"/>
  <c r="G13" i="3"/>
  <c r="O12" i="3"/>
  <c r="N12" i="3"/>
  <c r="K12" i="3"/>
  <c r="H12" i="3"/>
  <c r="I12" i="3" s="1"/>
  <c r="G12" i="3"/>
  <c r="O11" i="3"/>
  <c r="N11" i="3"/>
  <c r="K11" i="3"/>
  <c r="H11" i="3"/>
  <c r="I11" i="3" s="1"/>
  <c r="G11" i="3"/>
  <c r="O10" i="3"/>
  <c r="N10" i="3"/>
  <c r="K10" i="3"/>
  <c r="H10" i="3"/>
  <c r="I10" i="3" s="1"/>
  <c r="G10" i="3"/>
  <c r="O9" i="3"/>
  <c r="N9" i="3"/>
  <c r="H9" i="3"/>
  <c r="G9" i="3"/>
  <c r="O18" i="2"/>
  <c r="N18" i="2"/>
  <c r="K18" i="2"/>
  <c r="H18" i="2"/>
  <c r="I18" i="2" s="1"/>
  <c r="G18" i="2"/>
  <c r="O17" i="2"/>
  <c r="N17" i="2"/>
  <c r="K17" i="2"/>
  <c r="H17" i="2"/>
  <c r="I17" i="2" s="1"/>
  <c r="G17" i="2"/>
  <c r="O16" i="2"/>
  <c r="N16" i="2"/>
  <c r="K16" i="2"/>
  <c r="H16" i="2"/>
  <c r="I16" i="2" s="1"/>
  <c r="G16" i="2"/>
  <c r="O15" i="2"/>
  <c r="N15" i="2"/>
  <c r="K15" i="2"/>
  <c r="H15" i="2"/>
  <c r="I15" i="2" s="1"/>
  <c r="G15" i="2"/>
  <c r="O14" i="2"/>
  <c r="N14" i="2"/>
  <c r="K14" i="2"/>
  <c r="H14" i="2"/>
  <c r="I14" i="2" s="1"/>
  <c r="G14" i="2"/>
  <c r="O13" i="2"/>
  <c r="N13" i="2"/>
  <c r="K13" i="2"/>
  <c r="H13" i="2"/>
  <c r="I13" i="2" s="1"/>
  <c r="G13" i="2"/>
  <c r="O12" i="2"/>
  <c r="N12" i="2"/>
  <c r="K12" i="2"/>
  <c r="H12" i="2"/>
  <c r="I12" i="2" s="1"/>
  <c r="G12" i="2"/>
  <c r="O11" i="2"/>
  <c r="N11" i="2"/>
  <c r="K11" i="2"/>
  <c r="H11" i="2"/>
  <c r="I11" i="2" s="1"/>
  <c r="G11" i="2"/>
  <c r="O10" i="2"/>
  <c r="N10" i="2"/>
  <c r="K10" i="2"/>
  <c r="H10" i="2"/>
  <c r="I10" i="2" s="1"/>
  <c r="G10" i="2"/>
  <c r="N9" i="2"/>
  <c r="O18" i="22"/>
  <c r="N18" i="22"/>
  <c r="K18" i="22"/>
  <c r="O17" i="22"/>
  <c r="N17" i="22"/>
  <c r="K17" i="22"/>
  <c r="O16" i="22"/>
  <c r="N16" i="22"/>
  <c r="K16" i="22"/>
  <c r="O15" i="22"/>
  <c r="N15" i="22"/>
  <c r="K15" i="22"/>
  <c r="O14" i="22"/>
  <c r="N14" i="22"/>
  <c r="K14" i="22"/>
  <c r="O13" i="22"/>
  <c r="N13" i="22"/>
  <c r="K13" i="22"/>
  <c r="H13" i="22"/>
  <c r="G13" i="22"/>
  <c r="O12" i="22"/>
  <c r="N12" i="22"/>
  <c r="K12" i="22"/>
  <c r="O11" i="22"/>
  <c r="N11" i="22"/>
  <c r="K11" i="22"/>
  <c r="O10" i="22"/>
  <c r="N10" i="22"/>
  <c r="K10" i="22"/>
  <c r="O9" i="22"/>
  <c r="N9" i="22"/>
  <c r="N18" i="18"/>
  <c r="O17" i="18"/>
  <c r="N17" i="18"/>
  <c r="K17" i="18"/>
  <c r="H17" i="18"/>
  <c r="I17" i="18" s="1"/>
  <c r="G17" i="18"/>
  <c r="N16" i="18"/>
  <c r="N15" i="18"/>
  <c r="O14" i="18"/>
  <c r="N14" i="18"/>
  <c r="K14" i="18"/>
  <c r="H14" i="18"/>
  <c r="I14" i="18" s="1"/>
  <c r="G14" i="18"/>
  <c r="O13" i="18"/>
  <c r="N13" i="18"/>
  <c r="K13" i="18"/>
  <c r="H13" i="18"/>
  <c r="I13" i="18" s="1"/>
  <c r="G13" i="18"/>
  <c r="O12" i="18"/>
  <c r="N12" i="18"/>
  <c r="K12" i="18"/>
  <c r="H12" i="18"/>
  <c r="I12" i="18" s="1"/>
  <c r="G12" i="18"/>
  <c r="N11" i="18"/>
  <c r="N10" i="18"/>
  <c r="O9" i="18"/>
  <c r="N9" i="18"/>
  <c r="H9" i="18"/>
  <c r="G9" i="18"/>
  <c r="I24" i="16" l="1"/>
  <c r="I23" i="16"/>
  <c r="I23" i="15"/>
  <c r="I24" i="15"/>
  <c r="I23" i="8"/>
  <c r="I24" i="8"/>
  <c r="I24" i="20"/>
  <c r="I23" i="20"/>
  <c r="I22" i="6"/>
  <c r="I28" i="2"/>
  <c r="I24" i="2"/>
  <c r="I23" i="2"/>
  <c r="I29" i="2"/>
  <c r="I10" i="5"/>
  <c r="I22" i="5"/>
  <c r="I9" i="18"/>
  <c r="I22" i="18"/>
  <c r="I13" i="22"/>
  <c r="I22" i="22"/>
  <c r="I24" i="3"/>
  <c r="I23" i="3"/>
  <c r="I10" i="9"/>
  <c r="I22" i="9"/>
  <c r="I27" i="9"/>
  <c r="I10" i="19"/>
  <c r="I9" i="3"/>
  <c r="I9" i="20"/>
  <c r="I24" i="7"/>
  <c r="I9" i="15"/>
  <c r="I9" i="8"/>
  <c r="I23" i="7"/>
  <c r="I9" i="6"/>
  <c r="I9" i="16"/>
  <c r="I9" i="9"/>
  <c r="I9" i="19"/>
  <c r="I28" i="9" l="1"/>
  <c r="I29" i="9"/>
  <c r="I29" i="3"/>
  <c r="I28" i="3"/>
  <c r="I23" i="22"/>
  <c r="I24" i="22"/>
  <c r="I28" i="20"/>
  <c r="I29" i="20"/>
  <c r="I28" i="19"/>
  <c r="I28" i="16"/>
  <c r="I29" i="16"/>
  <c r="I29" i="15"/>
  <c r="I28" i="15"/>
  <c r="I28" i="8"/>
  <c r="I29" i="8"/>
  <c r="I24" i="9"/>
  <c r="I23" i="9"/>
  <c r="I23" i="5"/>
  <c r="I24" i="5"/>
  <c r="I24" i="6"/>
  <c r="I23" i="6"/>
  <c r="I23" i="18"/>
  <c r="I24" i="18"/>
  <c r="I23" i="19"/>
  <c r="I24" i="19"/>
  <c r="I29" i="19"/>
</calcChain>
</file>

<file path=xl/sharedStrings.xml><?xml version="1.0" encoding="utf-8"?>
<sst xmlns="http://schemas.openxmlformats.org/spreadsheetml/2006/main" count="793" uniqueCount="52">
  <si>
    <t>Code</t>
  </si>
  <si>
    <t>Parameters</t>
  </si>
  <si>
    <t>Eenheden</t>
  </si>
  <si>
    <t>Ref. waarde</t>
  </si>
  <si>
    <t>Resultaat</t>
  </si>
  <si>
    <t>% of abs. afw.</t>
  </si>
  <si>
    <t>gem.</t>
  </si>
  <si>
    <t>stdev.</t>
  </si>
  <si>
    <t>RSD%</t>
  </si>
  <si>
    <t>z-score</t>
  </si>
  <si>
    <t xml:space="preserve"> Uitschieter</t>
  </si>
  <si>
    <t>t.o.v. ref.</t>
  </si>
  <si>
    <t>mg/Nm³</t>
  </si>
  <si>
    <t>LABS 2012</t>
  </si>
  <si>
    <t>25-26 april 2012</t>
  </si>
  <si>
    <t>LABS 2012-1 Identificatie en kwantificatie van bepaling van organische componenten in emissies</t>
  </si>
  <si>
    <t>1-propanol</t>
  </si>
  <si>
    <t>2-butanon</t>
  </si>
  <si>
    <t>4-methylcyclohexanon</t>
  </si>
  <si>
    <t>chloorbenzeen</t>
  </si>
  <si>
    <t>ethylbenzeen</t>
  </si>
  <si>
    <t>styreen</t>
  </si>
  <si>
    <t>tetrachloorethyleen</t>
  </si>
  <si>
    <t>tetrahydrofuraan</t>
  </si>
  <si>
    <t>trichloormethaan</t>
  </si>
  <si>
    <t>vinylacetaat</t>
  </si>
  <si>
    <t>t.o.v. gem.</t>
  </si>
  <si>
    <t>Informatieve statistische verwerking</t>
  </si>
  <si>
    <t>t.o.v. gem</t>
  </si>
  <si>
    <t>Aantal parameters</t>
  </si>
  <si>
    <t>Aantal twijfelachtig</t>
  </si>
  <si>
    <t>Aantal Slecht</t>
  </si>
  <si>
    <t>Parameter
 beoordeling</t>
  </si>
  <si>
    <t>VOC 1</t>
  </si>
  <si>
    <t>VOC 2</t>
  </si>
  <si>
    <t>VOC 3</t>
  </si>
  <si>
    <t>VOC 4</t>
  </si>
  <si>
    <t>VOC 5</t>
  </si>
  <si>
    <t>VOC 6</t>
  </si>
  <si>
    <t>VOC 7</t>
  </si>
  <si>
    <t>VOC 8</t>
  </si>
  <si>
    <t>VOC 9</t>
  </si>
  <si>
    <t>VOC 10</t>
  </si>
  <si>
    <t>&gt;200</t>
  </si>
  <si>
    <t>XX</t>
  </si>
  <si>
    <t>Identificatie</t>
  </si>
  <si>
    <t>Kwantificatie</t>
  </si>
  <si>
    <t>VLAREL pakket L6</t>
  </si>
  <si>
    <t>VLAREM pakket 12</t>
  </si>
  <si>
    <t>Aantal slecht</t>
  </si>
  <si>
    <t>Uitschieter</t>
  </si>
  <si>
    <t>Labonummer: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</si>
</sst>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hair">
        <color auto="1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/>
    <xf numFmtId="14" fontId="3" fillId="2" borderId="0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4" fillId="2" borderId="0" xfId="1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 applyProtection="1"/>
    <xf numFmtId="9" fontId="4" fillId="2" borderId="0" xfId="1" applyFont="1" applyFill="1" applyBorder="1" applyAlignment="1" applyProtection="1">
      <alignment horizontal="center"/>
      <protection locked="0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/>
    <xf numFmtId="0" fontId="3" fillId="2" borderId="0" xfId="2" applyFont="1" applyFill="1" applyBorder="1" applyAlignment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/>
    <xf numFmtId="164" fontId="3" fillId="2" borderId="0" xfId="1" applyNumberFormat="1" applyFont="1" applyFill="1" applyBorder="1" applyAlignment="1" applyProtection="1">
      <alignment horizontal="center"/>
      <protection locked="0"/>
    </xf>
    <xf numFmtId="2" fontId="3" fillId="2" borderId="0" xfId="0" applyNumberFormat="1" applyFont="1" applyFill="1" applyBorder="1"/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3" fillId="2" borderId="0" xfId="1" applyNumberFormat="1" applyFont="1" applyFill="1" applyBorder="1" applyAlignment="1">
      <alignment horizontal="center"/>
    </xf>
    <xf numFmtId="2" fontId="3" fillId="2" borderId="0" xfId="2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0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/>
    <xf numFmtId="164" fontId="4" fillId="2" borderId="0" xfId="1" applyNumberFormat="1" applyFont="1" applyFill="1" applyBorder="1" applyAlignment="1" applyProtection="1">
      <alignment horizontal="center"/>
      <protection locked="0"/>
    </xf>
    <xf numFmtId="1" fontId="4" fillId="2" borderId="0" xfId="1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</xf>
    <xf numFmtId="164" fontId="3" fillId="2" borderId="0" xfId="0" applyNumberFormat="1" applyFont="1" applyFill="1" applyBorder="1" applyAlignment="1">
      <alignment horizontal="center"/>
    </xf>
    <xf numFmtId="9" fontId="3" fillId="2" borderId="0" xfId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 wrapText="1"/>
    </xf>
    <xf numFmtId="9" fontId="6" fillId="2" borderId="0" xfId="1" applyFont="1" applyFill="1" applyBorder="1" applyAlignment="1" applyProtection="1">
      <alignment horizontal="right"/>
      <protection locked="0"/>
    </xf>
    <xf numFmtId="2" fontId="8" fillId="2" borderId="0" xfId="1" applyNumberFormat="1" applyFont="1" applyFill="1" applyBorder="1" applyAlignment="1">
      <alignment horizontal="center"/>
    </xf>
    <xf numFmtId="1" fontId="8" fillId="2" borderId="0" xfId="1" applyNumberFormat="1" applyFont="1" applyFill="1" applyBorder="1" applyAlignment="1" applyProtection="1">
      <alignment horizontal="center"/>
      <protection locked="0"/>
    </xf>
    <xf numFmtId="9" fontId="9" fillId="2" borderId="0" xfId="1" applyFont="1" applyFill="1" applyBorder="1" applyAlignment="1" applyProtection="1">
      <alignment horizontal="right"/>
      <protection locked="0"/>
    </xf>
    <xf numFmtId="9" fontId="8" fillId="2" borderId="0" xfId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/>
    <xf numFmtId="0" fontId="4" fillId="2" borderId="1" xfId="0" applyFont="1" applyFill="1" applyBorder="1"/>
    <xf numFmtId="0" fontId="4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/>
    <xf numFmtId="9" fontId="3" fillId="2" borderId="1" xfId="1" applyFont="1" applyFill="1" applyBorder="1" applyAlignment="1" applyProtection="1">
      <alignment horizontal="right"/>
      <protection locked="0"/>
    </xf>
    <xf numFmtId="1" fontId="4" fillId="2" borderId="1" xfId="1" applyNumberFormat="1" applyFont="1" applyFill="1" applyBorder="1" applyAlignment="1" applyProtection="1">
      <alignment horizontal="center"/>
      <protection locked="0"/>
    </xf>
    <xf numFmtId="9" fontId="7" fillId="2" borderId="1" xfId="1" applyFont="1" applyFill="1" applyBorder="1" applyAlignment="1" applyProtection="1">
      <alignment horizontal="right"/>
      <protection locked="0"/>
    </xf>
    <xf numFmtId="1" fontId="8" fillId="2" borderId="1" xfId="1" applyNumberFormat="1" applyFont="1" applyFill="1" applyBorder="1" applyAlignment="1" applyProtection="1">
      <alignment horizontal="center"/>
      <protection locked="0"/>
    </xf>
    <xf numFmtId="1" fontId="3" fillId="2" borderId="0" xfId="1" applyNumberFormat="1" applyFont="1" applyFill="1" applyBorder="1" applyAlignment="1" applyProtection="1">
      <alignment horizontal="center"/>
      <protection locked="0"/>
    </xf>
    <xf numFmtId="2" fontId="3" fillId="2" borderId="0" xfId="2" applyNumberFormat="1" applyFont="1" applyFill="1" applyBorder="1" applyAlignment="1">
      <alignment horizontal="right"/>
    </xf>
    <xf numFmtId="9" fontId="9" fillId="2" borderId="0" xfId="1" applyFont="1" applyFill="1" applyBorder="1" applyAlignment="1" applyProtection="1">
      <alignment horizontal="right"/>
      <protection locked="0"/>
    </xf>
    <xf numFmtId="9" fontId="8" fillId="2" borderId="0" xfId="1" applyFont="1" applyFill="1" applyBorder="1" applyAlignment="1" applyProtection="1">
      <alignment horizontal="right"/>
      <protection locked="0"/>
    </xf>
    <xf numFmtId="164" fontId="3" fillId="2" borderId="0" xfId="0" applyNumberFormat="1" applyFont="1" applyFill="1" applyBorder="1" applyAlignment="1">
      <alignment horizontal="center"/>
    </xf>
    <xf numFmtId="9" fontId="3" fillId="2" borderId="0" xfId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9" fontId="6" fillId="2" borderId="0" xfId="1" applyFont="1" applyFill="1" applyBorder="1" applyAlignment="1" applyProtection="1">
      <alignment horizontal="right"/>
      <protection locked="0"/>
    </xf>
  </cellXfs>
  <cellStyles count="13">
    <cellStyle name="Normal" xfId="0" builtinId="0"/>
    <cellStyle name="Normal_inschrijvingen09-05-2001" xfId="2" xr:uid="{00000000-0005-0000-0000-000001000000}"/>
    <cellStyle name="Percent" xfId="1" builtinId="5"/>
    <cellStyle name="Standaard 10" xfId="3" xr:uid="{00000000-0005-0000-0000-000003000000}"/>
    <cellStyle name="Standaard 11" xfId="4" xr:uid="{00000000-0005-0000-0000-000004000000}"/>
    <cellStyle name="Standaard 2" xfId="5" xr:uid="{00000000-0005-0000-0000-000005000000}"/>
    <cellStyle name="Standaard 3" xfId="6" xr:uid="{00000000-0005-0000-0000-000006000000}"/>
    <cellStyle name="Standaard 4" xfId="7" xr:uid="{00000000-0005-0000-0000-000007000000}"/>
    <cellStyle name="Standaard 5" xfId="8" xr:uid="{00000000-0005-0000-0000-000008000000}"/>
    <cellStyle name="Standaard 6" xfId="9" xr:uid="{00000000-0005-0000-0000-000009000000}"/>
    <cellStyle name="Standaard 7" xfId="10" xr:uid="{00000000-0005-0000-0000-00000A000000}"/>
    <cellStyle name="Standaard 8" xfId="11" xr:uid="{00000000-0005-0000-0000-00000B000000}"/>
    <cellStyle name="Standaard 9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ofsa\un_mrg\Referentielab%20Lucht\L15W4-Ringtesten\LABS2007\Resultaten\rapportering\rapporteringdef\rapdeferkende\outlierVlaam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"/>
      <sheetName val="snelheid laag"/>
      <sheetName val="snelheid hoog"/>
      <sheetName val="water"/>
      <sheetName val="stof laag"/>
      <sheetName val="stof hoog"/>
      <sheetName val="tabel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>
            <v>3</v>
          </cell>
          <cell r="C8">
            <v>1.153</v>
          </cell>
        </row>
        <row r="9">
          <cell r="B9">
            <v>4</v>
          </cell>
          <cell r="C9">
            <v>1.4630000000000001</v>
          </cell>
        </row>
        <row r="10">
          <cell r="B10">
            <v>5</v>
          </cell>
          <cell r="C10">
            <v>1.671</v>
          </cell>
        </row>
        <row r="11">
          <cell r="B11">
            <v>6</v>
          </cell>
          <cell r="C11">
            <v>1.8220000000000001</v>
          </cell>
        </row>
        <row r="12">
          <cell r="B12">
            <v>7</v>
          </cell>
          <cell r="C12">
            <v>1.9379999999999999</v>
          </cell>
        </row>
        <row r="13">
          <cell r="B13">
            <v>8</v>
          </cell>
          <cell r="C13">
            <v>2.032</v>
          </cell>
        </row>
        <row r="14">
          <cell r="B14">
            <v>9</v>
          </cell>
          <cell r="C14">
            <v>2.11</v>
          </cell>
        </row>
        <row r="15">
          <cell r="B15">
            <v>10</v>
          </cell>
          <cell r="C15">
            <v>2.1760000000000002</v>
          </cell>
        </row>
        <row r="16">
          <cell r="B16">
            <v>11</v>
          </cell>
          <cell r="C16">
            <v>2.234</v>
          </cell>
        </row>
        <row r="17">
          <cell r="B17">
            <v>12</v>
          </cell>
          <cell r="C17">
            <v>2.2850000000000001</v>
          </cell>
        </row>
        <row r="18">
          <cell r="B18">
            <v>13</v>
          </cell>
          <cell r="C18">
            <v>2.33</v>
          </cell>
        </row>
        <row r="19">
          <cell r="B19">
            <v>14</v>
          </cell>
          <cell r="C19">
            <v>2.3719999999999999</v>
          </cell>
        </row>
        <row r="20">
          <cell r="B20">
            <v>15</v>
          </cell>
          <cell r="C20">
            <v>2.4089999999999998</v>
          </cell>
        </row>
        <row r="21">
          <cell r="B21">
            <v>16</v>
          </cell>
          <cell r="C21">
            <v>2.4430000000000001</v>
          </cell>
        </row>
        <row r="22">
          <cell r="B22">
            <v>17</v>
          </cell>
          <cell r="C22">
            <v>2.4750000000000001</v>
          </cell>
        </row>
        <row r="23">
          <cell r="B23">
            <v>18</v>
          </cell>
          <cell r="C23">
            <v>2.504</v>
          </cell>
        </row>
        <row r="24">
          <cell r="B24">
            <v>19</v>
          </cell>
          <cell r="C24">
            <v>2.5310000000000001</v>
          </cell>
        </row>
        <row r="25">
          <cell r="B25">
            <v>20</v>
          </cell>
          <cell r="C25">
            <v>2.556</v>
          </cell>
        </row>
        <row r="26">
          <cell r="B26">
            <v>21</v>
          </cell>
          <cell r="C26">
            <v>2.58</v>
          </cell>
        </row>
        <row r="27">
          <cell r="B27">
            <v>22</v>
          </cell>
          <cell r="C27">
            <v>2.6030000000000002</v>
          </cell>
        </row>
        <row r="28">
          <cell r="B28">
            <v>23</v>
          </cell>
          <cell r="C28">
            <v>2.6240000000000001</v>
          </cell>
        </row>
        <row r="29">
          <cell r="B29">
            <v>24</v>
          </cell>
          <cell r="C29">
            <v>2.6440000000000001</v>
          </cell>
        </row>
        <row r="30">
          <cell r="B30">
            <v>25</v>
          </cell>
          <cell r="C30">
            <v>2.6629999999999998</v>
          </cell>
        </row>
        <row r="31">
          <cell r="B31">
            <v>26</v>
          </cell>
          <cell r="C31">
            <v>2.681</v>
          </cell>
        </row>
        <row r="32">
          <cell r="B32">
            <v>27</v>
          </cell>
          <cell r="C32">
            <v>2.698</v>
          </cell>
        </row>
        <row r="33">
          <cell r="B33">
            <v>28</v>
          </cell>
          <cell r="C33">
            <v>2.714</v>
          </cell>
        </row>
        <row r="34">
          <cell r="B34">
            <v>29</v>
          </cell>
          <cell r="C34">
            <v>2.73</v>
          </cell>
        </row>
        <row r="35">
          <cell r="B35">
            <v>30</v>
          </cell>
          <cell r="C35">
            <v>2.7450000000000001</v>
          </cell>
        </row>
        <row r="36">
          <cell r="B36">
            <v>31</v>
          </cell>
          <cell r="C36">
            <v>2.7589999999999999</v>
          </cell>
        </row>
        <row r="37">
          <cell r="B37">
            <v>32</v>
          </cell>
          <cell r="C37">
            <v>2.7730000000000001</v>
          </cell>
        </row>
        <row r="38">
          <cell r="B38">
            <v>33</v>
          </cell>
          <cell r="C38">
            <v>2.786</v>
          </cell>
        </row>
        <row r="39">
          <cell r="B39">
            <v>34</v>
          </cell>
          <cell r="C39">
            <v>2.7989999999999999</v>
          </cell>
        </row>
        <row r="40">
          <cell r="B40">
            <v>35</v>
          </cell>
          <cell r="C40">
            <v>2.8109999999999999</v>
          </cell>
        </row>
        <row r="41">
          <cell r="B41">
            <v>36</v>
          </cell>
          <cell r="C41">
            <v>2.823</v>
          </cell>
        </row>
        <row r="42">
          <cell r="B42">
            <v>37</v>
          </cell>
          <cell r="C42">
            <v>2.8340000000000001</v>
          </cell>
        </row>
        <row r="43">
          <cell r="B43">
            <v>38</v>
          </cell>
          <cell r="C43">
            <v>2.8450000000000002</v>
          </cell>
        </row>
        <row r="44">
          <cell r="B44">
            <v>39</v>
          </cell>
          <cell r="C44">
            <v>2.8559999999999999</v>
          </cell>
        </row>
        <row r="45">
          <cell r="B45">
            <v>40</v>
          </cell>
          <cell r="C45">
            <v>2.8660000000000001</v>
          </cell>
        </row>
        <row r="46">
          <cell r="B46">
            <v>41</v>
          </cell>
          <cell r="C46">
            <v>2.8759999999999999</v>
          </cell>
        </row>
        <row r="47">
          <cell r="B47">
            <v>42</v>
          </cell>
          <cell r="C47">
            <v>2.8860000000000001</v>
          </cell>
        </row>
        <row r="48">
          <cell r="B48">
            <v>43</v>
          </cell>
          <cell r="C48">
            <v>2.8959999999999999</v>
          </cell>
        </row>
        <row r="49">
          <cell r="B49">
            <v>44</v>
          </cell>
          <cell r="C49">
            <v>2.9049999999999998</v>
          </cell>
        </row>
        <row r="50">
          <cell r="B50">
            <v>45</v>
          </cell>
          <cell r="C50">
            <v>2.9140000000000001</v>
          </cell>
        </row>
        <row r="51">
          <cell r="B51">
            <v>46</v>
          </cell>
          <cell r="C51">
            <v>2.9220000000000002</v>
          </cell>
        </row>
        <row r="52">
          <cell r="B52">
            <v>47</v>
          </cell>
          <cell r="C52">
            <v>2.931</v>
          </cell>
        </row>
        <row r="53">
          <cell r="B53">
            <v>48</v>
          </cell>
          <cell r="C53">
            <v>2.9390000000000001</v>
          </cell>
        </row>
        <row r="54">
          <cell r="B54">
            <v>49</v>
          </cell>
          <cell r="C54">
            <v>2.9470000000000001</v>
          </cell>
        </row>
        <row r="55">
          <cell r="B55">
            <v>50</v>
          </cell>
          <cell r="C55">
            <v>2.9550000000000001</v>
          </cell>
        </row>
        <row r="56">
          <cell r="B56">
            <v>51</v>
          </cell>
          <cell r="C56">
            <v>2.9630000000000001</v>
          </cell>
        </row>
        <row r="57">
          <cell r="B57">
            <v>52</v>
          </cell>
          <cell r="C57">
            <v>2.9710000000000001</v>
          </cell>
        </row>
        <row r="58">
          <cell r="B58">
            <v>53</v>
          </cell>
          <cell r="C58">
            <v>2.9780000000000002</v>
          </cell>
        </row>
        <row r="59">
          <cell r="B59">
            <v>54</v>
          </cell>
          <cell r="C59">
            <v>2.9849999999999999</v>
          </cell>
        </row>
        <row r="60">
          <cell r="B60">
            <v>55</v>
          </cell>
          <cell r="C60">
            <v>2.992</v>
          </cell>
        </row>
        <row r="61">
          <cell r="B61">
            <v>56</v>
          </cell>
          <cell r="C61">
            <v>2.9990000000000001</v>
          </cell>
        </row>
        <row r="62">
          <cell r="B62">
            <v>57</v>
          </cell>
          <cell r="C62">
            <v>3.0049999999999999</v>
          </cell>
        </row>
        <row r="63">
          <cell r="B63">
            <v>58</v>
          </cell>
          <cell r="C63">
            <v>3.012</v>
          </cell>
        </row>
        <row r="64">
          <cell r="B64">
            <v>59</v>
          </cell>
          <cell r="C64">
            <v>3.0179999999999998</v>
          </cell>
        </row>
        <row r="65">
          <cell r="B65">
            <v>60</v>
          </cell>
          <cell r="C65">
            <v>3.0249999999999999</v>
          </cell>
        </row>
        <row r="66">
          <cell r="B66">
            <v>61</v>
          </cell>
          <cell r="C66">
            <v>3.03</v>
          </cell>
        </row>
        <row r="67">
          <cell r="B67">
            <v>62</v>
          </cell>
          <cell r="C67">
            <v>3.0369999999999999</v>
          </cell>
        </row>
        <row r="68">
          <cell r="B68">
            <v>63</v>
          </cell>
          <cell r="C68">
            <v>3.0419999999999998</v>
          </cell>
        </row>
        <row r="69">
          <cell r="B69">
            <v>64</v>
          </cell>
          <cell r="C69">
            <v>3.048</v>
          </cell>
        </row>
        <row r="70">
          <cell r="B70">
            <v>65</v>
          </cell>
          <cell r="C70">
            <v>3.0539999999999998</v>
          </cell>
        </row>
        <row r="71">
          <cell r="B71">
            <v>66</v>
          </cell>
          <cell r="C71">
            <v>3.06</v>
          </cell>
        </row>
        <row r="72">
          <cell r="B72">
            <v>67</v>
          </cell>
          <cell r="C72">
            <v>3.0649999999999999</v>
          </cell>
        </row>
        <row r="73">
          <cell r="B73">
            <v>68</v>
          </cell>
          <cell r="C73">
            <v>3.0710000000000002</v>
          </cell>
        </row>
        <row r="74">
          <cell r="B74">
            <v>69</v>
          </cell>
          <cell r="C74">
            <v>3.0760000000000001</v>
          </cell>
        </row>
        <row r="75">
          <cell r="B75">
            <v>70</v>
          </cell>
          <cell r="C75">
            <v>3.081</v>
          </cell>
        </row>
        <row r="76">
          <cell r="B76">
            <v>71</v>
          </cell>
          <cell r="C76">
            <v>3.0859999999999999</v>
          </cell>
        </row>
        <row r="77">
          <cell r="B77">
            <v>72</v>
          </cell>
          <cell r="C77">
            <v>3.0910000000000002</v>
          </cell>
        </row>
        <row r="78">
          <cell r="B78">
            <v>73</v>
          </cell>
          <cell r="C78">
            <v>3.0960000000000001</v>
          </cell>
        </row>
        <row r="79">
          <cell r="B79">
            <v>74</v>
          </cell>
          <cell r="C79">
            <v>3.101</v>
          </cell>
        </row>
        <row r="80">
          <cell r="B80">
            <v>75</v>
          </cell>
          <cell r="C80">
            <v>3.1059999999999999</v>
          </cell>
        </row>
        <row r="81">
          <cell r="B81">
            <v>76</v>
          </cell>
          <cell r="C81">
            <v>3.1110000000000002</v>
          </cell>
        </row>
        <row r="82">
          <cell r="B82">
            <v>77</v>
          </cell>
          <cell r="C82">
            <v>3.1160000000000001</v>
          </cell>
        </row>
        <row r="83">
          <cell r="B83">
            <v>78</v>
          </cell>
          <cell r="C83">
            <v>3.12</v>
          </cell>
        </row>
        <row r="84">
          <cell r="B84">
            <v>79</v>
          </cell>
          <cell r="C84">
            <v>3.1240000000000001</v>
          </cell>
        </row>
        <row r="85">
          <cell r="B85">
            <v>80</v>
          </cell>
          <cell r="C85">
            <v>3.129</v>
          </cell>
        </row>
        <row r="86">
          <cell r="B86">
            <v>81</v>
          </cell>
          <cell r="C86">
            <v>3.133</v>
          </cell>
        </row>
        <row r="87">
          <cell r="B87">
            <v>82</v>
          </cell>
          <cell r="C87">
            <v>3.1379999999999999</v>
          </cell>
        </row>
        <row r="88">
          <cell r="B88">
            <v>83</v>
          </cell>
          <cell r="C88">
            <v>3.1419999999999999</v>
          </cell>
        </row>
        <row r="89">
          <cell r="B89">
            <v>84</v>
          </cell>
          <cell r="C89">
            <v>3.1459999999999999</v>
          </cell>
        </row>
        <row r="90">
          <cell r="B90">
            <v>85</v>
          </cell>
          <cell r="C90">
            <v>3.15</v>
          </cell>
        </row>
        <row r="91">
          <cell r="B91">
            <v>86</v>
          </cell>
          <cell r="C91">
            <v>3.1539999999999999</v>
          </cell>
        </row>
        <row r="92">
          <cell r="B92">
            <v>87</v>
          </cell>
          <cell r="C92">
            <v>3.1579999999999999</v>
          </cell>
        </row>
        <row r="93">
          <cell r="B93">
            <v>88</v>
          </cell>
          <cell r="C93">
            <v>3.1619999999999999</v>
          </cell>
        </row>
        <row r="94">
          <cell r="B94">
            <v>89</v>
          </cell>
          <cell r="C94">
            <v>3.1659999999999999</v>
          </cell>
        </row>
        <row r="95">
          <cell r="B95">
            <v>90</v>
          </cell>
          <cell r="C95">
            <v>3.17</v>
          </cell>
        </row>
        <row r="96">
          <cell r="B96">
            <v>91</v>
          </cell>
          <cell r="C96">
            <v>3.1739999999999999</v>
          </cell>
        </row>
        <row r="97">
          <cell r="B97">
            <v>92</v>
          </cell>
          <cell r="C97">
            <v>3.1779999999999999</v>
          </cell>
        </row>
        <row r="98">
          <cell r="B98">
            <v>93</v>
          </cell>
          <cell r="C98">
            <v>3.181</v>
          </cell>
        </row>
        <row r="99">
          <cell r="B99">
            <v>94</v>
          </cell>
          <cell r="C99">
            <v>3.1850000000000001</v>
          </cell>
        </row>
        <row r="100">
          <cell r="B100">
            <v>95</v>
          </cell>
          <cell r="C100">
            <v>3.1890000000000001</v>
          </cell>
        </row>
        <row r="101">
          <cell r="B101">
            <v>96</v>
          </cell>
          <cell r="C101">
            <v>3.1920000000000002</v>
          </cell>
        </row>
        <row r="102">
          <cell r="B102">
            <v>97</v>
          </cell>
          <cell r="C102">
            <v>3.1949999999999998</v>
          </cell>
        </row>
        <row r="103">
          <cell r="B103">
            <v>98</v>
          </cell>
          <cell r="C103">
            <v>3.2</v>
          </cell>
        </row>
        <row r="104">
          <cell r="B104">
            <v>99</v>
          </cell>
          <cell r="C104">
            <v>3.2029999999999998</v>
          </cell>
        </row>
        <row r="105">
          <cell r="B105">
            <v>100</v>
          </cell>
          <cell r="C105">
            <v>3.206</v>
          </cell>
        </row>
        <row r="106">
          <cell r="B106">
            <v>101</v>
          </cell>
          <cell r="C106">
            <v>3.2090000000000001</v>
          </cell>
        </row>
        <row r="107">
          <cell r="B107">
            <v>102</v>
          </cell>
          <cell r="C107">
            <v>3.2120000000000002</v>
          </cell>
        </row>
        <row r="108">
          <cell r="B108">
            <v>103</v>
          </cell>
          <cell r="C108">
            <v>3.2160000000000002</v>
          </cell>
        </row>
        <row r="109">
          <cell r="B109">
            <v>104</v>
          </cell>
          <cell r="C109">
            <v>3.2189999999999999</v>
          </cell>
        </row>
        <row r="110">
          <cell r="B110">
            <v>105</v>
          </cell>
          <cell r="C110">
            <v>3.222</v>
          </cell>
        </row>
        <row r="111">
          <cell r="B111">
            <v>106</v>
          </cell>
          <cell r="C111">
            <v>3.226</v>
          </cell>
        </row>
        <row r="112">
          <cell r="B112">
            <v>107</v>
          </cell>
          <cell r="C112">
            <v>3.2290000000000001</v>
          </cell>
        </row>
        <row r="113">
          <cell r="B113">
            <v>108</v>
          </cell>
          <cell r="C113">
            <v>3.2320000000000002</v>
          </cell>
        </row>
        <row r="114">
          <cell r="B114">
            <v>109</v>
          </cell>
          <cell r="C114">
            <v>3.2349999999999999</v>
          </cell>
        </row>
        <row r="115">
          <cell r="B115">
            <v>110</v>
          </cell>
          <cell r="C115">
            <v>3.238</v>
          </cell>
        </row>
        <row r="116">
          <cell r="B116">
            <v>111</v>
          </cell>
          <cell r="C116">
            <v>3.2410000000000001</v>
          </cell>
        </row>
        <row r="117">
          <cell r="B117">
            <v>112</v>
          </cell>
          <cell r="C117">
            <v>3.2429999999999999</v>
          </cell>
        </row>
        <row r="118">
          <cell r="B118">
            <v>113</v>
          </cell>
          <cell r="C118">
            <v>3.246</v>
          </cell>
        </row>
        <row r="119">
          <cell r="B119">
            <v>114</v>
          </cell>
          <cell r="C119">
            <v>3.25</v>
          </cell>
        </row>
        <row r="120">
          <cell r="B120">
            <v>115</v>
          </cell>
          <cell r="C120">
            <v>3.2519999999999998</v>
          </cell>
        </row>
        <row r="121">
          <cell r="B121">
            <v>116</v>
          </cell>
          <cell r="C121">
            <v>3.2549999999999999</v>
          </cell>
        </row>
        <row r="122">
          <cell r="B122">
            <v>117</v>
          </cell>
          <cell r="C122">
            <v>3.258</v>
          </cell>
        </row>
        <row r="123">
          <cell r="B123">
            <v>118</v>
          </cell>
          <cell r="C123">
            <v>3.2610000000000001</v>
          </cell>
        </row>
        <row r="124">
          <cell r="B124">
            <v>119</v>
          </cell>
          <cell r="C124">
            <v>3.2629999999999999</v>
          </cell>
        </row>
        <row r="125">
          <cell r="B125">
            <v>120</v>
          </cell>
          <cell r="C125">
            <v>3.266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zoomScale="75" zoomScaleNormal="75" workbookViewId="0">
      <selection activeCell="B38" sqref="B38"/>
    </sheetView>
  </sheetViews>
  <sheetFormatPr defaultRowHeight="15.75" x14ac:dyDescent="0.25"/>
  <cols>
    <col min="1" max="1" width="11.140625" style="11" bestFit="1" customWidth="1"/>
    <col min="2" max="2" width="24.5703125" style="34" bestFit="1" customWidth="1"/>
    <col min="3" max="3" width="14.140625" style="34" customWidth="1"/>
    <col min="4" max="4" width="16.5703125" style="7" bestFit="1" customWidth="1"/>
    <col min="5" max="5" width="12.7109375" style="9" bestFit="1" customWidth="1"/>
    <col min="6" max="6" width="10.28515625" style="13" bestFit="1" customWidth="1"/>
    <col min="7" max="7" width="14.5703125" style="6" bestFit="1" customWidth="1"/>
    <col min="8" max="8" width="9.85546875" style="7" bestFit="1" customWidth="1"/>
    <col min="9" max="9" width="12.28515625" style="8" bestFit="1" customWidth="1"/>
    <col min="10" max="10" width="11.5703125" style="9" customWidth="1"/>
    <col min="11" max="11" width="14.5703125" style="10" bestFit="1" customWidth="1"/>
    <col min="12" max="12" width="7.5703125" style="10" bestFit="1" customWidth="1"/>
    <col min="13" max="15" width="10.85546875" style="11" bestFit="1" customWidth="1"/>
    <col min="16" max="16384" width="9.140625" style="11"/>
  </cols>
  <sheetData>
    <row r="1" spans="1:16" x14ac:dyDescent="0.25">
      <c r="A1" s="1" t="s">
        <v>13</v>
      </c>
      <c r="B1" s="2"/>
      <c r="C1" s="2"/>
      <c r="D1" s="3" t="s">
        <v>14</v>
      </c>
      <c r="E1" s="61" t="s">
        <v>51</v>
      </c>
      <c r="F1" s="61"/>
      <c r="G1" s="5">
        <v>1</v>
      </c>
      <c r="H1" s="5"/>
      <c r="I1" s="5"/>
      <c r="J1" s="5"/>
      <c r="K1" s="6"/>
      <c r="L1" s="7"/>
      <c r="M1" s="8"/>
      <c r="N1" s="9"/>
      <c r="O1" s="10"/>
    </row>
    <row r="2" spans="1:16" x14ac:dyDescent="0.25">
      <c r="A2" s="1"/>
      <c r="B2" s="2"/>
      <c r="C2" s="2"/>
      <c r="D2" s="3"/>
      <c r="E2" s="4"/>
      <c r="F2" s="5"/>
      <c r="G2" s="5"/>
      <c r="H2" s="5"/>
      <c r="I2" s="5"/>
      <c r="J2" s="5"/>
      <c r="K2" s="6"/>
      <c r="L2" s="7"/>
      <c r="M2" s="8"/>
      <c r="N2" s="9"/>
      <c r="O2" s="10"/>
    </row>
    <row r="3" spans="1:16" x14ac:dyDescent="0.25">
      <c r="A3" s="66" t="s">
        <v>15</v>
      </c>
      <c r="B3" s="66"/>
      <c r="C3" s="66"/>
      <c r="D3" s="66"/>
      <c r="E3" s="66"/>
      <c r="F3" s="66"/>
      <c r="G3" s="66"/>
      <c r="H3" s="66"/>
      <c r="I3" s="12"/>
      <c r="J3" s="41"/>
      <c r="K3" s="64"/>
      <c r="L3" s="64"/>
      <c r="M3" s="64"/>
      <c r="N3" s="64"/>
      <c r="O3" s="64"/>
    </row>
    <row r="4" spans="1:16" x14ac:dyDescent="0.25">
      <c r="A4" s="44"/>
      <c r="B4" s="44"/>
      <c r="C4" s="44"/>
      <c r="D4" s="44"/>
      <c r="E4" s="44"/>
      <c r="F4" s="44"/>
      <c r="G4" s="44"/>
      <c r="H4" s="44"/>
      <c r="I4" s="12"/>
      <c r="J4" s="41"/>
      <c r="K4" s="42"/>
      <c r="L4" s="42"/>
      <c r="M4" s="42"/>
      <c r="N4" s="42"/>
      <c r="O4" s="42"/>
    </row>
    <row r="5" spans="1:16" x14ac:dyDescent="0.25">
      <c r="A5" s="12"/>
      <c r="B5" s="69" t="s">
        <v>45</v>
      </c>
      <c r="C5" s="70"/>
      <c r="D5" s="12"/>
      <c r="E5" s="12"/>
      <c r="F5" s="12"/>
      <c r="G5" s="69" t="s">
        <v>46</v>
      </c>
      <c r="H5" s="69"/>
      <c r="I5" s="69"/>
      <c r="J5" s="41"/>
      <c r="K5" s="14"/>
      <c r="L5" s="14"/>
      <c r="M5" s="14"/>
      <c r="N5" s="14"/>
      <c r="O5" s="14"/>
    </row>
    <row r="6" spans="1:16" ht="47.25" customHeight="1" x14ac:dyDescent="0.25">
      <c r="A6" s="12"/>
      <c r="B6" s="68" t="s">
        <v>32</v>
      </c>
      <c r="C6" s="71"/>
      <c r="D6" s="12"/>
      <c r="E6" s="12"/>
      <c r="F6" s="12"/>
      <c r="G6" s="68" t="s">
        <v>32</v>
      </c>
      <c r="H6" s="68"/>
      <c r="I6" s="68"/>
      <c r="J6" s="38"/>
      <c r="K6" s="67" t="s">
        <v>27</v>
      </c>
      <c r="L6" s="67"/>
      <c r="M6" s="67"/>
      <c r="N6" s="67"/>
      <c r="O6" s="67"/>
      <c r="P6" s="10"/>
    </row>
    <row r="7" spans="1:16" s="18" customFormat="1" x14ac:dyDescent="0.25">
      <c r="A7" s="1" t="s">
        <v>0</v>
      </c>
      <c r="B7" s="15" t="s">
        <v>1</v>
      </c>
      <c r="C7" s="52" t="s">
        <v>50</v>
      </c>
      <c r="D7" s="16" t="s">
        <v>2</v>
      </c>
      <c r="E7" s="17" t="s">
        <v>3</v>
      </c>
      <c r="F7" s="18" t="s">
        <v>4</v>
      </c>
      <c r="G7" s="19" t="s">
        <v>5</v>
      </c>
      <c r="H7" s="20" t="s">
        <v>9</v>
      </c>
      <c r="I7" s="21" t="s">
        <v>10</v>
      </c>
      <c r="J7" s="21"/>
      <c r="K7" s="19" t="s">
        <v>5</v>
      </c>
      <c r="L7" s="22" t="s">
        <v>6</v>
      </c>
      <c r="M7" s="21" t="s">
        <v>7</v>
      </c>
      <c r="N7" s="23" t="s">
        <v>8</v>
      </c>
      <c r="O7" s="21" t="s">
        <v>9</v>
      </c>
    </row>
    <row r="8" spans="1:16" s="18" customFormat="1" x14ac:dyDescent="0.25">
      <c r="A8" s="1"/>
      <c r="B8" s="15"/>
      <c r="C8" s="52"/>
      <c r="D8" s="16"/>
      <c r="E8" s="24"/>
      <c r="G8" s="19" t="s">
        <v>11</v>
      </c>
      <c r="H8" s="19" t="s">
        <v>11</v>
      </c>
      <c r="K8" s="19" t="s">
        <v>26</v>
      </c>
      <c r="L8" s="22"/>
      <c r="M8" s="21" t="s">
        <v>28</v>
      </c>
      <c r="N8" s="21" t="s">
        <v>28</v>
      </c>
      <c r="O8" s="21" t="s">
        <v>28</v>
      </c>
    </row>
    <row r="9" spans="1:16" x14ac:dyDescent="0.25">
      <c r="B9" s="11" t="s">
        <v>16</v>
      </c>
      <c r="C9" s="53"/>
      <c r="D9" s="28" t="s">
        <v>12</v>
      </c>
      <c r="E9" s="27">
        <v>111.57396819922467</v>
      </c>
      <c r="F9" s="25">
        <v>90.5</v>
      </c>
      <c r="G9" s="26">
        <f t="shared" ref="G9:G18" si="0">(F9-E9)/E9</f>
        <v>-0.18887889836090915</v>
      </c>
      <c r="H9" s="27">
        <f t="shared" ref="H9:H18" si="1">(F9-E9)/(0.1*E9)</f>
        <v>-1.8887889836090912</v>
      </c>
      <c r="I9" s="28" t="str">
        <f>IF(ABS(H9)&gt;2,IF(ABS(H9)&gt;3,"XX","X"),"")</f>
        <v/>
      </c>
      <c r="J9" s="28"/>
      <c r="K9" s="39">
        <f>(F9-L9)/L9</f>
        <v>-0.16807657946396523</v>
      </c>
      <c r="L9" s="27">
        <v>108.78405123116737</v>
      </c>
      <c r="M9" s="27">
        <v>24.204161986352442</v>
      </c>
      <c r="N9" s="31">
        <f>M9/L9</f>
        <v>0.22249733956789602</v>
      </c>
      <c r="O9" s="27">
        <f>(F9-L9)/M9</f>
        <v>-0.75540938957014336</v>
      </c>
    </row>
    <row r="10" spans="1:16" x14ac:dyDescent="0.25">
      <c r="B10" s="11" t="s">
        <v>17</v>
      </c>
      <c r="C10" s="53"/>
      <c r="D10" s="28" t="s">
        <v>12</v>
      </c>
      <c r="E10" s="40">
        <v>89.222075983087379</v>
      </c>
      <c r="F10" s="29">
        <v>96.2</v>
      </c>
      <c r="G10" s="26">
        <f t="shared" si="0"/>
        <v>7.8208492013067871E-2</v>
      </c>
      <c r="H10" s="27">
        <f t="shared" si="1"/>
        <v>0.78208492013067876</v>
      </c>
      <c r="I10" s="30" t="str">
        <f t="shared" ref="I10:I18" si="2">IF(ABS(H10)&gt;2,IF(ABS(H10)&gt;3,"XX","X"),"")</f>
        <v/>
      </c>
      <c r="J10" s="29"/>
      <c r="K10" s="39">
        <f t="shared" ref="K10:K17" si="3">(F10-L10)/L10</f>
        <v>0.16403965552275032</v>
      </c>
      <c r="L10" s="27">
        <v>82.643232593994597</v>
      </c>
      <c r="M10" s="27">
        <v>8.4352988398392412</v>
      </c>
      <c r="N10" s="31">
        <f>M10/L10</f>
        <v>0.10206883945694309</v>
      </c>
      <c r="O10" s="27">
        <f>(F10-L10)/M10</f>
        <v>1.6071472586101962</v>
      </c>
    </row>
    <row r="11" spans="1:16" x14ac:dyDescent="0.25">
      <c r="B11" s="11" t="s">
        <v>18</v>
      </c>
      <c r="C11" s="53"/>
      <c r="D11" s="28" t="s">
        <v>12</v>
      </c>
      <c r="E11" s="40">
        <v>108.97706785876056</v>
      </c>
      <c r="F11" s="29">
        <v>104</v>
      </c>
      <c r="G11" s="26">
        <f t="shared" si="0"/>
        <v>-4.5670781537369663E-2</v>
      </c>
      <c r="H11" s="27">
        <f t="shared" si="1"/>
        <v>-0.45670781537369659</v>
      </c>
      <c r="I11" s="30" t="str">
        <f t="shared" si="2"/>
        <v/>
      </c>
      <c r="J11" s="29"/>
      <c r="K11" s="39">
        <f t="shared" si="3"/>
        <v>8.8426251884287335E-2</v>
      </c>
      <c r="L11" s="27">
        <v>95.550800819030997</v>
      </c>
      <c r="M11" s="27">
        <v>5.0274968696007916</v>
      </c>
      <c r="N11" s="31">
        <f t="shared" ref="N11:N18" si="4">M11/L11</f>
        <v>5.2615957443649781E-2</v>
      </c>
      <c r="O11" s="27">
        <f>(F11-L11)/M11</f>
        <v>1.6805976015734272</v>
      </c>
    </row>
    <row r="12" spans="1:16" x14ac:dyDescent="0.25">
      <c r="B12" s="11" t="s">
        <v>19</v>
      </c>
      <c r="C12" s="53"/>
      <c r="D12" s="28" t="s">
        <v>12</v>
      </c>
      <c r="E12" s="40">
        <v>103.96876005929414</v>
      </c>
      <c r="F12" s="29">
        <v>106</v>
      </c>
      <c r="G12" s="26">
        <f t="shared" si="0"/>
        <v>1.953702188568401E-2</v>
      </c>
      <c r="H12" s="27">
        <f t="shared" si="1"/>
        <v>0.19537021885684011</v>
      </c>
      <c r="I12" s="30" t="str">
        <f t="shared" si="2"/>
        <v/>
      </c>
      <c r="J12" s="29"/>
      <c r="K12" s="39">
        <f t="shared" si="3"/>
        <v>6.003302137082879E-2</v>
      </c>
      <c r="L12" s="27">
        <v>99.996884873380068</v>
      </c>
      <c r="M12" s="27">
        <v>9.0549623733496496</v>
      </c>
      <c r="N12" s="31">
        <f>M12/L12</f>
        <v>9.0552444556801878E-2</v>
      </c>
      <c r="O12" s="27">
        <f>(F12-L12)/M12</f>
        <v>0.66296411615007456</v>
      </c>
    </row>
    <row r="13" spans="1:16" x14ac:dyDescent="0.25">
      <c r="B13" s="11" t="s">
        <v>20</v>
      </c>
      <c r="C13" s="53"/>
      <c r="D13" s="28" t="s">
        <v>12</v>
      </c>
      <c r="E13" s="40">
        <v>118.90093701696263</v>
      </c>
      <c r="F13" s="29">
        <v>128</v>
      </c>
      <c r="G13" s="26">
        <f t="shared" si="0"/>
        <v>7.6526419482625951E-2</v>
      </c>
      <c r="H13" s="27">
        <f t="shared" si="1"/>
        <v>0.76526419482625951</v>
      </c>
      <c r="I13" s="30" t="str">
        <f t="shared" si="2"/>
        <v/>
      </c>
      <c r="J13" s="29"/>
      <c r="K13" s="39">
        <f t="shared" si="3"/>
        <v>7.6982407182252105E-2</v>
      </c>
      <c r="L13" s="27">
        <v>118.85059509457635</v>
      </c>
      <c r="M13" s="27">
        <v>9.7267538811065819</v>
      </c>
      <c r="N13" s="31">
        <f>M13/L13</f>
        <v>8.1840178194870938E-2</v>
      </c>
      <c r="O13" s="27">
        <f t="shared" ref="O13:O18" si="5">(F13-L13)/M13</f>
        <v>0.94064320093424147</v>
      </c>
    </row>
    <row r="14" spans="1:16" x14ac:dyDescent="0.25">
      <c r="B14" s="11" t="s">
        <v>21</v>
      </c>
      <c r="C14" s="53"/>
      <c r="D14" s="28" t="s">
        <v>12</v>
      </c>
      <c r="E14" s="40">
        <v>49.619345791010133</v>
      </c>
      <c r="F14" s="29">
        <v>51.2</v>
      </c>
      <c r="G14" s="26">
        <f t="shared" si="0"/>
        <v>3.1855603571384603E-2</v>
      </c>
      <c r="H14" s="27">
        <f t="shared" si="1"/>
        <v>0.318556035713846</v>
      </c>
      <c r="I14" s="30" t="str">
        <f t="shared" si="2"/>
        <v/>
      </c>
      <c r="J14" s="19"/>
      <c r="K14" s="39">
        <f t="shared" si="3"/>
        <v>5.4103867216539009E-2</v>
      </c>
      <c r="L14" s="27">
        <v>48.572063524630117</v>
      </c>
      <c r="M14" s="27">
        <v>10.586243644806403</v>
      </c>
      <c r="N14" s="31">
        <f t="shared" si="4"/>
        <v>0.21794922588451052</v>
      </c>
      <c r="O14" s="27">
        <f t="shared" si="5"/>
        <v>0.24824069457905854</v>
      </c>
    </row>
    <row r="15" spans="1:16" x14ac:dyDescent="0.25">
      <c r="B15" s="11" t="s">
        <v>22</v>
      </c>
      <c r="C15" s="53"/>
      <c r="D15" s="28" t="s">
        <v>12</v>
      </c>
      <c r="E15" s="40">
        <v>69.467084107414195</v>
      </c>
      <c r="F15" s="29">
        <v>70.599999999999994</v>
      </c>
      <c r="G15" s="26">
        <f t="shared" si="0"/>
        <v>1.6308672044360126E-2</v>
      </c>
      <c r="H15" s="27">
        <f t="shared" si="1"/>
        <v>0.16308672044360129</v>
      </c>
      <c r="I15" s="30" t="str">
        <f t="shared" si="2"/>
        <v/>
      </c>
      <c r="J15" s="29"/>
      <c r="K15" s="39">
        <f t="shared" si="3"/>
        <v>5.405622949816926E-2</v>
      </c>
      <c r="L15" s="27">
        <v>66.979348941955678</v>
      </c>
      <c r="M15" s="27">
        <v>5.8671168566173337</v>
      </c>
      <c r="N15" s="31">
        <f t="shared" si="4"/>
        <v>8.7595907534153236E-2</v>
      </c>
      <c r="O15" s="27">
        <f t="shared" si="5"/>
        <v>0.61710907529661696</v>
      </c>
    </row>
    <row r="16" spans="1:16" x14ac:dyDescent="0.25">
      <c r="B16" s="33" t="s">
        <v>23</v>
      </c>
      <c r="C16" s="54"/>
      <c r="D16" s="28" t="s">
        <v>12</v>
      </c>
      <c r="E16" s="40">
        <v>158.78190653123241</v>
      </c>
      <c r="F16" s="29">
        <v>157</v>
      </c>
      <c r="G16" s="26">
        <f t="shared" si="0"/>
        <v>-1.122235253474493E-2</v>
      </c>
      <c r="H16" s="27">
        <f t="shared" si="1"/>
        <v>-0.1122235253474493</v>
      </c>
      <c r="I16" s="30" t="str">
        <f t="shared" si="2"/>
        <v/>
      </c>
      <c r="J16" s="29"/>
      <c r="K16" s="39">
        <f t="shared" si="3"/>
        <v>3.1078630900346436E-2</v>
      </c>
      <c r="L16" s="27">
        <v>152.26772749902332</v>
      </c>
      <c r="M16" s="27">
        <v>15.384335500690883</v>
      </c>
      <c r="N16" s="31">
        <f t="shared" si="4"/>
        <v>0.10103477442906975</v>
      </c>
      <c r="O16" s="27">
        <f t="shared" si="5"/>
        <v>0.30760330862286245</v>
      </c>
    </row>
    <row r="17" spans="2:15" x14ac:dyDescent="0.25">
      <c r="B17" s="33" t="s">
        <v>24</v>
      </c>
      <c r="C17" s="54"/>
      <c r="D17" s="28" t="s">
        <v>12</v>
      </c>
      <c r="E17" s="40">
        <v>27.731185778527163</v>
      </c>
      <c r="F17" s="29">
        <v>26.3</v>
      </c>
      <c r="G17" s="26">
        <f t="shared" si="0"/>
        <v>-5.1609252844692963E-2</v>
      </c>
      <c r="H17" s="27">
        <f t="shared" si="1"/>
        <v>-0.51609252844692954</v>
      </c>
      <c r="I17" s="30" t="str">
        <f t="shared" si="2"/>
        <v/>
      </c>
      <c r="J17" s="29"/>
      <c r="K17" s="39">
        <f t="shared" si="3"/>
        <v>-1.4519839465881467E-2</v>
      </c>
      <c r="L17" s="27">
        <v>26.687498189456917</v>
      </c>
      <c r="M17" s="27">
        <v>2.5611403305594775</v>
      </c>
      <c r="N17" s="31">
        <f t="shared" si="4"/>
        <v>9.5967794072629634E-2</v>
      </c>
      <c r="O17" s="27">
        <f t="shared" si="5"/>
        <v>-0.15129908534620135</v>
      </c>
    </row>
    <row r="18" spans="2:15" x14ac:dyDescent="0.25">
      <c r="B18" s="33" t="s">
        <v>25</v>
      </c>
      <c r="C18" s="54"/>
      <c r="D18" s="28" t="s">
        <v>12</v>
      </c>
      <c r="E18" s="40">
        <v>89.12932954235653</v>
      </c>
      <c r="F18" s="29">
        <v>91.8</v>
      </c>
      <c r="G18" s="26">
        <f t="shared" si="0"/>
        <v>2.996399132986069E-2</v>
      </c>
      <c r="H18" s="27">
        <f t="shared" si="1"/>
        <v>0.2996399132986069</v>
      </c>
      <c r="I18" s="30" t="str">
        <f t="shared" si="2"/>
        <v/>
      </c>
      <c r="J18" s="29"/>
      <c r="K18" s="39">
        <f>(F18-L18)/L18</f>
        <v>5.8695223547735313E-2</v>
      </c>
      <c r="L18" s="27">
        <v>86.710507385094331</v>
      </c>
      <c r="M18" s="27">
        <v>14.604598946088391</v>
      </c>
      <c r="N18" s="31">
        <f t="shared" si="4"/>
        <v>0.16842940246246263</v>
      </c>
      <c r="O18" s="27">
        <f t="shared" si="5"/>
        <v>0.34848561290132551</v>
      </c>
    </row>
    <row r="19" spans="2:15" x14ac:dyDescent="0.25">
      <c r="C19" s="55"/>
      <c r="G19" s="13"/>
      <c r="H19" s="13"/>
      <c r="I19" s="13"/>
      <c r="J19" s="13"/>
      <c r="K19" s="35"/>
      <c r="L19" s="7"/>
      <c r="M19" s="8"/>
      <c r="N19" s="9"/>
      <c r="O19" s="10"/>
    </row>
    <row r="20" spans="2:15" x14ac:dyDescent="0.25">
      <c r="C20" s="55"/>
      <c r="G20" s="13"/>
      <c r="H20" s="13"/>
      <c r="I20" s="13"/>
      <c r="J20" s="13"/>
      <c r="K20" s="35"/>
      <c r="L20" s="7"/>
      <c r="M20" s="8"/>
      <c r="N20" s="9"/>
      <c r="O20" s="10"/>
    </row>
    <row r="21" spans="2:15" ht="18.75" x14ac:dyDescent="0.3">
      <c r="B21" s="46" t="s">
        <v>48</v>
      </c>
      <c r="C21" s="56"/>
      <c r="G21" s="72" t="s">
        <v>48</v>
      </c>
      <c r="H21" s="72"/>
      <c r="I21" s="13"/>
      <c r="J21" s="13"/>
      <c r="K21" s="6"/>
      <c r="L21" s="7"/>
      <c r="M21" s="7"/>
      <c r="N21" s="9"/>
      <c r="O21" s="10"/>
    </row>
    <row r="22" spans="2:15" x14ac:dyDescent="0.25">
      <c r="B22" s="43" t="s">
        <v>29</v>
      </c>
      <c r="C22" s="57">
        <f>COUNTA(B10:B15,B17:B18)</f>
        <v>8</v>
      </c>
      <c r="G22" s="65" t="s">
        <v>29</v>
      </c>
      <c r="H22" s="65"/>
      <c r="I22" s="36">
        <v>8</v>
      </c>
      <c r="J22" s="13"/>
      <c r="K22" s="6"/>
      <c r="L22" s="7"/>
      <c r="M22" s="8"/>
      <c r="N22" s="9"/>
      <c r="O22" s="10"/>
    </row>
    <row r="23" spans="2:15" x14ac:dyDescent="0.25">
      <c r="B23" s="43" t="s">
        <v>30</v>
      </c>
      <c r="C23" s="57">
        <f>COUNTIF(C10:C15,"=X")+ COUNTIF(C17:C18,"=X")</f>
        <v>0</v>
      </c>
      <c r="G23" s="65" t="s">
        <v>30</v>
      </c>
      <c r="H23" s="65"/>
      <c r="I23" s="36">
        <f>COUNTIF(I10:I15,"=X")+ COUNTIF(I17:I18,"=X")</f>
        <v>0</v>
      </c>
      <c r="J23" s="13"/>
      <c r="K23" s="6"/>
      <c r="L23" s="7"/>
      <c r="M23" s="8"/>
      <c r="N23" s="9"/>
      <c r="O23" s="10"/>
    </row>
    <row r="24" spans="2:15" x14ac:dyDescent="0.25">
      <c r="B24" s="43" t="s">
        <v>49</v>
      </c>
      <c r="C24" s="57">
        <f>COUNTIF(C10:C15,"=XX")+COUNTIF(C17:C18,"=XX")</f>
        <v>0</v>
      </c>
      <c r="G24" s="65" t="s">
        <v>49</v>
      </c>
      <c r="H24" s="65"/>
      <c r="I24" s="36">
        <f>COUNTIF(I10:I15,"=XX")+COUNTIF(I17:I18,"=XX")</f>
        <v>0</v>
      </c>
      <c r="J24" s="13"/>
      <c r="K24" s="6"/>
      <c r="L24" s="7"/>
      <c r="M24" s="7"/>
      <c r="N24" s="9"/>
      <c r="O24" s="10"/>
    </row>
    <row r="25" spans="2:15" x14ac:dyDescent="0.25">
      <c r="B25" s="43"/>
      <c r="C25" s="57"/>
      <c r="G25" s="43"/>
      <c r="H25" s="43"/>
      <c r="I25" s="36"/>
    </row>
    <row r="26" spans="2:15" ht="18.75" x14ac:dyDescent="0.3">
      <c r="B26" s="49" t="s">
        <v>47</v>
      </c>
      <c r="C26" s="58"/>
      <c r="G26" s="62" t="s">
        <v>47</v>
      </c>
      <c r="H26" s="62"/>
      <c r="I26" s="47"/>
    </row>
    <row r="27" spans="2:15" x14ac:dyDescent="0.25">
      <c r="B27" s="50" t="s">
        <v>29</v>
      </c>
      <c r="C27" s="59">
        <f>COUNTA(B9:B18)</f>
        <v>10</v>
      </c>
      <c r="G27" s="63" t="s">
        <v>29</v>
      </c>
      <c r="H27" s="63"/>
      <c r="I27" s="48">
        <v>10</v>
      </c>
    </row>
    <row r="28" spans="2:15" x14ac:dyDescent="0.25">
      <c r="B28" s="50" t="s">
        <v>30</v>
      </c>
      <c r="C28" s="59">
        <f>COUNTIF(C9:C18,"=X")</f>
        <v>0</v>
      </c>
      <c r="G28" s="63" t="s">
        <v>30</v>
      </c>
      <c r="H28" s="63"/>
      <c r="I28" s="48">
        <f>COUNTIF(I9:I18,"=X")</f>
        <v>0</v>
      </c>
    </row>
    <row r="29" spans="2:15" x14ac:dyDescent="0.25">
      <c r="B29" s="50" t="s">
        <v>49</v>
      </c>
      <c r="C29" s="59">
        <f>COUNTIF(C9:C18,"=XX")</f>
        <v>0</v>
      </c>
      <c r="G29" s="63" t="s">
        <v>49</v>
      </c>
      <c r="H29" s="63"/>
      <c r="I29" s="48">
        <f>COUNTIF(I9:I18,"=XX")</f>
        <v>0</v>
      </c>
    </row>
  </sheetData>
  <sheetProtection password="DC07" sheet="1" objects="1" scenarios="1" selectLockedCells="1" selectUnlockedCells="1"/>
  <mergeCells count="16">
    <mergeCell ref="K3:O3"/>
    <mergeCell ref="G22:H22"/>
    <mergeCell ref="G23:H23"/>
    <mergeCell ref="G24:H24"/>
    <mergeCell ref="A3:H3"/>
    <mergeCell ref="K6:O6"/>
    <mergeCell ref="G6:I6"/>
    <mergeCell ref="B5:C5"/>
    <mergeCell ref="B6:C6"/>
    <mergeCell ref="G5:I5"/>
    <mergeCell ref="G21:H21"/>
    <mergeCell ref="E1:F1"/>
    <mergeCell ref="G26:H26"/>
    <mergeCell ref="G27:H27"/>
    <mergeCell ref="G28:H28"/>
    <mergeCell ref="G29:H29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9"/>
  <sheetViews>
    <sheetView zoomScale="75" zoomScaleNormal="75" workbookViewId="0">
      <selection activeCell="G1" sqref="G1"/>
    </sheetView>
  </sheetViews>
  <sheetFormatPr defaultRowHeight="15.75" x14ac:dyDescent="0.25"/>
  <cols>
    <col min="1" max="1" width="11.140625" style="11" bestFit="1" customWidth="1"/>
    <col min="2" max="2" width="24.5703125" style="34" bestFit="1" customWidth="1"/>
    <col min="3" max="3" width="14.140625" style="34" customWidth="1"/>
    <col min="4" max="4" width="16.5703125" style="7" bestFit="1" customWidth="1"/>
    <col min="5" max="5" width="12.7109375" style="9" bestFit="1" customWidth="1"/>
    <col min="6" max="6" width="10.28515625" style="13" bestFit="1" customWidth="1"/>
    <col min="7" max="7" width="14.5703125" style="6" bestFit="1" customWidth="1"/>
    <col min="8" max="8" width="9.85546875" style="7" bestFit="1" customWidth="1"/>
    <col min="9" max="9" width="12.28515625" style="8" bestFit="1" customWidth="1"/>
    <col min="10" max="10" width="11.5703125" style="9" customWidth="1"/>
    <col min="11" max="11" width="14.5703125" style="10" bestFit="1" customWidth="1"/>
    <col min="12" max="12" width="7.5703125" style="10" bestFit="1" customWidth="1"/>
    <col min="13" max="15" width="10.85546875" style="11" bestFit="1" customWidth="1"/>
    <col min="16" max="16384" width="9.140625" style="11"/>
  </cols>
  <sheetData>
    <row r="1" spans="1:16" x14ac:dyDescent="0.25">
      <c r="A1" s="1" t="s">
        <v>13</v>
      </c>
      <c r="B1" s="2"/>
      <c r="C1" s="2"/>
      <c r="D1" s="3" t="s">
        <v>14</v>
      </c>
      <c r="E1" s="61" t="s">
        <v>51</v>
      </c>
      <c r="F1" s="61"/>
      <c r="G1" s="5">
        <v>16</v>
      </c>
      <c r="H1" s="5"/>
      <c r="I1" s="5"/>
      <c r="J1" s="5"/>
      <c r="K1" s="6"/>
      <c r="L1" s="7"/>
      <c r="M1" s="8"/>
      <c r="N1" s="9"/>
      <c r="O1" s="10"/>
    </row>
    <row r="2" spans="1:16" x14ac:dyDescent="0.25">
      <c r="A2" s="1"/>
      <c r="B2" s="2"/>
      <c r="C2" s="2"/>
      <c r="D2" s="3"/>
      <c r="E2" s="4"/>
      <c r="F2" s="5"/>
      <c r="G2" s="5"/>
      <c r="H2" s="5"/>
      <c r="I2" s="5"/>
      <c r="J2" s="5"/>
      <c r="K2" s="6"/>
      <c r="L2" s="7"/>
      <c r="M2" s="8"/>
      <c r="N2" s="9"/>
      <c r="O2" s="10"/>
    </row>
    <row r="3" spans="1:16" x14ac:dyDescent="0.25">
      <c r="A3" s="66" t="s">
        <v>15</v>
      </c>
      <c r="B3" s="66"/>
      <c r="C3" s="66"/>
      <c r="D3" s="66"/>
      <c r="E3" s="66"/>
      <c r="F3" s="66"/>
      <c r="G3" s="66"/>
      <c r="H3" s="66"/>
      <c r="I3" s="12"/>
      <c r="J3" s="41"/>
      <c r="K3" s="64"/>
      <c r="L3" s="64"/>
      <c r="M3" s="64"/>
      <c r="N3" s="64"/>
      <c r="O3" s="64"/>
    </row>
    <row r="4" spans="1:16" x14ac:dyDescent="0.25">
      <c r="A4" s="44"/>
      <c r="B4" s="44"/>
      <c r="C4" s="44"/>
      <c r="D4" s="44"/>
      <c r="E4" s="44"/>
      <c r="F4" s="44"/>
      <c r="G4" s="44"/>
      <c r="H4" s="44"/>
      <c r="I4" s="12"/>
      <c r="J4" s="41"/>
      <c r="K4" s="42"/>
      <c r="L4" s="42"/>
      <c r="M4" s="42"/>
      <c r="N4" s="42"/>
      <c r="O4" s="42"/>
    </row>
    <row r="5" spans="1:16" x14ac:dyDescent="0.25">
      <c r="A5" s="12"/>
      <c r="B5" s="69" t="s">
        <v>45</v>
      </c>
      <c r="C5" s="70"/>
      <c r="D5" s="12"/>
      <c r="E5" s="12"/>
      <c r="F5" s="12"/>
      <c r="G5" s="69" t="s">
        <v>46</v>
      </c>
      <c r="H5" s="69"/>
      <c r="I5" s="69"/>
      <c r="J5" s="41"/>
      <c r="K5" s="14"/>
      <c r="L5" s="14"/>
      <c r="M5" s="14"/>
      <c r="N5" s="14"/>
      <c r="O5" s="14"/>
    </row>
    <row r="6" spans="1:16" ht="47.25" customHeight="1" x14ac:dyDescent="0.25">
      <c r="A6" s="12"/>
      <c r="B6" s="68" t="s">
        <v>32</v>
      </c>
      <c r="C6" s="71"/>
      <c r="D6" s="45"/>
      <c r="E6" s="12"/>
      <c r="F6" s="12"/>
      <c r="G6" s="68" t="s">
        <v>32</v>
      </c>
      <c r="H6" s="68"/>
      <c r="I6" s="68"/>
      <c r="J6" s="38"/>
      <c r="K6" s="67" t="s">
        <v>27</v>
      </c>
      <c r="L6" s="67"/>
      <c r="M6" s="67"/>
      <c r="N6" s="67"/>
      <c r="O6" s="67"/>
      <c r="P6" s="10"/>
    </row>
    <row r="7" spans="1:16" s="18" customFormat="1" x14ac:dyDescent="0.25">
      <c r="A7" s="1" t="s">
        <v>0</v>
      </c>
      <c r="B7" s="15" t="s">
        <v>1</v>
      </c>
      <c r="C7" s="51" t="s">
        <v>50</v>
      </c>
      <c r="D7" s="16" t="s">
        <v>2</v>
      </c>
      <c r="E7" s="17" t="s">
        <v>3</v>
      </c>
      <c r="F7" s="18" t="s">
        <v>4</v>
      </c>
      <c r="G7" s="19" t="s">
        <v>5</v>
      </c>
      <c r="H7" s="20" t="s">
        <v>9</v>
      </c>
      <c r="I7" s="21" t="s">
        <v>10</v>
      </c>
      <c r="J7" s="21"/>
      <c r="K7" s="19" t="s">
        <v>5</v>
      </c>
      <c r="L7" s="22" t="s">
        <v>6</v>
      </c>
      <c r="M7" s="21" t="s">
        <v>7</v>
      </c>
      <c r="N7" s="23" t="s">
        <v>8</v>
      </c>
      <c r="O7" s="21" t="s">
        <v>9</v>
      </c>
    </row>
    <row r="8" spans="1:16" s="18" customFormat="1" x14ac:dyDescent="0.25">
      <c r="A8" s="1"/>
      <c r="B8" s="15"/>
      <c r="C8" s="52"/>
      <c r="D8" s="16"/>
      <c r="E8" s="24"/>
      <c r="G8" s="19" t="s">
        <v>11</v>
      </c>
      <c r="H8" s="19" t="s">
        <v>11</v>
      </c>
      <c r="K8" s="19" t="s">
        <v>26</v>
      </c>
      <c r="L8" s="22"/>
      <c r="M8" s="21" t="s">
        <v>28</v>
      </c>
      <c r="N8" s="21" t="s">
        <v>28</v>
      </c>
      <c r="O8" s="21" t="s">
        <v>28</v>
      </c>
    </row>
    <row r="9" spans="1:16" x14ac:dyDescent="0.25">
      <c r="B9" s="11" t="s">
        <v>16</v>
      </c>
      <c r="C9" s="53"/>
      <c r="D9" s="28" t="s">
        <v>12</v>
      </c>
      <c r="E9" s="27">
        <v>111.57396819922467</v>
      </c>
      <c r="F9" s="25">
        <v>216</v>
      </c>
      <c r="G9" s="26">
        <f t="shared" ref="G9:G18" si="0">(F9-E9)/E9</f>
        <v>0.93593544700600684</v>
      </c>
      <c r="H9" s="27">
        <f t="shared" ref="H9:H18" si="1">(F9-E9)/(0.1*E9)</f>
        <v>9.359354470060067</v>
      </c>
      <c r="I9" s="30" t="str">
        <f>IF(ABS(H9)&gt;2,IF(ABS(H9)&gt;3,"XX","X"),"")</f>
        <v>XX</v>
      </c>
      <c r="J9" s="28"/>
      <c r="K9" s="39">
        <f>(F9-L9)/L9</f>
        <v>0.98558518050589516</v>
      </c>
      <c r="L9" s="27">
        <v>108.78405123116737</v>
      </c>
      <c r="M9" s="27">
        <v>24.204161986352442</v>
      </c>
      <c r="N9" s="31">
        <f>M9/L9</f>
        <v>0.22249733956789602</v>
      </c>
      <c r="O9" s="27">
        <f>(F9-L9)/M9</f>
        <v>4.4296492821890103</v>
      </c>
    </row>
    <row r="10" spans="1:16" x14ac:dyDescent="0.25">
      <c r="B10" s="11" t="s">
        <v>17</v>
      </c>
      <c r="C10" s="53"/>
      <c r="D10" s="28" t="s">
        <v>12</v>
      </c>
      <c r="E10" s="40">
        <v>89.222075983087379</v>
      </c>
      <c r="F10" s="29">
        <v>82.3</v>
      </c>
      <c r="G10" s="26">
        <f t="shared" si="0"/>
        <v>-7.7582547893186277E-2</v>
      </c>
      <c r="H10" s="27">
        <f t="shared" si="1"/>
        <v>-0.77582547893186282</v>
      </c>
      <c r="I10" s="30" t="str">
        <f t="shared" ref="I10:I18" si="2">IF(ABS(H10)&gt;2,IF(ABS(H10)&gt;3,"XX","X"),"")</f>
        <v/>
      </c>
      <c r="J10" s="29"/>
      <c r="K10" s="39">
        <f t="shared" ref="K10:K17" si="3">(F10-L10)/L10</f>
        <v>-4.1531845163997284E-3</v>
      </c>
      <c r="L10" s="27">
        <v>82.643232593994597</v>
      </c>
      <c r="M10" s="27">
        <v>8.4352988398392412</v>
      </c>
      <c r="N10" s="31">
        <f>M10/L10</f>
        <v>0.10206883945694309</v>
      </c>
      <c r="O10" s="27">
        <f>(F10-L10)/M10</f>
        <v>-4.0690033691935093E-2</v>
      </c>
    </row>
    <row r="11" spans="1:16" x14ac:dyDescent="0.25">
      <c r="B11" s="11" t="s">
        <v>18</v>
      </c>
      <c r="C11" s="53"/>
      <c r="D11" s="28" t="s">
        <v>12</v>
      </c>
      <c r="E11" s="40">
        <v>108.97706785876056</v>
      </c>
      <c r="F11" s="29">
        <v>93</v>
      </c>
      <c r="G11" s="26">
        <f t="shared" si="0"/>
        <v>-0.14660944887476327</v>
      </c>
      <c r="H11" s="27">
        <f t="shared" si="1"/>
        <v>-1.4660944887476324</v>
      </c>
      <c r="I11" s="30" t="str">
        <f t="shared" si="2"/>
        <v/>
      </c>
      <c r="J11" s="29"/>
      <c r="K11" s="39">
        <f t="shared" si="3"/>
        <v>-2.6695755526550749E-2</v>
      </c>
      <c r="L11" s="27">
        <v>95.550800819030997</v>
      </c>
      <c r="M11" s="27">
        <v>5.0274968696007916</v>
      </c>
      <c r="N11" s="31">
        <f t="shared" ref="N11:N18" si="4">M11/L11</f>
        <v>5.2615957443649781E-2</v>
      </c>
      <c r="O11" s="27">
        <f>(F11-L11)/M11</f>
        <v>-0.50736994675315295</v>
      </c>
    </row>
    <row r="12" spans="1:16" x14ac:dyDescent="0.25">
      <c r="B12" s="11" t="s">
        <v>19</v>
      </c>
      <c r="C12" s="53"/>
      <c r="D12" s="28" t="s">
        <v>12</v>
      </c>
      <c r="E12" s="40">
        <v>103.96876005929414</v>
      </c>
      <c r="F12" s="29">
        <v>96.4</v>
      </c>
      <c r="G12" s="26">
        <f t="shared" si="0"/>
        <v>-7.2798406511509955E-2</v>
      </c>
      <c r="H12" s="27">
        <f t="shared" si="1"/>
        <v>-0.72798406511509961</v>
      </c>
      <c r="I12" s="30" t="str">
        <f t="shared" si="2"/>
        <v/>
      </c>
      <c r="J12" s="29"/>
      <c r="K12" s="39">
        <f t="shared" si="3"/>
        <v>-3.5969969243887727E-2</v>
      </c>
      <c r="L12" s="27">
        <v>99.996884873380068</v>
      </c>
      <c r="M12" s="27">
        <v>9.0549623733496496</v>
      </c>
      <c r="N12" s="31">
        <f>M12/L12</f>
        <v>9.0552444556801878E-2</v>
      </c>
      <c r="O12" s="27">
        <f>(F12-L12)/M12</f>
        <v>-0.39722803089346115</v>
      </c>
    </row>
    <row r="13" spans="1:16" x14ac:dyDescent="0.25">
      <c r="B13" s="11" t="s">
        <v>20</v>
      </c>
      <c r="C13" s="53"/>
      <c r="D13" s="28" t="s">
        <v>12</v>
      </c>
      <c r="E13" s="40">
        <v>118.90093701696263</v>
      </c>
      <c r="F13" s="29">
        <v>128</v>
      </c>
      <c r="G13" s="26">
        <f t="shared" si="0"/>
        <v>7.6526419482625951E-2</v>
      </c>
      <c r="H13" s="27">
        <f t="shared" si="1"/>
        <v>0.76526419482625951</v>
      </c>
      <c r="I13" s="30" t="str">
        <f t="shared" si="2"/>
        <v/>
      </c>
      <c r="J13" s="29"/>
      <c r="K13" s="39">
        <f t="shared" si="3"/>
        <v>7.6982407182252105E-2</v>
      </c>
      <c r="L13" s="27">
        <v>118.85059509457635</v>
      </c>
      <c r="M13" s="27">
        <v>9.7267538811065819</v>
      </c>
      <c r="N13" s="31">
        <f>M13/L13</f>
        <v>8.1840178194870938E-2</v>
      </c>
      <c r="O13" s="27">
        <f t="shared" ref="O13:O18" si="5">(F13-L13)/M13</f>
        <v>0.94064320093424147</v>
      </c>
    </row>
    <row r="14" spans="1:16" x14ac:dyDescent="0.25">
      <c r="B14" s="11" t="s">
        <v>21</v>
      </c>
      <c r="C14" s="53"/>
      <c r="D14" s="28" t="s">
        <v>12</v>
      </c>
      <c r="E14" s="40">
        <v>49.619345791010133</v>
      </c>
      <c r="F14" s="29">
        <v>49.2</v>
      </c>
      <c r="G14" s="26">
        <f t="shared" si="0"/>
        <v>-8.4512559431226073E-3</v>
      </c>
      <c r="H14" s="27">
        <f t="shared" si="1"/>
        <v>-8.451255943122607E-2</v>
      </c>
      <c r="I14" s="30" t="str">
        <f t="shared" si="2"/>
        <v/>
      </c>
      <c r="J14" s="19"/>
      <c r="K14" s="39">
        <f t="shared" si="3"/>
        <v>1.292793490339296E-2</v>
      </c>
      <c r="L14" s="27">
        <v>48.572063524630117</v>
      </c>
      <c r="M14" s="27">
        <v>10.586243644806403</v>
      </c>
      <c r="N14" s="31">
        <f t="shared" si="4"/>
        <v>0.21794922588451052</v>
      </c>
      <c r="O14" s="27">
        <f t="shared" si="5"/>
        <v>5.9316268965522112E-2</v>
      </c>
    </row>
    <row r="15" spans="1:16" x14ac:dyDescent="0.25">
      <c r="B15" s="11" t="s">
        <v>22</v>
      </c>
      <c r="C15" s="53"/>
      <c r="D15" s="28" t="s">
        <v>12</v>
      </c>
      <c r="E15" s="40">
        <v>69.467084107414195</v>
      </c>
      <c r="F15" s="29">
        <v>68.099999999999994</v>
      </c>
      <c r="G15" s="26">
        <f t="shared" si="0"/>
        <v>-1.9679595379307017E-2</v>
      </c>
      <c r="H15" s="27">
        <f t="shared" si="1"/>
        <v>-0.19679595379307019</v>
      </c>
      <c r="I15" s="30" t="str">
        <f t="shared" si="2"/>
        <v/>
      </c>
      <c r="J15" s="29"/>
      <c r="K15" s="39">
        <f t="shared" si="3"/>
        <v>1.6731292192993293E-2</v>
      </c>
      <c r="L15" s="27">
        <v>66.979348941955678</v>
      </c>
      <c r="M15" s="27">
        <v>5.8671168566173337</v>
      </c>
      <c r="N15" s="31">
        <f t="shared" si="4"/>
        <v>8.7595907534153236E-2</v>
      </c>
      <c r="O15" s="27">
        <f t="shared" si="5"/>
        <v>0.19100540954461645</v>
      </c>
    </row>
    <row r="16" spans="1:16" x14ac:dyDescent="0.25">
      <c r="B16" s="33" t="s">
        <v>23</v>
      </c>
      <c r="C16" s="54"/>
      <c r="D16" s="28" t="s">
        <v>12</v>
      </c>
      <c r="E16" s="40">
        <v>158.78190653123241</v>
      </c>
      <c r="F16" s="29">
        <v>146</v>
      </c>
      <c r="G16" s="26">
        <f t="shared" si="0"/>
        <v>-8.04997673253042E-2</v>
      </c>
      <c r="H16" s="27">
        <f t="shared" si="1"/>
        <v>-0.80499767325304206</v>
      </c>
      <c r="I16" s="30" t="str">
        <f t="shared" si="2"/>
        <v/>
      </c>
      <c r="J16" s="29"/>
      <c r="K16" s="39">
        <f t="shared" si="3"/>
        <v>-4.1162547060824332E-2</v>
      </c>
      <c r="L16" s="27">
        <v>152.26772749902332</v>
      </c>
      <c r="M16" s="27">
        <v>15.384335500690883</v>
      </c>
      <c r="N16" s="31">
        <f t="shared" si="4"/>
        <v>0.10103477442906975</v>
      </c>
      <c r="O16" s="27">
        <f t="shared" si="5"/>
        <v>-0.40740969921917336</v>
      </c>
    </row>
    <row r="17" spans="2:15" x14ac:dyDescent="0.25">
      <c r="B17" s="33" t="s">
        <v>24</v>
      </c>
      <c r="C17" s="54"/>
      <c r="D17" s="28" t="s">
        <v>12</v>
      </c>
      <c r="E17" s="40">
        <v>27.731185778527163</v>
      </c>
      <c r="F17" s="29">
        <v>18.2</v>
      </c>
      <c r="G17" s="26">
        <f t="shared" si="0"/>
        <v>-0.3436991787746545</v>
      </c>
      <c r="H17" s="27">
        <f t="shared" si="1"/>
        <v>-3.4369917877465443</v>
      </c>
      <c r="I17" s="30" t="str">
        <f t="shared" si="2"/>
        <v>XX</v>
      </c>
      <c r="J17" s="29"/>
      <c r="K17" s="39">
        <f t="shared" si="3"/>
        <v>-0.31803274061897507</v>
      </c>
      <c r="L17" s="27">
        <v>26.687498189456917</v>
      </c>
      <c r="M17" s="27">
        <v>2.5611403305594775</v>
      </c>
      <c r="N17" s="31">
        <f t="shared" si="4"/>
        <v>9.5967794072629634E-2</v>
      </c>
      <c r="O17" s="27">
        <f t="shared" si="5"/>
        <v>-3.3139528077334348</v>
      </c>
    </row>
    <row r="18" spans="2:15" x14ac:dyDescent="0.25">
      <c r="B18" s="33" t="s">
        <v>25</v>
      </c>
      <c r="C18" s="54"/>
      <c r="D18" s="28" t="s">
        <v>12</v>
      </c>
      <c r="E18" s="40">
        <v>89.12932954235653</v>
      </c>
      <c r="F18" s="29">
        <v>70.099999999999994</v>
      </c>
      <c r="G18" s="26">
        <f t="shared" si="0"/>
        <v>-0.21350244235050947</v>
      </c>
      <c r="H18" s="27">
        <f t="shared" si="1"/>
        <v>-2.1350244235050946</v>
      </c>
      <c r="I18" s="30" t="str">
        <f t="shared" si="2"/>
        <v>X</v>
      </c>
      <c r="J18" s="29"/>
      <c r="K18" s="39">
        <f>(F18-L18)/L18</f>
        <v>-0.19156279770483398</v>
      </c>
      <c r="L18" s="27">
        <v>86.710507385094331</v>
      </c>
      <c r="M18" s="27">
        <v>14.604598946088391</v>
      </c>
      <c r="N18" s="31">
        <f t="shared" si="4"/>
        <v>0.16842940246246263</v>
      </c>
      <c r="O18" s="27">
        <f t="shared" si="5"/>
        <v>-1.1373477249468187</v>
      </c>
    </row>
    <row r="19" spans="2:15" x14ac:dyDescent="0.25">
      <c r="B19" s="33"/>
      <c r="C19" s="54"/>
      <c r="D19" s="28"/>
      <c r="E19" s="40"/>
      <c r="F19" s="29"/>
      <c r="G19" s="26"/>
      <c r="H19" s="27"/>
      <c r="I19" s="30"/>
      <c r="J19" s="29"/>
      <c r="K19" s="39"/>
      <c r="L19" s="27"/>
      <c r="M19" s="27"/>
      <c r="N19" s="31"/>
      <c r="O19" s="27"/>
    </row>
    <row r="20" spans="2:15" x14ac:dyDescent="0.25">
      <c r="C20" s="55"/>
      <c r="G20" s="13"/>
      <c r="H20" s="13"/>
      <c r="I20" s="13"/>
      <c r="J20" s="13"/>
      <c r="K20" s="35"/>
      <c r="L20" s="7"/>
      <c r="M20" s="8"/>
      <c r="N20" s="9"/>
      <c r="O20" s="10"/>
    </row>
    <row r="21" spans="2:15" ht="18.75" x14ac:dyDescent="0.3">
      <c r="B21" s="46" t="s">
        <v>48</v>
      </c>
      <c r="C21" s="56"/>
      <c r="G21" s="72" t="s">
        <v>48</v>
      </c>
      <c r="H21" s="72"/>
      <c r="I21" s="13"/>
      <c r="J21" s="13"/>
      <c r="K21" s="6"/>
      <c r="L21" s="7"/>
      <c r="M21" s="7"/>
      <c r="N21" s="9"/>
      <c r="O21" s="10"/>
    </row>
    <row r="22" spans="2:15" x14ac:dyDescent="0.25">
      <c r="B22" s="43" t="s">
        <v>29</v>
      </c>
      <c r="C22" s="57">
        <f>COUNTA(B10:B15,B17:B18)</f>
        <v>8</v>
      </c>
      <c r="G22" s="65" t="s">
        <v>29</v>
      </c>
      <c r="H22" s="65"/>
      <c r="I22" s="36">
        <v>8</v>
      </c>
      <c r="J22" s="13"/>
      <c r="K22" s="6"/>
      <c r="L22" s="7"/>
      <c r="M22" s="8"/>
      <c r="N22" s="9"/>
      <c r="O22" s="10"/>
    </row>
    <row r="23" spans="2:15" x14ac:dyDescent="0.25">
      <c r="B23" s="43" t="s">
        <v>30</v>
      </c>
      <c r="C23" s="57">
        <f>COUNTIF(C10:C15,"=X")+ COUNTIF(C17:C18,"=X")</f>
        <v>0</v>
      </c>
      <c r="G23" s="65" t="s">
        <v>30</v>
      </c>
      <c r="H23" s="65"/>
      <c r="I23" s="36">
        <f>COUNTIF(I10:I15,"=X")+ COUNTIF(I17:I18,"=X")</f>
        <v>1</v>
      </c>
      <c r="J23" s="13"/>
      <c r="K23" s="6"/>
      <c r="L23" s="7"/>
      <c r="M23" s="8"/>
      <c r="N23" s="9"/>
      <c r="O23" s="10"/>
    </row>
    <row r="24" spans="2:15" x14ac:dyDescent="0.25">
      <c r="B24" s="43" t="s">
        <v>49</v>
      </c>
      <c r="C24" s="57">
        <f>COUNTIF(C10:C15,"=XX")+COUNTIF(C17:C18,"=XX")</f>
        <v>0</v>
      </c>
      <c r="G24" s="65" t="s">
        <v>49</v>
      </c>
      <c r="H24" s="65"/>
      <c r="I24" s="36">
        <f>COUNTIF(I10:I15,"=XX")+COUNTIF(I17:I18,"=XX")</f>
        <v>1</v>
      </c>
      <c r="J24" s="13"/>
      <c r="K24" s="6"/>
      <c r="L24" s="7"/>
      <c r="M24" s="7"/>
      <c r="N24" s="9"/>
      <c r="O24" s="10"/>
    </row>
    <row r="25" spans="2:15" x14ac:dyDescent="0.25">
      <c r="B25" s="43"/>
      <c r="C25" s="57"/>
      <c r="G25" s="43"/>
      <c r="H25" s="43"/>
      <c r="I25" s="36"/>
      <c r="J25" s="13"/>
      <c r="K25" s="6"/>
      <c r="L25" s="7"/>
      <c r="M25" s="7"/>
      <c r="N25" s="9"/>
      <c r="O25" s="10"/>
    </row>
    <row r="26" spans="2:15" ht="18.75" x14ac:dyDescent="0.3">
      <c r="B26" s="49" t="s">
        <v>47</v>
      </c>
      <c r="C26" s="58"/>
      <c r="G26" s="62" t="s">
        <v>47</v>
      </c>
      <c r="H26" s="62"/>
      <c r="I26" s="47"/>
    </row>
    <row r="27" spans="2:15" x14ac:dyDescent="0.25">
      <c r="B27" s="50" t="s">
        <v>29</v>
      </c>
      <c r="C27" s="59">
        <f>COUNTA(B9:B18)</f>
        <v>10</v>
      </c>
      <c r="G27" s="63" t="s">
        <v>29</v>
      </c>
      <c r="H27" s="63"/>
      <c r="I27" s="48">
        <v>10</v>
      </c>
    </row>
    <row r="28" spans="2:15" x14ac:dyDescent="0.25">
      <c r="B28" s="50" t="s">
        <v>30</v>
      </c>
      <c r="C28" s="59">
        <f>COUNTIF(C9:C18,"=X")</f>
        <v>0</v>
      </c>
      <c r="G28" s="63" t="s">
        <v>30</v>
      </c>
      <c r="H28" s="63"/>
      <c r="I28" s="48">
        <f>COUNTIF(I9:I18,"=X")</f>
        <v>1</v>
      </c>
    </row>
    <row r="29" spans="2:15" x14ac:dyDescent="0.25">
      <c r="B29" s="50" t="s">
        <v>49</v>
      </c>
      <c r="C29" s="59">
        <f>COUNTIF(C9:C18,"=XX")</f>
        <v>0</v>
      </c>
      <c r="G29" s="63" t="s">
        <v>49</v>
      </c>
      <c r="H29" s="63"/>
      <c r="I29" s="48">
        <f>COUNTIF(I9:I18,"=XX")</f>
        <v>2</v>
      </c>
    </row>
  </sheetData>
  <sheetProtection password="DC07" sheet="1" objects="1" scenarios="1" selectLockedCells="1" selectUnlockedCells="1"/>
  <mergeCells count="16">
    <mergeCell ref="E1:F1"/>
    <mergeCell ref="K3:O3"/>
    <mergeCell ref="G27:H27"/>
    <mergeCell ref="G28:H28"/>
    <mergeCell ref="G29:H29"/>
    <mergeCell ref="A3:H3"/>
    <mergeCell ref="K6:O6"/>
    <mergeCell ref="G6:I6"/>
    <mergeCell ref="G22:H22"/>
    <mergeCell ref="G23:H23"/>
    <mergeCell ref="G24:H24"/>
    <mergeCell ref="G21:H21"/>
    <mergeCell ref="G26:H26"/>
    <mergeCell ref="B6:C6"/>
    <mergeCell ref="B5:C5"/>
    <mergeCell ref="G5:I5"/>
  </mergeCells>
  <pageMargins left="0.75" right="0.75" top="1" bottom="1" header="0.5" footer="0.5"/>
  <pageSetup paperSize="9" scale="57" orientation="landscape" r:id="rId1"/>
  <headerFooter alignWithMargins="0">
    <oddHeader>&amp;CDefinitieve rapportering resultaten LABS 2012 - v1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9"/>
  <sheetViews>
    <sheetView zoomScale="75" zoomScaleNormal="75" workbookViewId="0">
      <selection activeCell="G1" sqref="G1"/>
    </sheetView>
  </sheetViews>
  <sheetFormatPr defaultRowHeight="15.75" x14ac:dyDescent="0.25"/>
  <cols>
    <col min="1" max="1" width="11.140625" style="11" bestFit="1" customWidth="1"/>
    <col min="2" max="2" width="24.5703125" style="34" bestFit="1" customWidth="1"/>
    <col min="3" max="3" width="14.140625" style="34" customWidth="1"/>
    <col min="4" max="4" width="16.5703125" style="7" bestFit="1" customWidth="1"/>
    <col min="5" max="5" width="12.7109375" style="9" bestFit="1" customWidth="1"/>
    <col min="6" max="6" width="10.28515625" style="13" bestFit="1" customWidth="1"/>
    <col min="7" max="7" width="14.5703125" style="6" bestFit="1" customWidth="1"/>
    <col min="8" max="8" width="9.85546875" style="7" bestFit="1" customWidth="1"/>
    <col min="9" max="9" width="12.28515625" style="8" bestFit="1" customWidth="1"/>
    <col min="10" max="10" width="11.5703125" style="9" customWidth="1"/>
    <col min="11" max="11" width="14.5703125" style="10" bestFit="1" customWidth="1"/>
    <col min="12" max="12" width="7.5703125" style="10" bestFit="1" customWidth="1"/>
    <col min="13" max="15" width="10.85546875" style="11" bestFit="1" customWidth="1"/>
    <col min="16" max="16384" width="9.140625" style="11"/>
  </cols>
  <sheetData>
    <row r="1" spans="1:16" x14ac:dyDescent="0.25">
      <c r="A1" s="1" t="s">
        <v>13</v>
      </c>
      <c r="B1" s="2"/>
      <c r="C1" s="2"/>
      <c r="D1" s="3" t="s">
        <v>14</v>
      </c>
      <c r="E1" s="61" t="s">
        <v>51</v>
      </c>
      <c r="F1" s="61"/>
      <c r="G1" s="5">
        <v>18</v>
      </c>
      <c r="H1" s="5"/>
      <c r="I1" s="5"/>
      <c r="J1" s="5"/>
      <c r="K1" s="6"/>
      <c r="L1" s="7"/>
      <c r="M1" s="8"/>
      <c r="N1" s="9"/>
      <c r="O1" s="10"/>
    </row>
    <row r="2" spans="1:16" x14ac:dyDescent="0.25">
      <c r="A2" s="1"/>
      <c r="B2" s="2"/>
      <c r="C2" s="2"/>
      <c r="D2" s="3"/>
      <c r="E2" s="4"/>
      <c r="F2" s="5"/>
      <c r="G2" s="5"/>
      <c r="H2" s="5"/>
      <c r="I2" s="5"/>
      <c r="J2" s="5"/>
      <c r="K2" s="6"/>
      <c r="L2" s="7"/>
      <c r="M2" s="8"/>
      <c r="N2" s="9"/>
      <c r="O2" s="10"/>
    </row>
    <row r="3" spans="1:16" x14ac:dyDescent="0.25">
      <c r="A3" s="66" t="s">
        <v>15</v>
      </c>
      <c r="B3" s="66"/>
      <c r="C3" s="66"/>
      <c r="D3" s="66"/>
      <c r="E3" s="66"/>
      <c r="F3" s="66"/>
      <c r="G3" s="66"/>
      <c r="H3" s="66"/>
      <c r="I3" s="12"/>
      <c r="J3" s="41"/>
      <c r="K3" s="64"/>
      <c r="L3" s="64"/>
      <c r="M3" s="64"/>
      <c r="N3" s="64"/>
      <c r="O3" s="64"/>
    </row>
    <row r="4" spans="1:16" x14ac:dyDescent="0.25">
      <c r="A4" s="44"/>
      <c r="B4" s="44"/>
      <c r="C4" s="44"/>
      <c r="D4" s="44"/>
      <c r="E4" s="44"/>
      <c r="F4" s="44"/>
      <c r="G4" s="44"/>
      <c r="H4" s="44"/>
      <c r="I4" s="12"/>
      <c r="J4" s="41"/>
      <c r="K4" s="42"/>
      <c r="L4" s="42"/>
      <c r="M4" s="42"/>
      <c r="N4" s="42"/>
      <c r="O4" s="42"/>
    </row>
    <row r="5" spans="1:16" x14ac:dyDescent="0.25">
      <c r="A5" s="12"/>
      <c r="B5" s="69" t="s">
        <v>45</v>
      </c>
      <c r="C5" s="70"/>
      <c r="D5" s="12"/>
      <c r="E5" s="12"/>
      <c r="F5" s="12"/>
      <c r="G5" s="69" t="s">
        <v>46</v>
      </c>
      <c r="H5" s="69"/>
      <c r="I5" s="69"/>
      <c r="J5" s="41"/>
      <c r="K5" s="14"/>
      <c r="L5" s="14"/>
      <c r="M5" s="14"/>
      <c r="N5" s="14"/>
      <c r="O5" s="14"/>
    </row>
    <row r="6" spans="1:16" ht="47.25" customHeight="1" x14ac:dyDescent="0.25">
      <c r="A6" s="12"/>
      <c r="B6" s="68" t="s">
        <v>32</v>
      </c>
      <c r="C6" s="71"/>
      <c r="D6" s="12"/>
      <c r="E6" s="12"/>
      <c r="F6" s="12"/>
      <c r="G6" s="68" t="s">
        <v>32</v>
      </c>
      <c r="H6" s="68"/>
      <c r="I6" s="68"/>
      <c r="J6" s="38"/>
      <c r="K6" s="67" t="s">
        <v>27</v>
      </c>
      <c r="L6" s="67"/>
      <c r="M6" s="67"/>
      <c r="N6" s="67"/>
      <c r="O6" s="67"/>
      <c r="P6" s="10"/>
    </row>
    <row r="7" spans="1:16" s="18" customFormat="1" x14ac:dyDescent="0.25">
      <c r="A7" s="1" t="s">
        <v>0</v>
      </c>
      <c r="B7" s="15" t="s">
        <v>1</v>
      </c>
      <c r="C7" s="52" t="s">
        <v>50</v>
      </c>
      <c r="D7" s="16" t="s">
        <v>2</v>
      </c>
      <c r="E7" s="17" t="s">
        <v>3</v>
      </c>
      <c r="F7" s="18" t="s">
        <v>4</v>
      </c>
      <c r="G7" s="19" t="s">
        <v>5</v>
      </c>
      <c r="H7" s="20" t="s">
        <v>9</v>
      </c>
      <c r="I7" s="21" t="s">
        <v>10</v>
      </c>
      <c r="J7" s="21"/>
      <c r="K7" s="19" t="s">
        <v>5</v>
      </c>
      <c r="L7" s="22" t="s">
        <v>6</v>
      </c>
      <c r="M7" s="21" t="s">
        <v>7</v>
      </c>
      <c r="N7" s="23" t="s">
        <v>8</v>
      </c>
      <c r="O7" s="21" t="s">
        <v>9</v>
      </c>
    </row>
    <row r="8" spans="1:16" s="18" customFormat="1" x14ac:dyDescent="0.25">
      <c r="A8" s="1"/>
      <c r="B8" s="15"/>
      <c r="C8" s="52"/>
      <c r="D8" s="16"/>
      <c r="E8" s="24"/>
      <c r="G8" s="19" t="s">
        <v>11</v>
      </c>
      <c r="H8" s="19" t="s">
        <v>11</v>
      </c>
      <c r="K8" s="19" t="s">
        <v>26</v>
      </c>
      <c r="L8" s="22"/>
      <c r="M8" s="21" t="s">
        <v>28</v>
      </c>
      <c r="N8" s="21" t="s">
        <v>28</v>
      </c>
      <c r="O8" s="21" t="s">
        <v>28</v>
      </c>
    </row>
    <row r="9" spans="1:16" x14ac:dyDescent="0.25">
      <c r="B9" s="11" t="s">
        <v>16</v>
      </c>
      <c r="C9" s="53"/>
      <c r="D9" s="28" t="s">
        <v>12</v>
      </c>
      <c r="E9" s="27">
        <v>111.57396819922467</v>
      </c>
      <c r="F9" s="25">
        <v>98</v>
      </c>
      <c r="G9" s="26">
        <f t="shared" ref="G9:G18" si="0">(F9-E9)/E9</f>
        <v>-0.12165891756208948</v>
      </c>
      <c r="H9" s="27">
        <f t="shared" ref="H9:H18" si="1">(F9-E9)/(0.1*E9)</f>
        <v>-1.2165891756208946</v>
      </c>
      <c r="I9" s="28" t="str">
        <f>IF(ABS(H9)&gt;2,IF(ABS(H9)&gt;3,"XX","X"),"")</f>
        <v/>
      </c>
      <c r="J9" s="28"/>
      <c r="K9" s="39">
        <f>(F9-L9)/L9</f>
        <v>-9.9132649585288321E-2</v>
      </c>
      <c r="L9" s="27">
        <v>108.78405123116737</v>
      </c>
      <c r="M9" s="27">
        <v>24.204161986352442</v>
      </c>
      <c r="N9" s="31">
        <f>M9/L9</f>
        <v>0.22249733956789602</v>
      </c>
      <c r="O9" s="27">
        <f>(F9-L9)/M9</f>
        <v>-0.44554532552079157</v>
      </c>
    </row>
    <row r="10" spans="1:16" x14ac:dyDescent="0.25">
      <c r="B10" s="11" t="s">
        <v>17</v>
      </c>
      <c r="C10" s="53"/>
      <c r="D10" s="28" t="s">
        <v>12</v>
      </c>
      <c r="E10" s="40">
        <v>89.222075983087379</v>
      </c>
      <c r="F10" s="29">
        <v>87</v>
      </c>
      <c r="G10" s="26">
        <f t="shared" si="0"/>
        <v>-2.4905002025603928E-2</v>
      </c>
      <c r="H10" s="27">
        <f t="shared" si="1"/>
        <v>-0.24905002025603928</v>
      </c>
      <c r="I10" s="30" t="str">
        <f t="shared" ref="I10:I18" si="2">IF(ABS(H10)&gt;2,IF(ABS(H10)&gt;3,"XX","X"),"")</f>
        <v/>
      </c>
      <c r="J10" s="29"/>
      <c r="K10" s="39">
        <f t="shared" ref="K10:K17" si="3">(F10-L10)/L10</f>
        <v>5.2717775784607859E-2</v>
      </c>
      <c r="L10" s="27">
        <v>82.643232593994597</v>
      </c>
      <c r="M10" s="27">
        <v>8.4352988398392412</v>
      </c>
      <c r="N10" s="31">
        <f>M10/L10</f>
        <v>0.10206883945694309</v>
      </c>
      <c r="O10" s="27">
        <f>(F10-L10)/M10</f>
        <v>0.51649236010806632</v>
      </c>
    </row>
    <row r="11" spans="1:16" x14ac:dyDescent="0.25">
      <c r="B11" s="11" t="s">
        <v>18</v>
      </c>
      <c r="C11" s="53"/>
      <c r="D11" s="28" t="s">
        <v>12</v>
      </c>
      <c r="E11" s="40">
        <v>108.97706785876056</v>
      </c>
      <c r="F11" s="29">
        <v>95</v>
      </c>
      <c r="G11" s="26">
        <f t="shared" si="0"/>
        <v>-0.12825696390432806</v>
      </c>
      <c r="H11" s="27">
        <f t="shared" si="1"/>
        <v>-1.2825696390432806</v>
      </c>
      <c r="I11" s="30" t="str">
        <f t="shared" si="2"/>
        <v/>
      </c>
      <c r="J11" s="29"/>
      <c r="K11" s="39">
        <f t="shared" si="3"/>
        <v>-5.7644814518529154E-3</v>
      </c>
      <c r="L11" s="27">
        <v>95.550800819030997</v>
      </c>
      <c r="M11" s="27">
        <v>5.0274968696007916</v>
      </c>
      <c r="N11" s="31">
        <f t="shared" ref="N11:N18" si="4">M11/L11</f>
        <v>5.2615957443649781E-2</v>
      </c>
      <c r="O11" s="27">
        <f>(F11-L11)/M11</f>
        <v>-0.10955766523922926</v>
      </c>
    </row>
    <row r="12" spans="1:16" x14ac:dyDescent="0.25">
      <c r="B12" s="11" t="s">
        <v>19</v>
      </c>
      <c r="C12" s="53"/>
      <c r="D12" s="28" t="s">
        <v>12</v>
      </c>
      <c r="E12" s="40">
        <v>103.96876005929414</v>
      </c>
      <c r="F12" s="29">
        <v>92</v>
      </c>
      <c r="G12" s="26">
        <f t="shared" si="0"/>
        <v>-0.11511881119355727</v>
      </c>
      <c r="H12" s="27">
        <f t="shared" si="1"/>
        <v>-1.1511881119355727</v>
      </c>
      <c r="I12" s="30" t="str">
        <f t="shared" si="2"/>
        <v/>
      </c>
      <c r="J12" s="29"/>
      <c r="K12" s="39">
        <f t="shared" si="3"/>
        <v>-7.9971339942299546E-2</v>
      </c>
      <c r="L12" s="27">
        <v>99.996884873380068</v>
      </c>
      <c r="M12" s="27">
        <v>9.0549623733496496</v>
      </c>
      <c r="N12" s="31">
        <f>M12/L12</f>
        <v>9.0552444556801878E-2</v>
      </c>
      <c r="O12" s="27">
        <f>(F12-L12)/M12</f>
        <v>-0.88314943162174919</v>
      </c>
    </row>
    <row r="13" spans="1:16" x14ac:dyDescent="0.25">
      <c r="B13" s="11" t="s">
        <v>20</v>
      </c>
      <c r="C13" s="53"/>
      <c r="D13" s="28" t="s">
        <v>12</v>
      </c>
      <c r="E13" s="40">
        <v>118.90093701696263</v>
      </c>
      <c r="F13" s="29">
        <v>108</v>
      </c>
      <c r="G13" s="26">
        <f t="shared" si="0"/>
        <v>-9.168083356153435E-2</v>
      </c>
      <c r="H13" s="27">
        <f t="shared" si="1"/>
        <v>-0.91680833561534347</v>
      </c>
      <c r="I13" s="30" t="str">
        <f t="shared" si="2"/>
        <v/>
      </c>
      <c r="J13" s="29"/>
      <c r="K13" s="39">
        <f t="shared" si="3"/>
        <v>-9.1296093939974787E-2</v>
      </c>
      <c r="L13" s="27">
        <v>118.85059509457635</v>
      </c>
      <c r="M13" s="27">
        <v>9.7267538811065819</v>
      </c>
      <c r="N13" s="31">
        <f>M13/L13</f>
        <v>8.1840178194870938E-2</v>
      </c>
      <c r="O13" s="27">
        <f t="shared" ref="O13:O18" si="5">(F13-L13)/M13</f>
        <v>-1.115541240912113</v>
      </c>
    </row>
    <row r="14" spans="1:16" x14ac:dyDescent="0.25">
      <c r="B14" s="11" t="s">
        <v>21</v>
      </c>
      <c r="C14" s="53"/>
      <c r="D14" s="28" t="s">
        <v>12</v>
      </c>
      <c r="E14" s="40">
        <v>49.619345791010133</v>
      </c>
      <c r="F14" s="29">
        <v>37</v>
      </c>
      <c r="G14" s="26">
        <f t="shared" si="0"/>
        <v>-0.25432309898161665</v>
      </c>
      <c r="H14" s="27">
        <f t="shared" si="1"/>
        <v>-2.5432309898161662</v>
      </c>
      <c r="I14" s="30" t="str">
        <f t="shared" si="2"/>
        <v>X</v>
      </c>
      <c r="J14" s="19"/>
      <c r="K14" s="39">
        <f t="shared" si="3"/>
        <v>-0.23824525220679801</v>
      </c>
      <c r="L14" s="27">
        <v>48.572063524630117</v>
      </c>
      <c r="M14" s="27">
        <v>10.586243644806403</v>
      </c>
      <c r="N14" s="31">
        <f t="shared" si="4"/>
        <v>0.21794922588451052</v>
      </c>
      <c r="O14" s="27">
        <f t="shared" si="5"/>
        <v>-1.0931227272770503</v>
      </c>
    </row>
    <row r="15" spans="1:16" x14ac:dyDescent="0.25">
      <c r="B15" s="11" t="s">
        <v>22</v>
      </c>
      <c r="C15" s="53"/>
      <c r="D15" s="28" t="s">
        <v>12</v>
      </c>
      <c r="E15" s="40">
        <v>69.467084107414195</v>
      </c>
      <c r="F15" s="29">
        <v>61</v>
      </c>
      <c r="G15" s="26">
        <f t="shared" si="0"/>
        <v>-0.12188627486252163</v>
      </c>
      <c r="H15" s="27">
        <f t="shared" si="1"/>
        <v>-1.2188627486252164</v>
      </c>
      <c r="I15" s="30" t="str">
        <f t="shared" si="2"/>
        <v/>
      </c>
      <c r="J15" s="29"/>
      <c r="K15" s="39">
        <f t="shared" si="3"/>
        <v>-8.9271529753706377E-2</v>
      </c>
      <c r="L15" s="27">
        <v>66.979348941955678</v>
      </c>
      <c r="M15" s="27">
        <v>5.8671168566173337</v>
      </c>
      <c r="N15" s="31">
        <f t="shared" si="4"/>
        <v>8.7595907534153236E-2</v>
      </c>
      <c r="O15" s="27">
        <f t="shared" si="5"/>
        <v>-1.0191290011910639</v>
      </c>
    </row>
    <row r="16" spans="1:16" x14ac:dyDescent="0.25">
      <c r="B16" s="33" t="s">
        <v>23</v>
      </c>
      <c r="C16" s="54"/>
      <c r="D16" s="28" t="s">
        <v>12</v>
      </c>
      <c r="E16" s="40">
        <v>158.78190653123241</v>
      </c>
      <c r="F16" s="29">
        <v>157</v>
      </c>
      <c r="G16" s="26">
        <f t="shared" si="0"/>
        <v>-1.122235253474493E-2</v>
      </c>
      <c r="H16" s="27">
        <f t="shared" si="1"/>
        <v>-0.1122235253474493</v>
      </c>
      <c r="I16" s="30" t="str">
        <f t="shared" si="2"/>
        <v/>
      </c>
      <c r="J16" s="29"/>
      <c r="K16" s="39">
        <f t="shared" si="3"/>
        <v>3.1078630900346436E-2</v>
      </c>
      <c r="L16" s="27">
        <v>152.26772749902332</v>
      </c>
      <c r="M16" s="27">
        <v>15.384335500690883</v>
      </c>
      <c r="N16" s="31">
        <f t="shared" si="4"/>
        <v>0.10103477442906975</v>
      </c>
      <c r="O16" s="27">
        <f t="shared" si="5"/>
        <v>0.30760330862286245</v>
      </c>
    </row>
    <row r="17" spans="2:15" x14ac:dyDescent="0.25">
      <c r="B17" s="33" t="s">
        <v>24</v>
      </c>
      <c r="C17" s="54"/>
      <c r="D17" s="28" t="s">
        <v>12</v>
      </c>
      <c r="E17" s="40">
        <v>27.731185778527163</v>
      </c>
      <c r="F17" s="29">
        <v>27</v>
      </c>
      <c r="G17" s="26">
        <f t="shared" si="0"/>
        <v>-2.6366913566795082E-2</v>
      </c>
      <c r="H17" s="27">
        <f t="shared" si="1"/>
        <v>-0.2636691356679508</v>
      </c>
      <c r="I17" s="30" t="str">
        <f t="shared" si="2"/>
        <v/>
      </c>
      <c r="J17" s="29"/>
      <c r="K17" s="39">
        <f t="shared" si="3"/>
        <v>1.1709670510311776E-2</v>
      </c>
      <c r="L17" s="27">
        <v>26.687498189456917</v>
      </c>
      <c r="M17" s="27">
        <v>2.5611403305594775</v>
      </c>
      <c r="N17" s="31">
        <f t="shared" si="4"/>
        <v>9.5967794072629634E-2</v>
      </c>
      <c r="O17" s="27">
        <f t="shared" si="5"/>
        <v>0.12201666844034938</v>
      </c>
    </row>
    <row r="18" spans="2:15" x14ac:dyDescent="0.25">
      <c r="B18" s="33" t="s">
        <v>25</v>
      </c>
      <c r="C18" s="54"/>
      <c r="D18" s="28" t="s">
        <v>12</v>
      </c>
      <c r="E18" s="40">
        <v>89.12932954235653</v>
      </c>
      <c r="F18" s="29">
        <v>87</v>
      </c>
      <c r="G18" s="26">
        <f t="shared" si="0"/>
        <v>-2.3890335014184281E-2</v>
      </c>
      <c r="H18" s="27">
        <f t="shared" si="1"/>
        <v>-0.2389033501418428</v>
      </c>
      <c r="I18" s="30" t="str">
        <f t="shared" si="2"/>
        <v/>
      </c>
      <c r="J18" s="29"/>
      <c r="K18" s="39">
        <f>(F18-L18)/L18</f>
        <v>3.3386105517753308E-3</v>
      </c>
      <c r="L18" s="27">
        <v>86.710507385094331</v>
      </c>
      <c r="M18" s="27">
        <v>14.604598946088391</v>
      </c>
      <c r="N18" s="31">
        <f t="shared" si="4"/>
        <v>0.16842940246246263</v>
      </c>
      <c r="O18" s="27">
        <f t="shared" si="5"/>
        <v>1.9822017432611846E-2</v>
      </c>
    </row>
    <row r="19" spans="2:15" x14ac:dyDescent="0.25">
      <c r="C19" s="55"/>
      <c r="G19" s="13"/>
      <c r="H19" s="13"/>
      <c r="I19" s="13"/>
      <c r="J19" s="13"/>
      <c r="K19" s="35"/>
      <c r="L19" s="7"/>
      <c r="M19" s="8"/>
      <c r="N19" s="9"/>
      <c r="O19" s="10"/>
    </row>
    <row r="20" spans="2:15" x14ac:dyDescent="0.25">
      <c r="C20" s="55"/>
      <c r="G20" s="13"/>
      <c r="H20" s="13"/>
      <c r="I20" s="13"/>
      <c r="J20" s="13"/>
      <c r="K20" s="35"/>
      <c r="L20" s="7"/>
      <c r="M20" s="8"/>
      <c r="N20" s="9"/>
      <c r="O20" s="10"/>
    </row>
    <row r="21" spans="2:15" ht="18.75" x14ac:dyDescent="0.3">
      <c r="B21" s="46" t="s">
        <v>48</v>
      </c>
      <c r="C21" s="56"/>
      <c r="G21" s="72" t="s">
        <v>48</v>
      </c>
      <c r="H21" s="72"/>
      <c r="I21" s="13"/>
      <c r="J21" s="13"/>
      <c r="K21" s="6"/>
      <c r="L21" s="7"/>
      <c r="M21" s="7"/>
      <c r="N21" s="9"/>
      <c r="O21" s="10"/>
    </row>
    <row r="22" spans="2:15" x14ac:dyDescent="0.25">
      <c r="B22" s="43" t="s">
        <v>29</v>
      </c>
      <c r="C22" s="57">
        <f>COUNTA(B10:B15,B17:B18)</f>
        <v>8</v>
      </c>
      <c r="G22" s="65" t="s">
        <v>29</v>
      </c>
      <c r="H22" s="65"/>
      <c r="I22" s="36">
        <v>8</v>
      </c>
      <c r="J22" s="13"/>
      <c r="K22" s="6"/>
      <c r="L22" s="7"/>
      <c r="M22" s="8"/>
      <c r="N22" s="9"/>
      <c r="O22" s="10"/>
    </row>
    <row r="23" spans="2:15" x14ac:dyDescent="0.25">
      <c r="B23" s="43" t="s">
        <v>30</v>
      </c>
      <c r="C23" s="57">
        <f>COUNTIF(C10:C15,"=X")+ COUNTIF(C17:C18,"=X")</f>
        <v>0</v>
      </c>
      <c r="G23" s="65" t="s">
        <v>30</v>
      </c>
      <c r="H23" s="65"/>
      <c r="I23" s="36">
        <f>COUNTIF(I10:I15,"=X")+ COUNTIF(I17:I18,"=X")</f>
        <v>1</v>
      </c>
      <c r="J23" s="13"/>
      <c r="K23" s="6"/>
      <c r="L23" s="7"/>
      <c r="M23" s="8"/>
      <c r="N23" s="9"/>
      <c r="O23" s="10"/>
    </row>
    <row r="24" spans="2:15" x14ac:dyDescent="0.25">
      <c r="B24" s="43" t="s">
        <v>49</v>
      </c>
      <c r="C24" s="57">
        <f>COUNTIF(C10:C15,"=XX")+COUNTIF(C17:C18,"=XX")</f>
        <v>0</v>
      </c>
      <c r="G24" s="65" t="s">
        <v>49</v>
      </c>
      <c r="H24" s="65"/>
      <c r="I24" s="36">
        <f>COUNTIF(I10:I15,"=XX")+COUNTIF(I17:I18,"=XX")</f>
        <v>0</v>
      </c>
      <c r="J24" s="13"/>
      <c r="K24" s="6"/>
      <c r="L24" s="7"/>
      <c r="M24" s="7"/>
      <c r="N24" s="9"/>
      <c r="O24" s="10"/>
    </row>
    <row r="25" spans="2:15" x14ac:dyDescent="0.25">
      <c r="B25" s="43"/>
      <c r="C25" s="57"/>
      <c r="G25" s="43"/>
      <c r="H25" s="43"/>
      <c r="I25" s="36"/>
    </row>
    <row r="26" spans="2:15" ht="18.75" x14ac:dyDescent="0.3">
      <c r="B26" s="49" t="s">
        <v>47</v>
      </c>
      <c r="C26" s="58"/>
      <c r="G26" s="62" t="s">
        <v>47</v>
      </c>
      <c r="H26" s="62"/>
      <c r="I26" s="47"/>
    </row>
    <row r="27" spans="2:15" x14ac:dyDescent="0.25">
      <c r="B27" s="50" t="s">
        <v>29</v>
      </c>
      <c r="C27" s="59">
        <f>COUNTA(B9:B18)</f>
        <v>10</v>
      </c>
      <c r="G27" s="63" t="s">
        <v>29</v>
      </c>
      <c r="H27" s="63"/>
      <c r="I27" s="48">
        <v>10</v>
      </c>
    </row>
    <row r="28" spans="2:15" x14ac:dyDescent="0.25">
      <c r="B28" s="50" t="s">
        <v>30</v>
      </c>
      <c r="C28" s="59">
        <f>COUNTIF(C9:C18,"=X")</f>
        <v>0</v>
      </c>
      <c r="G28" s="63" t="s">
        <v>30</v>
      </c>
      <c r="H28" s="63"/>
      <c r="I28" s="48">
        <f>COUNTIF(I9:I18,"=X")</f>
        <v>1</v>
      </c>
    </row>
    <row r="29" spans="2:15" x14ac:dyDescent="0.25">
      <c r="B29" s="50" t="s">
        <v>49</v>
      </c>
      <c r="C29" s="59">
        <f>COUNTIF(C9:C18,"=XX")</f>
        <v>0</v>
      </c>
      <c r="G29" s="63" t="s">
        <v>49</v>
      </c>
      <c r="H29" s="63"/>
      <c r="I29" s="48">
        <f>COUNTIF(I9:I18,"=XX")</f>
        <v>0</v>
      </c>
    </row>
  </sheetData>
  <sheetProtection password="DC07" sheet="1" objects="1" scenarios="1" selectLockedCells="1" selectUnlockedCells="1"/>
  <mergeCells count="16">
    <mergeCell ref="K3:O3"/>
    <mergeCell ref="G22:H22"/>
    <mergeCell ref="G23:H23"/>
    <mergeCell ref="G24:H24"/>
    <mergeCell ref="A3:H3"/>
    <mergeCell ref="K6:O6"/>
    <mergeCell ref="G6:I6"/>
    <mergeCell ref="B5:C5"/>
    <mergeCell ref="B6:C6"/>
    <mergeCell ref="G5:I5"/>
    <mergeCell ref="G21:H21"/>
    <mergeCell ref="E1:F1"/>
    <mergeCell ref="G26:H26"/>
    <mergeCell ref="G27:H27"/>
    <mergeCell ref="G28:H28"/>
    <mergeCell ref="G29:H29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9"/>
  <sheetViews>
    <sheetView zoomScale="75" zoomScaleNormal="75" workbookViewId="0">
      <selection activeCell="G1" sqref="G1"/>
    </sheetView>
  </sheetViews>
  <sheetFormatPr defaultRowHeight="15.75" x14ac:dyDescent="0.25"/>
  <cols>
    <col min="1" max="1" width="11.140625" style="11" bestFit="1" customWidth="1"/>
    <col min="2" max="2" width="24.5703125" style="34" bestFit="1" customWidth="1"/>
    <col min="3" max="3" width="14.140625" style="34" customWidth="1"/>
    <col min="4" max="4" width="16.5703125" style="7" bestFit="1" customWidth="1"/>
    <col min="5" max="5" width="12.7109375" style="9" bestFit="1" customWidth="1"/>
    <col min="6" max="6" width="10.28515625" style="13" bestFit="1" customWidth="1"/>
    <col min="7" max="7" width="14.5703125" style="6" bestFit="1" customWidth="1"/>
    <col min="8" max="8" width="9.85546875" style="7" bestFit="1" customWidth="1"/>
    <col min="9" max="9" width="12.28515625" style="8" bestFit="1" customWidth="1"/>
    <col min="10" max="10" width="11.5703125" style="9" customWidth="1"/>
    <col min="11" max="11" width="14.5703125" style="10" bestFit="1" customWidth="1"/>
    <col min="12" max="12" width="7.5703125" style="10" bestFit="1" customWidth="1"/>
    <col min="13" max="15" width="10.85546875" style="11" bestFit="1" customWidth="1"/>
    <col min="16" max="16384" width="9.140625" style="11"/>
  </cols>
  <sheetData>
    <row r="1" spans="1:16" x14ac:dyDescent="0.25">
      <c r="A1" s="1" t="s">
        <v>13</v>
      </c>
      <c r="B1" s="2"/>
      <c r="C1" s="2"/>
      <c r="D1" s="3" t="s">
        <v>14</v>
      </c>
      <c r="E1" s="61" t="s">
        <v>51</v>
      </c>
      <c r="F1" s="61"/>
      <c r="G1" s="5">
        <v>19</v>
      </c>
      <c r="H1" s="5"/>
      <c r="I1" s="5"/>
      <c r="J1" s="5"/>
      <c r="K1" s="6"/>
      <c r="L1" s="7"/>
      <c r="M1" s="8"/>
      <c r="N1" s="9"/>
      <c r="O1" s="10"/>
    </row>
    <row r="2" spans="1:16" x14ac:dyDescent="0.25">
      <c r="A2" s="1"/>
      <c r="B2" s="2"/>
      <c r="C2" s="2"/>
      <c r="D2" s="3"/>
      <c r="E2" s="4"/>
      <c r="F2" s="5"/>
      <c r="G2" s="5"/>
      <c r="H2" s="5"/>
      <c r="I2" s="5"/>
      <c r="J2" s="5"/>
      <c r="K2" s="6"/>
      <c r="L2" s="7"/>
      <c r="M2" s="8"/>
      <c r="N2" s="9"/>
      <c r="O2" s="10"/>
    </row>
    <row r="3" spans="1:16" x14ac:dyDescent="0.25">
      <c r="A3" s="66" t="s">
        <v>15</v>
      </c>
      <c r="B3" s="66"/>
      <c r="C3" s="66"/>
      <c r="D3" s="66"/>
      <c r="E3" s="66"/>
      <c r="F3" s="66"/>
      <c r="G3" s="66"/>
      <c r="H3" s="66"/>
      <c r="I3" s="12"/>
      <c r="J3" s="41"/>
      <c r="K3" s="64"/>
      <c r="L3" s="64"/>
      <c r="M3" s="64"/>
      <c r="N3" s="64"/>
      <c r="O3" s="64"/>
    </row>
    <row r="4" spans="1:16" x14ac:dyDescent="0.25">
      <c r="A4" s="44"/>
      <c r="B4" s="44"/>
      <c r="C4" s="44"/>
      <c r="D4" s="44"/>
      <c r="E4" s="44"/>
      <c r="F4" s="44"/>
      <c r="G4" s="44"/>
      <c r="H4" s="44"/>
      <c r="I4" s="12"/>
      <c r="J4" s="41"/>
      <c r="K4" s="42"/>
      <c r="L4" s="42"/>
      <c r="M4" s="42"/>
      <c r="N4" s="42"/>
      <c r="O4" s="42"/>
    </row>
    <row r="5" spans="1:16" x14ac:dyDescent="0.25">
      <c r="A5" s="12"/>
      <c r="B5" s="69" t="s">
        <v>45</v>
      </c>
      <c r="C5" s="70"/>
      <c r="D5" s="12"/>
      <c r="E5" s="12"/>
      <c r="F5" s="12"/>
      <c r="G5" s="69" t="s">
        <v>46</v>
      </c>
      <c r="H5" s="69"/>
      <c r="I5" s="69"/>
      <c r="J5" s="41"/>
      <c r="K5" s="14"/>
      <c r="L5" s="14"/>
      <c r="M5" s="14"/>
      <c r="N5" s="14"/>
      <c r="O5" s="14"/>
    </row>
    <row r="6" spans="1:16" ht="47.25" customHeight="1" x14ac:dyDescent="0.25">
      <c r="A6" s="12"/>
      <c r="B6" s="68" t="s">
        <v>32</v>
      </c>
      <c r="C6" s="71"/>
      <c r="D6" s="12"/>
      <c r="E6" s="12"/>
      <c r="F6" s="12"/>
      <c r="G6" s="68" t="s">
        <v>32</v>
      </c>
      <c r="H6" s="68"/>
      <c r="I6" s="68"/>
      <c r="J6" s="38"/>
      <c r="K6" s="67" t="s">
        <v>27</v>
      </c>
      <c r="L6" s="67"/>
      <c r="M6" s="67"/>
      <c r="N6" s="67"/>
      <c r="O6" s="67"/>
      <c r="P6" s="10"/>
    </row>
    <row r="7" spans="1:16" s="18" customFormat="1" x14ac:dyDescent="0.25">
      <c r="A7" s="1" t="s">
        <v>0</v>
      </c>
      <c r="B7" s="15" t="s">
        <v>1</v>
      </c>
      <c r="C7" s="52" t="s">
        <v>50</v>
      </c>
      <c r="D7" s="16" t="s">
        <v>2</v>
      </c>
      <c r="E7" s="17" t="s">
        <v>3</v>
      </c>
      <c r="F7" s="18" t="s">
        <v>4</v>
      </c>
      <c r="G7" s="19" t="s">
        <v>5</v>
      </c>
      <c r="H7" s="20" t="s">
        <v>9</v>
      </c>
      <c r="I7" s="21" t="s">
        <v>10</v>
      </c>
      <c r="J7" s="21"/>
      <c r="K7" s="19" t="s">
        <v>5</v>
      </c>
      <c r="L7" s="22" t="s">
        <v>6</v>
      </c>
      <c r="M7" s="21" t="s">
        <v>7</v>
      </c>
      <c r="N7" s="23" t="s">
        <v>8</v>
      </c>
      <c r="O7" s="21" t="s">
        <v>9</v>
      </c>
    </row>
    <row r="8" spans="1:16" s="18" customFormat="1" x14ac:dyDescent="0.25">
      <c r="A8" s="1"/>
      <c r="B8" s="15"/>
      <c r="C8" s="52"/>
      <c r="D8" s="16"/>
      <c r="E8" s="24"/>
      <c r="G8" s="19" t="s">
        <v>11</v>
      </c>
      <c r="H8" s="19" t="s">
        <v>11</v>
      </c>
      <c r="K8" s="19" t="s">
        <v>26</v>
      </c>
      <c r="L8" s="22"/>
      <c r="M8" s="21" t="s">
        <v>28</v>
      </c>
      <c r="N8" s="21" t="s">
        <v>28</v>
      </c>
      <c r="O8" s="21" t="s">
        <v>28</v>
      </c>
    </row>
    <row r="9" spans="1:16" x14ac:dyDescent="0.25">
      <c r="B9" s="11" t="s">
        <v>16</v>
      </c>
      <c r="C9" s="53"/>
      <c r="D9" s="28" t="s">
        <v>12</v>
      </c>
      <c r="E9" s="27">
        <v>111.57396819922467</v>
      </c>
      <c r="F9" s="25">
        <v>102</v>
      </c>
      <c r="G9" s="26">
        <f t="shared" ref="G9:G18" si="0">(F9-E9)/E9</f>
        <v>-8.5808261136052305E-2</v>
      </c>
      <c r="H9" s="27">
        <f>(F9-E9)/(0.1*E9)</f>
        <v>-0.858082611360523</v>
      </c>
      <c r="I9" s="28" t="str">
        <f>IF(ABS(H9)&gt;2,IF(ABS(H9)&gt;3,"XX","X"),"")</f>
        <v/>
      </c>
      <c r="J9" s="28"/>
      <c r="K9" s="39">
        <f>(F9-L9)/L9</f>
        <v>-6.2362553649993969E-2</v>
      </c>
      <c r="L9" s="27">
        <v>108.78405123116737</v>
      </c>
      <c r="M9" s="27">
        <v>24.204161986352442</v>
      </c>
      <c r="N9" s="31">
        <f>M9/L9</f>
        <v>0.22249733956789602</v>
      </c>
      <c r="O9" s="27">
        <f>(F9-L9)/M9</f>
        <v>-0.28028449136113726</v>
      </c>
    </row>
    <row r="10" spans="1:16" x14ac:dyDescent="0.25">
      <c r="B10" s="11" t="s">
        <v>17</v>
      </c>
      <c r="C10" s="53"/>
      <c r="D10" s="28" t="s">
        <v>12</v>
      </c>
      <c r="E10" s="40">
        <v>89.222075983087379</v>
      </c>
      <c r="F10" s="29">
        <v>88.6</v>
      </c>
      <c r="G10" s="26">
        <f t="shared" si="0"/>
        <v>-6.9722204536610769E-3</v>
      </c>
      <c r="H10" s="27">
        <f>(F10-E10)/(0.1*E10)</f>
        <v>-6.9722204536610766E-2</v>
      </c>
      <c r="I10" s="30" t="str">
        <f t="shared" ref="I10:I18" si="1">IF(ABS(H10)&gt;2,IF(ABS(H10)&gt;3,"XX","X"),"")</f>
        <v/>
      </c>
      <c r="J10" s="29"/>
      <c r="K10" s="39">
        <f t="shared" ref="K10:K17" si="2">(F10-L10)/L10</f>
        <v>7.2078102695589077E-2</v>
      </c>
      <c r="L10" s="27">
        <v>82.643232593994597</v>
      </c>
      <c r="M10" s="27">
        <v>8.4352988398392412</v>
      </c>
      <c r="N10" s="31">
        <f>M10/L10</f>
        <v>0.10206883945694309</v>
      </c>
      <c r="O10" s="27">
        <f>(F10-L10)/M10</f>
        <v>0.70617147289104465</v>
      </c>
    </row>
    <row r="11" spans="1:16" x14ac:dyDescent="0.25">
      <c r="B11" s="11" t="s">
        <v>18</v>
      </c>
      <c r="C11" s="53"/>
      <c r="D11" s="28" t="s">
        <v>12</v>
      </c>
      <c r="E11" s="40">
        <v>108.97706785876056</v>
      </c>
      <c r="F11" s="29">
        <v>99.5</v>
      </c>
      <c r="G11" s="26">
        <f t="shared" si="0"/>
        <v>-8.6963872720848864E-2</v>
      </c>
      <c r="H11" s="27">
        <f>(F11-E11)/(0.1*E11)</f>
        <v>-0.86963872720848856</v>
      </c>
      <c r="I11" s="30" t="str">
        <f t="shared" si="1"/>
        <v/>
      </c>
      <c r="J11" s="29"/>
      <c r="K11" s="39">
        <f t="shared" si="2"/>
        <v>4.1330885216217209E-2</v>
      </c>
      <c r="L11" s="27">
        <v>95.550800819030997</v>
      </c>
      <c r="M11" s="27">
        <v>5.0274968696007916</v>
      </c>
      <c r="N11" s="31">
        <f t="shared" ref="N11:N18" si="3">M11/L11</f>
        <v>5.2615957443649781E-2</v>
      </c>
      <c r="O11" s="27">
        <f>(F11-L11)/M11</f>
        <v>0.78551996816709901</v>
      </c>
    </row>
    <row r="12" spans="1:16" x14ac:dyDescent="0.25">
      <c r="B12" s="11" t="s">
        <v>19</v>
      </c>
      <c r="C12" s="53"/>
      <c r="D12" s="28" t="s">
        <v>12</v>
      </c>
      <c r="E12" s="40">
        <v>103.96876005929414</v>
      </c>
      <c r="F12" s="29">
        <v>106</v>
      </c>
      <c r="G12" s="26">
        <f t="shared" si="0"/>
        <v>1.953702188568401E-2</v>
      </c>
      <c r="H12" s="27">
        <f t="shared" ref="H12:H18" si="4">(F12-E12)/(0.1*E12)</f>
        <v>0.19537021885684011</v>
      </c>
      <c r="I12" s="30" t="str">
        <f t="shared" si="1"/>
        <v/>
      </c>
      <c r="J12" s="29"/>
      <c r="K12" s="39">
        <f t="shared" si="2"/>
        <v>6.003302137082879E-2</v>
      </c>
      <c r="L12" s="27">
        <v>99.996884873380068</v>
      </c>
      <c r="M12" s="27">
        <v>9.0549623733496496</v>
      </c>
      <c r="N12" s="31">
        <f>M12/L12</f>
        <v>9.0552444556801878E-2</v>
      </c>
      <c r="O12" s="27">
        <f>(F12-L12)/M12</f>
        <v>0.66296411615007456</v>
      </c>
    </row>
    <row r="13" spans="1:16" x14ac:dyDescent="0.25">
      <c r="B13" s="11" t="s">
        <v>20</v>
      </c>
      <c r="C13" s="53"/>
      <c r="D13" s="28" t="s">
        <v>12</v>
      </c>
      <c r="E13" s="40">
        <v>118.90093701696263</v>
      </c>
      <c r="F13" s="29">
        <v>129</v>
      </c>
      <c r="G13" s="26">
        <f t="shared" si="0"/>
        <v>8.4936782134833966E-2</v>
      </c>
      <c r="H13" s="27">
        <f t="shared" si="4"/>
        <v>0.84936782134833966</v>
      </c>
      <c r="I13" s="30" t="str">
        <f t="shared" si="1"/>
        <v/>
      </c>
      <c r="J13" s="29"/>
      <c r="K13" s="39">
        <f t="shared" si="2"/>
        <v>8.5396332238363445E-2</v>
      </c>
      <c r="L13" s="27">
        <v>118.85059509457635</v>
      </c>
      <c r="M13" s="27">
        <v>9.7267538811065819</v>
      </c>
      <c r="N13" s="31">
        <f>M13/L13</f>
        <v>8.1840178194870938E-2</v>
      </c>
      <c r="O13" s="27">
        <f t="shared" ref="O13:O18" si="5">(F13-L13)/M13</f>
        <v>1.0434524230265592</v>
      </c>
    </row>
    <row r="14" spans="1:16" x14ac:dyDescent="0.25">
      <c r="B14" s="11" t="s">
        <v>21</v>
      </c>
      <c r="C14" s="53"/>
      <c r="D14" s="28" t="s">
        <v>12</v>
      </c>
      <c r="E14" s="40">
        <v>49.619345791010133</v>
      </c>
      <c r="F14" s="29">
        <v>52.9</v>
      </c>
      <c r="G14" s="26">
        <f t="shared" si="0"/>
        <v>6.611643415871564E-2</v>
      </c>
      <c r="H14" s="27">
        <f t="shared" si="4"/>
        <v>0.66116434158715642</v>
      </c>
      <c r="I14" s="30" t="str">
        <f t="shared" si="1"/>
        <v/>
      </c>
      <c r="J14" s="19"/>
      <c r="K14" s="39">
        <f t="shared" si="2"/>
        <v>8.9103409682713075E-2</v>
      </c>
      <c r="L14" s="27">
        <v>48.572063524630117</v>
      </c>
      <c r="M14" s="27">
        <v>10.586243644806403</v>
      </c>
      <c r="N14" s="31">
        <f t="shared" si="3"/>
        <v>0.21794922588451052</v>
      </c>
      <c r="O14" s="27">
        <f t="shared" si="5"/>
        <v>0.40882645635056408</v>
      </c>
    </row>
    <row r="15" spans="1:16" x14ac:dyDescent="0.25">
      <c r="B15" s="11" t="s">
        <v>22</v>
      </c>
      <c r="C15" s="53"/>
      <c r="D15" s="28" t="s">
        <v>12</v>
      </c>
      <c r="E15" s="40">
        <v>69.467084107414195</v>
      </c>
      <c r="F15" s="29">
        <v>70</v>
      </c>
      <c r="G15" s="26">
        <f t="shared" si="0"/>
        <v>7.6714878626800943E-3</v>
      </c>
      <c r="H15" s="27">
        <f t="shared" si="4"/>
        <v>7.6714878626800945E-2</v>
      </c>
      <c r="I15" s="30" t="str">
        <f t="shared" si="1"/>
        <v/>
      </c>
      <c r="J15" s="29"/>
      <c r="K15" s="39">
        <f t="shared" si="2"/>
        <v>4.5098244544927113E-2</v>
      </c>
      <c r="L15" s="27">
        <v>66.979348941955678</v>
      </c>
      <c r="M15" s="27">
        <v>5.8671168566173337</v>
      </c>
      <c r="N15" s="31">
        <f t="shared" si="3"/>
        <v>8.7595907534153236E-2</v>
      </c>
      <c r="O15" s="27">
        <f t="shared" si="5"/>
        <v>0.5148441955161378</v>
      </c>
    </row>
    <row r="16" spans="1:16" x14ac:dyDescent="0.25">
      <c r="B16" s="33" t="s">
        <v>23</v>
      </c>
      <c r="C16" s="54"/>
      <c r="D16" s="28" t="s">
        <v>12</v>
      </c>
      <c r="E16" s="40">
        <v>158.78190653123241</v>
      </c>
      <c r="F16" s="29">
        <v>180</v>
      </c>
      <c r="G16" s="26">
        <f t="shared" si="0"/>
        <v>0.13363042384551538</v>
      </c>
      <c r="H16" s="27">
        <f t="shared" si="4"/>
        <v>1.3363042384551538</v>
      </c>
      <c r="I16" s="30" t="str">
        <f t="shared" si="1"/>
        <v/>
      </c>
      <c r="J16" s="29"/>
      <c r="K16" s="39">
        <f t="shared" si="2"/>
        <v>0.18212836663733986</v>
      </c>
      <c r="L16" s="27">
        <v>152.26772749902332</v>
      </c>
      <c r="M16" s="27">
        <v>15.384335500690883</v>
      </c>
      <c r="N16" s="31">
        <f t="shared" si="3"/>
        <v>0.10103477442906975</v>
      </c>
      <c r="O16" s="27">
        <f t="shared" si="5"/>
        <v>1.8026305068380282</v>
      </c>
    </row>
    <row r="17" spans="2:15" x14ac:dyDescent="0.25">
      <c r="B17" s="33" t="s">
        <v>24</v>
      </c>
      <c r="C17" s="54"/>
      <c r="D17" s="28" t="s">
        <v>12</v>
      </c>
      <c r="E17" s="40">
        <v>27.731185778527163</v>
      </c>
      <c r="F17" s="29">
        <v>29.9</v>
      </c>
      <c r="G17" s="26">
        <f t="shared" si="0"/>
        <v>7.8208492013067621E-2</v>
      </c>
      <c r="H17" s="27">
        <f t="shared" si="4"/>
        <v>0.7820849201306761</v>
      </c>
      <c r="I17" s="30" t="str">
        <f t="shared" si="1"/>
        <v/>
      </c>
      <c r="J17" s="29"/>
      <c r="K17" s="39">
        <f t="shared" si="2"/>
        <v>0.1203747832688267</v>
      </c>
      <c r="L17" s="27">
        <v>26.687498189456917</v>
      </c>
      <c r="M17" s="27">
        <v>2.5611403305594775</v>
      </c>
      <c r="N17" s="31">
        <f t="shared" si="3"/>
        <v>9.5967794072629634E-2</v>
      </c>
      <c r="O17" s="27">
        <f t="shared" si="5"/>
        <v>1.2543247912703459</v>
      </c>
    </row>
    <row r="18" spans="2:15" x14ac:dyDescent="0.25">
      <c r="B18" s="33" t="s">
        <v>25</v>
      </c>
      <c r="C18" s="54"/>
      <c r="D18" s="28" t="s">
        <v>12</v>
      </c>
      <c r="E18" s="40">
        <v>89.12932954235653</v>
      </c>
      <c r="F18" s="29">
        <v>103</v>
      </c>
      <c r="G18" s="26">
        <f t="shared" si="0"/>
        <v>0.1556240861326324</v>
      </c>
      <c r="H18" s="27">
        <f t="shared" si="4"/>
        <v>1.5562408613263239</v>
      </c>
      <c r="I18" s="30" t="str">
        <f t="shared" si="1"/>
        <v/>
      </c>
      <c r="J18" s="29"/>
      <c r="K18" s="39">
        <f>(F18-L18)/L18</f>
        <v>0.18786065387164205</v>
      </c>
      <c r="L18" s="27">
        <v>86.710507385094331</v>
      </c>
      <c r="M18" s="27">
        <v>14.604598946088391</v>
      </c>
      <c r="N18" s="31">
        <f t="shared" si="3"/>
        <v>0.16842940246246263</v>
      </c>
      <c r="O18" s="27">
        <f t="shared" si="5"/>
        <v>1.115367335661658</v>
      </c>
    </row>
    <row r="19" spans="2:15" x14ac:dyDescent="0.25">
      <c r="C19" s="55"/>
      <c r="G19" s="13"/>
      <c r="H19" s="13"/>
      <c r="I19" s="13"/>
      <c r="J19" s="13"/>
      <c r="K19" s="35"/>
      <c r="L19" s="7"/>
      <c r="M19" s="8"/>
      <c r="N19" s="9"/>
      <c r="O19" s="10"/>
    </row>
    <row r="20" spans="2:15" x14ac:dyDescent="0.25">
      <c r="C20" s="55"/>
      <c r="G20" s="13"/>
      <c r="H20" s="13"/>
      <c r="I20" s="13"/>
      <c r="J20" s="13"/>
      <c r="K20" s="35"/>
      <c r="L20" s="7"/>
      <c r="M20" s="8"/>
      <c r="N20" s="9"/>
      <c r="O20" s="10"/>
    </row>
    <row r="21" spans="2:15" ht="18.75" x14ac:dyDescent="0.3">
      <c r="B21" s="46" t="s">
        <v>48</v>
      </c>
      <c r="C21" s="56"/>
      <c r="G21" s="72" t="s">
        <v>48</v>
      </c>
      <c r="H21" s="72"/>
      <c r="I21" s="13"/>
      <c r="J21" s="13"/>
      <c r="K21" s="6"/>
      <c r="L21" s="7"/>
      <c r="M21" s="7"/>
      <c r="N21" s="9"/>
      <c r="O21" s="10"/>
    </row>
    <row r="22" spans="2:15" x14ac:dyDescent="0.25">
      <c r="B22" s="43" t="s">
        <v>29</v>
      </c>
      <c r="C22" s="57">
        <f>COUNTA(B10:B15,B17:B18)</f>
        <v>8</v>
      </c>
      <c r="G22" s="65" t="s">
        <v>29</v>
      </c>
      <c r="H22" s="65"/>
      <c r="I22" s="36">
        <v>8</v>
      </c>
      <c r="J22" s="13"/>
      <c r="K22" s="6"/>
      <c r="L22" s="7"/>
      <c r="M22" s="8"/>
      <c r="N22" s="9"/>
      <c r="O22" s="10"/>
    </row>
    <row r="23" spans="2:15" x14ac:dyDescent="0.25">
      <c r="B23" s="43" t="s">
        <v>30</v>
      </c>
      <c r="C23" s="57">
        <f>COUNTIF(C10:C15,"=X")+ COUNTIF(C17:C18,"=X")</f>
        <v>0</v>
      </c>
      <c r="G23" s="65" t="s">
        <v>30</v>
      </c>
      <c r="H23" s="65"/>
      <c r="I23" s="36">
        <f>COUNTIF(I10:I15,"=X")+ COUNTIF(I17:I18,"=X")</f>
        <v>0</v>
      </c>
      <c r="J23" s="13"/>
      <c r="K23" s="6"/>
      <c r="L23" s="7"/>
      <c r="M23" s="8"/>
      <c r="N23" s="9"/>
      <c r="O23" s="10"/>
    </row>
    <row r="24" spans="2:15" x14ac:dyDescent="0.25">
      <c r="B24" s="43" t="s">
        <v>49</v>
      </c>
      <c r="C24" s="57">
        <f>COUNTIF(C10:C15,"=XX")+COUNTIF(C17:C18,"=XX")</f>
        <v>0</v>
      </c>
      <c r="G24" s="65" t="s">
        <v>49</v>
      </c>
      <c r="H24" s="65"/>
      <c r="I24" s="36">
        <f>COUNTIF(I10:I15,"=XX")+COUNTIF(I17:I18,"=XX")</f>
        <v>0</v>
      </c>
      <c r="J24" s="13"/>
      <c r="K24" s="6"/>
      <c r="L24" s="7"/>
      <c r="M24" s="7"/>
      <c r="N24" s="9"/>
      <c r="O24" s="10"/>
    </row>
    <row r="25" spans="2:15" x14ac:dyDescent="0.25">
      <c r="B25" s="43"/>
      <c r="C25" s="57"/>
      <c r="G25" s="43"/>
      <c r="H25" s="43"/>
      <c r="I25" s="36"/>
    </row>
    <row r="26" spans="2:15" ht="18.75" x14ac:dyDescent="0.3">
      <c r="B26" s="49" t="s">
        <v>47</v>
      </c>
      <c r="C26" s="58"/>
      <c r="G26" s="62" t="s">
        <v>47</v>
      </c>
      <c r="H26" s="62"/>
      <c r="I26" s="47"/>
    </row>
    <row r="27" spans="2:15" x14ac:dyDescent="0.25">
      <c r="B27" s="50" t="s">
        <v>29</v>
      </c>
      <c r="C27" s="59">
        <f>COUNTA(B9:B18)</f>
        <v>10</v>
      </c>
      <c r="G27" s="63" t="s">
        <v>29</v>
      </c>
      <c r="H27" s="63"/>
      <c r="I27" s="48">
        <v>10</v>
      </c>
    </row>
    <row r="28" spans="2:15" x14ac:dyDescent="0.25">
      <c r="B28" s="50" t="s">
        <v>30</v>
      </c>
      <c r="C28" s="59">
        <f>COUNTIF(C9:C18,"=X")</f>
        <v>0</v>
      </c>
      <c r="G28" s="63" t="s">
        <v>30</v>
      </c>
      <c r="H28" s="63"/>
      <c r="I28" s="48">
        <f>COUNTIF(I9:I18,"=X")</f>
        <v>0</v>
      </c>
    </row>
    <row r="29" spans="2:15" x14ac:dyDescent="0.25">
      <c r="B29" s="50" t="s">
        <v>49</v>
      </c>
      <c r="C29" s="59">
        <f>COUNTIF(C9:C18,"=XX")</f>
        <v>0</v>
      </c>
      <c r="G29" s="63" t="s">
        <v>49</v>
      </c>
      <c r="H29" s="63"/>
      <c r="I29" s="48">
        <f>COUNTIF(I9:I18,"=XX")</f>
        <v>0</v>
      </c>
    </row>
  </sheetData>
  <sheetProtection password="DC07" sheet="1" objects="1" scenarios="1" selectLockedCells="1" selectUnlockedCells="1"/>
  <mergeCells count="16">
    <mergeCell ref="K3:O3"/>
    <mergeCell ref="G22:H22"/>
    <mergeCell ref="G23:H23"/>
    <mergeCell ref="G24:H24"/>
    <mergeCell ref="A3:H3"/>
    <mergeCell ref="K6:O6"/>
    <mergeCell ref="G6:I6"/>
    <mergeCell ref="B5:C5"/>
    <mergeCell ref="B6:C6"/>
    <mergeCell ref="G5:I5"/>
    <mergeCell ref="G21:H21"/>
    <mergeCell ref="E1:F1"/>
    <mergeCell ref="G26:H26"/>
    <mergeCell ref="G27:H27"/>
    <mergeCell ref="G28:H28"/>
    <mergeCell ref="G29:H29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9"/>
  <sheetViews>
    <sheetView zoomScale="75" zoomScaleNormal="75" workbookViewId="0">
      <selection activeCell="G1" sqref="G1"/>
    </sheetView>
  </sheetViews>
  <sheetFormatPr defaultRowHeight="15.75" x14ac:dyDescent="0.25"/>
  <cols>
    <col min="1" max="1" width="11.140625" style="11" bestFit="1" customWidth="1"/>
    <col min="2" max="2" width="24.5703125" style="34" bestFit="1" customWidth="1"/>
    <col min="3" max="3" width="14.140625" style="34" customWidth="1"/>
    <col min="4" max="4" width="16.5703125" style="7" bestFit="1" customWidth="1"/>
    <col min="5" max="5" width="12.7109375" style="9" bestFit="1" customWidth="1"/>
    <col min="6" max="6" width="10.28515625" style="13" bestFit="1" customWidth="1"/>
    <col min="7" max="7" width="14.5703125" style="6" bestFit="1" customWidth="1"/>
    <col min="8" max="8" width="9.85546875" style="7" bestFit="1" customWidth="1"/>
    <col min="9" max="9" width="12.28515625" style="8" bestFit="1" customWidth="1"/>
    <col min="10" max="10" width="11.5703125" style="9" customWidth="1"/>
    <col min="11" max="11" width="14.5703125" style="10" bestFit="1" customWidth="1"/>
    <col min="12" max="12" width="7.5703125" style="10" bestFit="1" customWidth="1"/>
    <col min="13" max="15" width="10.85546875" style="11" bestFit="1" customWidth="1"/>
    <col min="16" max="16384" width="9.140625" style="11"/>
  </cols>
  <sheetData>
    <row r="1" spans="1:16" x14ac:dyDescent="0.25">
      <c r="A1" s="1" t="s">
        <v>13</v>
      </c>
      <c r="B1" s="2"/>
      <c r="C1" s="2"/>
      <c r="D1" s="3" t="s">
        <v>14</v>
      </c>
      <c r="E1" s="61" t="s">
        <v>51</v>
      </c>
      <c r="F1" s="61"/>
      <c r="G1" s="5">
        <v>20</v>
      </c>
      <c r="H1" s="5"/>
      <c r="I1" s="5"/>
      <c r="J1" s="5"/>
      <c r="K1" s="6"/>
      <c r="L1" s="7"/>
      <c r="M1" s="8"/>
      <c r="N1" s="9"/>
      <c r="O1" s="10"/>
    </row>
    <row r="2" spans="1:16" x14ac:dyDescent="0.25">
      <c r="A2" s="1"/>
      <c r="B2" s="2"/>
      <c r="C2" s="2"/>
      <c r="D2" s="3"/>
      <c r="E2" s="4"/>
      <c r="F2" s="5"/>
      <c r="G2" s="5"/>
      <c r="H2" s="5"/>
      <c r="I2" s="5"/>
      <c r="J2" s="5"/>
      <c r="K2" s="6"/>
      <c r="L2" s="7"/>
      <c r="M2" s="8"/>
      <c r="N2" s="9"/>
      <c r="O2" s="10"/>
    </row>
    <row r="3" spans="1:16" x14ac:dyDescent="0.25">
      <c r="A3" s="66" t="s">
        <v>15</v>
      </c>
      <c r="B3" s="66"/>
      <c r="C3" s="66"/>
      <c r="D3" s="66"/>
      <c r="E3" s="66"/>
      <c r="F3" s="66"/>
      <c r="G3" s="66"/>
      <c r="H3" s="66"/>
      <c r="I3" s="12"/>
      <c r="J3" s="41"/>
      <c r="K3" s="64"/>
      <c r="L3" s="64"/>
      <c r="M3" s="64"/>
      <c r="N3" s="64"/>
      <c r="O3" s="64"/>
    </row>
    <row r="4" spans="1:16" x14ac:dyDescent="0.25">
      <c r="A4" s="44"/>
      <c r="B4" s="44"/>
      <c r="C4" s="44"/>
      <c r="D4" s="44"/>
      <c r="E4" s="44"/>
      <c r="F4" s="44"/>
      <c r="G4" s="44"/>
      <c r="H4" s="44"/>
      <c r="I4" s="12"/>
      <c r="J4" s="41"/>
      <c r="K4" s="42"/>
      <c r="L4" s="42"/>
      <c r="M4" s="42"/>
      <c r="N4" s="42"/>
      <c r="O4" s="42"/>
    </row>
    <row r="5" spans="1:16" x14ac:dyDescent="0.25">
      <c r="A5" s="12"/>
      <c r="B5" s="69" t="s">
        <v>45</v>
      </c>
      <c r="C5" s="70"/>
      <c r="D5" s="12"/>
      <c r="E5" s="12"/>
      <c r="F5" s="12"/>
      <c r="G5" s="69" t="s">
        <v>46</v>
      </c>
      <c r="H5" s="69"/>
      <c r="I5" s="69"/>
      <c r="J5" s="41"/>
      <c r="K5" s="14"/>
      <c r="L5" s="14"/>
      <c r="M5" s="14"/>
      <c r="N5" s="14"/>
      <c r="O5" s="14"/>
    </row>
    <row r="6" spans="1:16" ht="47.25" customHeight="1" x14ac:dyDescent="0.25">
      <c r="A6" s="12"/>
      <c r="B6" s="68" t="s">
        <v>32</v>
      </c>
      <c r="C6" s="71"/>
      <c r="D6" s="12"/>
      <c r="E6" s="12"/>
      <c r="F6" s="12"/>
      <c r="G6" s="68" t="s">
        <v>32</v>
      </c>
      <c r="H6" s="68"/>
      <c r="I6" s="68"/>
      <c r="J6" s="38"/>
      <c r="K6" s="67" t="s">
        <v>27</v>
      </c>
      <c r="L6" s="67"/>
      <c r="M6" s="67"/>
      <c r="N6" s="67"/>
      <c r="O6" s="67"/>
      <c r="P6" s="10"/>
    </row>
    <row r="7" spans="1:16" s="18" customFormat="1" x14ac:dyDescent="0.25">
      <c r="A7" s="1" t="s">
        <v>0</v>
      </c>
      <c r="B7" s="15" t="s">
        <v>1</v>
      </c>
      <c r="C7" s="52" t="s">
        <v>50</v>
      </c>
      <c r="D7" s="16" t="s">
        <v>2</v>
      </c>
      <c r="E7" s="17" t="s">
        <v>3</v>
      </c>
      <c r="F7" s="18" t="s">
        <v>4</v>
      </c>
      <c r="G7" s="19" t="s">
        <v>5</v>
      </c>
      <c r="H7" s="20" t="s">
        <v>9</v>
      </c>
      <c r="I7" s="21" t="s">
        <v>10</v>
      </c>
      <c r="J7" s="21"/>
      <c r="K7" s="19" t="s">
        <v>5</v>
      </c>
      <c r="L7" s="22" t="s">
        <v>6</v>
      </c>
      <c r="M7" s="21" t="s">
        <v>7</v>
      </c>
      <c r="N7" s="23" t="s">
        <v>8</v>
      </c>
      <c r="O7" s="21" t="s">
        <v>9</v>
      </c>
    </row>
    <row r="8" spans="1:16" s="18" customFormat="1" x14ac:dyDescent="0.25">
      <c r="A8" s="1"/>
      <c r="B8" s="15"/>
      <c r="C8" s="52"/>
      <c r="D8" s="16"/>
      <c r="E8" s="24"/>
      <c r="G8" s="19" t="s">
        <v>11</v>
      </c>
      <c r="H8" s="19" t="s">
        <v>11</v>
      </c>
      <c r="K8" s="19" t="s">
        <v>26</v>
      </c>
      <c r="L8" s="22"/>
      <c r="M8" s="21" t="s">
        <v>28</v>
      </c>
      <c r="N8" s="21" t="s">
        <v>28</v>
      </c>
      <c r="O8" s="21" t="s">
        <v>28</v>
      </c>
    </row>
    <row r="9" spans="1:16" x14ac:dyDescent="0.25">
      <c r="A9" s="11" t="s">
        <v>33</v>
      </c>
      <c r="B9" s="11" t="s">
        <v>16</v>
      </c>
      <c r="C9" s="53"/>
      <c r="D9" s="28" t="s">
        <v>12</v>
      </c>
      <c r="E9" s="27">
        <v>111.57396819922467</v>
      </c>
      <c r="F9" s="25">
        <v>91</v>
      </c>
      <c r="G9" s="26">
        <f t="shared" ref="G9:G17" si="0">(F9-E9)/E9</f>
        <v>-0.1843975663076545</v>
      </c>
      <c r="H9" s="27">
        <f t="shared" ref="H9:H17" si="1">(F9-E9)/(0.1*E9)</f>
        <v>-1.8439756630765449</v>
      </c>
      <c r="I9" s="28" t="str">
        <f>IF(ABS(H9)&gt;2,IF(ABS(H9)&gt;3,"XX","X"),"")</f>
        <v/>
      </c>
      <c r="J9" s="11"/>
      <c r="K9" s="39">
        <f>(F9-L9)/L9</f>
        <v>-0.16348031747205344</v>
      </c>
      <c r="L9" s="27">
        <v>108.78405123116737</v>
      </c>
      <c r="M9" s="27">
        <v>24.204161986352442</v>
      </c>
      <c r="N9" s="31">
        <f>M9/L9</f>
        <v>0.22249733956789602</v>
      </c>
      <c r="O9" s="27">
        <f>(F9-L9)/M9</f>
        <v>-0.73475178530018659</v>
      </c>
    </row>
    <row r="10" spans="1:16" x14ac:dyDescent="0.25">
      <c r="A10" s="11" t="s">
        <v>34</v>
      </c>
      <c r="B10" s="11" t="s">
        <v>17</v>
      </c>
      <c r="C10" s="53"/>
      <c r="D10" s="28" t="s">
        <v>12</v>
      </c>
      <c r="E10" s="40">
        <v>89.222075983087379</v>
      </c>
      <c r="F10" s="29"/>
      <c r="G10" s="26"/>
      <c r="H10" s="27"/>
      <c r="I10" s="30"/>
      <c r="J10" s="29"/>
      <c r="K10" s="39"/>
      <c r="L10" s="27">
        <v>82.643232593994597</v>
      </c>
      <c r="M10" s="27">
        <v>8.4352988398392412</v>
      </c>
      <c r="N10" s="31">
        <f>M10/L10</f>
        <v>0.10206883945694309</v>
      </c>
      <c r="O10" s="27"/>
    </row>
    <row r="11" spans="1:16" x14ac:dyDescent="0.25">
      <c r="A11" s="11" t="s">
        <v>35</v>
      </c>
      <c r="B11" s="11" t="s">
        <v>18</v>
      </c>
      <c r="C11" s="53"/>
      <c r="D11" s="28" t="s">
        <v>12</v>
      </c>
      <c r="E11" s="40">
        <v>108.97706785876056</v>
      </c>
      <c r="F11" s="29"/>
      <c r="G11" s="26"/>
      <c r="H11" s="27"/>
      <c r="I11" s="30"/>
      <c r="J11" s="29"/>
      <c r="K11" s="39"/>
      <c r="L11" s="27">
        <v>95.550800819030997</v>
      </c>
      <c r="M11" s="27">
        <v>5.0274968696007916</v>
      </c>
      <c r="N11" s="31">
        <f t="shared" ref="N11:N18" si="2">M11/L11</f>
        <v>5.2615957443649781E-2</v>
      </c>
      <c r="O11" s="27"/>
    </row>
    <row r="12" spans="1:16" x14ac:dyDescent="0.25">
      <c r="A12" s="11" t="s">
        <v>36</v>
      </c>
      <c r="B12" s="11" t="s">
        <v>19</v>
      </c>
      <c r="C12" s="53"/>
      <c r="D12" s="28" t="s">
        <v>12</v>
      </c>
      <c r="E12" s="40">
        <v>103.96876005929414</v>
      </c>
      <c r="F12" s="29">
        <v>75</v>
      </c>
      <c r="G12" s="26">
        <f t="shared" si="0"/>
        <v>-0.2786294656469217</v>
      </c>
      <c r="H12" s="27">
        <f t="shared" si="1"/>
        <v>-2.786294656469217</v>
      </c>
      <c r="I12" s="30" t="str">
        <f t="shared" ref="I12:I17" si="3">IF(ABS(H12)&gt;2,IF(ABS(H12)&gt;3,"XX","X"),"")</f>
        <v>X</v>
      </c>
      <c r="J12" s="29"/>
      <c r="K12" s="39">
        <f t="shared" ref="K12:K17" si="4">(F12-L12)/L12</f>
        <v>-0.2499766358225268</v>
      </c>
      <c r="L12" s="27">
        <v>99.996884873380068</v>
      </c>
      <c r="M12" s="27">
        <v>9.0549623733496496</v>
      </c>
      <c r="N12" s="31">
        <f>M12/L12</f>
        <v>9.0552444556801878E-2</v>
      </c>
      <c r="O12" s="27">
        <f>(F12-L12)/M12</f>
        <v>-2.7605730253446779</v>
      </c>
    </row>
    <row r="13" spans="1:16" x14ac:dyDescent="0.25">
      <c r="A13" s="11" t="s">
        <v>37</v>
      </c>
      <c r="B13" s="11" t="s">
        <v>20</v>
      </c>
      <c r="C13" s="53"/>
      <c r="D13" s="28" t="s">
        <v>12</v>
      </c>
      <c r="E13" s="40">
        <v>118.90093701696263</v>
      </c>
      <c r="F13" s="29">
        <v>112</v>
      </c>
      <c r="G13" s="26">
        <f t="shared" si="0"/>
        <v>-5.8039382952702293E-2</v>
      </c>
      <c r="H13" s="27">
        <f t="shared" si="1"/>
        <v>-0.58039382952702279</v>
      </c>
      <c r="I13" s="30" t="str">
        <f t="shared" si="3"/>
        <v/>
      </c>
      <c r="J13" s="29"/>
      <c r="K13" s="39">
        <f t="shared" si="4"/>
        <v>-5.7640393715529405E-2</v>
      </c>
      <c r="L13" s="27">
        <v>118.85059509457635</v>
      </c>
      <c r="M13" s="27">
        <v>9.7267538811065819</v>
      </c>
      <c r="N13" s="31">
        <f>M13/L13</f>
        <v>8.1840178194870938E-2</v>
      </c>
      <c r="O13" s="27">
        <f t="shared" ref="O13:O17" si="5">(F13-L13)/M13</f>
        <v>-0.70430435254284218</v>
      </c>
    </row>
    <row r="14" spans="1:16" x14ac:dyDescent="0.25">
      <c r="A14" s="11" t="s">
        <v>38</v>
      </c>
      <c r="B14" s="11" t="s">
        <v>21</v>
      </c>
      <c r="C14" s="53"/>
      <c r="D14" s="28" t="s">
        <v>12</v>
      </c>
      <c r="E14" s="40">
        <v>49.619345791010133</v>
      </c>
      <c r="F14" s="29">
        <v>44</v>
      </c>
      <c r="G14" s="26">
        <f t="shared" si="0"/>
        <v>-0.11324909068084141</v>
      </c>
      <c r="H14" s="27">
        <f t="shared" si="1"/>
        <v>-1.1324909068084139</v>
      </c>
      <c r="I14" s="30" t="str">
        <f t="shared" si="3"/>
        <v/>
      </c>
      <c r="J14" s="19"/>
      <c r="K14" s="39">
        <f t="shared" si="4"/>
        <v>-9.4129489110786835E-2</v>
      </c>
      <c r="L14" s="27">
        <v>48.572063524630117</v>
      </c>
      <c r="M14" s="27">
        <v>10.586243644806403</v>
      </c>
      <c r="N14" s="31">
        <f t="shared" si="2"/>
        <v>0.21794922588451052</v>
      </c>
      <c r="O14" s="27">
        <f t="shared" si="5"/>
        <v>-0.43188723762967285</v>
      </c>
    </row>
    <row r="15" spans="1:16" x14ac:dyDescent="0.25">
      <c r="A15" s="11" t="s">
        <v>39</v>
      </c>
      <c r="B15" s="11" t="s">
        <v>22</v>
      </c>
      <c r="C15" s="53"/>
      <c r="D15" s="28" t="s">
        <v>12</v>
      </c>
      <c r="E15" s="40">
        <v>69.467084107414195</v>
      </c>
      <c r="F15" s="29"/>
      <c r="G15" s="26"/>
      <c r="H15" s="27"/>
      <c r="I15" s="30"/>
      <c r="J15" s="29"/>
      <c r="K15" s="39"/>
      <c r="L15" s="27">
        <v>66.979348941955678</v>
      </c>
      <c r="M15" s="27">
        <v>5.8671168566173337</v>
      </c>
      <c r="N15" s="31">
        <f t="shared" si="2"/>
        <v>8.7595907534153236E-2</v>
      </c>
      <c r="O15" s="27"/>
    </row>
    <row r="16" spans="1:16" x14ac:dyDescent="0.25">
      <c r="A16" s="11" t="s">
        <v>40</v>
      </c>
      <c r="B16" s="33" t="s">
        <v>23</v>
      </c>
      <c r="C16" s="54"/>
      <c r="D16" s="28" t="s">
        <v>12</v>
      </c>
      <c r="E16" s="40">
        <v>158.78190653123241</v>
      </c>
      <c r="F16" s="29"/>
      <c r="G16" s="26"/>
      <c r="H16" s="27"/>
      <c r="I16" s="30"/>
      <c r="J16" s="29"/>
      <c r="K16" s="39"/>
      <c r="L16" s="27">
        <v>152.26772749902332</v>
      </c>
      <c r="M16" s="27">
        <v>15.384335500690883</v>
      </c>
      <c r="N16" s="31">
        <f t="shared" si="2"/>
        <v>0.10103477442906975</v>
      </c>
      <c r="O16" s="27"/>
    </row>
    <row r="17" spans="1:15" x14ac:dyDescent="0.25">
      <c r="A17" s="11" t="s">
        <v>41</v>
      </c>
      <c r="B17" s="33" t="s">
        <v>24</v>
      </c>
      <c r="C17" s="54"/>
      <c r="D17" s="28" t="s">
        <v>12</v>
      </c>
      <c r="E17" s="40">
        <v>27.731185778527163</v>
      </c>
      <c r="F17" s="29">
        <v>25</v>
      </c>
      <c r="G17" s="26">
        <f t="shared" si="0"/>
        <v>-9.8487882932217663E-2</v>
      </c>
      <c r="H17" s="27">
        <f t="shared" si="1"/>
        <v>-0.98487882932217663</v>
      </c>
      <c r="I17" s="30" t="str">
        <f t="shared" si="3"/>
        <v/>
      </c>
      <c r="J17" s="29"/>
      <c r="K17" s="39">
        <f t="shared" si="4"/>
        <v>-6.3231786564526132E-2</v>
      </c>
      <c r="L17" s="27">
        <v>26.687498189456917</v>
      </c>
      <c r="M17" s="27">
        <v>2.5611403305594775</v>
      </c>
      <c r="N17" s="31">
        <f t="shared" si="2"/>
        <v>9.5967794072629634E-2</v>
      </c>
      <c r="O17" s="27">
        <f t="shared" si="5"/>
        <v>-0.6588854852355106</v>
      </c>
    </row>
    <row r="18" spans="1:15" x14ac:dyDescent="0.25">
      <c r="A18" s="11" t="s">
        <v>42</v>
      </c>
      <c r="B18" s="33" t="s">
        <v>25</v>
      </c>
      <c r="C18" s="54"/>
      <c r="D18" s="28" t="s">
        <v>12</v>
      </c>
      <c r="E18" s="40">
        <v>89.12932954235653</v>
      </c>
      <c r="F18" s="29"/>
      <c r="G18" s="26"/>
      <c r="H18" s="27"/>
      <c r="I18" s="30"/>
      <c r="J18" s="29"/>
      <c r="K18" s="39"/>
      <c r="L18" s="27">
        <v>86.710507385094331</v>
      </c>
      <c r="M18" s="27">
        <v>14.604598946088391</v>
      </c>
      <c r="N18" s="31">
        <f t="shared" si="2"/>
        <v>0.16842940246246263</v>
      </c>
      <c r="O18" s="27"/>
    </row>
    <row r="19" spans="1:15" x14ac:dyDescent="0.25">
      <c r="C19" s="55"/>
      <c r="G19" s="13"/>
      <c r="H19" s="13"/>
      <c r="I19" s="13"/>
      <c r="J19" s="13"/>
      <c r="K19" s="35"/>
      <c r="L19" s="7"/>
      <c r="M19" s="8"/>
      <c r="N19" s="9"/>
      <c r="O19" s="10"/>
    </row>
    <row r="20" spans="1:15" x14ac:dyDescent="0.25">
      <c r="C20" s="55"/>
      <c r="G20" s="13"/>
      <c r="H20" s="13"/>
      <c r="I20" s="13"/>
      <c r="J20" s="13"/>
      <c r="K20" s="35"/>
      <c r="L20" s="7"/>
      <c r="M20" s="8"/>
      <c r="N20" s="9"/>
      <c r="O20" s="10"/>
    </row>
    <row r="21" spans="1:15" ht="18.75" x14ac:dyDescent="0.3">
      <c r="B21" s="46"/>
      <c r="C21" s="56"/>
      <c r="G21" s="62"/>
      <c r="H21" s="62"/>
      <c r="I21" s="47"/>
      <c r="J21" s="13"/>
      <c r="K21" s="6"/>
      <c r="L21" s="7"/>
      <c r="M21" s="7"/>
      <c r="N21" s="9"/>
      <c r="O21" s="10"/>
    </row>
    <row r="22" spans="1:15" x14ac:dyDescent="0.25">
      <c r="B22" s="43"/>
      <c r="C22" s="57"/>
      <c r="G22" s="65" t="s">
        <v>29</v>
      </c>
      <c r="H22" s="65"/>
      <c r="I22" s="60">
        <f>COUNTA(H9:H18)</f>
        <v>5</v>
      </c>
      <c r="J22" s="13"/>
      <c r="K22" s="6"/>
      <c r="L22" s="7"/>
      <c r="M22" s="8"/>
      <c r="N22" s="9"/>
      <c r="O22" s="10"/>
    </row>
    <row r="23" spans="1:15" x14ac:dyDescent="0.25">
      <c r="B23" s="43"/>
      <c r="C23" s="57"/>
      <c r="G23" s="65" t="s">
        <v>30</v>
      </c>
      <c r="H23" s="65"/>
      <c r="I23" s="60">
        <f>COUNTIF(I9:I18,"=X")</f>
        <v>1</v>
      </c>
      <c r="J23" s="13"/>
      <c r="K23" s="6"/>
      <c r="L23" s="7"/>
      <c r="M23" s="8"/>
      <c r="N23" s="9"/>
      <c r="O23" s="10"/>
    </row>
    <row r="24" spans="1:15" x14ac:dyDescent="0.25">
      <c r="B24" s="43"/>
      <c r="C24" s="57"/>
      <c r="G24" s="65" t="s">
        <v>49</v>
      </c>
      <c r="H24" s="65"/>
      <c r="I24" s="60">
        <f>COUNTIF(I9:I18,"=XX")</f>
        <v>0</v>
      </c>
      <c r="J24" s="13"/>
      <c r="K24" s="6"/>
      <c r="L24" s="7"/>
      <c r="M24" s="7"/>
      <c r="N24" s="9"/>
      <c r="O24" s="10"/>
    </row>
    <row r="25" spans="1:15" x14ac:dyDescent="0.25">
      <c r="B25" s="43"/>
      <c r="C25" s="57"/>
      <c r="G25" s="43"/>
      <c r="H25" s="43"/>
      <c r="I25" s="36"/>
    </row>
    <row r="26" spans="1:15" ht="18.75" x14ac:dyDescent="0.3">
      <c r="B26" s="49"/>
      <c r="C26" s="58"/>
    </row>
    <row r="27" spans="1:15" x14ac:dyDescent="0.25">
      <c r="B27" s="50"/>
      <c r="C27" s="59"/>
    </row>
    <row r="28" spans="1:15" x14ac:dyDescent="0.25">
      <c r="B28" s="50"/>
      <c r="C28" s="59"/>
    </row>
    <row r="29" spans="1:15" x14ac:dyDescent="0.25">
      <c r="B29" s="50"/>
      <c r="C29" s="59"/>
    </row>
  </sheetData>
  <sheetProtection password="DC07" sheet="1" objects="1" scenarios="1" selectLockedCells="1" selectUnlockedCells="1"/>
  <mergeCells count="12">
    <mergeCell ref="K3:O3"/>
    <mergeCell ref="A3:H3"/>
    <mergeCell ref="K6:O6"/>
    <mergeCell ref="G6:I6"/>
    <mergeCell ref="B5:C5"/>
    <mergeCell ref="B6:C6"/>
    <mergeCell ref="G5:I5"/>
    <mergeCell ref="E1:F1"/>
    <mergeCell ref="G21:H21"/>
    <mergeCell ref="G22:H22"/>
    <mergeCell ref="G23:H23"/>
    <mergeCell ref="G24:H24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9"/>
  <sheetViews>
    <sheetView zoomScale="75" zoomScaleNormal="75" workbookViewId="0">
      <selection activeCell="G6" sqref="G6:I6"/>
    </sheetView>
  </sheetViews>
  <sheetFormatPr defaultRowHeight="15.75" x14ac:dyDescent="0.25"/>
  <cols>
    <col min="1" max="1" width="11.140625" style="11" bestFit="1" customWidth="1"/>
    <col min="2" max="2" width="24.5703125" style="34" bestFit="1" customWidth="1"/>
    <col min="3" max="3" width="14.140625" style="34" customWidth="1"/>
    <col min="4" max="4" width="16.5703125" style="7" bestFit="1" customWidth="1"/>
    <col min="5" max="5" width="12.7109375" style="9" bestFit="1" customWidth="1"/>
    <col min="6" max="6" width="10.28515625" style="13" bestFit="1" customWidth="1"/>
    <col min="7" max="7" width="14.5703125" style="6" bestFit="1" customWidth="1"/>
    <col min="8" max="8" width="9.85546875" style="7" bestFit="1" customWidth="1"/>
    <col min="9" max="9" width="12.28515625" style="8" bestFit="1" customWidth="1"/>
    <col min="10" max="10" width="11.5703125" style="9" customWidth="1"/>
    <col min="11" max="11" width="14.5703125" style="10" bestFit="1" customWidth="1"/>
    <col min="12" max="12" width="7.5703125" style="10" bestFit="1" customWidth="1"/>
    <col min="13" max="15" width="10.85546875" style="11" bestFit="1" customWidth="1"/>
    <col min="16" max="16384" width="9.140625" style="11"/>
  </cols>
  <sheetData>
    <row r="1" spans="1:16" x14ac:dyDescent="0.25">
      <c r="A1" s="1" t="s">
        <v>13</v>
      </c>
      <c r="B1" s="2"/>
      <c r="C1" s="2"/>
      <c r="D1" s="3" t="s">
        <v>14</v>
      </c>
      <c r="E1" s="61" t="s">
        <v>51</v>
      </c>
      <c r="F1" s="61"/>
      <c r="G1" s="5">
        <v>4</v>
      </c>
      <c r="H1" s="5"/>
      <c r="I1" s="5"/>
      <c r="J1" s="5"/>
      <c r="K1" s="6"/>
      <c r="L1" s="7"/>
      <c r="M1" s="8"/>
      <c r="N1" s="9"/>
      <c r="O1" s="10"/>
    </row>
    <row r="2" spans="1:16" x14ac:dyDescent="0.25">
      <c r="A2" s="1"/>
      <c r="B2" s="2"/>
      <c r="C2" s="2"/>
      <c r="D2" s="3"/>
      <c r="E2" s="4"/>
      <c r="F2" s="5"/>
      <c r="G2" s="5"/>
      <c r="H2" s="5"/>
      <c r="I2" s="5"/>
      <c r="J2" s="5"/>
      <c r="K2" s="6"/>
      <c r="L2" s="7"/>
      <c r="M2" s="8"/>
      <c r="N2" s="9"/>
      <c r="O2" s="10"/>
    </row>
    <row r="3" spans="1:16" x14ac:dyDescent="0.25">
      <c r="A3" s="66" t="s">
        <v>15</v>
      </c>
      <c r="B3" s="66"/>
      <c r="C3" s="66"/>
      <c r="D3" s="66"/>
      <c r="E3" s="66"/>
      <c r="F3" s="66"/>
      <c r="G3" s="66"/>
      <c r="H3" s="66"/>
      <c r="I3" s="12"/>
      <c r="J3" s="41"/>
      <c r="K3" s="64"/>
      <c r="L3" s="64"/>
      <c r="M3" s="64"/>
      <c r="N3" s="64"/>
      <c r="O3" s="64"/>
    </row>
    <row r="4" spans="1:16" x14ac:dyDescent="0.25">
      <c r="A4" s="44"/>
      <c r="B4" s="44"/>
      <c r="C4" s="44"/>
      <c r="D4" s="44"/>
      <c r="E4" s="44"/>
      <c r="F4" s="44"/>
      <c r="G4" s="44"/>
      <c r="H4" s="44"/>
      <c r="I4" s="12"/>
      <c r="J4" s="41"/>
      <c r="K4" s="42"/>
      <c r="L4" s="42"/>
      <c r="M4" s="42"/>
      <c r="N4" s="42"/>
      <c r="O4" s="42"/>
    </row>
    <row r="5" spans="1:16" x14ac:dyDescent="0.25">
      <c r="A5" s="12"/>
      <c r="B5" s="69" t="s">
        <v>45</v>
      </c>
      <c r="C5" s="70"/>
      <c r="D5" s="12"/>
      <c r="E5" s="12"/>
      <c r="F5" s="12"/>
      <c r="G5" s="69" t="s">
        <v>46</v>
      </c>
      <c r="H5" s="69"/>
      <c r="I5" s="69"/>
      <c r="J5" s="41"/>
      <c r="K5" s="14"/>
      <c r="L5" s="14"/>
      <c r="M5" s="14"/>
      <c r="N5" s="14"/>
      <c r="O5" s="14"/>
    </row>
    <row r="6" spans="1:16" ht="47.25" customHeight="1" x14ac:dyDescent="0.25">
      <c r="A6" s="12"/>
      <c r="B6" s="68" t="s">
        <v>32</v>
      </c>
      <c r="C6" s="71"/>
      <c r="D6" s="12"/>
      <c r="E6" s="12"/>
      <c r="F6" s="12"/>
      <c r="G6" s="68" t="s">
        <v>32</v>
      </c>
      <c r="H6" s="68"/>
      <c r="I6" s="68"/>
      <c r="J6" s="38"/>
      <c r="K6" s="67" t="s">
        <v>27</v>
      </c>
      <c r="L6" s="67"/>
      <c r="M6" s="67"/>
      <c r="N6" s="67"/>
      <c r="O6" s="67"/>
      <c r="P6" s="10"/>
    </row>
    <row r="7" spans="1:16" s="18" customFormat="1" x14ac:dyDescent="0.25">
      <c r="A7" s="1" t="s">
        <v>0</v>
      </c>
      <c r="B7" s="15" t="s">
        <v>1</v>
      </c>
      <c r="C7" s="52" t="s">
        <v>50</v>
      </c>
      <c r="D7" s="16" t="s">
        <v>2</v>
      </c>
      <c r="E7" s="17" t="s">
        <v>3</v>
      </c>
      <c r="F7" s="18" t="s">
        <v>4</v>
      </c>
      <c r="G7" s="19" t="s">
        <v>5</v>
      </c>
      <c r="H7" s="20" t="s">
        <v>9</v>
      </c>
      <c r="I7" s="21" t="s">
        <v>10</v>
      </c>
      <c r="J7" s="21"/>
      <c r="K7" s="19" t="s">
        <v>5</v>
      </c>
      <c r="L7" s="22" t="s">
        <v>6</v>
      </c>
      <c r="M7" s="21" t="s">
        <v>7</v>
      </c>
      <c r="N7" s="23" t="s">
        <v>8</v>
      </c>
      <c r="O7" s="21" t="s">
        <v>9</v>
      </c>
    </row>
    <row r="8" spans="1:16" s="18" customFormat="1" x14ac:dyDescent="0.25">
      <c r="A8" s="1"/>
      <c r="B8" s="15"/>
      <c r="C8" s="52"/>
      <c r="D8" s="16"/>
      <c r="E8" s="24"/>
      <c r="G8" s="19" t="s">
        <v>11</v>
      </c>
      <c r="H8" s="19" t="s">
        <v>11</v>
      </c>
      <c r="K8" s="19" t="s">
        <v>26</v>
      </c>
      <c r="L8" s="22"/>
      <c r="M8" s="21" t="s">
        <v>28</v>
      </c>
      <c r="N8" s="21" t="s">
        <v>28</v>
      </c>
      <c r="O8" s="21" t="s">
        <v>28</v>
      </c>
    </row>
    <row r="9" spans="1:16" x14ac:dyDescent="0.25">
      <c r="B9" s="11" t="s">
        <v>16</v>
      </c>
      <c r="C9" s="53"/>
      <c r="D9" s="28" t="s">
        <v>12</v>
      </c>
      <c r="E9" s="27">
        <v>111.57396819922467</v>
      </c>
      <c r="F9" s="25"/>
      <c r="G9" s="26"/>
      <c r="H9" s="27"/>
      <c r="I9" s="30" t="s">
        <v>44</v>
      </c>
      <c r="J9" s="28"/>
      <c r="K9" s="39"/>
      <c r="L9" s="27">
        <v>108.78405123116737</v>
      </c>
      <c r="M9" s="27">
        <v>24.204161986352442</v>
      </c>
      <c r="N9" s="31">
        <f>M9/L9</f>
        <v>0.22249733956789602</v>
      </c>
      <c r="O9" s="27"/>
    </row>
    <row r="10" spans="1:16" x14ac:dyDescent="0.25">
      <c r="B10" s="11" t="s">
        <v>17</v>
      </c>
      <c r="C10" s="53"/>
      <c r="D10" s="28" t="s">
        <v>12</v>
      </c>
      <c r="E10" s="40">
        <v>89.222075983087379</v>
      </c>
      <c r="F10" s="29">
        <v>84.9</v>
      </c>
      <c r="G10" s="26">
        <f t="shared" ref="G10:G18" si="0">(F10-E10)/E10</f>
        <v>-4.8441777838778941E-2</v>
      </c>
      <c r="H10" s="27">
        <f t="shared" ref="H10:H18" si="1">(F10-E10)/(0.1*E10)</f>
        <v>-0.48441777838778943</v>
      </c>
      <c r="I10" s="30" t="str">
        <f t="shared" ref="I10:I18" si="2">IF(ABS(H10)&gt;2,IF(ABS(H10)&gt;3,"XX","X"),"")</f>
        <v/>
      </c>
      <c r="J10" s="29"/>
      <c r="K10" s="39">
        <f t="shared" ref="K10:K17" si="3">(F10-L10)/L10</f>
        <v>2.7307346713944979E-2</v>
      </c>
      <c r="L10" s="27">
        <v>82.643232593994597</v>
      </c>
      <c r="M10" s="27">
        <v>8.4352988398392412</v>
      </c>
      <c r="N10" s="31">
        <f>M10/L10</f>
        <v>0.10206883945694309</v>
      </c>
      <c r="O10" s="27">
        <f>(F10-L10)/M10</f>
        <v>0.26753852458040694</v>
      </c>
    </row>
    <row r="11" spans="1:16" x14ac:dyDescent="0.25">
      <c r="B11" s="11" t="s">
        <v>18</v>
      </c>
      <c r="C11" s="53"/>
      <c r="D11" s="28" t="s">
        <v>12</v>
      </c>
      <c r="E11" s="40">
        <v>108.97706785876056</v>
      </c>
      <c r="F11" s="29">
        <v>99.4</v>
      </c>
      <c r="G11" s="26">
        <f t="shared" si="0"/>
        <v>-8.7881496969370573E-2</v>
      </c>
      <c r="H11" s="27">
        <f t="shared" si="1"/>
        <v>-0.87881496969370565</v>
      </c>
      <c r="I11" s="30" t="str">
        <f t="shared" si="2"/>
        <v/>
      </c>
      <c r="J11" s="29"/>
      <c r="K11" s="39">
        <f t="shared" si="3"/>
        <v>4.0284321512482381E-2</v>
      </c>
      <c r="L11" s="27">
        <v>95.550800819030997</v>
      </c>
      <c r="M11" s="27">
        <v>5.0274968696007916</v>
      </c>
      <c r="N11" s="31">
        <f t="shared" ref="N11:N18" si="4">M11/L11</f>
        <v>5.2615957443649781E-2</v>
      </c>
      <c r="O11" s="27">
        <f>(F11-L11)/M11</f>
        <v>0.76562935409140387</v>
      </c>
    </row>
    <row r="12" spans="1:16" x14ac:dyDescent="0.25">
      <c r="B12" s="11" t="s">
        <v>19</v>
      </c>
      <c r="C12" s="53"/>
      <c r="D12" s="28" t="s">
        <v>12</v>
      </c>
      <c r="E12" s="40">
        <v>103.96876005929414</v>
      </c>
      <c r="F12" s="29">
        <v>107</v>
      </c>
      <c r="G12" s="26">
        <f t="shared" si="0"/>
        <v>2.9155295677058386E-2</v>
      </c>
      <c r="H12" s="27">
        <f t="shared" si="1"/>
        <v>0.2915529567705839</v>
      </c>
      <c r="I12" s="30" t="str">
        <f t="shared" si="2"/>
        <v/>
      </c>
      <c r="J12" s="29"/>
      <c r="K12" s="39">
        <f t="shared" si="3"/>
        <v>7.0033332893195091E-2</v>
      </c>
      <c r="L12" s="27">
        <v>99.996884873380068</v>
      </c>
      <c r="M12" s="27">
        <v>9.0549623733496496</v>
      </c>
      <c r="N12" s="31">
        <f>M12/L12</f>
        <v>9.0552444556801878E-2</v>
      </c>
      <c r="O12" s="27">
        <f>(F12-L12)/M12</f>
        <v>0.77340079813377627</v>
      </c>
    </row>
    <row r="13" spans="1:16" x14ac:dyDescent="0.25">
      <c r="B13" s="11" t="s">
        <v>20</v>
      </c>
      <c r="C13" s="53"/>
      <c r="D13" s="28" t="s">
        <v>12</v>
      </c>
      <c r="E13" s="40">
        <v>118.90093701696263</v>
      </c>
      <c r="F13" s="29">
        <v>125</v>
      </c>
      <c r="G13" s="26">
        <f t="shared" si="0"/>
        <v>5.1295331526001908E-2</v>
      </c>
      <c r="H13" s="27">
        <f t="shared" si="1"/>
        <v>0.51295331526001908</v>
      </c>
      <c r="I13" s="30" t="str">
        <f t="shared" si="2"/>
        <v/>
      </c>
      <c r="J13" s="29"/>
      <c r="K13" s="39">
        <f t="shared" si="3"/>
        <v>5.174063201391807E-2</v>
      </c>
      <c r="L13" s="27">
        <v>118.85059509457635</v>
      </c>
      <c r="M13" s="27">
        <v>9.7267538811065819</v>
      </c>
      <c r="N13" s="31">
        <f>M13/L13</f>
        <v>8.1840178194870938E-2</v>
      </c>
      <c r="O13" s="27">
        <f t="shared" ref="O13:O18" si="5">(F13-L13)/M13</f>
        <v>0.6322155346572883</v>
      </c>
    </row>
    <row r="14" spans="1:16" x14ac:dyDescent="0.25">
      <c r="B14" s="11" t="s">
        <v>21</v>
      </c>
      <c r="C14" s="53"/>
      <c r="D14" s="28" t="s">
        <v>12</v>
      </c>
      <c r="E14" s="40">
        <v>49.619345791010133</v>
      </c>
      <c r="F14" s="29">
        <v>71.5</v>
      </c>
      <c r="G14" s="26">
        <f t="shared" si="0"/>
        <v>0.4409702276436327</v>
      </c>
      <c r="H14" s="27">
        <f t="shared" si="1"/>
        <v>4.4097022764363265</v>
      </c>
      <c r="I14" s="30" t="str">
        <f t="shared" si="2"/>
        <v>XX</v>
      </c>
      <c r="J14" s="19"/>
      <c r="K14" s="39">
        <f t="shared" si="3"/>
        <v>0.47203958019497139</v>
      </c>
      <c r="L14" s="27">
        <v>48.572063524630117</v>
      </c>
      <c r="M14" s="27">
        <v>10.586243644806403</v>
      </c>
      <c r="N14" s="31">
        <f t="shared" si="4"/>
        <v>0.21794922588451052</v>
      </c>
      <c r="O14" s="27">
        <f t="shared" si="5"/>
        <v>2.1658236145564529</v>
      </c>
    </row>
    <row r="15" spans="1:16" x14ac:dyDescent="0.25">
      <c r="B15" s="11" t="s">
        <v>22</v>
      </c>
      <c r="C15" s="53"/>
      <c r="D15" s="28" t="s">
        <v>12</v>
      </c>
      <c r="E15" s="40">
        <v>69.467084107414195</v>
      </c>
      <c r="F15" s="29">
        <v>68.400000000000006</v>
      </c>
      <c r="G15" s="26">
        <f t="shared" si="0"/>
        <v>-1.5361003288466797E-2</v>
      </c>
      <c r="H15" s="27">
        <f t="shared" si="1"/>
        <v>-0.15361003288466796</v>
      </c>
      <c r="I15" s="30" t="str">
        <f t="shared" si="2"/>
        <v/>
      </c>
      <c r="J15" s="29"/>
      <c r="K15" s="39">
        <f t="shared" si="3"/>
        <v>2.1210284669614578E-2</v>
      </c>
      <c r="L15" s="27">
        <v>66.979348941955678</v>
      </c>
      <c r="M15" s="27">
        <v>5.8671168566173337</v>
      </c>
      <c r="N15" s="31">
        <f t="shared" si="4"/>
        <v>8.7595907534153236E-2</v>
      </c>
      <c r="O15" s="27">
        <f t="shared" si="5"/>
        <v>0.24213784943485844</v>
      </c>
    </row>
    <row r="16" spans="1:16" x14ac:dyDescent="0.25">
      <c r="B16" s="33" t="s">
        <v>23</v>
      </c>
      <c r="C16" s="54"/>
      <c r="D16" s="28" t="s">
        <v>12</v>
      </c>
      <c r="E16" s="40">
        <v>158.78190653123241</v>
      </c>
      <c r="F16" s="29">
        <v>159</v>
      </c>
      <c r="G16" s="26">
        <f t="shared" si="0"/>
        <v>1.3735410635385746E-3</v>
      </c>
      <c r="H16" s="27">
        <f t="shared" si="1"/>
        <v>1.3735410635385746E-2</v>
      </c>
      <c r="I16" s="30" t="str">
        <f t="shared" si="2"/>
        <v/>
      </c>
      <c r="J16" s="29"/>
      <c r="K16" s="39">
        <f t="shared" si="3"/>
        <v>4.4213390529650211E-2</v>
      </c>
      <c r="L16" s="27">
        <v>152.26772749902332</v>
      </c>
      <c r="M16" s="27">
        <v>15.384335500690883</v>
      </c>
      <c r="N16" s="31">
        <f t="shared" si="4"/>
        <v>0.10103477442906975</v>
      </c>
      <c r="O16" s="27">
        <f t="shared" si="5"/>
        <v>0.43760567368505082</v>
      </c>
    </row>
    <row r="17" spans="2:15" x14ac:dyDescent="0.25">
      <c r="B17" s="33" t="s">
        <v>24</v>
      </c>
      <c r="C17" s="54"/>
      <c r="D17" s="28" t="s">
        <v>12</v>
      </c>
      <c r="E17" s="40">
        <v>27.731185778527163</v>
      </c>
      <c r="F17" s="29">
        <v>25.9</v>
      </c>
      <c r="G17" s="26">
        <f t="shared" si="0"/>
        <v>-6.6033446717777555E-2</v>
      </c>
      <c r="H17" s="27">
        <f t="shared" si="1"/>
        <v>-0.66033446717777555</v>
      </c>
      <c r="I17" s="30" t="str">
        <f t="shared" si="2"/>
        <v/>
      </c>
      <c r="J17" s="29"/>
      <c r="K17" s="39">
        <f t="shared" si="3"/>
        <v>-2.9508130880849127E-2</v>
      </c>
      <c r="L17" s="27">
        <v>26.687498189456917</v>
      </c>
      <c r="M17" s="27">
        <v>2.5611403305594775</v>
      </c>
      <c r="N17" s="31">
        <f t="shared" si="4"/>
        <v>9.5967794072629634E-2</v>
      </c>
      <c r="O17" s="27">
        <f t="shared" si="5"/>
        <v>-0.30747951608137419</v>
      </c>
    </row>
    <row r="18" spans="2:15" x14ac:dyDescent="0.25">
      <c r="B18" s="33" t="s">
        <v>25</v>
      </c>
      <c r="C18" s="54"/>
      <c r="D18" s="28" t="s">
        <v>12</v>
      </c>
      <c r="E18" s="40">
        <v>89.12932954235653</v>
      </c>
      <c r="F18" s="29">
        <v>100</v>
      </c>
      <c r="G18" s="26">
        <f t="shared" si="0"/>
        <v>0.12196513216760427</v>
      </c>
      <c r="H18" s="27">
        <f t="shared" si="1"/>
        <v>1.2196513216760427</v>
      </c>
      <c r="I18" s="30" t="str">
        <f t="shared" si="2"/>
        <v/>
      </c>
      <c r="J18" s="29"/>
      <c r="K18" s="39">
        <f>(F18-L18)/L18</f>
        <v>0.15326277074916705</v>
      </c>
      <c r="L18" s="27">
        <v>86.710507385094331</v>
      </c>
      <c r="M18" s="27">
        <v>14.604598946088391</v>
      </c>
      <c r="N18" s="31">
        <f t="shared" si="4"/>
        <v>0.16842940246246263</v>
      </c>
      <c r="O18" s="27">
        <f t="shared" si="5"/>
        <v>0.90995258849371197</v>
      </c>
    </row>
    <row r="19" spans="2:15" x14ac:dyDescent="0.25">
      <c r="C19" s="55"/>
      <c r="G19" s="13"/>
      <c r="H19" s="13"/>
      <c r="I19" s="13"/>
      <c r="J19" s="13"/>
      <c r="K19" s="35"/>
      <c r="L19" s="7"/>
      <c r="M19" s="8"/>
      <c r="N19" s="9"/>
      <c r="O19" s="10"/>
    </row>
    <row r="20" spans="2:15" x14ac:dyDescent="0.25">
      <c r="C20" s="55"/>
      <c r="G20" s="13"/>
      <c r="H20" s="13"/>
      <c r="I20" s="13"/>
      <c r="J20" s="13"/>
      <c r="K20" s="35"/>
      <c r="L20" s="7"/>
      <c r="M20" s="8"/>
      <c r="N20" s="9"/>
      <c r="O20" s="10"/>
    </row>
    <row r="21" spans="2:15" ht="18.75" x14ac:dyDescent="0.3">
      <c r="B21" s="46" t="s">
        <v>48</v>
      </c>
      <c r="C21" s="56"/>
      <c r="G21" s="72" t="s">
        <v>48</v>
      </c>
      <c r="H21" s="72"/>
      <c r="I21" s="13"/>
      <c r="J21" s="13"/>
      <c r="K21" s="6"/>
      <c r="L21" s="7"/>
      <c r="M21" s="7"/>
      <c r="N21" s="9"/>
      <c r="O21" s="10"/>
    </row>
    <row r="22" spans="2:15" x14ac:dyDescent="0.25">
      <c r="B22" s="43" t="s">
        <v>29</v>
      </c>
      <c r="C22" s="57">
        <f>COUNTA(B10:B15,B17:B18)</f>
        <v>8</v>
      </c>
      <c r="G22" s="65" t="s">
        <v>29</v>
      </c>
      <c r="H22" s="65"/>
      <c r="I22" s="36">
        <v>8</v>
      </c>
      <c r="J22" s="13"/>
      <c r="K22" s="6"/>
      <c r="L22" s="7"/>
      <c r="M22" s="8"/>
      <c r="N22" s="9"/>
      <c r="O22" s="10"/>
    </row>
    <row r="23" spans="2:15" x14ac:dyDescent="0.25">
      <c r="B23" s="43" t="s">
        <v>30</v>
      </c>
      <c r="C23" s="57">
        <f>COUNTIF(C10:C15,"=X")+ COUNTIF(C17:C18,"=X")</f>
        <v>0</v>
      </c>
      <c r="G23" s="65" t="s">
        <v>30</v>
      </c>
      <c r="H23" s="65"/>
      <c r="I23" s="36">
        <f>COUNTIF(I10:I15,"=X")+ COUNTIF(I17:I18,"=X")</f>
        <v>0</v>
      </c>
      <c r="J23" s="13"/>
      <c r="K23" s="6"/>
      <c r="L23" s="7"/>
      <c r="M23" s="8"/>
      <c r="N23" s="9"/>
      <c r="O23" s="10"/>
    </row>
    <row r="24" spans="2:15" x14ac:dyDescent="0.25">
      <c r="B24" s="43" t="s">
        <v>49</v>
      </c>
      <c r="C24" s="57">
        <f>COUNTIF(C10:C15,"=XX")+COUNTIF(C17:C18,"=XX")</f>
        <v>0</v>
      </c>
      <c r="G24" s="65" t="s">
        <v>49</v>
      </c>
      <c r="H24" s="65"/>
      <c r="I24" s="36">
        <f>COUNTIF(I10:I15,"=XX")+COUNTIF(I17:I18,"=XX")</f>
        <v>1</v>
      </c>
      <c r="J24" s="13"/>
      <c r="K24" s="6"/>
      <c r="L24" s="7"/>
      <c r="M24" s="7"/>
      <c r="N24" s="9"/>
      <c r="O24" s="10"/>
    </row>
    <row r="25" spans="2:15" x14ac:dyDescent="0.25">
      <c r="B25" s="43"/>
      <c r="C25" s="57"/>
      <c r="G25" s="43"/>
      <c r="H25" s="43"/>
      <c r="I25" s="36"/>
    </row>
    <row r="26" spans="2:15" ht="18.75" x14ac:dyDescent="0.3">
      <c r="B26" s="49" t="s">
        <v>47</v>
      </c>
      <c r="C26" s="58"/>
      <c r="G26" s="62" t="s">
        <v>47</v>
      </c>
      <c r="H26" s="62"/>
      <c r="I26" s="47"/>
    </row>
    <row r="27" spans="2:15" x14ac:dyDescent="0.25">
      <c r="B27" s="50" t="s">
        <v>29</v>
      </c>
      <c r="C27" s="59">
        <f>COUNTA(B9:B18)</f>
        <v>10</v>
      </c>
      <c r="G27" s="63" t="s">
        <v>29</v>
      </c>
      <c r="H27" s="63"/>
      <c r="I27" s="48">
        <v>10</v>
      </c>
    </row>
    <row r="28" spans="2:15" x14ac:dyDescent="0.25">
      <c r="B28" s="50" t="s">
        <v>30</v>
      </c>
      <c r="C28" s="59">
        <f>COUNTIF(C9:C18,"=X")</f>
        <v>0</v>
      </c>
      <c r="G28" s="63" t="s">
        <v>30</v>
      </c>
      <c r="H28" s="63"/>
      <c r="I28" s="48">
        <f>COUNTIF(I9:I18,"=X")</f>
        <v>0</v>
      </c>
    </row>
    <row r="29" spans="2:15" x14ac:dyDescent="0.25">
      <c r="B29" s="50" t="s">
        <v>49</v>
      </c>
      <c r="C29" s="59">
        <f>COUNTIF(C9:C18,"=XX")</f>
        <v>0</v>
      </c>
      <c r="G29" s="63" t="s">
        <v>49</v>
      </c>
      <c r="H29" s="63"/>
      <c r="I29" s="48">
        <f>COUNTIF(I9:I18,"=XX")</f>
        <v>2</v>
      </c>
    </row>
  </sheetData>
  <sheetProtection password="DC07" sheet="1" objects="1" scenarios="1" selectLockedCells="1" selectUnlockedCells="1"/>
  <mergeCells count="16">
    <mergeCell ref="K3:O3"/>
    <mergeCell ref="G22:H22"/>
    <mergeCell ref="G23:H23"/>
    <mergeCell ref="G24:H24"/>
    <mergeCell ref="A3:H3"/>
    <mergeCell ref="K6:O6"/>
    <mergeCell ref="G6:I6"/>
    <mergeCell ref="B5:C5"/>
    <mergeCell ref="B6:C6"/>
    <mergeCell ref="G5:I5"/>
    <mergeCell ref="G21:H21"/>
    <mergeCell ref="E1:F1"/>
    <mergeCell ref="G26:H26"/>
    <mergeCell ref="G27:H27"/>
    <mergeCell ref="G28:H28"/>
    <mergeCell ref="G29:H29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"/>
  <sheetViews>
    <sheetView zoomScale="75" zoomScaleNormal="75" workbookViewId="0">
      <selection activeCell="G1" sqref="G1"/>
    </sheetView>
  </sheetViews>
  <sheetFormatPr defaultRowHeight="15.75" x14ac:dyDescent="0.25"/>
  <cols>
    <col min="1" max="1" width="11.140625" style="11" bestFit="1" customWidth="1"/>
    <col min="2" max="2" width="24.5703125" style="34" bestFit="1" customWidth="1"/>
    <col min="3" max="3" width="14.140625" style="34" customWidth="1"/>
    <col min="4" max="4" width="16.5703125" style="7" bestFit="1" customWidth="1"/>
    <col min="5" max="5" width="12.7109375" style="9" bestFit="1" customWidth="1"/>
    <col min="6" max="6" width="10.28515625" style="13" bestFit="1" customWidth="1"/>
    <col min="7" max="7" width="14.5703125" style="6" bestFit="1" customWidth="1"/>
    <col min="8" max="8" width="9.85546875" style="7" bestFit="1" customWidth="1"/>
    <col min="9" max="9" width="12.28515625" style="8" bestFit="1" customWidth="1"/>
    <col min="10" max="10" width="11.5703125" style="9" customWidth="1"/>
    <col min="11" max="11" width="14.5703125" style="10" bestFit="1" customWidth="1"/>
    <col min="12" max="12" width="7.5703125" style="10" bestFit="1" customWidth="1"/>
    <col min="13" max="15" width="10.85546875" style="11" bestFit="1" customWidth="1"/>
    <col min="16" max="16384" width="9.140625" style="11"/>
  </cols>
  <sheetData>
    <row r="1" spans="1:16" x14ac:dyDescent="0.25">
      <c r="A1" s="1" t="s">
        <v>13</v>
      </c>
      <c r="B1" s="2"/>
      <c r="C1" s="2"/>
      <c r="D1" s="3" t="s">
        <v>14</v>
      </c>
      <c r="E1" s="61" t="s">
        <v>51</v>
      </c>
      <c r="F1" s="61"/>
      <c r="G1" s="5">
        <v>5</v>
      </c>
      <c r="H1" s="5"/>
      <c r="I1" s="5"/>
      <c r="J1" s="5"/>
      <c r="K1" s="6"/>
      <c r="L1" s="7"/>
      <c r="M1" s="8"/>
      <c r="N1" s="9"/>
      <c r="O1" s="10"/>
    </row>
    <row r="2" spans="1:16" x14ac:dyDescent="0.25">
      <c r="A2" s="1"/>
      <c r="B2" s="2"/>
      <c r="C2" s="2"/>
      <c r="D2" s="3"/>
      <c r="E2" s="4"/>
      <c r="F2" s="5"/>
      <c r="G2" s="5"/>
      <c r="H2" s="5"/>
      <c r="I2" s="5"/>
      <c r="J2" s="5"/>
      <c r="K2" s="6"/>
      <c r="L2" s="7"/>
      <c r="M2" s="8"/>
      <c r="N2" s="9"/>
      <c r="O2" s="10"/>
    </row>
    <row r="3" spans="1:16" x14ac:dyDescent="0.25">
      <c r="A3" s="66" t="s">
        <v>15</v>
      </c>
      <c r="B3" s="66"/>
      <c r="C3" s="66"/>
      <c r="D3" s="66"/>
      <c r="E3" s="66"/>
      <c r="F3" s="66"/>
      <c r="G3" s="66"/>
      <c r="H3" s="66"/>
      <c r="I3" s="12"/>
      <c r="J3" s="41"/>
      <c r="K3" s="64"/>
      <c r="L3" s="64"/>
      <c r="M3" s="64"/>
      <c r="N3" s="64"/>
      <c r="O3" s="64"/>
    </row>
    <row r="4" spans="1:16" x14ac:dyDescent="0.25">
      <c r="A4" s="44"/>
      <c r="B4" s="44"/>
      <c r="C4" s="44"/>
      <c r="D4" s="44"/>
      <c r="E4" s="44"/>
      <c r="F4" s="44"/>
      <c r="G4" s="44"/>
      <c r="H4" s="44"/>
      <c r="I4" s="12"/>
      <c r="J4" s="41"/>
      <c r="K4" s="42"/>
      <c r="L4" s="42"/>
      <c r="M4" s="42"/>
      <c r="N4" s="42"/>
      <c r="O4" s="42"/>
    </row>
    <row r="5" spans="1:16" x14ac:dyDescent="0.25">
      <c r="A5" s="12"/>
      <c r="B5" s="69" t="s">
        <v>45</v>
      </c>
      <c r="C5" s="70"/>
      <c r="D5" s="12"/>
      <c r="E5" s="12"/>
      <c r="F5" s="12"/>
      <c r="G5" s="69" t="s">
        <v>46</v>
      </c>
      <c r="H5" s="69"/>
      <c r="I5" s="69"/>
      <c r="J5" s="41"/>
      <c r="K5" s="14"/>
      <c r="L5" s="14"/>
      <c r="M5" s="14"/>
      <c r="N5" s="14"/>
      <c r="O5" s="14"/>
    </row>
    <row r="6" spans="1:16" ht="47.25" customHeight="1" x14ac:dyDescent="0.25">
      <c r="A6" s="12"/>
      <c r="B6" s="68" t="s">
        <v>32</v>
      </c>
      <c r="C6" s="71"/>
      <c r="D6" s="12"/>
      <c r="E6" s="12"/>
      <c r="F6" s="12"/>
      <c r="G6" s="68" t="s">
        <v>32</v>
      </c>
      <c r="H6" s="68"/>
      <c r="I6" s="68"/>
      <c r="J6" s="38"/>
      <c r="K6" s="67" t="s">
        <v>27</v>
      </c>
      <c r="L6" s="67"/>
      <c r="M6" s="67"/>
      <c r="N6" s="67"/>
      <c r="O6" s="67"/>
      <c r="P6" s="10"/>
    </row>
    <row r="7" spans="1:16" s="18" customFormat="1" x14ac:dyDescent="0.25">
      <c r="A7" s="1" t="s">
        <v>0</v>
      </c>
      <c r="B7" s="15" t="s">
        <v>1</v>
      </c>
      <c r="C7" s="52" t="s">
        <v>50</v>
      </c>
      <c r="D7" s="16" t="s">
        <v>2</v>
      </c>
      <c r="E7" s="17" t="s">
        <v>3</v>
      </c>
      <c r="F7" s="18" t="s">
        <v>4</v>
      </c>
      <c r="G7" s="19" t="s">
        <v>5</v>
      </c>
      <c r="H7" s="20" t="s">
        <v>9</v>
      </c>
      <c r="I7" s="21" t="s">
        <v>10</v>
      </c>
      <c r="J7" s="21"/>
      <c r="K7" s="19" t="s">
        <v>5</v>
      </c>
      <c r="L7" s="22" t="s">
        <v>6</v>
      </c>
      <c r="M7" s="21" t="s">
        <v>7</v>
      </c>
      <c r="N7" s="23" t="s">
        <v>8</v>
      </c>
      <c r="O7" s="21" t="s">
        <v>9</v>
      </c>
    </row>
    <row r="8" spans="1:16" s="18" customFormat="1" x14ac:dyDescent="0.25">
      <c r="A8" s="1"/>
      <c r="B8" s="15"/>
      <c r="C8" s="52"/>
      <c r="D8" s="16"/>
      <c r="E8" s="24"/>
      <c r="G8" s="19" t="s">
        <v>11</v>
      </c>
      <c r="H8" s="19" t="s">
        <v>11</v>
      </c>
      <c r="K8" s="19" t="s">
        <v>26</v>
      </c>
      <c r="L8" s="22"/>
      <c r="M8" s="21" t="s">
        <v>28</v>
      </c>
      <c r="N8" s="21" t="s">
        <v>28</v>
      </c>
      <c r="O8" s="21" t="s">
        <v>28</v>
      </c>
    </row>
    <row r="9" spans="1:16" x14ac:dyDescent="0.25">
      <c r="B9" s="11" t="s">
        <v>16</v>
      </c>
      <c r="C9" s="53"/>
      <c r="D9" s="28" t="s">
        <v>12</v>
      </c>
      <c r="E9" s="27">
        <v>111.57396819922467</v>
      </c>
      <c r="F9" s="25"/>
      <c r="G9" s="26"/>
      <c r="H9" s="27"/>
      <c r="I9" s="28"/>
      <c r="J9" s="28"/>
      <c r="K9" s="39"/>
      <c r="L9" s="27">
        <v>108.78405123116737</v>
      </c>
      <c r="M9" s="27">
        <v>24.204161986352442</v>
      </c>
      <c r="N9" s="31">
        <f>M9/L9</f>
        <v>0.22249733956789602</v>
      </c>
      <c r="O9" s="27"/>
    </row>
    <row r="10" spans="1:16" x14ac:dyDescent="0.25">
      <c r="B10" s="11" t="s">
        <v>17</v>
      </c>
      <c r="C10" s="53"/>
      <c r="D10" s="28" t="s">
        <v>12</v>
      </c>
      <c r="E10" s="40">
        <v>89.222075983087379</v>
      </c>
      <c r="F10" s="29">
        <v>88.1</v>
      </c>
      <c r="G10" s="26">
        <f t="shared" ref="G10:G18" si="0">(F10-E10)/E10</f>
        <v>-1.2576214694893237E-2</v>
      </c>
      <c r="H10" s="27">
        <f t="shared" ref="H10:H18" si="1">(F10-E10)/(0.1*E10)</f>
        <v>-0.12576214694893237</v>
      </c>
      <c r="I10" s="30" t="str">
        <f t="shared" ref="I10:I18" si="2">IF(ABS(H10)&gt;2,IF(ABS(H10)&gt;3,"XX","X"),"")</f>
        <v/>
      </c>
      <c r="J10" s="29"/>
      <c r="K10" s="39">
        <f t="shared" ref="K10:K16" si="3">(F10-L10)/L10</f>
        <v>6.6028000535907433E-2</v>
      </c>
      <c r="L10" s="27">
        <v>82.643232593994597</v>
      </c>
      <c r="M10" s="27">
        <v>8.4352988398392412</v>
      </c>
      <c r="N10" s="31">
        <f>M10/L10</f>
        <v>0.10206883945694309</v>
      </c>
      <c r="O10" s="27">
        <f>(F10-L10)/M10</f>
        <v>0.64689675014636372</v>
      </c>
    </row>
    <row r="11" spans="1:16" x14ac:dyDescent="0.25">
      <c r="B11" s="11" t="s">
        <v>18</v>
      </c>
      <c r="C11" s="53"/>
      <c r="D11" s="28" t="s">
        <v>12</v>
      </c>
      <c r="E11" s="40">
        <v>108.97706785876056</v>
      </c>
      <c r="F11" s="29"/>
      <c r="G11" s="26"/>
      <c r="H11" s="27"/>
      <c r="I11" s="30"/>
      <c r="J11" s="29"/>
      <c r="K11" s="39"/>
      <c r="L11" s="27">
        <v>95.550800819030997</v>
      </c>
      <c r="M11" s="27">
        <v>5.0274968696007916</v>
      </c>
      <c r="N11" s="31">
        <f t="shared" ref="N11:N18" si="4">M11/L11</f>
        <v>5.2615957443649781E-2</v>
      </c>
      <c r="O11" s="27"/>
    </row>
    <row r="12" spans="1:16" x14ac:dyDescent="0.25">
      <c r="B12" s="11" t="s">
        <v>19</v>
      </c>
      <c r="C12" s="53"/>
      <c r="D12" s="28" t="s">
        <v>12</v>
      </c>
      <c r="E12" s="40">
        <v>103.96876005929414</v>
      </c>
      <c r="F12" s="29">
        <v>97.6</v>
      </c>
      <c r="G12" s="26">
        <f t="shared" si="0"/>
        <v>-6.1256477961860817E-2</v>
      </c>
      <c r="H12" s="27">
        <f t="shared" si="1"/>
        <v>-0.61256477961860811</v>
      </c>
      <c r="I12" s="30" t="str">
        <f t="shared" si="2"/>
        <v/>
      </c>
      <c r="J12" s="29"/>
      <c r="K12" s="39">
        <f>(F12-L12)/L12</f>
        <v>-2.3969595417048267E-2</v>
      </c>
      <c r="L12" s="27">
        <v>99.996884873380068</v>
      </c>
      <c r="M12" s="27">
        <v>9.0549623733496496</v>
      </c>
      <c r="N12" s="31">
        <f>M12/L12</f>
        <v>9.0552444556801878E-2</v>
      </c>
      <c r="O12" s="27">
        <f>(F12-L12)/M12</f>
        <v>-0.26470401251302034</v>
      </c>
    </row>
    <row r="13" spans="1:16" x14ac:dyDescent="0.25">
      <c r="B13" s="11" t="s">
        <v>20</v>
      </c>
      <c r="C13" s="53"/>
      <c r="D13" s="28" t="s">
        <v>12</v>
      </c>
      <c r="E13" s="40">
        <v>118.90093701696263</v>
      </c>
      <c r="F13" s="29">
        <v>117</v>
      </c>
      <c r="G13" s="26">
        <f t="shared" si="0"/>
        <v>-1.5987569691662214E-2</v>
      </c>
      <c r="H13" s="27">
        <f t="shared" si="1"/>
        <v>-0.15987569691662212</v>
      </c>
      <c r="I13" s="30" t="str">
        <f t="shared" si="2"/>
        <v/>
      </c>
      <c r="J13" s="29"/>
      <c r="K13" s="39">
        <f>(F13-L13)/L13</f>
        <v>-1.5570768434972683E-2</v>
      </c>
      <c r="L13" s="27">
        <v>118.85059509457635</v>
      </c>
      <c r="M13" s="27">
        <v>9.7267538811065819</v>
      </c>
      <c r="N13" s="31">
        <f>M13/L13</f>
        <v>8.1840178194870938E-2</v>
      </c>
      <c r="O13" s="27">
        <f t="shared" ref="O13:O18" si="5">(F13-L13)/M13</f>
        <v>-0.19025824208125358</v>
      </c>
    </row>
    <row r="14" spans="1:16" x14ac:dyDescent="0.25">
      <c r="B14" s="11" t="s">
        <v>21</v>
      </c>
      <c r="C14" s="53"/>
      <c r="D14" s="28" t="s">
        <v>12</v>
      </c>
      <c r="E14" s="40">
        <v>49.619345791010133</v>
      </c>
      <c r="F14" s="29">
        <v>46.5</v>
      </c>
      <c r="G14" s="26">
        <f t="shared" si="0"/>
        <v>-6.2865516287707396E-2</v>
      </c>
      <c r="H14" s="27">
        <f t="shared" si="1"/>
        <v>-0.6286551628770739</v>
      </c>
      <c r="I14" s="30" t="str">
        <f t="shared" si="2"/>
        <v/>
      </c>
      <c r="J14" s="19"/>
      <c r="K14" s="39">
        <f t="shared" si="3"/>
        <v>-4.265957371935427E-2</v>
      </c>
      <c r="L14" s="27">
        <v>48.572063524630117</v>
      </c>
      <c r="M14" s="27">
        <v>10.586243644806403</v>
      </c>
      <c r="N14" s="31">
        <f t="shared" si="4"/>
        <v>0.21794922588451052</v>
      </c>
      <c r="O14" s="27">
        <f t="shared" si="5"/>
        <v>-0.19573170561275233</v>
      </c>
    </row>
    <row r="15" spans="1:16" x14ac:dyDescent="0.25">
      <c r="B15" s="11" t="s">
        <v>22</v>
      </c>
      <c r="C15" s="53"/>
      <c r="D15" s="28" t="s">
        <v>12</v>
      </c>
      <c r="E15" s="40">
        <v>69.467084107414195</v>
      </c>
      <c r="F15" s="29">
        <v>65.400000000000006</v>
      </c>
      <c r="G15" s="26">
        <f t="shared" si="0"/>
        <v>-5.854692419686737E-2</v>
      </c>
      <c r="H15" s="27">
        <f t="shared" si="1"/>
        <v>-0.58546924196867367</v>
      </c>
      <c r="I15" s="30" t="str">
        <f t="shared" si="2"/>
        <v/>
      </c>
      <c r="J15" s="29"/>
      <c r="K15" s="39">
        <f>(F15-L15)/L15</f>
        <v>-2.3579640096596584E-2</v>
      </c>
      <c r="L15" s="27">
        <v>66.979348941955678</v>
      </c>
      <c r="M15" s="27">
        <v>5.8671168566173337</v>
      </c>
      <c r="N15" s="31">
        <f t="shared" si="4"/>
        <v>8.7595907534153236E-2</v>
      </c>
      <c r="O15" s="27">
        <f t="shared" si="5"/>
        <v>-0.26918654946754211</v>
      </c>
    </row>
    <row r="16" spans="1:16" x14ac:dyDescent="0.25">
      <c r="B16" s="33" t="s">
        <v>23</v>
      </c>
      <c r="C16" s="54"/>
      <c r="D16" s="28" t="s">
        <v>12</v>
      </c>
      <c r="E16" s="40">
        <v>158.78190653123241</v>
      </c>
      <c r="F16" s="29">
        <v>166</v>
      </c>
      <c r="G16" s="26">
        <f t="shared" si="0"/>
        <v>4.5459168657530837E-2</v>
      </c>
      <c r="H16" s="27">
        <f t="shared" si="1"/>
        <v>0.45459168657530841</v>
      </c>
      <c r="I16" s="30" t="str">
        <f t="shared" si="2"/>
        <v/>
      </c>
      <c r="J16" s="29"/>
      <c r="K16" s="39">
        <f t="shared" si="3"/>
        <v>9.0185049232213432E-2</v>
      </c>
      <c r="L16" s="27">
        <v>152.26772749902332</v>
      </c>
      <c r="M16" s="27">
        <v>15.384335500690883</v>
      </c>
      <c r="N16" s="31">
        <f t="shared" si="4"/>
        <v>0.10103477442906975</v>
      </c>
      <c r="O16" s="27">
        <f t="shared" si="5"/>
        <v>0.89261395140270994</v>
      </c>
    </row>
    <row r="17" spans="2:15" x14ac:dyDescent="0.25">
      <c r="B17" s="33" t="s">
        <v>24</v>
      </c>
      <c r="C17" s="54"/>
      <c r="D17" s="28" t="s">
        <v>12</v>
      </c>
      <c r="E17" s="40">
        <v>27.731185778527163</v>
      </c>
      <c r="F17" s="29">
        <v>27.4</v>
      </c>
      <c r="G17" s="26">
        <f t="shared" si="0"/>
        <v>-1.1942719693710618E-2</v>
      </c>
      <c r="H17" s="27">
        <f t="shared" si="1"/>
        <v>-0.11942719693710616</v>
      </c>
      <c r="I17" s="30" t="str">
        <f t="shared" si="2"/>
        <v/>
      </c>
      <c r="J17" s="29"/>
      <c r="K17" s="39">
        <f>(F17-L17)/L17</f>
        <v>2.6697961925279304E-2</v>
      </c>
      <c r="L17" s="27">
        <v>26.687498189456917</v>
      </c>
      <c r="M17" s="27">
        <v>2.5611403305594775</v>
      </c>
      <c r="N17" s="31">
        <f t="shared" si="4"/>
        <v>9.5967794072629634E-2</v>
      </c>
      <c r="O17" s="27">
        <f t="shared" si="5"/>
        <v>0.27819709917552082</v>
      </c>
    </row>
    <row r="18" spans="2:15" x14ac:dyDescent="0.25">
      <c r="B18" s="33" t="s">
        <v>25</v>
      </c>
      <c r="C18" s="54"/>
      <c r="D18" s="28" t="s">
        <v>12</v>
      </c>
      <c r="E18" s="40">
        <v>89.12932954235653</v>
      </c>
      <c r="F18" s="29">
        <v>84.2</v>
      </c>
      <c r="G18" s="26">
        <f t="shared" si="0"/>
        <v>-5.530535871487717E-2</v>
      </c>
      <c r="H18" s="27">
        <f t="shared" si="1"/>
        <v>-0.55305358714877162</v>
      </c>
      <c r="I18" s="30" t="str">
        <f t="shared" si="2"/>
        <v/>
      </c>
      <c r="J18" s="29"/>
      <c r="K18" s="39">
        <f>(F18-L18)/L18</f>
        <v>-2.8952747029201312E-2</v>
      </c>
      <c r="L18" s="27">
        <v>86.710507385094331</v>
      </c>
      <c r="M18" s="27">
        <v>14.604598946088391</v>
      </c>
      <c r="N18" s="31">
        <f t="shared" si="4"/>
        <v>0.16842940246246263</v>
      </c>
      <c r="O18" s="27">
        <f t="shared" si="5"/>
        <v>-0.17189841325747104</v>
      </c>
    </row>
    <row r="19" spans="2:15" x14ac:dyDescent="0.25">
      <c r="C19" s="55"/>
      <c r="G19" s="13"/>
      <c r="H19" s="13"/>
      <c r="I19" s="13"/>
      <c r="J19" s="13"/>
      <c r="K19" s="35"/>
      <c r="L19" s="7"/>
      <c r="M19" s="8"/>
      <c r="N19" s="9"/>
      <c r="O19" s="10"/>
    </row>
    <row r="20" spans="2:15" x14ac:dyDescent="0.25">
      <c r="C20" s="55"/>
      <c r="G20" s="13"/>
      <c r="H20" s="13"/>
      <c r="I20" s="13"/>
      <c r="J20" s="13"/>
      <c r="K20" s="35"/>
      <c r="L20" s="7"/>
      <c r="M20" s="8"/>
      <c r="N20" s="9"/>
      <c r="O20" s="10"/>
    </row>
    <row r="21" spans="2:15" ht="18.75" x14ac:dyDescent="0.3">
      <c r="B21" s="46"/>
      <c r="C21" s="56"/>
      <c r="G21" s="72"/>
      <c r="H21" s="72"/>
      <c r="I21" s="13"/>
      <c r="J21" s="13"/>
      <c r="K21" s="6"/>
      <c r="L21" s="7"/>
      <c r="M21" s="7"/>
      <c r="N21" s="9"/>
      <c r="O21" s="10"/>
    </row>
    <row r="22" spans="2:15" x14ac:dyDescent="0.25">
      <c r="B22" s="43"/>
      <c r="C22" s="57"/>
      <c r="G22" s="65" t="s">
        <v>29</v>
      </c>
      <c r="H22" s="65"/>
      <c r="I22" s="60">
        <f>COUNTA(H9:H18)</f>
        <v>8</v>
      </c>
      <c r="J22" s="13"/>
      <c r="K22" s="6"/>
      <c r="L22" s="7"/>
      <c r="M22" s="8"/>
      <c r="N22" s="9"/>
      <c r="O22" s="10"/>
    </row>
    <row r="23" spans="2:15" x14ac:dyDescent="0.25">
      <c r="B23" s="43"/>
      <c r="C23" s="57"/>
      <c r="G23" s="65" t="s">
        <v>30</v>
      </c>
      <c r="H23" s="65"/>
      <c r="I23" s="60">
        <f>COUNTIF(I9:I18,"=X")</f>
        <v>0</v>
      </c>
      <c r="J23" s="13"/>
      <c r="K23" s="6"/>
      <c r="L23" s="7"/>
      <c r="M23" s="8"/>
      <c r="N23" s="9"/>
      <c r="O23" s="10"/>
    </row>
    <row r="24" spans="2:15" x14ac:dyDescent="0.25">
      <c r="B24" s="43"/>
      <c r="C24" s="57"/>
      <c r="G24" s="65" t="s">
        <v>49</v>
      </c>
      <c r="H24" s="65"/>
      <c r="I24" s="60">
        <f>COUNTIF(I9:I18,"=XX")</f>
        <v>0</v>
      </c>
      <c r="J24" s="13"/>
      <c r="K24" s="6"/>
      <c r="L24" s="7"/>
      <c r="M24" s="7"/>
      <c r="N24" s="9"/>
      <c r="O24" s="10"/>
    </row>
    <row r="25" spans="2:15" x14ac:dyDescent="0.25">
      <c r="B25" s="43"/>
      <c r="C25" s="57"/>
      <c r="G25" s="43"/>
      <c r="H25" s="43"/>
      <c r="I25" s="36"/>
    </row>
    <row r="26" spans="2:15" ht="18.75" x14ac:dyDescent="0.3">
      <c r="B26" s="49"/>
      <c r="C26" s="58"/>
      <c r="G26" s="62"/>
      <c r="H26" s="62"/>
      <c r="I26" s="47"/>
    </row>
    <row r="27" spans="2:15" x14ac:dyDescent="0.25">
      <c r="B27" s="50"/>
      <c r="C27" s="59"/>
    </row>
    <row r="28" spans="2:15" x14ac:dyDescent="0.25">
      <c r="B28" s="50"/>
      <c r="C28" s="59"/>
    </row>
    <row r="29" spans="2:15" x14ac:dyDescent="0.25">
      <c r="B29" s="50"/>
      <c r="C29" s="59"/>
    </row>
  </sheetData>
  <sheetProtection password="DC07" sheet="1" objects="1" scenarios="1" selectLockedCells="1" selectUnlockedCells="1"/>
  <mergeCells count="13">
    <mergeCell ref="K3:O3"/>
    <mergeCell ref="A3:H3"/>
    <mergeCell ref="K6:O6"/>
    <mergeCell ref="G6:I6"/>
    <mergeCell ref="B5:C5"/>
    <mergeCell ref="B6:C6"/>
    <mergeCell ref="G5:I5"/>
    <mergeCell ref="E1:F1"/>
    <mergeCell ref="G26:H26"/>
    <mergeCell ref="G22:H22"/>
    <mergeCell ref="G23:H23"/>
    <mergeCell ref="G24:H24"/>
    <mergeCell ref="G21:H21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  <ignoredErrors>
    <ignoredError sqref="K10 K18 K16 K14 K12:K13 K15 K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9"/>
  <sheetViews>
    <sheetView zoomScale="75" zoomScaleNormal="75" workbookViewId="0">
      <selection activeCell="G1" sqref="G1"/>
    </sheetView>
  </sheetViews>
  <sheetFormatPr defaultRowHeight="15.75" x14ac:dyDescent="0.25"/>
  <cols>
    <col min="1" max="1" width="11.140625" style="11" bestFit="1" customWidth="1"/>
    <col min="2" max="2" width="24.5703125" style="34" bestFit="1" customWidth="1"/>
    <col min="3" max="3" width="14.140625" style="34" customWidth="1"/>
    <col min="4" max="4" width="16.5703125" style="7" bestFit="1" customWidth="1"/>
    <col min="5" max="5" width="12.7109375" style="9" bestFit="1" customWidth="1"/>
    <col min="6" max="6" width="10.28515625" style="13" bestFit="1" customWidth="1"/>
    <col min="7" max="7" width="14.5703125" style="6" bestFit="1" customWidth="1"/>
    <col min="8" max="8" width="9.85546875" style="7" bestFit="1" customWidth="1"/>
    <col min="9" max="9" width="12.28515625" style="8" bestFit="1" customWidth="1"/>
    <col min="10" max="10" width="11.5703125" style="9" customWidth="1"/>
    <col min="11" max="11" width="14.5703125" style="10" bestFit="1" customWidth="1"/>
    <col min="12" max="12" width="7.5703125" style="10" bestFit="1" customWidth="1"/>
    <col min="13" max="15" width="10.85546875" style="11" bestFit="1" customWidth="1"/>
    <col min="16" max="16384" width="9.140625" style="11"/>
  </cols>
  <sheetData>
    <row r="1" spans="1:16" x14ac:dyDescent="0.25">
      <c r="A1" s="1" t="s">
        <v>13</v>
      </c>
      <c r="B1" s="2"/>
      <c r="C1" s="2"/>
      <c r="D1" s="3" t="s">
        <v>14</v>
      </c>
      <c r="E1" s="61" t="s">
        <v>51</v>
      </c>
      <c r="F1" s="61"/>
      <c r="G1" s="5">
        <v>6</v>
      </c>
      <c r="H1" s="5"/>
      <c r="I1" s="5"/>
      <c r="J1" s="5"/>
      <c r="K1" s="6"/>
      <c r="L1" s="7"/>
      <c r="M1" s="8"/>
      <c r="N1" s="9"/>
      <c r="O1" s="10"/>
    </row>
    <row r="2" spans="1:16" x14ac:dyDescent="0.25">
      <c r="A2" s="1"/>
      <c r="B2" s="2"/>
      <c r="C2" s="2"/>
      <c r="D2" s="3"/>
      <c r="E2" s="4"/>
      <c r="F2" s="5"/>
      <c r="G2" s="5"/>
      <c r="H2" s="5"/>
      <c r="I2" s="5"/>
      <c r="J2" s="5"/>
      <c r="K2" s="6"/>
      <c r="L2" s="7"/>
      <c r="M2" s="8"/>
      <c r="N2" s="9"/>
      <c r="O2" s="10"/>
    </row>
    <row r="3" spans="1:16" x14ac:dyDescent="0.25">
      <c r="A3" s="66" t="s">
        <v>15</v>
      </c>
      <c r="B3" s="66"/>
      <c r="C3" s="66"/>
      <c r="D3" s="66"/>
      <c r="E3" s="66"/>
      <c r="F3" s="66"/>
      <c r="G3" s="66"/>
      <c r="H3" s="66"/>
      <c r="I3" s="12"/>
      <c r="J3" s="41"/>
      <c r="K3" s="64"/>
      <c r="L3" s="64"/>
      <c r="M3" s="64"/>
      <c r="N3" s="64"/>
      <c r="O3" s="64"/>
    </row>
    <row r="4" spans="1:16" x14ac:dyDescent="0.25">
      <c r="A4" s="44"/>
      <c r="B4" s="44"/>
      <c r="C4" s="44"/>
      <c r="D4" s="44"/>
      <c r="E4" s="44"/>
      <c r="F4" s="44"/>
      <c r="G4" s="44"/>
      <c r="H4" s="44"/>
      <c r="I4" s="12"/>
      <c r="J4" s="41"/>
      <c r="K4" s="42"/>
      <c r="L4" s="42"/>
      <c r="M4" s="42"/>
      <c r="N4" s="42"/>
      <c r="O4" s="42"/>
    </row>
    <row r="5" spans="1:16" x14ac:dyDescent="0.25">
      <c r="A5" s="12"/>
      <c r="B5" s="69" t="s">
        <v>45</v>
      </c>
      <c r="C5" s="70"/>
      <c r="D5" s="12"/>
      <c r="E5" s="12"/>
      <c r="F5" s="12"/>
      <c r="G5" s="69" t="s">
        <v>46</v>
      </c>
      <c r="H5" s="69"/>
      <c r="I5" s="69"/>
      <c r="J5" s="41"/>
      <c r="K5" s="14"/>
      <c r="L5" s="14"/>
      <c r="M5" s="14"/>
      <c r="N5" s="14"/>
      <c r="O5" s="14"/>
    </row>
    <row r="6" spans="1:16" ht="47.25" customHeight="1" x14ac:dyDescent="0.25">
      <c r="A6" s="12"/>
      <c r="B6" s="68" t="s">
        <v>32</v>
      </c>
      <c r="C6" s="71"/>
      <c r="D6" s="12"/>
      <c r="E6" s="12"/>
      <c r="F6" s="12"/>
      <c r="G6" s="68" t="s">
        <v>32</v>
      </c>
      <c r="H6" s="68"/>
      <c r="I6" s="68"/>
      <c r="J6" s="38"/>
      <c r="K6" s="67" t="s">
        <v>27</v>
      </c>
      <c r="L6" s="67"/>
      <c r="M6" s="67"/>
      <c r="N6" s="67"/>
      <c r="O6" s="67"/>
      <c r="P6" s="10"/>
    </row>
    <row r="7" spans="1:16" s="18" customFormat="1" x14ac:dyDescent="0.25">
      <c r="A7" s="1" t="s">
        <v>0</v>
      </c>
      <c r="B7" s="15" t="s">
        <v>1</v>
      </c>
      <c r="C7" s="52" t="s">
        <v>50</v>
      </c>
      <c r="D7" s="16" t="s">
        <v>2</v>
      </c>
      <c r="E7" s="17" t="s">
        <v>3</v>
      </c>
      <c r="F7" s="18" t="s">
        <v>4</v>
      </c>
      <c r="G7" s="19" t="s">
        <v>5</v>
      </c>
      <c r="H7" s="20" t="s">
        <v>9</v>
      </c>
      <c r="I7" s="21" t="s">
        <v>10</v>
      </c>
      <c r="J7" s="21"/>
      <c r="K7" s="19" t="s">
        <v>5</v>
      </c>
      <c r="L7" s="22" t="s">
        <v>6</v>
      </c>
      <c r="M7" s="21" t="s">
        <v>7</v>
      </c>
      <c r="N7" s="23" t="s">
        <v>8</v>
      </c>
      <c r="O7" s="21" t="s">
        <v>9</v>
      </c>
    </row>
    <row r="8" spans="1:16" s="18" customFormat="1" x14ac:dyDescent="0.25">
      <c r="A8" s="1"/>
      <c r="B8" s="15"/>
      <c r="C8" s="52"/>
      <c r="D8" s="16"/>
      <c r="E8" s="24"/>
      <c r="G8" s="19" t="s">
        <v>11</v>
      </c>
      <c r="H8" s="19" t="s">
        <v>11</v>
      </c>
      <c r="K8" s="19" t="s">
        <v>26</v>
      </c>
      <c r="L8" s="22"/>
      <c r="M8" s="21" t="s">
        <v>28</v>
      </c>
      <c r="N8" s="21" t="s">
        <v>28</v>
      </c>
      <c r="O8" s="21" t="s">
        <v>28</v>
      </c>
    </row>
    <row r="9" spans="1:16" x14ac:dyDescent="0.25">
      <c r="B9" s="11" t="s">
        <v>16</v>
      </c>
      <c r="C9" s="53"/>
      <c r="D9" s="28" t="s">
        <v>12</v>
      </c>
      <c r="E9" s="27">
        <v>111.57396819922467</v>
      </c>
      <c r="F9" s="25">
        <v>150.5</v>
      </c>
      <c r="G9" s="26">
        <f t="shared" ref="G9:G18" si="0">(F9-E9)/E9</f>
        <v>0.34888094802964831</v>
      </c>
      <c r="H9" s="27">
        <f t="shared" ref="H9:H18" si="1">(F9-E9)/(0.1*E9)</f>
        <v>3.4888094802964829</v>
      </c>
      <c r="I9" s="30" t="str">
        <f>IF(ABS(H9)&gt;2,IF(ABS(H9)&gt;3,"XX","X"),"")</f>
        <v>XX</v>
      </c>
      <c r="J9" s="28"/>
      <c r="K9" s="39">
        <f>(F9-L9)/L9</f>
        <v>0.38347485956545008</v>
      </c>
      <c r="L9" s="27">
        <v>108.78405123116737</v>
      </c>
      <c r="M9" s="27">
        <v>24.204161986352442</v>
      </c>
      <c r="N9" s="31">
        <f>M9/L9</f>
        <v>0.22249733956789602</v>
      </c>
      <c r="O9" s="27">
        <f>(F9-L9)/M9</f>
        <v>1.7235031228246713</v>
      </c>
    </row>
    <row r="10" spans="1:16" x14ac:dyDescent="0.25">
      <c r="B10" s="11" t="s">
        <v>17</v>
      </c>
      <c r="C10" s="53"/>
      <c r="D10" s="28" t="s">
        <v>12</v>
      </c>
      <c r="E10" s="40">
        <v>89.222075983087379</v>
      </c>
      <c r="F10" s="29">
        <v>81.3</v>
      </c>
      <c r="G10" s="26">
        <f t="shared" si="0"/>
        <v>-8.8790536375650597E-2</v>
      </c>
      <c r="H10" s="27">
        <f t="shared" si="1"/>
        <v>-0.88790536375650597</v>
      </c>
      <c r="I10" s="30" t="str">
        <f t="shared" ref="I10:I18" si="2">IF(ABS(H10)&gt;2,IF(ABS(H10)&gt;3,"XX","X"),"")</f>
        <v/>
      </c>
      <c r="J10" s="29"/>
      <c r="K10" s="39">
        <f t="shared" ref="K10:K17" si="3">(F10-L10)/L10</f>
        <v>-1.6253388835763036E-2</v>
      </c>
      <c r="L10" s="27">
        <v>82.643232593994597</v>
      </c>
      <c r="M10" s="27">
        <v>8.4352988398392412</v>
      </c>
      <c r="N10" s="31">
        <f>M10/L10</f>
        <v>0.10206883945694309</v>
      </c>
      <c r="O10" s="27">
        <f>(F10-L10)/M10</f>
        <v>-0.15923947918129702</v>
      </c>
    </row>
    <row r="11" spans="1:16" x14ac:dyDescent="0.25">
      <c r="B11" s="11" t="s">
        <v>18</v>
      </c>
      <c r="C11" s="53"/>
      <c r="D11" s="28" t="s">
        <v>12</v>
      </c>
      <c r="E11" s="40">
        <v>108.97706785876056</v>
      </c>
      <c r="F11" s="29">
        <v>97.8</v>
      </c>
      <c r="G11" s="26">
        <f t="shared" si="0"/>
        <v>-0.10256348494571881</v>
      </c>
      <c r="H11" s="27">
        <f t="shared" si="1"/>
        <v>-1.0256348494571881</v>
      </c>
      <c r="I11" s="30" t="str">
        <f t="shared" si="2"/>
        <v/>
      </c>
      <c r="J11" s="29"/>
      <c r="K11" s="39">
        <f t="shared" si="3"/>
        <v>2.353930225272402E-2</v>
      </c>
      <c r="L11" s="27">
        <v>95.550800819030997</v>
      </c>
      <c r="M11" s="27">
        <v>5.0274968696007916</v>
      </c>
      <c r="N11" s="31">
        <f t="shared" ref="N11:N18" si="4">M11/L11</f>
        <v>5.2615957443649781E-2</v>
      </c>
      <c r="O11" s="27">
        <f>(F11-L11)/M11</f>
        <v>0.44737952888026328</v>
      </c>
    </row>
    <row r="12" spans="1:16" x14ac:dyDescent="0.25">
      <c r="B12" s="11" t="s">
        <v>19</v>
      </c>
      <c r="C12" s="53"/>
      <c r="D12" s="28" t="s">
        <v>12</v>
      </c>
      <c r="E12" s="40">
        <v>103.96876005929414</v>
      </c>
      <c r="F12" s="29">
        <v>92.9</v>
      </c>
      <c r="G12" s="26">
        <f t="shared" si="0"/>
        <v>-0.10646236478132028</v>
      </c>
      <c r="H12" s="27">
        <f t="shared" si="1"/>
        <v>-1.0646236478132027</v>
      </c>
      <c r="I12" s="30" t="str">
        <f t="shared" si="2"/>
        <v/>
      </c>
      <c r="J12" s="29"/>
      <c r="K12" s="39">
        <f t="shared" si="3"/>
        <v>-7.0971059572169801E-2</v>
      </c>
      <c r="L12" s="27">
        <v>99.996884873380068</v>
      </c>
      <c r="M12" s="27">
        <v>9.0549623733496496</v>
      </c>
      <c r="N12" s="31">
        <f>M12/L12</f>
        <v>9.0552444556801878E-2</v>
      </c>
      <c r="O12" s="27">
        <f>(F12-L12)/M12</f>
        <v>-0.78375641783641703</v>
      </c>
    </row>
    <row r="13" spans="1:16" x14ac:dyDescent="0.25">
      <c r="B13" s="11" t="s">
        <v>20</v>
      </c>
      <c r="C13" s="53"/>
      <c r="D13" s="28" t="s">
        <v>12</v>
      </c>
      <c r="E13" s="40">
        <v>118.90093701696263</v>
      </c>
      <c r="F13" s="29">
        <v>109.4</v>
      </c>
      <c r="G13" s="26">
        <f t="shared" si="0"/>
        <v>-7.990632584844308E-2</v>
      </c>
      <c r="H13" s="27">
        <f t="shared" si="1"/>
        <v>-0.79906325848443072</v>
      </c>
      <c r="I13" s="30" t="str">
        <f t="shared" si="2"/>
        <v/>
      </c>
      <c r="J13" s="19"/>
      <c r="K13" s="39">
        <f t="shared" si="3"/>
        <v>-7.9516598861418861E-2</v>
      </c>
      <c r="L13" s="27">
        <v>118.85059509457635</v>
      </c>
      <c r="M13" s="27">
        <v>9.7267538811065819</v>
      </c>
      <c r="N13" s="31">
        <f>M13/L13</f>
        <v>8.1840178194870938E-2</v>
      </c>
      <c r="O13" s="27">
        <f t="shared" ref="O13:O18" si="5">(F13-L13)/M13</f>
        <v>-0.97160832998286772</v>
      </c>
    </row>
    <row r="14" spans="1:16" x14ac:dyDescent="0.25">
      <c r="B14" s="11" t="s">
        <v>21</v>
      </c>
      <c r="C14" s="53"/>
      <c r="D14" s="28" t="s">
        <v>12</v>
      </c>
      <c r="E14" s="40">
        <v>49.619345791010133</v>
      </c>
      <c r="F14" s="29">
        <v>37.1</v>
      </c>
      <c r="G14" s="26">
        <f t="shared" si="0"/>
        <v>-0.25230775600589123</v>
      </c>
      <c r="H14" s="27">
        <f t="shared" si="1"/>
        <v>-2.5230775600589124</v>
      </c>
      <c r="I14" s="30" t="str">
        <f t="shared" si="2"/>
        <v>X</v>
      </c>
      <c r="J14" s="32"/>
      <c r="K14" s="39">
        <f t="shared" si="3"/>
        <v>-0.23618645559114068</v>
      </c>
      <c r="L14" s="27">
        <v>48.572063524630117</v>
      </c>
      <c r="M14" s="27">
        <v>10.586243644806403</v>
      </c>
      <c r="N14" s="31">
        <f t="shared" si="4"/>
        <v>0.21794922588451052</v>
      </c>
      <c r="O14" s="27">
        <f t="shared" si="5"/>
        <v>-1.0836765059963733</v>
      </c>
    </row>
    <row r="15" spans="1:16" x14ac:dyDescent="0.25">
      <c r="B15" s="11" t="s">
        <v>22</v>
      </c>
      <c r="C15" s="53"/>
      <c r="D15" s="28" t="s">
        <v>12</v>
      </c>
      <c r="E15" s="40">
        <v>69.467084107414195</v>
      </c>
      <c r="F15" s="29">
        <v>55.6</v>
      </c>
      <c r="G15" s="26">
        <f t="shared" si="0"/>
        <v>-0.19962093249764265</v>
      </c>
      <c r="H15" s="27">
        <f t="shared" si="1"/>
        <v>-1.9962093249764263</v>
      </c>
      <c r="I15" s="30" t="str">
        <f t="shared" si="2"/>
        <v/>
      </c>
      <c r="J15" s="29"/>
      <c r="K15" s="39">
        <f t="shared" si="3"/>
        <v>-0.16989339433288644</v>
      </c>
      <c r="L15" s="27">
        <v>66.979348941955678</v>
      </c>
      <c r="M15" s="27">
        <v>5.8671168566173337</v>
      </c>
      <c r="N15" s="31">
        <f t="shared" si="4"/>
        <v>8.7595907534153236E-2</v>
      </c>
      <c r="O15" s="27">
        <f t="shared" si="5"/>
        <v>-1.9395129192153846</v>
      </c>
    </row>
    <row r="16" spans="1:16" x14ac:dyDescent="0.25">
      <c r="B16" s="33" t="s">
        <v>23</v>
      </c>
      <c r="C16" s="54"/>
      <c r="D16" s="28" t="s">
        <v>12</v>
      </c>
      <c r="E16" s="40">
        <v>158.78190653123241</v>
      </c>
      <c r="F16" s="29">
        <v>27.4</v>
      </c>
      <c r="G16" s="26">
        <f t="shared" si="0"/>
        <v>-0.82743625770351592</v>
      </c>
      <c r="H16" s="27">
        <f>(F16-E16)/(0.1*E16)</f>
        <v>-8.2743625770351592</v>
      </c>
      <c r="I16" s="30" t="str">
        <f t="shared" si="2"/>
        <v>XX</v>
      </c>
      <c r="J16" s="29"/>
      <c r="K16" s="39">
        <f t="shared" si="3"/>
        <v>-0.82005379307853821</v>
      </c>
      <c r="L16" s="27">
        <v>152.26772749902332</v>
      </c>
      <c r="M16" s="27">
        <v>15.384335500690883</v>
      </c>
      <c r="N16" s="31">
        <f t="shared" si="4"/>
        <v>0.10103477442906975</v>
      </c>
      <c r="O16" s="27">
        <f t="shared" si="5"/>
        <v>-8.1165499474069414</v>
      </c>
    </row>
    <row r="17" spans="2:15" x14ac:dyDescent="0.25">
      <c r="B17" s="33" t="s">
        <v>24</v>
      </c>
      <c r="C17" s="54"/>
      <c r="D17" s="28" t="s">
        <v>12</v>
      </c>
      <c r="E17" s="40">
        <v>27.731185778527163</v>
      </c>
      <c r="F17" s="29">
        <v>23.3</v>
      </c>
      <c r="G17" s="26">
        <f t="shared" si="0"/>
        <v>-0.15979070689282684</v>
      </c>
      <c r="H17" s="27">
        <f t="shared" si="1"/>
        <v>-1.5979070689282682</v>
      </c>
      <c r="I17" s="30" t="str">
        <f t="shared" si="2"/>
        <v/>
      </c>
      <c r="J17" s="29"/>
      <c r="K17" s="39">
        <f t="shared" si="3"/>
        <v>-0.12693202507813833</v>
      </c>
      <c r="L17" s="27">
        <v>26.687498189456917</v>
      </c>
      <c r="M17" s="27">
        <v>2.5611403305594775</v>
      </c>
      <c r="N17" s="31">
        <f t="shared" si="4"/>
        <v>9.5967794072629634E-2</v>
      </c>
      <c r="O17" s="27">
        <f t="shared" si="5"/>
        <v>-1.3226523158599914</v>
      </c>
    </row>
    <row r="18" spans="2:15" x14ac:dyDescent="0.25">
      <c r="B18" s="33" t="s">
        <v>25</v>
      </c>
      <c r="C18" s="54"/>
      <c r="D18" s="28" t="s">
        <v>12</v>
      </c>
      <c r="E18" s="40">
        <v>89.12932954235653</v>
      </c>
      <c r="F18" s="29">
        <v>81.7</v>
      </c>
      <c r="G18" s="26">
        <f t="shared" si="0"/>
        <v>-8.335448701906728E-2</v>
      </c>
      <c r="H18" s="27">
        <f t="shared" si="1"/>
        <v>-0.83354487019067269</v>
      </c>
      <c r="I18" s="30" t="str">
        <f t="shared" si="2"/>
        <v/>
      </c>
      <c r="J18" s="29"/>
      <c r="K18" s="39">
        <f>(F18-L18)/L18</f>
        <v>-5.7784316297930488E-2</v>
      </c>
      <c r="L18" s="27">
        <v>86.710507385094331</v>
      </c>
      <c r="M18" s="27">
        <v>14.604598946088391</v>
      </c>
      <c r="N18" s="31">
        <f t="shared" si="4"/>
        <v>0.16842940246246263</v>
      </c>
      <c r="O18" s="27">
        <f t="shared" si="5"/>
        <v>-0.34307736923075954</v>
      </c>
    </row>
    <row r="19" spans="2:15" x14ac:dyDescent="0.25">
      <c r="C19" s="55"/>
      <c r="G19" s="13"/>
      <c r="H19" s="13"/>
      <c r="I19" s="13"/>
      <c r="J19" s="13"/>
      <c r="K19" s="35"/>
      <c r="L19" s="7"/>
      <c r="M19" s="8"/>
      <c r="N19" s="9"/>
      <c r="O19" s="10"/>
    </row>
    <row r="20" spans="2:15" x14ac:dyDescent="0.25">
      <c r="C20" s="55"/>
      <c r="G20" s="13"/>
      <c r="H20" s="13"/>
      <c r="I20" s="13"/>
      <c r="J20" s="13"/>
      <c r="K20" s="35"/>
      <c r="L20" s="7"/>
      <c r="M20" s="8"/>
      <c r="N20" s="9"/>
      <c r="O20" s="10"/>
    </row>
    <row r="21" spans="2:15" ht="18.75" x14ac:dyDescent="0.3">
      <c r="B21" s="46" t="s">
        <v>48</v>
      </c>
      <c r="C21" s="56"/>
      <c r="G21" s="72" t="s">
        <v>48</v>
      </c>
      <c r="H21" s="72"/>
      <c r="I21" s="13"/>
      <c r="J21" s="13"/>
      <c r="K21" s="6"/>
      <c r="L21" s="7"/>
      <c r="M21" s="7"/>
      <c r="N21" s="9"/>
      <c r="O21" s="10"/>
    </row>
    <row r="22" spans="2:15" x14ac:dyDescent="0.25">
      <c r="B22" s="43" t="s">
        <v>29</v>
      </c>
      <c r="C22" s="57">
        <f>COUNTA(B10:B15,B17:B18)</f>
        <v>8</v>
      </c>
      <c r="G22" s="65" t="s">
        <v>29</v>
      </c>
      <c r="H22" s="65"/>
      <c r="I22" s="36">
        <v>8</v>
      </c>
      <c r="J22" s="13"/>
      <c r="K22" s="6"/>
      <c r="L22" s="7"/>
      <c r="M22" s="8"/>
      <c r="N22" s="9"/>
      <c r="O22" s="10"/>
    </row>
    <row r="23" spans="2:15" x14ac:dyDescent="0.25">
      <c r="B23" s="43" t="s">
        <v>30</v>
      </c>
      <c r="C23" s="57">
        <f>COUNTIF(C10:C15,"=X")+ COUNTIF(C17:C18,"=X")</f>
        <v>0</v>
      </c>
      <c r="G23" s="65" t="s">
        <v>30</v>
      </c>
      <c r="H23" s="65"/>
      <c r="I23" s="36">
        <f>COUNTIF(I10:I15,"=X")+ COUNTIF(I17:I18,"=X")</f>
        <v>1</v>
      </c>
      <c r="J23" s="13"/>
      <c r="K23" s="6"/>
      <c r="L23" s="7"/>
      <c r="M23" s="8"/>
      <c r="N23" s="9"/>
      <c r="O23" s="10"/>
    </row>
    <row r="24" spans="2:15" x14ac:dyDescent="0.25">
      <c r="B24" s="43" t="s">
        <v>49</v>
      </c>
      <c r="C24" s="57">
        <f>COUNTIF(C10:C15,"=XX")+COUNTIF(C17:C18,"=XX")</f>
        <v>0</v>
      </c>
      <c r="G24" s="65" t="s">
        <v>49</v>
      </c>
      <c r="H24" s="65"/>
      <c r="I24" s="36">
        <f>COUNTIF(I10:I15,"=XX")+COUNTIF(I17:I18,"=XX")</f>
        <v>0</v>
      </c>
      <c r="J24" s="13"/>
      <c r="K24" s="6"/>
      <c r="L24" s="7"/>
      <c r="M24" s="7"/>
      <c r="N24" s="9"/>
      <c r="O24" s="10"/>
    </row>
    <row r="25" spans="2:15" x14ac:dyDescent="0.25">
      <c r="B25" s="43"/>
      <c r="C25" s="57"/>
      <c r="G25" s="43"/>
      <c r="H25" s="43"/>
      <c r="I25" s="36"/>
    </row>
    <row r="26" spans="2:15" ht="18.75" x14ac:dyDescent="0.3">
      <c r="B26" s="49" t="s">
        <v>47</v>
      </c>
      <c r="C26" s="58"/>
      <c r="G26" s="62" t="s">
        <v>47</v>
      </c>
      <c r="H26" s="62"/>
      <c r="I26" s="47"/>
    </row>
    <row r="27" spans="2:15" x14ac:dyDescent="0.25">
      <c r="B27" s="50" t="s">
        <v>29</v>
      </c>
      <c r="C27" s="59">
        <f>COUNTA(B9:B18)</f>
        <v>10</v>
      </c>
      <c r="G27" s="63" t="s">
        <v>29</v>
      </c>
      <c r="H27" s="63"/>
      <c r="I27" s="48">
        <v>10</v>
      </c>
    </row>
    <row r="28" spans="2:15" x14ac:dyDescent="0.25">
      <c r="B28" s="50" t="s">
        <v>30</v>
      </c>
      <c r="C28" s="59">
        <f>COUNTIF(C9:C18,"=X")</f>
        <v>0</v>
      </c>
      <c r="G28" s="63" t="s">
        <v>30</v>
      </c>
      <c r="H28" s="63"/>
      <c r="I28" s="48">
        <f>COUNTIF(I9:I18,"=X")</f>
        <v>1</v>
      </c>
    </row>
    <row r="29" spans="2:15" x14ac:dyDescent="0.25">
      <c r="B29" s="50" t="s">
        <v>49</v>
      </c>
      <c r="C29" s="59">
        <f>COUNTIF(C9:C18,"=XX")</f>
        <v>0</v>
      </c>
      <c r="G29" s="63" t="s">
        <v>49</v>
      </c>
      <c r="H29" s="63"/>
      <c r="I29" s="48">
        <f>COUNTIF(I9:I18,"=XX")</f>
        <v>2</v>
      </c>
    </row>
  </sheetData>
  <sheetProtection password="DC07" sheet="1" objects="1" scenarios="1" selectLockedCells="1" selectUnlockedCells="1"/>
  <mergeCells count="16">
    <mergeCell ref="K3:O3"/>
    <mergeCell ref="G22:H22"/>
    <mergeCell ref="G23:H23"/>
    <mergeCell ref="G24:H24"/>
    <mergeCell ref="A3:H3"/>
    <mergeCell ref="K6:O6"/>
    <mergeCell ref="G6:I6"/>
    <mergeCell ref="B5:C5"/>
    <mergeCell ref="B6:C6"/>
    <mergeCell ref="G5:I5"/>
    <mergeCell ref="G21:H21"/>
    <mergeCell ref="E1:F1"/>
    <mergeCell ref="G26:H26"/>
    <mergeCell ref="G27:H27"/>
    <mergeCell ref="G28:H28"/>
    <mergeCell ref="G29:H29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9"/>
  <sheetViews>
    <sheetView zoomScale="75" zoomScaleNormal="75" workbookViewId="0">
      <selection activeCell="G2" sqref="G2"/>
    </sheetView>
  </sheetViews>
  <sheetFormatPr defaultRowHeight="15.75" x14ac:dyDescent="0.25"/>
  <cols>
    <col min="1" max="1" width="11.140625" style="11" bestFit="1" customWidth="1"/>
    <col min="2" max="2" width="24.5703125" style="34" bestFit="1" customWidth="1"/>
    <col min="3" max="3" width="14.140625" style="34" customWidth="1"/>
    <col min="4" max="4" width="16.5703125" style="7" bestFit="1" customWidth="1"/>
    <col min="5" max="5" width="12.7109375" style="9" bestFit="1" customWidth="1"/>
    <col min="6" max="6" width="10.28515625" style="13" bestFit="1" customWidth="1"/>
    <col min="7" max="7" width="14.5703125" style="6" bestFit="1" customWidth="1"/>
    <col min="8" max="8" width="9.85546875" style="7" bestFit="1" customWidth="1"/>
    <col min="9" max="9" width="12.28515625" style="8" bestFit="1" customWidth="1"/>
    <col min="10" max="10" width="11.5703125" style="9" customWidth="1"/>
    <col min="11" max="11" width="14.5703125" style="10" bestFit="1" customWidth="1"/>
    <col min="12" max="12" width="7.5703125" style="10" bestFit="1" customWidth="1"/>
    <col min="13" max="15" width="10.85546875" style="11" bestFit="1" customWidth="1"/>
    <col min="16" max="16384" width="9.140625" style="11"/>
  </cols>
  <sheetData>
    <row r="1" spans="1:16" x14ac:dyDescent="0.25">
      <c r="A1" s="1" t="s">
        <v>13</v>
      </c>
      <c r="B1" s="2"/>
      <c r="C1" s="2"/>
      <c r="D1" s="3" t="s">
        <v>14</v>
      </c>
      <c r="E1" s="61" t="s">
        <v>51</v>
      </c>
      <c r="F1" s="61"/>
      <c r="G1" s="5">
        <v>7</v>
      </c>
      <c r="H1" s="5"/>
      <c r="I1" s="5"/>
      <c r="J1" s="5"/>
      <c r="K1" s="6"/>
      <c r="L1" s="7"/>
      <c r="M1" s="8"/>
      <c r="N1" s="9"/>
      <c r="O1" s="10"/>
    </row>
    <row r="2" spans="1:16" x14ac:dyDescent="0.25">
      <c r="A2" s="1"/>
      <c r="B2" s="2"/>
      <c r="C2" s="2"/>
      <c r="D2" s="3"/>
      <c r="E2" s="4"/>
      <c r="F2" s="5"/>
      <c r="G2" s="5"/>
      <c r="H2" s="5"/>
      <c r="I2" s="5"/>
      <c r="J2" s="5"/>
      <c r="K2" s="6"/>
      <c r="L2" s="7"/>
      <c r="M2" s="8"/>
      <c r="N2" s="9"/>
      <c r="O2" s="10"/>
    </row>
    <row r="3" spans="1:16" x14ac:dyDescent="0.25">
      <c r="A3" s="66" t="s">
        <v>15</v>
      </c>
      <c r="B3" s="66"/>
      <c r="C3" s="66"/>
      <c r="D3" s="66"/>
      <c r="E3" s="66"/>
      <c r="F3" s="66"/>
      <c r="G3" s="66"/>
      <c r="H3" s="66"/>
      <c r="I3" s="12"/>
      <c r="J3" s="41"/>
      <c r="K3" s="64"/>
      <c r="L3" s="64"/>
      <c r="M3" s="64"/>
      <c r="N3" s="64"/>
      <c r="O3" s="64"/>
    </row>
    <row r="4" spans="1:16" x14ac:dyDescent="0.25">
      <c r="A4" s="44"/>
      <c r="B4" s="44"/>
      <c r="C4" s="44"/>
      <c r="D4" s="44"/>
      <c r="E4" s="44"/>
      <c r="F4" s="44"/>
      <c r="G4" s="44"/>
      <c r="H4" s="44"/>
      <c r="I4" s="12"/>
      <c r="J4" s="41"/>
      <c r="K4" s="42"/>
      <c r="L4" s="42"/>
      <c r="M4" s="42"/>
      <c r="N4" s="42"/>
      <c r="O4" s="42"/>
    </row>
    <row r="5" spans="1:16" x14ac:dyDescent="0.25">
      <c r="A5" s="12"/>
      <c r="B5" s="69" t="s">
        <v>45</v>
      </c>
      <c r="C5" s="70"/>
      <c r="D5" s="12"/>
      <c r="E5" s="12"/>
      <c r="F5" s="12"/>
      <c r="G5" s="69" t="s">
        <v>46</v>
      </c>
      <c r="H5" s="69"/>
      <c r="I5" s="69"/>
      <c r="J5" s="41"/>
      <c r="K5" s="14"/>
      <c r="L5" s="14"/>
      <c r="M5" s="14"/>
      <c r="N5" s="14"/>
      <c r="O5" s="14"/>
    </row>
    <row r="6" spans="1:16" ht="47.25" customHeight="1" x14ac:dyDescent="0.25">
      <c r="A6" s="12"/>
      <c r="B6" s="68" t="s">
        <v>32</v>
      </c>
      <c r="C6" s="71"/>
      <c r="D6" s="12"/>
      <c r="E6" s="12"/>
      <c r="F6" s="12"/>
      <c r="G6" s="68" t="s">
        <v>32</v>
      </c>
      <c r="H6" s="68"/>
      <c r="I6" s="68"/>
      <c r="J6" s="38"/>
      <c r="K6" s="67" t="s">
        <v>27</v>
      </c>
      <c r="L6" s="67"/>
      <c r="M6" s="67"/>
      <c r="N6" s="67"/>
      <c r="O6" s="67"/>
      <c r="P6" s="10"/>
    </row>
    <row r="7" spans="1:16" s="18" customFormat="1" x14ac:dyDescent="0.25">
      <c r="A7" s="1" t="s">
        <v>0</v>
      </c>
      <c r="B7" s="15" t="s">
        <v>1</v>
      </c>
      <c r="C7" s="52" t="s">
        <v>50</v>
      </c>
      <c r="D7" s="16" t="s">
        <v>2</v>
      </c>
      <c r="E7" s="17" t="s">
        <v>3</v>
      </c>
      <c r="F7" s="18" t="s">
        <v>4</v>
      </c>
      <c r="G7" s="19" t="s">
        <v>5</v>
      </c>
      <c r="H7" s="20" t="s">
        <v>9</v>
      </c>
      <c r="I7" s="21" t="s">
        <v>10</v>
      </c>
      <c r="J7" s="21"/>
      <c r="K7" s="19" t="s">
        <v>5</v>
      </c>
      <c r="L7" s="22" t="s">
        <v>6</v>
      </c>
      <c r="M7" s="21" t="s">
        <v>7</v>
      </c>
      <c r="N7" s="23" t="s">
        <v>8</v>
      </c>
      <c r="O7" s="21" t="s">
        <v>9</v>
      </c>
    </row>
    <row r="8" spans="1:16" s="18" customFormat="1" x14ac:dyDescent="0.25">
      <c r="A8" s="1"/>
      <c r="B8" s="15"/>
      <c r="C8" s="52"/>
      <c r="D8" s="16"/>
      <c r="E8" s="24"/>
      <c r="G8" s="19" t="s">
        <v>11</v>
      </c>
      <c r="H8" s="19" t="s">
        <v>11</v>
      </c>
      <c r="K8" s="19" t="s">
        <v>26</v>
      </c>
      <c r="L8" s="22"/>
      <c r="M8" s="21" t="s">
        <v>28</v>
      </c>
      <c r="N8" s="21" t="s">
        <v>28</v>
      </c>
      <c r="O8" s="21" t="s">
        <v>28</v>
      </c>
    </row>
    <row r="9" spans="1:16" x14ac:dyDescent="0.25">
      <c r="B9" s="11" t="s">
        <v>16</v>
      </c>
      <c r="C9" s="53"/>
      <c r="D9" s="28" t="s">
        <v>12</v>
      </c>
      <c r="E9" s="27">
        <v>111.57396819922467</v>
      </c>
      <c r="F9" s="25">
        <v>110.8</v>
      </c>
      <c r="G9" s="26">
        <f t="shared" ref="G9:G18" si="0">(F9-E9)/E9</f>
        <v>-6.9368169987705708E-3</v>
      </c>
      <c r="H9" s="27">
        <f t="shared" ref="H9:H18" si="1">(F9-E9)/(0.1*E9)</f>
        <v>-6.9368169987705702E-2</v>
      </c>
      <c r="I9" s="28" t="str">
        <f>IF(ABS(H9)&gt;2,IF(ABS(H9)&gt;3,"XX","X"),"")</f>
        <v/>
      </c>
      <c r="J9" s="28"/>
      <c r="K9" s="39">
        <f>(F9-L9)/L9</f>
        <v>1.8531657407653581E-2</v>
      </c>
      <c r="L9" s="27">
        <v>108.78405123116737</v>
      </c>
      <c r="M9" s="27">
        <v>24.204161986352442</v>
      </c>
      <c r="N9" s="31">
        <f>M9/L9</f>
        <v>0.22249733956789602</v>
      </c>
      <c r="O9" s="27">
        <f>(F9-L9)/M9</f>
        <v>8.3289343790102111E-2</v>
      </c>
    </row>
    <row r="10" spans="1:16" x14ac:dyDescent="0.25">
      <c r="B10" s="11" t="s">
        <v>17</v>
      </c>
      <c r="C10" s="53"/>
      <c r="D10" s="28" t="s">
        <v>12</v>
      </c>
      <c r="E10" s="40">
        <v>89.222075983087379</v>
      </c>
      <c r="F10" s="29">
        <v>78.5</v>
      </c>
      <c r="G10" s="26">
        <f t="shared" si="0"/>
        <v>-0.12017290412655067</v>
      </c>
      <c r="H10" s="27">
        <f t="shared" si="1"/>
        <v>-1.2017290412655066</v>
      </c>
      <c r="I10" s="30" t="str">
        <f t="shared" ref="I10:I18" si="2">IF(ABS(H10)&gt;2,IF(ABS(H10)&gt;3,"XX","X"),"")</f>
        <v/>
      </c>
      <c r="J10" s="29"/>
      <c r="K10" s="39">
        <f t="shared" ref="K10:K17" si="3">(F10-L10)/L10</f>
        <v>-5.0133960929980265E-2</v>
      </c>
      <c r="L10" s="27">
        <v>82.643232593994597</v>
      </c>
      <c r="M10" s="27">
        <v>8.4352988398392412</v>
      </c>
      <c r="N10" s="31">
        <f>M10/L10</f>
        <v>0.10206883945694309</v>
      </c>
      <c r="O10" s="27">
        <f>(F10-L10)/M10</f>
        <v>-0.49117792655151005</v>
      </c>
    </row>
    <row r="11" spans="1:16" x14ac:dyDescent="0.25">
      <c r="B11" s="11" t="s">
        <v>18</v>
      </c>
      <c r="C11" s="53"/>
      <c r="D11" s="28" t="s">
        <v>12</v>
      </c>
      <c r="E11" s="40">
        <v>108.97706785876056</v>
      </c>
      <c r="F11" s="29">
        <v>77.599999999999994</v>
      </c>
      <c r="G11" s="26">
        <f t="shared" si="0"/>
        <v>-0.28792358314711436</v>
      </c>
      <c r="H11" s="27">
        <f t="shared" si="1"/>
        <v>-2.879235831471143</v>
      </c>
      <c r="I11" s="30" t="str">
        <f t="shared" si="2"/>
        <v>X</v>
      </c>
      <c r="J11" s="29"/>
      <c r="K11" s="39">
        <f t="shared" si="3"/>
        <v>-0.18786656590172413</v>
      </c>
      <c r="L11" s="27">
        <v>95.550800819030997</v>
      </c>
      <c r="M11" s="27">
        <v>5.0274968696007916</v>
      </c>
      <c r="N11" s="31">
        <f t="shared" ref="N11:N18" si="4">M11/L11</f>
        <v>5.2615957443649781E-2</v>
      </c>
      <c r="O11" s="27">
        <f>(F11-L11)/M11</f>
        <v>-3.5705245144103661</v>
      </c>
    </row>
    <row r="12" spans="1:16" x14ac:dyDescent="0.25">
      <c r="B12" s="11" t="s">
        <v>19</v>
      </c>
      <c r="C12" s="53"/>
      <c r="D12" s="28" t="s">
        <v>12</v>
      </c>
      <c r="E12" s="40">
        <v>103.96876005929414</v>
      </c>
      <c r="F12" s="29">
        <v>101.3</v>
      </c>
      <c r="G12" s="26">
        <f t="shared" si="0"/>
        <v>-2.5668864933775591E-2</v>
      </c>
      <c r="H12" s="27">
        <f t="shared" si="1"/>
        <v>-0.25668864933775593</v>
      </c>
      <c r="I12" s="30" t="str">
        <f t="shared" si="2"/>
        <v/>
      </c>
      <c r="J12" s="29"/>
      <c r="K12" s="39">
        <f t="shared" si="3"/>
        <v>1.3031557215707106E-2</v>
      </c>
      <c r="L12" s="27">
        <v>99.996884873380068</v>
      </c>
      <c r="M12" s="27">
        <v>9.0549623733496496</v>
      </c>
      <c r="N12" s="31">
        <f>M12/L12</f>
        <v>9.0552444556801878E-2</v>
      </c>
      <c r="O12" s="27">
        <f>(F12-L12)/M12</f>
        <v>0.14391171082667625</v>
      </c>
    </row>
    <row r="13" spans="1:16" x14ac:dyDescent="0.25">
      <c r="B13" s="11" t="s">
        <v>20</v>
      </c>
      <c r="C13" s="53"/>
      <c r="D13" s="28" t="s">
        <v>12</v>
      </c>
      <c r="E13" s="40">
        <v>118.90093701696263</v>
      </c>
      <c r="F13" s="29">
        <v>117.9</v>
      </c>
      <c r="G13" s="26">
        <f t="shared" si="0"/>
        <v>-8.4182433046749508E-3</v>
      </c>
      <c r="H13" s="27">
        <f t="shared" si="1"/>
        <v>-8.4182433046749508E-2</v>
      </c>
      <c r="I13" s="30" t="str">
        <f t="shared" si="2"/>
        <v/>
      </c>
      <c r="J13" s="29"/>
      <c r="K13" s="39">
        <f t="shared" si="3"/>
        <v>-7.998235884472427E-3</v>
      </c>
      <c r="L13" s="27">
        <v>118.85059509457635</v>
      </c>
      <c r="M13" s="27">
        <v>9.7267538811065819</v>
      </c>
      <c r="N13" s="31">
        <f>M13/L13</f>
        <v>8.1840178194870938E-2</v>
      </c>
      <c r="O13" s="27">
        <f t="shared" ref="O13:O18" si="5">(F13-L13)/M13</f>
        <v>-9.7729942198167025E-2</v>
      </c>
    </row>
    <row r="14" spans="1:16" x14ac:dyDescent="0.25">
      <c r="B14" s="11" t="s">
        <v>21</v>
      </c>
      <c r="C14" s="53"/>
      <c r="D14" s="28" t="s">
        <v>12</v>
      </c>
      <c r="E14" s="40">
        <v>49.619345791010133</v>
      </c>
      <c r="F14" s="29">
        <v>49.3</v>
      </c>
      <c r="G14" s="26">
        <f t="shared" si="0"/>
        <v>-6.4359129673973621E-3</v>
      </c>
      <c r="H14" s="27">
        <f t="shared" si="1"/>
        <v>-6.4359129673973614E-2</v>
      </c>
      <c r="I14" s="30" t="str">
        <f t="shared" si="2"/>
        <v/>
      </c>
      <c r="J14" s="19"/>
      <c r="K14" s="39">
        <f t="shared" si="3"/>
        <v>1.4986731519050145E-2</v>
      </c>
      <c r="L14" s="27">
        <v>48.572063524630117</v>
      </c>
      <c r="M14" s="27">
        <v>10.586243644806403</v>
      </c>
      <c r="N14" s="31">
        <f t="shared" si="4"/>
        <v>0.21794922588451052</v>
      </c>
      <c r="O14" s="27">
        <f t="shared" si="5"/>
        <v>6.8762490246198391E-2</v>
      </c>
    </row>
    <row r="15" spans="1:16" x14ac:dyDescent="0.25">
      <c r="B15" s="11" t="s">
        <v>22</v>
      </c>
      <c r="C15" s="53"/>
      <c r="D15" s="28" t="s">
        <v>12</v>
      </c>
      <c r="E15" s="40">
        <v>69.467084107414195</v>
      </c>
      <c r="F15" s="29">
        <v>69</v>
      </c>
      <c r="G15" s="26">
        <f t="shared" si="0"/>
        <v>-6.7238191067867641E-3</v>
      </c>
      <c r="H15" s="27">
        <f t="shared" si="1"/>
        <v>-6.7238191067867631E-2</v>
      </c>
      <c r="I15" s="30" t="str">
        <f t="shared" si="2"/>
        <v/>
      </c>
      <c r="J15" s="29"/>
      <c r="K15" s="39">
        <f t="shared" si="3"/>
        <v>3.0168269622856726E-2</v>
      </c>
      <c r="L15" s="27">
        <v>66.979348941955678</v>
      </c>
      <c r="M15" s="27">
        <v>5.8671168566173337</v>
      </c>
      <c r="N15" s="31">
        <f t="shared" si="4"/>
        <v>8.7595907534153236E-2</v>
      </c>
      <c r="O15" s="27">
        <f t="shared" si="5"/>
        <v>0.3444027292153376</v>
      </c>
    </row>
    <row r="16" spans="1:16" x14ac:dyDescent="0.25">
      <c r="B16" s="33" t="s">
        <v>23</v>
      </c>
      <c r="C16" s="54"/>
      <c r="D16" s="28" t="s">
        <v>12</v>
      </c>
      <c r="E16" s="40">
        <v>158.78190653123241</v>
      </c>
      <c r="F16" s="29">
        <v>143.5</v>
      </c>
      <c r="G16" s="26">
        <f t="shared" si="0"/>
        <v>-9.6244634323158579E-2</v>
      </c>
      <c r="H16" s="27">
        <f t="shared" si="1"/>
        <v>-0.96244634323158584</v>
      </c>
      <c r="I16" s="30" t="str">
        <f t="shared" si="2"/>
        <v/>
      </c>
      <c r="J16" s="29"/>
      <c r="K16" s="39">
        <f t="shared" si="3"/>
        <v>-5.7580996597454054E-2</v>
      </c>
      <c r="L16" s="27">
        <v>152.26772749902332</v>
      </c>
      <c r="M16" s="27">
        <v>15.384335500690883</v>
      </c>
      <c r="N16" s="31">
        <f t="shared" si="4"/>
        <v>0.10103477442906975</v>
      </c>
      <c r="O16" s="27">
        <f t="shared" si="5"/>
        <v>-0.56991265554690873</v>
      </c>
    </row>
    <row r="17" spans="2:15" x14ac:dyDescent="0.25">
      <c r="B17" s="33" t="s">
        <v>24</v>
      </c>
      <c r="C17" s="54"/>
      <c r="D17" s="28" t="s">
        <v>12</v>
      </c>
      <c r="E17" s="40">
        <v>27.731185778527163</v>
      </c>
      <c r="F17" s="29">
        <v>28.1</v>
      </c>
      <c r="G17" s="26">
        <f t="shared" si="0"/>
        <v>1.3299619584187392E-2</v>
      </c>
      <c r="H17" s="27">
        <f t="shared" si="1"/>
        <v>0.13299619584187389</v>
      </c>
      <c r="I17" s="30" t="str">
        <f t="shared" si="2"/>
        <v/>
      </c>
      <c r="J17" s="29"/>
      <c r="K17" s="39">
        <f t="shared" si="3"/>
        <v>5.2927471901472678E-2</v>
      </c>
      <c r="L17" s="27">
        <v>26.687498189456917</v>
      </c>
      <c r="M17" s="27">
        <v>2.5611403305594775</v>
      </c>
      <c r="N17" s="31">
        <f t="shared" si="4"/>
        <v>9.5967794072629634E-2</v>
      </c>
      <c r="O17" s="27">
        <f t="shared" si="5"/>
        <v>0.55151285296207297</v>
      </c>
    </row>
    <row r="18" spans="2:15" x14ac:dyDescent="0.25">
      <c r="B18" s="33" t="s">
        <v>25</v>
      </c>
      <c r="C18" s="54"/>
      <c r="D18" s="28" t="s">
        <v>12</v>
      </c>
      <c r="E18" s="40">
        <v>89.12932954235653</v>
      </c>
      <c r="F18" s="29">
        <v>75.599999999999994</v>
      </c>
      <c r="G18" s="26">
        <f t="shared" si="0"/>
        <v>-0.15179436008129124</v>
      </c>
      <c r="H18" s="27">
        <f t="shared" si="1"/>
        <v>-1.5179436008129121</v>
      </c>
      <c r="I18" s="30" t="str">
        <f t="shared" si="2"/>
        <v/>
      </c>
      <c r="J18" s="29"/>
      <c r="K18" s="39">
        <f>(F18-L18)/L18</f>
        <v>-0.12813334531362977</v>
      </c>
      <c r="L18" s="27">
        <v>86.710507385094331</v>
      </c>
      <c r="M18" s="27">
        <v>14.604598946088391</v>
      </c>
      <c r="N18" s="31">
        <f t="shared" si="4"/>
        <v>0.16842940246246263</v>
      </c>
      <c r="O18" s="27">
        <f t="shared" si="5"/>
        <v>-0.76075402180558405</v>
      </c>
    </row>
    <row r="19" spans="2:15" x14ac:dyDescent="0.25">
      <c r="C19" s="55"/>
      <c r="G19" s="13"/>
      <c r="H19" s="13"/>
      <c r="I19" s="13"/>
      <c r="J19" s="13"/>
      <c r="K19" s="35"/>
      <c r="L19" s="7"/>
      <c r="M19" s="8"/>
      <c r="N19" s="9"/>
      <c r="O19" s="10"/>
    </row>
    <row r="20" spans="2:15" x14ac:dyDescent="0.25">
      <c r="C20" s="55"/>
      <c r="G20" s="13"/>
      <c r="H20" s="13"/>
      <c r="I20" s="13"/>
      <c r="J20" s="13"/>
      <c r="K20" s="35"/>
      <c r="L20" s="7"/>
      <c r="M20" s="8"/>
      <c r="N20" s="9"/>
      <c r="O20" s="10"/>
    </row>
    <row r="21" spans="2:15" ht="18.75" x14ac:dyDescent="0.3">
      <c r="B21" s="46" t="s">
        <v>48</v>
      </c>
      <c r="C21" s="56"/>
      <c r="G21" s="72" t="s">
        <v>48</v>
      </c>
      <c r="H21" s="72"/>
      <c r="I21" s="13"/>
      <c r="J21" s="13"/>
      <c r="K21" s="6"/>
      <c r="L21" s="7"/>
      <c r="M21" s="7"/>
      <c r="N21" s="9"/>
      <c r="O21" s="10"/>
    </row>
    <row r="22" spans="2:15" x14ac:dyDescent="0.25">
      <c r="B22" s="43" t="s">
        <v>29</v>
      </c>
      <c r="C22" s="57">
        <f>COUNTA(B10:B15,B17:B18)</f>
        <v>8</v>
      </c>
      <c r="G22" s="65" t="s">
        <v>29</v>
      </c>
      <c r="H22" s="65"/>
      <c r="I22" s="36">
        <f>COUNTA(H10:H15,H17:H18)</f>
        <v>8</v>
      </c>
      <c r="J22" s="13"/>
      <c r="K22" s="6"/>
      <c r="L22" s="7"/>
      <c r="M22" s="8"/>
      <c r="N22" s="9"/>
      <c r="O22" s="10"/>
    </row>
    <row r="23" spans="2:15" x14ac:dyDescent="0.25">
      <c r="B23" s="43" t="s">
        <v>30</v>
      </c>
      <c r="C23" s="57">
        <f>COUNTIF(C10:C15,"=X")+ COUNTIF(C17:C18,"=X")</f>
        <v>0</v>
      </c>
      <c r="G23" s="65" t="s">
        <v>30</v>
      </c>
      <c r="H23" s="65"/>
      <c r="I23" s="36">
        <f>COUNTIF(I10:I15,"=X")+ COUNTIF(I17:I18,"=X")</f>
        <v>1</v>
      </c>
      <c r="J23" s="13"/>
      <c r="K23" s="6"/>
      <c r="L23" s="7"/>
      <c r="M23" s="8"/>
      <c r="N23" s="9"/>
      <c r="O23" s="10"/>
    </row>
    <row r="24" spans="2:15" x14ac:dyDescent="0.25">
      <c r="B24" s="43" t="s">
        <v>49</v>
      </c>
      <c r="C24" s="57">
        <f>COUNTIF(C10:C15,"=XX")+COUNTIF(C17:C18,"=XX")</f>
        <v>0</v>
      </c>
      <c r="G24" s="65" t="s">
        <v>49</v>
      </c>
      <c r="H24" s="65"/>
      <c r="I24" s="36">
        <f>COUNTIF(I10:I15,"=XX")+COUNTIF(I17:I18,"=XX")</f>
        <v>0</v>
      </c>
      <c r="J24" s="13"/>
      <c r="K24" s="6"/>
      <c r="L24" s="7"/>
      <c r="M24" s="7"/>
      <c r="N24" s="9"/>
      <c r="O24" s="10"/>
    </row>
    <row r="25" spans="2:15" x14ac:dyDescent="0.25">
      <c r="B25" s="43"/>
      <c r="C25" s="57"/>
      <c r="G25" s="43"/>
      <c r="H25" s="43"/>
      <c r="I25" s="36"/>
    </row>
    <row r="26" spans="2:15" ht="18.75" x14ac:dyDescent="0.3">
      <c r="B26" s="49" t="s">
        <v>47</v>
      </c>
      <c r="C26" s="58"/>
      <c r="G26" s="62" t="s">
        <v>47</v>
      </c>
      <c r="H26" s="62"/>
      <c r="I26" s="47"/>
    </row>
    <row r="27" spans="2:15" x14ac:dyDescent="0.25">
      <c r="B27" s="50" t="s">
        <v>29</v>
      </c>
      <c r="C27" s="59">
        <f>COUNTA(B9:B18)</f>
        <v>10</v>
      </c>
      <c r="G27" s="63" t="s">
        <v>29</v>
      </c>
      <c r="H27" s="63"/>
      <c r="I27" s="48">
        <f>COUNTA(H9:H18)</f>
        <v>10</v>
      </c>
    </row>
    <row r="28" spans="2:15" x14ac:dyDescent="0.25">
      <c r="B28" s="50" t="s">
        <v>30</v>
      </c>
      <c r="C28" s="59">
        <f>COUNTIF(C9:C18,"=X")</f>
        <v>0</v>
      </c>
      <c r="G28" s="63" t="s">
        <v>30</v>
      </c>
      <c r="H28" s="63"/>
      <c r="I28" s="48">
        <f>COUNTIF(I9:I18,"=X")</f>
        <v>1</v>
      </c>
    </row>
    <row r="29" spans="2:15" x14ac:dyDescent="0.25">
      <c r="B29" s="50" t="s">
        <v>49</v>
      </c>
      <c r="C29" s="59">
        <f>COUNTIF(C9:C18,"=XX")</f>
        <v>0</v>
      </c>
      <c r="G29" s="63" t="s">
        <v>49</v>
      </c>
      <c r="H29" s="63"/>
      <c r="I29" s="48">
        <f>COUNTIF(I9:I18,"=XX")</f>
        <v>0</v>
      </c>
    </row>
  </sheetData>
  <sheetProtection password="DC07" sheet="1" objects="1" scenarios="1" selectLockedCells="1" selectUnlockedCells="1"/>
  <mergeCells count="16">
    <mergeCell ref="K3:O3"/>
    <mergeCell ref="G22:H22"/>
    <mergeCell ref="G23:H23"/>
    <mergeCell ref="G24:H24"/>
    <mergeCell ref="A3:H3"/>
    <mergeCell ref="K6:O6"/>
    <mergeCell ref="G6:I6"/>
    <mergeCell ref="B5:C5"/>
    <mergeCell ref="B6:C6"/>
    <mergeCell ref="G5:I5"/>
    <mergeCell ref="G21:H21"/>
    <mergeCell ref="E1:F1"/>
    <mergeCell ref="G26:H26"/>
    <mergeCell ref="G27:H27"/>
    <mergeCell ref="G28:H28"/>
    <mergeCell ref="G29:H29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9"/>
  <sheetViews>
    <sheetView zoomScale="75" zoomScaleNormal="75" workbookViewId="0">
      <selection activeCell="G1" sqref="G1"/>
    </sheetView>
  </sheetViews>
  <sheetFormatPr defaultRowHeight="15.75" x14ac:dyDescent="0.25"/>
  <cols>
    <col min="1" max="1" width="11.140625" style="11" bestFit="1" customWidth="1"/>
    <col min="2" max="2" width="24.5703125" style="34" bestFit="1" customWidth="1"/>
    <col min="3" max="3" width="14.140625" style="34" customWidth="1"/>
    <col min="4" max="4" width="16.5703125" style="7" bestFit="1" customWidth="1"/>
    <col min="5" max="5" width="12.7109375" style="9" bestFit="1" customWidth="1"/>
    <col min="6" max="6" width="10.28515625" style="13" bestFit="1" customWidth="1"/>
    <col min="7" max="7" width="14.5703125" style="6" bestFit="1" customWidth="1"/>
    <col min="8" max="8" width="9.85546875" style="7" bestFit="1" customWidth="1"/>
    <col min="9" max="9" width="12.28515625" style="8" bestFit="1" customWidth="1"/>
    <col min="10" max="10" width="11.5703125" style="9" customWidth="1"/>
    <col min="11" max="11" width="14.5703125" style="10" bestFit="1" customWidth="1"/>
    <col min="12" max="12" width="7.5703125" style="10" bestFit="1" customWidth="1"/>
    <col min="13" max="15" width="10.85546875" style="11" bestFit="1" customWidth="1"/>
    <col min="16" max="16384" width="9.140625" style="11"/>
  </cols>
  <sheetData>
    <row r="1" spans="1:16" x14ac:dyDescent="0.25">
      <c r="A1" s="1" t="s">
        <v>13</v>
      </c>
      <c r="B1" s="2"/>
      <c r="C1" s="2"/>
      <c r="D1" s="3" t="s">
        <v>14</v>
      </c>
      <c r="E1" s="61" t="s">
        <v>51</v>
      </c>
      <c r="F1" s="61"/>
      <c r="G1" s="5">
        <v>9</v>
      </c>
      <c r="H1" s="5"/>
      <c r="I1" s="5"/>
      <c r="J1" s="5"/>
      <c r="K1" s="6"/>
      <c r="L1" s="7"/>
      <c r="M1" s="8"/>
      <c r="N1" s="9"/>
      <c r="O1" s="10"/>
    </row>
    <row r="2" spans="1:16" x14ac:dyDescent="0.25">
      <c r="A2" s="1"/>
      <c r="B2" s="2"/>
      <c r="C2" s="2"/>
      <c r="D2" s="3"/>
      <c r="E2" s="4"/>
      <c r="F2" s="5"/>
      <c r="G2" s="5"/>
      <c r="H2" s="5"/>
      <c r="I2" s="5"/>
      <c r="J2" s="5"/>
      <c r="K2" s="6"/>
      <c r="L2" s="7"/>
      <c r="M2" s="8"/>
      <c r="N2" s="9"/>
      <c r="O2" s="10"/>
    </row>
    <row r="3" spans="1:16" x14ac:dyDescent="0.25">
      <c r="A3" s="66" t="s">
        <v>15</v>
      </c>
      <c r="B3" s="66"/>
      <c r="C3" s="66"/>
      <c r="D3" s="66"/>
      <c r="E3" s="66"/>
      <c r="F3" s="66"/>
      <c r="G3" s="66"/>
      <c r="H3" s="66"/>
      <c r="I3" s="12"/>
      <c r="J3" s="41"/>
      <c r="K3" s="64"/>
      <c r="L3" s="64"/>
      <c r="M3" s="64"/>
      <c r="N3" s="64"/>
      <c r="O3" s="64"/>
    </row>
    <row r="4" spans="1:16" x14ac:dyDescent="0.25">
      <c r="A4" s="44"/>
      <c r="B4" s="44"/>
      <c r="C4" s="44"/>
      <c r="D4" s="44"/>
      <c r="E4" s="44"/>
      <c r="F4" s="44"/>
      <c r="G4" s="44"/>
      <c r="H4" s="44"/>
      <c r="I4" s="12"/>
      <c r="J4" s="41"/>
      <c r="K4" s="42"/>
      <c r="L4" s="42"/>
      <c r="M4" s="42"/>
      <c r="N4" s="42"/>
      <c r="O4" s="42"/>
    </row>
    <row r="5" spans="1:16" x14ac:dyDescent="0.25">
      <c r="A5" s="12"/>
      <c r="B5" s="69" t="s">
        <v>45</v>
      </c>
      <c r="C5" s="70"/>
      <c r="D5" s="12"/>
      <c r="E5" s="12"/>
      <c r="F5" s="12"/>
      <c r="G5" s="69" t="s">
        <v>46</v>
      </c>
      <c r="H5" s="69"/>
      <c r="I5" s="69"/>
      <c r="J5" s="41"/>
      <c r="K5" s="14"/>
      <c r="L5" s="14"/>
      <c r="M5" s="14"/>
      <c r="N5" s="14"/>
      <c r="O5" s="14"/>
    </row>
    <row r="6" spans="1:16" ht="47.25" customHeight="1" x14ac:dyDescent="0.25">
      <c r="A6" s="12"/>
      <c r="B6" s="68" t="s">
        <v>32</v>
      </c>
      <c r="C6" s="71"/>
      <c r="D6" s="12"/>
      <c r="E6" s="12"/>
      <c r="F6" s="12"/>
      <c r="G6" s="68" t="s">
        <v>32</v>
      </c>
      <c r="H6" s="68"/>
      <c r="I6" s="68"/>
      <c r="J6" s="38"/>
      <c r="K6" s="67" t="s">
        <v>27</v>
      </c>
      <c r="L6" s="67"/>
      <c r="M6" s="67"/>
      <c r="N6" s="67"/>
      <c r="O6" s="67"/>
      <c r="P6" s="10"/>
    </row>
    <row r="7" spans="1:16" s="18" customFormat="1" x14ac:dyDescent="0.25">
      <c r="A7" s="1" t="s">
        <v>0</v>
      </c>
      <c r="B7" s="15" t="s">
        <v>1</v>
      </c>
      <c r="C7" s="52" t="s">
        <v>50</v>
      </c>
      <c r="D7" s="16" t="s">
        <v>2</v>
      </c>
      <c r="E7" s="17" t="s">
        <v>3</v>
      </c>
      <c r="F7" s="18" t="s">
        <v>4</v>
      </c>
      <c r="G7" s="19" t="s">
        <v>5</v>
      </c>
      <c r="H7" s="20" t="s">
        <v>9</v>
      </c>
      <c r="I7" s="21" t="s">
        <v>10</v>
      </c>
      <c r="J7" s="21"/>
      <c r="K7" s="19" t="s">
        <v>5</v>
      </c>
      <c r="L7" s="22" t="s">
        <v>6</v>
      </c>
      <c r="M7" s="21" t="s">
        <v>7</v>
      </c>
      <c r="N7" s="23" t="s">
        <v>8</v>
      </c>
      <c r="O7" s="21" t="s">
        <v>9</v>
      </c>
    </row>
    <row r="8" spans="1:16" s="18" customFormat="1" x14ac:dyDescent="0.25">
      <c r="A8" s="1"/>
      <c r="B8" s="15"/>
      <c r="C8" s="52"/>
      <c r="D8" s="16"/>
      <c r="E8" s="24"/>
      <c r="G8" s="19" t="s">
        <v>11</v>
      </c>
      <c r="H8" s="19" t="s">
        <v>11</v>
      </c>
      <c r="K8" s="19" t="s">
        <v>26</v>
      </c>
      <c r="L8" s="22"/>
      <c r="M8" s="21" t="s">
        <v>28</v>
      </c>
      <c r="N8" s="21" t="s">
        <v>28</v>
      </c>
      <c r="O8" s="21" t="s">
        <v>28</v>
      </c>
    </row>
    <row r="9" spans="1:16" x14ac:dyDescent="0.25">
      <c r="B9" s="11" t="s">
        <v>16</v>
      </c>
      <c r="C9" s="53"/>
      <c r="D9" s="28" t="s">
        <v>12</v>
      </c>
      <c r="E9" s="27">
        <v>111.57396819922467</v>
      </c>
      <c r="F9" s="25">
        <v>104.38751717939508</v>
      </c>
      <c r="G9" s="26">
        <f t="shared" ref="G9:G18" si="0">(F9-E9)/E9</f>
        <v>-6.440974660861376E-2</v>
      </c>
      <c r="H9" s="27">
        <f>(F9-E9)/(0.1*E9)</f>
        <v>-0.64409746608613749</v>
      </c>
      <c r="I9" s="28" t="str">
        <f>IF(ABS(H9)&gt;2,IF(ABS(H9)&gt;3,"XX","X"),"")</f>
        <v/>
      </c>
      <c r="J9" s="28"/>
      <c r="K9" s="39">
        <f>(F9-L9)/L9</f>
        <v>-4.0415244716613896E-2</v>
      </c>
      <c r="L9" s="27">
        <v>108.78405123116737</v>
      </c>
      <c r="M9" s="27">
        <v>24.204161986352442</v>
      </c>
      <c r="N9" s="31">
        <f>M9/L9</f>
        <v>0.22249733956789602</v>
      </c>
      <c r="O9" s="27">
        <f>(F9-L9)/M9</f>
        <v>-0.18164372120180344</v>
      </c>
    </row>
    <row r="10" spans="1:16" x14ac:dyDescent="0.25">
      <c r="B10" s="11" t="s">
        <v>17</v>
      </c>
      <c r="C10" s="53"/>
      <c r="D10" s="28" t="s">
        <v>12</v>
      </c>
      <c r="E10" s="40">
        <v>89.222075983087379</v>
      </c>
      <c r="F10" s="29">
        <v>81.589093679750917</v>
      </c>
      <c r="G10" s="26">
        <f t="shared" si="0"/>
        <v>-8.5550377742649064E-2</v>
      </c>
      <c r="H10" s="27">
        <f>(F10-E10)/(0.1*E10)</f>
        <v>-0.85550377742649064</v>
      </c>
      <c r="I10" s="30" t="str">
        <f t="shared" ref="I10:I18" si="1">IF(ABS(H10)&gt;2,IF(ABS(H10)&gt;3,"XX","X"),"")</f>
        <v/>
      </c>
      <c r="J10" s="29"/>
      <c r="K10" s="39">
        <f t="shared" ref="K10:K17" si="2">(F10-L10)/L10</f>
        <v>-1.2755296243340325E-2</v>
      </c>
      <c r="L10" s="27">
        <v>82.643232593994597</v>
      </c>
      <c r="M10" s="27">
        <v>8.4352988398392412</v>
      </c>
      <c r="N10" s="31">
        <f>M10/L10</f>
        <v>0.10206883945694309</v>
      </c>
      <c r="O10" s="27">
        <f>(F10-L10)/M10</f>
        <v>-0.12496758375234629</v>
      </c>
    </row>
    <row r="11" spans="1:16" x14ac:dyDescent="0.25">
      <c r="B11" s="11" t="s">
        <v>18</v>
      </c>
      <c r="C11" s="53"/>
      <c r="D11" s="28" t="s">
        <v>12</v>
      </c>
      <c r="E11" s="40">
        <v>108.97706785876056</v>
      </c>
      <c r="F11" s="29">
        <v>94.566409696322467</v>
      </c>
      <c r="G11" s="26">
        <f t="shared" si="0"/>
        <v>-0.13223569367011223</v>
      </c>
      <c r="H11" s="27">
        <f t="shared" ref="H11:H18" si="3">(F11-E11)/(0.1*E11)</f>
        <v>-1.3223569367011223</v>
      </c>
      <c r="I11" s="30" t="str">
        <f t="shared" si="1"/>
        <v/>
      </c>
      <c r="J11" s="29"/>
      <c r="K11" s="39">
        <f t="shared" si="2"/>
        <v>-1.0302280193055874E-2</v>
      </c>
      <c r="L11" s="27">
        <v>95.550800819030997</v>
      </c>
      <c r="M11" s="27">
        <v>5.0274968696007916</v>
      </c>
      <c r="N11" s="31">
        <f t="shared" ref="N11:N18" si="4">M11/L11</f>
        <v>5.2615957443649781E-2</v>
      </c>
      <c r="O11" s="27">
        <f>(F11-L11)/M11</f>
        <v>-0.19580143921336654</v>
      </c>
    </row>
    <row r="12" spans="1:16" x14ac:dyDescent="0.25">
      <c r="B12" s="11" t="s">
        <v>19</v>
      </c>
      <c r="C12" s="53"/>
      <c r="D12" s="28" t="s">
        <v>12</v>
      </c>
      <c r="E12" s="40">
        <v>103.96876005929414</v>
      </c>
      <c r="F12" s="29">
        <v>107.41330611680398</v>
      </c>
      <c r="G12" s="26">
        <f t="shared" si="0"/>
        <v>3.3130587068128825E-2</v>
      </c>
      <c r="H12" s="27">
        <f t="shared" si="3"/>
        <v>0.33130587068128831</v>
      </c>
      <c r="I12" s="30" t="str">
        <f t="shared" si="1"/>
        <v/>
      </c>
      <c r="J12" s="29"/>
      <c r="K12" s="39">
        <f t="shared" si="2"/>
        <v>7.416652281533441E-2</v>
      </c>
      <c r="L12" s="27">
        <v>99.996884873380068</v>
      </c>
      <c r="M12" s="27">
        <v>9.0549623733496496</v>
      </c>
      <c r="N12" s="31">
        <f>M12/L12</f>
        <v>9.0552444556801878E-2</v>
      </c>
      <c r="O12" s="27">
        <f>(F12-L12)/M12</f>
        <v>0.81904495431717605</v>
      </c>
    </row>
    <row r="13" spans="1:16" x14ac:dyDescent="0.25">
      <c r="B13" s="11" t="s">
        <v>20</v>
      </c>
      <c r="C13" s="53"/>
      <c r="D13" s="28" t="s">
        <v>12</v>
      </c>
      <c r="E13" s="40">
        <v>118.90093701696263</v>
      </c>
      <c r="F13" s="29">
        <v>118.50681150263783</v>
      </c>
      <c r="G13" s="26">
        <f t="shared" si="0"/>
        <v>-3.3147385059595614E-3</v>
      </c>
      <c r="H13" s="27">
        <f t="shared" si="3"/>
        <v>-3.3147385059595608E-2</v>
      </c>
      <c r="I13" s="30" t="str">
        <f t="shared" si="1"/>
        <v/>
      </c>
      <c r="J13" s="29"/>
      <c r="K13" s="39">
        <f t="shared" si="2"/>
        <v>-2.8925693780914542E-3</v>
      </c>
      <c r="L13" s="27">
        <v>118.85059509457635</v>
      </c>
      <c r="M13" s="27">
        <v>9.7267538811065819</v>
      </c>
      <c r="N13" s="31">
        <f>M13/L13</f>
        <v>8.1840178194870938E-2</v>
      </c>
      <c r="O13" s="27">
        <f t="shared" ref="O13:O18" si="5">(F13-L13)/M13</f>
        <v>-3.5344123655301818E-2</v>
      </c>
    </row>
    <row r="14" spans="1:16" x14ac:dyDescent="0.25">
      <c r="B14" s="11" t="s">
        <v>21</v>
      </c>
      <c r="C14" s="53"/>
      <c r="D14" s="28" t="s">
        <v>12</v>
      </c>
      <c r="E14" s="40">
        <v>49.619345791010133</v>
      </c>
      <c r="F14" s="29">
        <v>49.89142633840622</v>
      </c>
      <c r="G14" s="26">
        <f t="shared" si="0"/>
        <v>5.4833562002621402E-3</v>
      </c>
      <c r="H14" s="27">
        <f t="shared" si="3"/>
        <v>5.4833562002621399E-2</v>
      </c>
      <c r="I14" s="30" t="str">
        <f t="shared" si="1"/>
        <v/>
      </c>
      <c r="J14" s="19"/>
      <c r="K14" s="39">
        <f t="shared" si="2"/>
        <v>2.7162996958263356E-2</v>
      </c>
      <c r="L14" s="27">
        <v>48.572063524630117</v>
      </c>
      <c r="M14" s="27">
        <v>10.586243644806403</v>
      </c>
      <c r="N14" s="31">
        <f t="shared" si="4"/>
        <v>0.21794922588451052</v>
      </c>
      <c r="O14" s="27">
        <f t="shared" si="5"/>
        <v>0.12462993088425468</v>
      </c>
    </row>
    <row r="15" spans="1:16" x14ac:dyDescent="0.25">
      <c r="B15" s="11" t="s">
        <v>22</v>
      </c>
      <c r="C15" s="53"/>
      <c r="D15" s="28" t="s">
        <v>12</v>
      </c>
      <c r="E15" s="40">
        <v>69.467084107414195</v>
      </c>
      <c r="F15" s="29">
        <v>71.784958131612711</v>
      </c>
      <c r="G15" s="26">
        <f t="shared" si="0"/>
        <v>3.3366508094891105E-2</v>
      </c>
      <c r="H15" s="27">
        <f t="shared" si="3"/>
        <v>0.33366508094891101</v>
      </c>
      <c r="I15" s="30" t="str">
        <f t="shared" si="1"/>
        <v/>
      </c>
      <c r="J15" s="29"/>
      <c r="K15" s="39">
        <f t="shared" si="2"/>
        <v>7.1747624686850503E-2</v>
      </c>
      <c r="L15" s="27">
        <v>66.979348941955678</v>
      </c>
      <c r="M15" s="27">
        <v>5.8671168566173337</v>
      </c>
      <c r="N15" s="31">
        <f t="shared" si="4"/>
        <v>8.7595907534153236E-2</v>
      </c>
      <c r="O15" s="27">
        <f t="shared" si="5"/>
        <v>0.81907507675374502</v>
      </c>
    </row>
    <row r="16" spans="1:16" x14ac:dyDescent="0.25">
      <c r="B16" s="33" t="s">
        <v>23</v>
      </c>
      <c r="C16" s="54"/>
      <c r="D16" s="28" t="s">
        <v>12</v>
      </c>
      <c r="E16" s="40">
        <v>158.78190653123241</v>
      </c>
      <c r="F16" s="29">
        <v>153.48950573521444</v>
      </c>
      <c r="G16" s="26">
        <f t="shared" si="0"/>
        <v>-3.3331258653056646E-2</v>
      </c>
      <c r="H16" s="27">
        <f t="shared" si="3"/>
        <v>-0.3333125865305665</v>
      </c>
      <c r="I16" s="30" t="str">
        <f t="shared" si="1"/>
        <v/>
      </c>
      <c r="J16" s="29"/>
      <c r="K16" s="39">
        <f t="shared" si="2"/>
        <v>8.0238817263425053E-3</v>
      </c>
      <c r="L16" s="27">
        <v>152.26772749902332</v>
      </c>
      <c r="M16" s="27">
        <v>15.384335500690883</v>
      </c>
      <c r="N16" s="31">
        <f t="shared" si="4"/>
        <v>0.10103477442906975</v>
      </c>
      <c r="O16" s="27">
        <f t="shared" si="5"/>
        <v>7.9417030143176845E-2</v>
      </c>
    </row>
    <row r="17" spans="2:15" x14ac:dyDescent="0.25">
      <c r="B17" s="33" t="s">
        <v>24</v>
      </c>
      <c r="C17" s="54"/>
      <c r="D17" s="28" t="s">
        <v>12</v>
      </c>
      <c r="E17" s="40">
        <v>27.731185778527163</v>
      </c>
      <c r="F17" s="29">
        <v>28.76093988919888</v>
      </c>
      <c r="G17" s="26">
        <f t="shared" si="0"/>
        <v>3.7133432334836465E-2</v>
      </c>
      <c r="H17" s="27">
        <f t="shared" si="3"/>
        <v>0.37133432334836458</v>
      </c>
      <c r="I17" s="30" t="str">
        <f t="shared" si="1"/>
        <v/>
      </c>
      <c r="J17" s="29"/>
      <c r="K17" s="39">
        <f t="shared" si="2"/>
        <v>7.7693371069195633E-2</v>
      </c>
      <c r="L17" s="27">
        <v>26.687498189456917</v>
      </c>
      <c r="M17" s="27">
        <v>2.5611403305594775</v>
      </c>
      <c r="N17" s="31">
        <f t="shared" si="4"/>
        <v>9.5967794072629634E-2</v>
      </c>
      <c r="O17" s="27">
        <f t="shared" si="5"/>
        <v>0.80957754442491736</v>
      </c>
    </row>
    <row r="18" spans="2:15" x14ac:dyDescent="0.25">
      <c r="B18" s="33" t="s">
        <v>25</v>
      </c>
      <c r="C18" s="54"/>
      <c r="D18" s="28" t="s">
        <v>12</v>
      </c>
      <c r="E18" s="40">
        <v>89.12932954235653</v>
      </c>
      <c r="F18" s="29">
        <v>71.021912787613559</v>
      </c>
      <c r="G18" s="26">
        <f t="shared" si="0"/>
        <v>-0.20315890232449088</v>
      </c>
      <c r="H18" s="27">
        <f t="shared" si="3"/>
        <v>-2.031589023244909</v>
      </c>
      <c r="I18" s="30" t="str">
        <f t="shared" si="1"/>
        <v>X</v>
      </c>
      <c r="J18" s="29"/>
      <c r="K18" s="39">
        <f>(F18-L18)/L18</f>
        <v>-0.1809307207465109</v>
      </c>
      <c r="L18" s="27">
        <v>86.710507385094331</v>
      </c>
      <c r="M18" s="27">
        <v>14.604598946088391</v>
      </c>
      <c r="N18" s="31">
        <f t="shared" si="4"/>
        <v>0.16842940246246263</v>
      </c>
      <c r="O18" s="27">
        <f t="shared" si="5"/>
        <v>-1.0742228975539732</v>
      </c>
    </row>
    <row r="19" spans="2:15" x14ac:dyDescent="0.25">
      <c r="C19" s="55"/>
      <c r="G19" s="13"/>
      <c r="H19" s="13"/>
      <c r="I19" s="13"/>
      <c r="J19" s="13"/>
      <c r="K19" s="35"/>
      <c r="L19" s="7"/>
      <c r="M19" s="8"/>
      <c r="N19" s="9"/>
      <c r="O19" s="10"/>
    </row>
    <row r="20" spans="2:15" x14ac:dyDescent="0.25">
      <c r="C20" s="55"/>
      <c r="G20" s="13"/>
      <c r="H20" s="13"/>
      <c r="I20" s="13"/>
      <c r="J20" s="13"/>
      <c r="K20" s="35"/>
      <c r="L20" s="7"/>
      <c r="M20" s="8"/>
      <c r="N20" s="9"/>
      <c r="O20" s="10"/>
    </row>
    <row r="21" spans="2:15" ht="18.75" x14ac:dyDescent="0.3">
      <c r="B21" s="46" t="s">
        <v>48</v>
      </c>
      <c r="C21" s="56"/>
      <c r="G21" s="72" t="s">
        <v>48</v>
      </c>
      <c r="H21" s="72"/>
      <c r="I21" s="13"/>
      <c r="J21" s="13"/>
      <c r="K21" s="6"/>
      <c r="L21" s="7"/>
      <c r="M21" s="7"/>
      <c r="N21" s="9"/>
      <c r="O21" s="10"/>
    </row>
    <row r="22" spans="2:15" x14ac:dyDescent="0.25">
      <c r="B22" s="43" t="s">
        <v>29</v>
      </c>
      <c r="C22" s="57">
        <f>COUNTA(B10:B15,B17:B18)</f>
        <v>8</v>
      </c>
      <c r="G22" s="65" t="s">
        <v>29</v>
      </c>
      <c r="H22" s="65"/>
      <c r="I22" s="36">
        <v>8</v>
      </c>
      <c r="J22" s="13"/>
      <c r="K22" s="6"/>
      <c r="L22" s="7"/>
      <c r="M22" s="8"/>
      <c r="N22" s="9"/>
      <c r="O22" s="10"/>
    </row>
    <row r="23" spans="2:15" x14ac:dyDescent="0.25">
      <c r="B23" s="43" t="s">
        <v>30</v>
      </c>
      <c r="C23" s="57">
        <f>COUNTIF(C10:C15,"=X")+ COUNTIF(C17:C18,"=X")</f>
        <v>0</v>
      </c>
      <c r="G23" s="65" t="s">
        <v>30</v>
      </c>
      <c r="H23" s="65"/>
      <c r="I23" s="36">
        <f>COUNTIF(I10:I15,"=X")+ COUNTIF(I17:I18,"=X")</f>
        <v>1</v>
      </c>
      <c r="J23" s="13"/>
      <c r="K23" s="6"/>
      <c r="L23" s="7"/>
      <c r="M23" s="8"/>
      <c r="N23" s="9"/>
      <c r="O23" s="10"/>
    </row>
    <row r="24" spans="2:15" x14ac:dyDescent="0.25">
      <c r="B24" s="43" t="s">
        <v>49</v>
      </c>
      <c r="C24" s="57">
        <f>COUNTIF(C10:C15,"=XX")+COUNTIF(C17:C18,"=XX")</f>
        <v>0</v>
      </c>
      <c r="G24" s="65" t="s">
        <v>49</v>
      </c>
      <c r="H24" s="65"/>
      <c r="I24" s="36">
        <f>COUNTIF(I10:I15,"=XX")+COUNTIF(I17:I18,"=XX")</f>
        <v>0</v>
      </c>
      <c r="J24" s="13"/>
      <c r="K24" s="6"/>
      <c r="L24" s="7"/>
      <c r="M24" s="7"/>
      <c r="N24" s="9"/>
      <c r="O24" s="10"/>
    </row>
    <row r="25" spans="2:15" x14ac:dyDescent="0.25">
      <c r="B25" s="43"/>
      <c r="C25" s="57"/>
      <c r="G25" s="43"/>
      <c r="H25" s="43"/>
      <c r="I25" s="36"/>
    </row>
    <row r="26" spans="2:15" ht="18.75" x14ac:dyDescent="0.3">
      <c r="B26" s="49" t="s">
        <v>47</v>
      </c>
      <c r="C26" s="58"/>
      <c r="G26" s="62" t="s">
        <v>47</v>
      </c>
      <c r="H26" s="62"/>
      <c r="I26" s="47"/>
    </row>
    <row r="27" spans="2:15" x14ac:dyDescent="0.25">
      <c r="B27" s="50" t="s">
        <v>29</v>
      </c>
      <c r="C27" s="59">
        <f>COUNTA(B9:B18)</f>
        <v>10</v>
      </c>
      <c r="G27" s="63" t="s">
        <v>29</v>
      </c>
      <c r="H27" s="63"/>
      <c r="I27" s="48">
        <v>10</v>
      </c>
    </row>
    <row r="28" spans="2:15" x14ac:dyDescent="0.25">
      <c r="B28" s="50" t="s">
        <v>30</v>
      </c>
      <c r="C28" s="59">
        <f>COUNTIF(C9:C18,"=X")</f>
        <v>0</v>
      </c>
      <c r="G28" s="63" t="s">
        <v>30</v>
      </c>
      <c r="H28" s="63"/>
      <c r="I28" s="48">
        <f>COUNTIF(I9:I18,"=X")</f>
        <v>1</v>
      </c>
    </row>
    <row r="29" spans="2:15" x14ac:dyDescent="0.25">
      <c r="B29" s="50" t="s">
        <v>49</v>
      </c>
      <c r="C29" s="59">
        <f>COUNTIF(C9:C18,"=XX")</f>
        <v>0</v>
      </c>
      <c r="G29" s="63" t="s">
        <v>49</v>
      </c>
      <c r="H29" s="63"/>
      <c r="I29" s="48">
        <f>COUNTIF(I9:I18,"=XX")</f>
        <v>0</v>
      </c>
    </row>
  </sheetData>
  <sheetProtection password="DC07" sheet="1" objects="1" scenarios="1" selectLockedCells="1" selectUnlockedCells="1"/>
  <mergeCells count="16">
    <mergeCell ref="K3:O3"/>
    <mergeCell ref="G22:H22"/>
    <mergeCell ref="G23:H23"/>
    <mergeCell ref="G24:H24"/>
    <mergeCell ref="A3:H3"/>
    <mergeCell ref="K6:O6"/>
    <mergeCell ref="G6:I6"/>
    <mergeCell ref="B5:C5"/>
    <mergeCell ref="B6:C6"/>
    <mergeCell ref="G5:I5"/>
    <mergeCell ref="G21:H21"/>
    <mergeCell ref="E1:F1"/>
    <mergeCell ref="G26:H26"/>
    <mergeCell ref="G27:H27"/>
    <mergeCell ref="G28:H28"/>
    <mergeCell ref="G29:H29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9"/>
  <sheetViews>
    <sheetView zoomScale="75" zoomScaleNormal="75" workbookViewId="0">
      <selection activeCell="G1" sqref="G1"/>
    </sheetView>
  </sheetViews>
  <sheetFormatPr defaultRowHeight="15.75" x14ac:dyDescent="0.25"/>
  <cols>
    <col min="1" max="1" width="11.140625" style="11" bestFit="1" customWidth="1"/>
    <col min="2" max="2" width="24.5703125" style="34" bestFit="1" customWidth="1"/>
    <col min="3" max="3" width="14.140625" style="34" customWidth="1"/>
    <col min="4" max="4" width="16.5703125" style="7" bestFit="1" customWidth="1"/>
    <col min="5" max="5" width="12.7109375" style="9" bestFit="1" customWidth="1"/>
    <col min="6" max="6" width="10.28515625" style="13" bestFit="1" customWidth="1"/>
    <col min="7" max="7" width="14.5703125" style="6" bestFit="1" customWidth="1"/>
    <col min="8" max="8" width="9.85546875" style="7" bestFit="1" customWidth="1"/>
    <col min="9" max="9" width="12.28515625" style="8" bestFit="1" customWidth="1"/>
    <col min="10" max="10" width="11.5703125" style="9" customWidth="1"/>
    <col min="11" max="11" width="14.5703125" style="10" bestFit="1" customWidth="1"/>
    <col min="12" max="12" width="7.5703125" style="10" bestFit="1" customWidth="1"/>
    <col min="13" max="15" width="10.85546875" style="11" bestFit="1" customWidth="1"/>
    <col min="16" max="16384" width="9.140625" style="11"/>
  </cols>
  <sheetData>
    <row r="1" spans="1:16" x14ac:dyDescent="0.25">
      <c r="A1" s="1" t="s">
        <v>13</v>
      </c>
      <c r="B1" s="2"/>
      <c r="C1" s="2"/>
      <c r="D1" s="3" t="s">
        <v>14</v>
      </c>
      <c r="E1" s="61" t="s">
        <v>51</v>
      </c>
      <c r="F1" s="61"/>
      <c r="G1" s="5">
        <v>11</v>
      </c>
      <c r="H1" s="5"/>
      <c r="I1" s="5"/>
      <c r="J1" s="5"/>
      <c r="K1" s="6"/>
      <c r="L1" s="7"/>
      <c r="M1" s="8"/>
      <c r="N1" s="9"/>
      <c r="O1" s="10"/>
    </row>
    <row r="2" spans="1:16" x14ac:dyDescent="0.25">
      <c r="A2" s="1"/>
      <c r="B2" s="2"/>
      <c r="C2" s="2"/>
      <c r="D2" s="3"/>
      <c r="E2" s="4"/>
      <c r="F2" s="5"/>
      <c r="G2" s="5"/>
      <c r="H2" s="5"/>
      <c r="I2" s="5"/>
      <c r="J2" s="5"/>
      <c r="K2" s="6"/>
      <c r="L2" s="7"/>
      <c r="M2" s="8"/>
      <c r="N2" s="9"/>
      <c r="O2" s="10"/>
    </row>
    <row r="3" spans="1:16" x14ac:dyDescent="0.25">
      <c r="A3" s="66" t="s">
        <v>15</v>
      </c>
      <c r="B3" s="66"/>
      <c r="C3" s="66"/>
      <c r="D3" s="66"/>
      <c r="E3" s="66"/>
      <c r="F3" s="66"/>
      <c r="G3" s="66"/>
      <c r="H3" s="66"/>
      <c r="I3" s="12"/>
      <c r="J3" s="41"/>
      <c r="K3" s="64"/>
      <c r="L3" s="64"/>
      <c r="M3" s="64"/>
      <c r="N3" s="64"/>
      <c r="O3" s="64"/>
    </row>
    <row r="4" spans="1:16" x14ac:dyDescent="0.25">
      <c r="A4" s="44"/>
      <c r="B4" s="44"/>
      <c r="C4" s="44"/>
      <c r="D4" s="44"/>
      <c r="E4" s="44"/>
      <c r="F4" s="44"/>
      <c r="G4" s="44"/>
      <c r="H4" s="44"/>
      <c r="I4" s="12"/>
      <c r="J4" s="41"/>
      <c r="K4" s="42"/>
      <c r="L4" s="42"/>
      <c r="M4" s="42"/>
      <c r="N4" s="42"/>
      <c r="O4" s="42"/>
    </row>
    <row r="5" spans="1:16" x14ac:dyDescent="0.25">
      <c r="A5" s="12"/>
      <c r="B5" s="69" t="s">
        <v>45</v>
      </c>
      <c r="C5" s="70"/>
      <c r="D5" s="12"/>
      <c r="E5" s="12"/>
      <c r="F5" s="12"/>
      <c r="G5" s="69" t="s">
        <v>46</v>
      </c>
      <c r="H5" s="69"/>
      <c r="I5" s="69"/>
      <c r="J5" s="41"/>
      <c r="K5" s="14"/>
      <c r="L5" s="14"/>
      <c r="M5" s="14"/>
      <c r="N5" s="14"/>
      <c r="O5" s="14"/>
    </row>
    <row r="6" spans="1:16" ht="47.25" customHeight="1" x14ac:dyDescent="0.25">
      <c r="A6" s="12"/>
      <c r="B6" s="68" t="s">
        <v>32</v>
      </c>
      <c r="C6" s="71"/>
      <c r="D6" s="12"/>
      <c r="E6" s="12"/>
      <c r="F6" s="12"/>
      <c r="G6" s="68" t="s">
        <v>32</v>
      </c>
      <c r="H6" s="68"/>
      <c r="I6" s="68"/>
      <c r="J6" s="38"/>
      <c r="K6" s="67" t="s">
        <v>27</v>
      </c>
      <c r="L6" s="67"/>
      <c r="M6" s="67"/>
      <c r="N6" s="67"/>
      <c r="O6" s="67"/>
      <c r="P6" s="10"/>
    </row>
    <row r="7" spans="1:16" s="18" customFormat="1" x14ac:dyDescent="0.25">
      <c r="A7" s="1" t="s">
        <v>0</v>
      </c>
      <c r="B7" s="15" t="s">
        <v>1</v>
      </c>
      <c r="C7" s="52" t="s">
        <v>50</v>
      </c>
      <c r="D7" s="16" t="s">
        <v>2</v>
      </c>
      <c r="E7" s="17" t="s">
        <v>3</v>
      </c>
      <c r="F7" s="18" t="s">
        <v>4</v>
      </c>
      <c r="G7" s="19" t="s">
        <v>5</v>
      </c>
      <c r="H7" s="20" t="s">
        <v>9</v>
      </c>
      <c r="I7" s="21" t="s">
        <v>10</v>
      </c>
      <c r="J7" s="21"/>
      <c r="K7" s="19" t="s">
        <v>5</v>
      </c>
      <c r="L7" s="22" t="s">
        <v>6</v>
      </c>
      <c r="M7" s="21" t="s">
        <v>7</v>
      </c>
      <c r="N7" s="23" t="s">
        <v>8</v>
      </c>
      <c r="O7" s="21" t="s">
        <v>9</v>
      </c>
    </row>
    <row r="8" spans="1:16" s="18" customFormat="1" x14ac:dyDescent="0.25">
      <c r="A8" s="1"/>
      <c r="B8" s="15"/>
      <c r="C8" s="52"/>
      <c r="D8" s="16"/>
      <c r="E8" s="24"/>
      <c r="G8" s="19" t="s">
        <v>11</v>
      </c>
      <c r="H8" s="19" t="s">
        <v>11</v>
      </c>
      <c r="K8" s="19" t="s">
        <v>26</v>
      </c>
      <c r="L8" s="22"/>
      <c r="M8" s="21" t="s">
        <v>28</v>
      </c>
      <c r="N8" s="21" t="s">
        <v>28</v>
      </c>
      <c r="O8" s="21" t="s">
        <v>28</v>
      </c>
    </row>
    <row r="9" spans="1:16" x14ac:dyDescent="0.25">
      <c r="B9" s="11" t="s">
        <v>16</v>
      </c>
      <c r="C9" s="53"/>
      <c r="D9" s="28" t="s">
        <v>12</v>
      </c>
      <c r="E9" s="27">
        <v>111.57396819922467</v>
      </c>
      <c r="F9" s="25">
        <v>93.18</v>
      </c>
      <c r="G9" s="26">
        <f t="shared" ref="G9:G18" si="0">(F9-E9)/E9</f>
        <v>-0.1648589585554642</v>
      </c>
      <c r="H9" s="27">
        <f t="shared" ref="H9:H18" si="1">(F9-E9)/(0.1*E9)</f>
        <v>-1.6485895855546417</v>
      </c>
      <c r="I9" s="28" t="str">
        <f>IF(ABS(H9)&gt;2,IF(ABS(H9)&gt;3,"XX","X"),"")</f>
        <v/>
      </c>
      <c r="J9" s="28"/>
      <c r="K9" s="39">
        <f>(F9-L9)/L9</f>
        <v>-0.14344061518731796</v>
      </c>
      <c r="L9" s="27">
        <v>108.78405123116737</v>
      </c>
      <c r="M9" s="27">
        <v>24.204161986352442</v>
      </c>
      <c r="N9" s="31">
        <f>M9/L9</f>
        <v>0.22249733956789602</v>
      </c>
      <c r="O9" s="27">
        <f>(F9-L9)/M9</f>
        <v>-0.64468463068317472</v>
      </c>
    </row>
    <row r="10" spans="1:16" x14ac:dyDescent="0.25">
      <c r="B10" s="11" t="s">
        <v>17</v>
      </c>
      <c r="C10" s="53"/>
      <c r="D10" s="28" t="s">
        <v>12</v>
      </c>
      <c r="E10" s="40">
        <v>89.222075983087379</v>
      </c>
      <c r="F10" s="29">
        <v>64.88</v>
      </c>
      <c r="G10" s="26">
        <f t="shared" si="0"/>
        <v>-0.27282570725771482</v>
      </c>
      <c r="H10" s="27">
        <f t="shared" si="1"/>
        <v>-2.728257072577148</v>
      </c>
      <c r="I10" s="30" t="str">
        <f t="shared" ref="I10:I18" si="2">IF(ABS(H10)&gt;2,IF(ABS(H10)&gt;3,"XX","X"),"")</f>
        <v>X</v>
      </c>
      <c r="J10" s="29"/>
      <c r="K10" s="39">
        <f t="shared" ref="K10:K17" si="3">(F10-L10)/L10</f>
        <v>-0.21493874375970859</v>
      </c>
      <c r="L10" s="27">
        <v>82.643232593994597</v>
      </c>
      <c r="M10" s="27">
        <v>8.4352988398392412</v>
      </c>
      <c r="N10" s="31">
        <f>M10/L10</f>
        <v>0.10206883945694309</v>
      </c>
      <c r="O10" s="27">
        <f>(F10-L10)/M10</f>
        <v>-2.1058213741166201</v>
      </c>
    </row>
    <row r="11" spans="1:16" x14ac:dyDescent="0.25">
      <c r="B11" s="11" t="s">
        <v>18</v>
      </c>
      <c r="C11" s="53"/>
      <c r="D11" s="28" t="s">
        <v>12</v>
      </c>
      <c r="E11" s="40">
        <v>108.97706785876056</v>
      </c>
      <c r="F11" s="29">
        <v>93.64</v>
      </c>
      <c r="G11" s="26">
        <f t="shared" si="0"/>
        <v>-0.140736653684224</v>
      </c>
      <c r="H11" s="27">
        <f t="shared" si="1"/>
        <v>-1.4073665368422399</v>
      </c>
      <c r="I11" s="30" t="str">
        <f t="shared" si="2"/>
        <v/>
      </c>
      <c r="J11" s="29"/>
      <c r="K11" s="39">
        <f t="shared" si="3"/>
        <v>-1.9997747822647436E-2</v>
      </c>
      <c r="L11" s="27">
        <v>95.550800819030997</v>
      </c>
      <c r="M11" s="27">
        <v>5.0274968696007916</v>
      </c>
      <c r="N11" s="31">
        <f t="shared" ref="N11:N18" si="4">M11/L11</f>
        <v>5.2615957443649781E-2</v>
      </c>
      <c r="O11" s="27">
        <f>(F11-L11)/M11</f>
        <v>-0.38007001666869722</v>
      </c>
    </row>
    <row r="12" spans="1:16" x14ac:dyDescent="0.25">
      <c r="B12" s="11" t="s">
        <v>19</v>
      </c>
      <c r="C12" s="53"/>
      <c r="D12" s="28" t="s">
        <v>12</v>
      </c>
      <c r="E12" s="40">
        <v>103.96876005929414</v>
      </c>
      <c r="F12" s="29">
        <v>93.95</v>
      </c>
      <c r="G12" s="26">
        <f t="shared" si="0"/>
        <v>-9.6363177300377217E-2</v>
      </c>
      <c r="H12" s="27">
        <f t="shared" si="1"/>
        <v>-0.96363177300377212</v>
      </c>
      <c r="I12" s="30" t="str">
        <f t="shared" si="2"/>
        <v/>
      </c>
      <c r="J12" s="29"/>
      <c r="K12" s="39">
        <f t="shared" si="3"/>
        <v>-6.0470732473685208E-2</v>
      </c>
      <c r="L12" s="27">
        <v>99.996884873380068</v>
      </c>
      <c r="M12" s="27">
        <v>9.0549623733496496</v>
      </c>
      <c r="N12" s="31">
        <f>M12/L12</f>
        <v>9.0552444556801878E-2</v>
      </c>
      <c r="O12" s="27">
        <f>(F12-L12)/M12</f>
        <v>-0.6677979017535306</v>
      </c>
    </row>
    <row r="13" spans="1:16" x14ac:dyDescent="0.25">
      <c r="B13" s="11" t="s">
        <v>20</v>
      </c>
      <c r="C13" s="53"/>
      <c r="D13" s="28" t="s">
        <v>12</v>
      </c>
      <c r="E13" s="40">
        <v>118.90093701696263</v>
      </c>
      <c r="F13" s="29">
        <v>100.36</v>
      </c>
      <c r="G13" s="26">
        <f t="shared" si="0"/>
        <v>-0.1559360042244036</v>
      </c>
      <c r="H13" s="27">
        <f t="shared" si="1"/>
        <v>-1.5593600422440357</v>
      </c>
      <c r="I13" s="30" t="str">
        <f t="shared" si="2"/>
        <v/>
      </c>
      <c r="J13" s="29"/>
      <c r="K13" s="39">
        <f t="shared" si="3"/>
        <v>-0.15557848136866545</v>
      </c>
      <c r="L13" s="27">
        <v>118.85059509457635</v>
      </c>
      <c r="M13" s="27">
        <v>9.7267538811065819</v>
      </c>
      <c r="N13" s="31">
        <f>M13/L13</f>
        <v>8.1840178194870938E-2</v>
      </c>
      <c r="O13" s="27">
        <f t="shared" ref="O13:O18" si="5">(F13-L13)/M13</f>
        <v>-1.9010036976974207</v>
      </c>
    </row>
    <row r="14" spans="1:16" x14ac:dyDescent="0.25">
      <c r="B14" s="11" t="s">
        <v>21</v>
      </c>
      <c r="C14" s="53"/>
      <c r="D14" s="28" t="s">
        <v>12</v>
      </c>
      <c r="E14" s="40">
        <v>49.619345791010133</v>
      </c>
      <c r="F14" s="29">
        <v>36.9</v>
      </c>
      <c r="G14" s="26">
        <f t="shared" si="0"/>
        <v>-0.25633844195734201</v>
      </c>
      <c r="H14" s="27">
        <f t="shared" si="1"/>
        <v>-2.5633844195734201</v>
      </c>
      <c r="I14" s="30" t="str">
        <f t="shared" si="2"/>
        <v>X</v>
      </c>
      <c r="J14" s="19"/>
      <c r="K14" s="39">
        <f t="shared" si="3"/>
        <v>-0.24030404882245535</v>
      </c>
      <c r="L14" s="27">
        <v>48.572063524630117</v>
      </c>
      <c r="M14" s="27">
        <v>10.586243644806403</v>
      </c>
      <c r="N14" s="31">
        <f t="shared" si="4"/>
        <v>0.21794922588451052</v>
      </c>
      <c r="O14" s="27">
        <f t="shared" si="5"/>
        <v>-1.1025689485577272</v>
      </c>
    </row>
    <row r="15" spans="1:16" x14ac:dyDescent="0.25">
      <c r="B15" s="11" t="s">
        <v>22</v>
      </c>
      <c r="C15" s="53"/>
      <c r="D15" s="28" t="s">
        <v>12</v>
      </c>
      <c r="E15" s="40">
        <v>69.467084107414195</v>
      </c>
      <c r="F15" s="29">
        <v>60.1</v>
      </c>
      <c r="G15" s="26">
        <f t="shared" si="0"/>
        <v>-0.13484205113504177</v>
      </c>
      <c r="H15" s="27">
        <f t="shared" si="1"/>
        <v>-1.3484205113504177</v>
      </c>
      <c r="I15" s="30" t="str">
        <f t="shared" si="2"/>
        <v/>
      </c>
      <c r="J15" s="29"/>
      <c r="K15" s="39">
        <f t="shared" si="3"/>
        <v>-0.10270850718356971</v>
      </c>
      <c r="L15" s="27">
        <v>66.979348941955678</v>
      </c>
      <c r="M15" s="27">
        <v>5.8671168566173337</v>
      </c>
      <c r="N15" s="31">
        <f t="shared" si="4"/>
        <v>8.7595907534153236E-2</v>
      </c>
      <c r="O15" s="27">
        <f t="shared" si="5"/>
        <v>-1.1725263208617838</v>
      </c>
    </row>
    <row r="16" spans="1:16" x14ac:dyDescent="0.25">
      <c r="B16" s="33" t="s">
        <v>23</v>
      </c>
      <c r="C16" s="54"/>
      <c r="D16" s="28" t="s">
        <v>12</v>
      </c>
      <c r="E16" s="40">
        <v>158.78190653123241</v>
      </c>
      <c r="F16" s="29">
        <v>155.41999999999999</v>
      </c>
      <c r="G16" s="26">
        <f t="shared" si="0"/>
        <v>-2.1173108477388975E-2</v>
      </c>
      <c r="H16" s="27">
        <f t="shared" si="1"/>
        <v>-0.21173108477388977</v>
      </c>
      <c r="I16" s="30" t="str">
        <f t="shared" si="2"/>
        <v/>
      </c>
      <c r="J16" s="29"/>
      <c r="K16" s="39">
        <f t="shared" si="3"/>
        <v>2.0702170793196372E-2</v>
      </c>
      <c r="L16" s="27">
        <v>152.26772749902332</v>
      </c>
      <c r="M16" s="27">
        <v>15.384335500690883</v>
      </c>
      <c r="N16" s="31">
        <f t="shared" si="4"/>
        <v>0.10103477442906975</v>
      </c>
      <c r="O16" s="27">
        <f t="shared" si="5"/>
        <v>0.20490144022373288</v>
      </c>
    </row>
    <row r="17" spans="2:15" x14ac:dyDescent="0.25">
      <c r="B17" s="33" t="s">
        <v>24</v>
      </c>
      <c r="C17" s="54"/>
      <c r="D17" s="28" t="s">
        <v>12</v>
      </c>
      <c r="E17" s="40">
        <v>27.731185778527163</v>
      </c>
      <c r="F17" s="29">
        <v>29.64</v>
      </c>
      <c r="G17" s="26">
        <f t="shared" si="0"/>
        <v>6.8832765995562747E-2</v>
      </c>
      <c r="H17" s="27">
        <f t="shared" si="1"/>
        <v>0.6883276599556275</v>
      </c>
      <c r="I17" s="30" t="str">
        <f t="shared" si="2"/>
        <v/>
      </c>
      <c r="J17" s="29"/>
      <c r="K17" s="39">
        <f t="shared" si="3"/>
        <v>0.11063239384909784</v>
      </c>
      <c r="L17" s="27">
        <v>26.687498189456917</v>
      </c>
      <c r="M17" s="27">
        <v>2.5611403305594775</v>
      </c>
      <c r="N17" s="31">
        <f t="shared" si="4"/>
        <v>9.5967794072629634E-2</v>
      </c>
      <c r="O17" s="27">
        <f t="shared" si="5"/>
        <v>1.1528075112924847</v>
      </c>
    </row>
    <row r="18" spans="2:15" x14ac:dyDescent="0.25">
      <c r="B18" s="33" t="s">
        <v>25</v>
      </c>
      <c r="C18" s="54"/>
      <c r="D18" s="28" t="s">
        <v>12</v>
      </c>
      <c r="E18" s="40">
        <v>89.12932954235653</v>
      </c>
      <c r="F18" s="29">
        <v>110.66</v>
      </c>
      <c r="G18" s="26">
        <f t="shared" si="0"/>
        <v>0.24156661525667086</v>
      </c>
      <c r="H18" s="27">
        <f t="shared" si="1"/>
        <v>2.4156661525667085</v>
      </c>
      <c r="I18" s="30" t="str">
        <f t="shared" si="2"/>
        <v>X</v>
      </c>
      <c r="J18" s="29"/>
      <c r="K18" s="39">
        <f>(F18-L18)/L18</f>
        <v>0.27620058211102821</v>
      </c>
      <c r="L18" s="27">
        <v>86.710507385094331</v>
      </c>
      <c r="M18" s="27">
        <v>14.604598946088391</v>
      </c>
      <c r="N18" s="31">
        <f t="shared" si="4"/>
        <v>0.16842940246246263</v>
      </c>
      <c r="O18" s="27">
        <f t="shared" si="5"/>
        <v>1.6398596567638137</v>
      </c>
    </row>
    <row r="19" spans="2:15" x14ac:dyDescent="0.25">
      <c r="C19" s="55"/>
      <c r="G19" s="13"/>
      <c r="H19" s="13"/>
      <c r="I19" s="13"/>
      <c r="J19" s="13"/>
      <c r="K19" s="35"/>
      <c r="L19" s="7"/>
      <c r="M19" s="8"/>
      <c r="N19" s="9"/>
      <c r="O19" s="10"/>
    </row>
    <row r="20" spans="2:15" x14ac:dyDescent="0.25">
      <c r="C20" s="55"/>
      <c r="G20" s="13"/>
      <c r="H20" s="13"/>
      <c r="I20" s="13"/>
      <c r="J20" s="13"/>
      <c r="K20" s="35"/>
      <c r="L20" s="7"/>
      <c r="M20" s="8"/>
      <c r="N20" s="9"/>
      <c r="O20" s="10"/>
    </row>
    <row r="21" spans="2:15" ht="18.75" x14ac:dyDescent="0.3">
      <c r="B21" s="46"/>
      <c r="C21" s="56"/>
      <c r="G21" s="72"/>
      <c r="H21" s="72"/>
      <c r="I21" s="13"/>
      <c r="J21" s="13"/>
      <c r="K21" s="6"/>
      <c r="L21" s="7"/>
      <c r="M21" s="7"/>
      <c r="N21" s="9"/>
      <c r="O21" s="10"/>
    </row>
    <row r="22" spans="2:15" x14ac:dyDescent="0.25">
      <c r="B22" s="43"/>
      <c r="C22" s="57"/>
      <c r="G22" s="65" t="s">
        <v>29</v>
      </c>
      <c r="H22" s="65"/>
      <c r="I22" s="60">
        <f>COUNTA(H9:H18)</f>
        <v>10</v>
      </c>
      <c r="J22" s="13"/>
      <c r="K22" s="6"/>
      <c r="L22" s="7"/>
      <c r="M22" s="8"/>
      <c r="N22" s="9"/>
      <c r="O22" s="10"/>
    </row>
    <row r="23" spans="2:15" x14ac:dyDescent="0.25">
      <c r="B23" s="43"/>
      <c r="C23" s="57"/>
      <c r="G23" s="65" t="s">
        <v>30</v>
      </c>
      <c r="H23" s="65"/>
      <c r="I23" s="60">
        <f>COUNTIF(I9:I18,"=X")</f>
        <v>3</v>
      </c>
      <c r="J23" s="13"/>
      <c r="K23" s="6"/>
      <c r="L23" s="7"/>
      <c r="M23" s="8"/>
      <c r="N23" s="9"/>
      <c r="O23" s="10"/>
    </row>
    <row r="24" spans="2:15" x14ac:dyDescent="0.25">
      <c r="B24" s="43"/>
      <c r="C24" s="57"/>
      <c r="G24" s="65" t="s">
        <v>49</v>
      </c>
      <c r="H24" s="65"/>
      <c r="I24" s="60">
        <f>COUNTIF(I9:I18,"=XX")</f>
        <v>0</v>
      </c>
      <c r="J24" s="13"/>
      <c r="K24" s="6"/>
      <c r="L24" s="7"/>
      <c r="M24" s="7"/>
      <c r="N24" s="9"/>
      <c r="O24" s="10"/>
    </row>
    <row r="25" spans="2:15" x14ac:dyDescent="0.25">
      <c r="B25" s="43"/>
      <c r="C25" s="57"/>
      <c r="G25" s="43"/>
      <c r="H25" s="43"/>
      <c r="I25" s="36"/>
    </row>
    <row r="26" spans="2:15" ht="18.75" x14ac:dyDescent="0.3">
      <c r="B26" s="49"/>
      <c r="C26" s="58"/>
      <c r="G26" s="62"/>
      <c r="H26" s="62"/>
      <c r="I26" s="47"/>
    </row>
    <row r="27" spans="2:15" x14ac:dyDescent="0.25">
      <c r="B27" s="50"/>
      <c r="C27" s="59"/>
    </row>
    <row r="28" spans="2:15" x14ac:dyDescent="0.25">
      <c r="B28" s="50"/>
      <c r="C28" s="59"/>
    </row>
    <row r="29" spans="2:15" x14ac:dyDescent="0.25">
      <c r="B29" s="50"/>
      <c r="C29" s="59"/>
    </row>
  </sheetData>
  <sheetProtection password="DC07" sheet="1" objects="1" scenarios="1" selectLockedCells="1" selectUnlockedCells="1"/>
  <mergeCells count="13">
    <mergeCell ref="K3:O3"/>
    <mergeCell ref="A3:H3"/>
    <mergeCell ref="K6:O6"/>
    <mergeCell ref="G6:I6"/>
    <mergeCell ref="B5:C5"/>
    <mergeCell ref="B6:C6"/>
    <mergeCell ref="G5:I5"/>
    <mergeCell ref="E1:F1"/>
    <mergeCell ref="G26:H26"/>
    <mergeCell ref="G22:H22"/>
    <mergeCell ref="G23:H23"/>
    <mergeCell ref="G24:H24"/>
    <mergeCell ref="G21:H21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9"/>
  <sheetViews>
    <sheetView zoomScale="75" zoomScaleNormal="75" workbookViewId="0">
      <selection activeCell="G1" sqref="G1"/>
    </sheetView>
  </sheetViews>
  <sheetFormatPr defaultRowHeight="15.75" x14ac:dyDescent="0.25"/>
  <cols>
    <col min="1" max="1" width="11.140625" style="11" bestFit="1" customWidth="1"/>
    <col min="2" max="2" width="24.5703125" style="34" bestFit="1" customWidth="1"/>
    <col min="3" max="3" width="14.140625" style="34" customWidth="1"/>
    <col min="4" max="4" width="16.5703125" style="7" bestFit="1" customWidth="1"/>
    <col min="5" max="5" width="12.7109375" style="9" bestFit="1" customWidth="1"/>
    <col min="6" max="6" width="10.28515625" style="13" bestFit="1" customWidth="1"/>
    <col min="7" max="7" width="14.5703125" style="6" bestFit="1" customWidth="1"/>
    <col min="8" max="8" width="9.85546875" style="7" bestFit="1" customWidth="1"/>
    <col min="9" max="9" width="12.28515625" style="8" bestFit="1" customWidth="1"/>
    <col min="10" max="10" width="11.5703125" style="9" customWidth="1"/>
    <col min="11" max="11" width="14.5703125" style="10" bestFit="1" customWidth="1"/>
    <col min="12" max="12" width="7.5703125" style="10" bestFit="1" customWidth="1"/>
    <col min="13" max="15" width="10.85546875" style="11" bestFit="1" customWidth="1"/>
    <col min="16" max="16384" width="9.140625" style="11"/>
  </cols>
  <sheetData>
    <row r="1" spans="1:16" x14ac:dyDescent="0.25">
      <c r="A1" s="1" t="s">
        <v>13</v>
      </c>
      <c r="B1" s="2"/>
      <c r="C1" s="2"/>
      <c r="D1" s="3" t="s">
        <v>14</v>
      </c>
      <c r="E1" s="61" t="s">
        <v>51</v>
      </c>
      <c r="F1" s="61"/>
      <c r="G1" s="5">
        <v>13</v>
      </c>
      <c r="H1" s="5"/>
      <c r="I1" s="5"/>
      <c r="J1" s="5"/>
      <c r="K1" s="6"/>
      <c r="L1" s="7"/>
      <c r="M1" s="8"/>
      <c r="N1" s="9"/>
      <c r="O1" s="10"/>
    </row>
    <row r="2" spans="1:16" x14ac:dyDescent="0.25">
      <c r="A2" s="1"/>
      <c r="B2" s="2"/>
      <c r="C2" s="2"/>
      <c r="D2" s="3"/>
      <c r="E2" s="4"/>
      <c r="F2" s="5"/>
      <c r="G2" s="5"/>
      <c r="H2" s="5"/>
      <c r="I2" s="5"/>
      <c r="J2" s="5"/>
      <c r="K2" s="6"/>
      <c r="L2" s="7"/>
      <c r="M2" s="8"/>
      <c r="N2" s="9"/>
      <c r="O2" s="10"/>
    </row>
    <row r="3" spans="1:16" x14ac:dyDescent="0.25">
      <c r="A3" s="66" t="s">
        <v>15</v>
      </c>
      <c r="B3" s="66"/>
      <c r="C3" s="66"/>
      <c r="D3" s="66"/>
      <c r="E3" s="66"/>
      <c r="F3" s="66"/>
      <c r="G3" s="66"/>
      <c r="H3" s="66"/>
      <c r="I3" s="12"/>
      <c r="J3" s="41"/>
      <c r="K3" s="64"/>
      <c r="L3" s="64"/>
      <c r="M3" s="64"/>
      <c r="N3" s="64"/>
      <c r="O3" s="64"/>
    </row>
    <row r="4" spans="1:16" x14ac:dyDescent="0.25">
      <c r="A4" s="44"/>
      <c r="B4" s="44"/>
      <c r="C4" s="44"/>
      <c r="D4" s="44"/>
      <c r="E4" s="44"/>
      <c r="F4" s="44"/>
      <c r="G4" s="44"/>
      <c r="H4" s="44"/>
      <c r="I4" s="12"/>
      <c r="J4" s="41"/>
      <c r="K4" s="42"/>
      <c r="L4" s="42"/>
      <c r="M4" s="42"/>
      <c r="N4" s="42"/>
      <c r="O4" s="42"/>
    </row>
    <row r="5" spans="1:16" x14ac:dyDescent="0.25">
      <c r="A5" s="12"/>
      <c r="B5" s="69" t="s">
        <v>45</v>
      </c>
      <c r="C5" s="70"/>
      <c r="D5" s="12"/>
      <c r="E5" s="12"/>
      <c r="F5" s="12"/>
      <c r="G5" s="69" t="s">
        <v>46</v>
      </c>
      <c r="H5" s="69"/>
      <c r="I5" s="69"/>
      <c r="J5" s="41"/>
      <c r="K5" s="14"/>
      <c r="L5" s="14"/>
      <c r="M5" s="14"/>
      <c r="N5" s="14"/>
      <c r="O5" s="14"/>
    </row>
    <row r="6" spans="1:16" ht="47.25" customHeight="1" x14ac:dyDescent="0.25">
      <c r="A6" s="12"/>
      <c r="B6" s="68" t="s">
        <v>32</v>
      </c>
      <c r="C6" s="71"/>
      <c r="D6" s="12"/>
      <c r="E6" s="12"/>
      <c r="F6" s="12"/>
      <c r="G6" s="68" t="s">
        <v>32</v>
      </c>
      <c r="H6" s="68"/>
      <c r="I6" s="68"/>
      <c r="J6" s="38"/>
      <c r="K6" s="67" t="s">
        <v>27</v>
      </c>
      <c r="L6" s="67"/>
      <c r="M6" s="67"/>
      <c r="N6" s="67"/>
      <c r="O6" s="67"/>
      <c r="P6" s="10"/>
    </row>
    <row r="7" spans="1:16" s="18" customFormat="1" x14ac:dyDescent="0.25">
      <c r="A7" s="1" t="s">
        <v>0</v>
      </c>
      <c r="B7" s="15" t="s">
        <v>1</v>
      </c>
      <c r="C7" s="52" t="s">
        <v>50</v>
      </c>
      <c r="D7" s="16" t="s">
        <v>2</v>
      </c>
      <c r="E7" s="17" t="s">
        <v>3</v>
      </c>
      <c r="F7" s="18" t="s">
        <v>4</v>
      </c>
      <c r="G7" s="19" t="s">
        <v>5</v>
      </c>
      <c r="H7" s="20" t="s">
        <v>9</v>
      </c>
      <c r="I7" s="21" t="s">
        <v>10</v>
      </c>
      <c r="J7" s="21"/>
      <c r="K7" s="19" t="s">
        <v>5</v>
      </c>
      <c r="L7" s="22" t="s">
        <v>6</v>
      </c>
      <c r="M7" s="21" t="s">
        <v>7</v>
      </c>
      <c r="N7" s="23" t="s">
        <v>8</v>
      </c>
      <c r="O7" s="21" t="s">
        <v>9</v>
      </c>
    </row>
    <row r="8" spans="1:16" s="18" customFormat="1" x14ac:dyDescent="0.25">
      <c r="A8" s="1"/>
      <c r="B8" s="15"/>
      <c r="C8" s="52"/>
      <c r="D8" s="16"/>
      <c r="E8" s="24"/>
      <c r="G8" s="19" t="s">
        <v>11</v>
      </c>
      <c r="H8" s="19" t="s">
        <v>11</v>
      </c>
      <c r="K8" s="19" t="s">
        <v>26</v>
      </c>
      <c r="L8" s="22"/>
      <c r="M8" s="21" t="s">
        <v>28</v>
      </c>
      <c r="N8" s="21" t="s">
        <v>28</v>
      </c>
      <c r="O8" s="21" t="s">
        <v>28</v>
      </c>
    </row>
    <row r="9" spans="1:16" x14ac:dyDescent="0.25">
      <c r="B9" s="11" t="s">
        <v>16</v>
      </c>
      <c r="C9" s="53"/>
      <c r="D9" s="28" t="s">
        <v>12</v>
      </c>
      <c r="E9" s="27">
        <v>111.57396819922467</v>
      </c>
      <c r="F9" s="25" t="s">
        <v>43</v>
      </c>
      <c r="G9" s="26"/>
      <c r="H9" s="27"/>
      <c r="I9" s="30" t="s">
        <v>44</v>
      </c>
      <c r="J9" s="28"/>
      <c r="K9" s="39" t="e">
        <f>(F9-L9)/L9</f>
        <v>#VALUE!</v>
      </c>
      <c r="L9" s="27">
        <v>108.78405123116737</v>
      </c>
      <c r="M9" s="27">
        <v>24.204161986352442</v>
      </c>
      <c r="N9" s="31">
        <f>M9/L9</f>
        <v>0.22249733956789602</v>
      </c>
      <c r="O9" s="27" t="e">
        <f>(F9-L9)/M9</f>
        <v>#VALUE!</v>
      </c>
    </row>
    <row r="10" spans="1:16" x14ac:dyDescent="0.25">
      <c r="B10" s="11" t="s">
        <v>17</v>
      </c>
      <c r="C10" s="53"/>
      <c r="D10" s="28" t="s">
        <v>12</v>
      </c>
      <c r="E10" s="40">
        <v>89.222075983087379</v>
      </c>
      <c r="F10" s="29">
        <v>71.5</v>
      </c>
      <c r="G10" s="26">
        <f t="shared" ref="G10:G18" si="0">(F10-E10)/E10</f>
        <v>-0.19862882350380093</v>
      </c>
      <c r="H10" s="27">
        <f t="shared" ref="H10:H18" si="1">(F10-E10)/(0.1*E10)</f>
        <v>-1.9862882350380093</v>
      </c>
      <c r="I10" s="30" t="str">
        <f t="shared" ref="I10:I18" si="2">IF(ABS(H10)&gt;2,IF(ABS(H10)&gt;3,"XX","X"),"")</f>
        <v/>
      </c>
      <c r="J10" s="29"/>
      <c r="K10" s="39">
        <f t="shared" ref="K10:K17" si="3">(F10-L10)/L10</f>
        <v>-0.13483539116552343</v>
      </c>
      <c r="L10" s="27">
        <v>82.643232593994597</v>
      </c>
      <c r="M10" s="27">
        <v>8.4352988398392412</v>
      </c>
      <c r="N10" s="31">
        <f>M10/L10</f>
        <v>0.10206883945694309</v>
      </c>
      <c r="O10" s="27">
        <f>(F10-L10)/M10</f>
        <v>-1.3210240449770436</v>
      </c>
    </row>
    <row r="11" spans="1:16" x14ac:dyDescent="0.25">
      <c r="B11" s="11" t="s">
        <v>18</v>
      </c>
      <c r="C11" s="53"/>
      <c r="D11" s="28" t="s">
        <v>12</v>
      </c>
      <c r="E11" s="40">
        <v>108.97706785876056</v>
      </c>
      <c r="F11" s="29">
        <v>91.5</v>
      </c>
      <c r="G11" s="26">
        <f t="shared" si="0"/>
        <v>-0.16037381260258965</v>
      </c>
      <c r="H11" s="27">
        <f t="shared" si="1"/>
        <v>-1.6037381260258965</v>
      </c>
      <c r="I11" s="30" t="str">
        <f t="shared" si="2"/>
        <v/>
      </c>
      <c r="J11" s="29"/>
      <c r="K11" s="39">
        <f t="shared" si="3"/>
        <v>-4.2394211082574122E-2</v>
      </c>
      <c r="L11" s="27">
        <v>95.550800819030997</v>
      </c>
      <c r="M11" s="27">
        <v>5.0274968696007916</v>
      </c>
      <c r="N11" s="31">
        <f t="shared" ref="N11:N18" si="4">M11/L11</f>
        <v>5.2615957443649781E-2</v>
      </c>
      <c r="O11" s="27">
        <f>(F11-L11)/M11</f>
        <v>-0.80572915788859567</v>
      </c>
    </row>
    <row r="12" spans="1:16" x14ac:dyDescent="0.25">
      <c r="B12" s="11" t="s">
        <v>19</v>
      </c>
      <c r="C12" s="53"/>
      <c r="D12" s="28" t="s">
        <v>12</v>
      </c>
      <c r="E12" s="40">
        <v>103.96876005929414</v>
      </c>
      <c r="F12" s="29">
        <v>113</v>
      </c>
      <c r="G12" s="26">
        <f t="shared" si="0"/>
        <v>8.6864938425304655E-2</v>
      </c>
      <c r="H12" s="27">
        <f t="shared" si="1"/>
        <v>0.8686493842530465</v>
      </c>
      <c r="I12" s="30" t="str">
        <f t="shared" si="2"/>
        <v/>
      </c>
      <c r="J12" s="29"/>
      <c r="K12" s="39">
        <f t="shared" si="3"/>
        <v>0.13003520202739297</v>
      </c>
      <c r="L12" s="27">
        <v>99.996884873380068</v>
      </c>
      <c r="M12" s="27">
        <v>9.0549623733496496</v>
      </c>
      <c r="N12" s="31">
        <f>M12/L12</f>
        <v>9.0552444556801878E-2</v>
      </c>
      <c r="O12" s="27">
        <f>(F12-L12)/M12</f>
        <v>1.4360208900359863</v>
      </c>
    </row>
    <row r="13" spans="1:16" x14ac:dyDescent="0.25">
      <c r="B13" s="11" t="s">
        <v>20</v>
      </c>
      <c r="C13" s="53"/>
      <c r="D13" s="28" t="s">
        <v>12</v>
      </c>
      <c r="E13" s="40">
        <v>118.90093701696263</v>
      </c>
      <c r="F13" s="29">
        <v>129</v>
      </c>
      <c r="G13" s="26">
        <f t="shared" si="0"/>
        <v>8.4936782134833966E-2</v>
      </c>
      <c r="H13" s="27">
        <f t="shared" si="1"/>
        <v>0.84936782134833966</v>
      </c>
      <c r="I13" s="30" t="str">
        <f t="shared" si="2"/>
        <v/>
      </c>
      <c r="J13" s="29"/>
      <c r="K13" s="39">
        <f t="shared" si="3"/>
        <v>8.5396332238363445E-2</v>
      </c>
      <c r="L13" s="27">
        <v>118.85059509457635</v>
      </c>
      <c r="M13" s="27">
        <v>9.7267538811065819</v>
      </c>
      <c r="N13" s="31">
        <f>M13/L13</f>
        <v>8.1840178194870938E-2</v>
      </c>
      <c r="O13" s="27">
        <f t="shared" ref="O13:O18" si="5">(F13-L13)/M13</f>
        <v>1.0434524230265592</v>
      </c>
    </row>
    <row r="14" spans="1:16" x14ac:dyDescent="0.25">
      <c r="B14" s="11" t="s">
        <v>21</v>
      </c>
      <c r="C14" s="53"/>
      <c r="D14" s="28" t="s">
        <v>12</v>
      </c>
      <c r="E14" s="40">
        <v>49.619345791010133</v>
      </c>
      <c r="F14" s="29">
        <v>77.8</v>
      </c>
      <c r="G14" s="26">
        <f t="shared" si="0"/>
        <v>0.56793683511433035</v>
      </c>
      <c r="H14" s="27">
        <f t="shared" si="1"/>
        <v>5.6793683511433031</v>
      </c>
      <c r="I14" s="30" t="str">
        <f t="shared" si="2"/>
        <v>XX</v>
      </c>
      <c r="J14" s="19"/>
      <c r="K14" s="39">
        <f t="shared" si="3"/>
        <v>0.60174376698138143</v>
      </c>
      <c r="L14" s="27">
        <v>48.572063524630117</v>
      </c>
      <c r="M14" s="27">
        <v>10.586243644806403</v>
      </c>
      <c r="N14" s="31">
        <f t="shared" si="4"/>
        <v>0.21794922588451052</v>
      </c>
      <c r="O14" s="27">
        <f t="shared" si="5"/>
        <v>2.7609355552390924</v>
      </c>
    </row>
    <row r="15" spans="1:16" x14ac:dyDescent="0.25">
      <c r="B15" s="11" t="s">
        <v>22</v>
      </c>
      <c r="C15" s="53"/>
      <c r="D15" s="28" t="s">
        <v>12</v>
      </c>
      <c r="E15" s="40">
        <v>69.467084107414195</v>
      </c>
      <c r="F15" s="29">
        <v>74.2</v>
      </c>
      <c r="G15" s="26">
        <f t="shared" si="0"/>
        <v>6.8131777134440935E-2</v>
      </c>
      <c r="H15" s="27">
        <f t="shared" si="1"/>
        <v>0.68131777134440941</v>
      </c>
      <c r="I15" s="30" t="str">
        <f t="shared" si="2"/>
        <v/>
      </c>
      <c r="J15" s="29"/>
      <c r="K15" s="39">
        <f t="shared" si="3"/>
        <v>0.10780413921762279</v>
      </c>
      <c r="L15" s="27">
        <v>66.979348941955678</v>
      </c>
      <c r="M15" s="27">
        <v>5.8671168566173337</v>
      </c>
      <c r="N15" s="31">
        <f t="shared" si="4"/>
        <v>8.7595907534153236E-2</v>
      </c>
      <c r="O15" s="27">
        <f t="shared" si="5"/>
        <v>1.2306983539794991</v>
      </c>
    </row>
    <row r="16" spans="1:16" x14ac:dyDescent="0.25">
      <c r="B16" s="33" t="s">
        <v>23</v>
      </c>
      <c r="C16" s="54"/>
      <c r="D16" s="28" t="s">
        <v>12</v>
      </c>
      <c r="E16" s="40">
        <v>158.78190653123241</v>
      </c>
      <c r="F16" s="29">
        <v>133</v>
      </c>
      <c r="G16" s="26">
        <f t="shared" si="0"/>
        <v>-0.16237307571414697</v>
      </c>
      <c r="H16" s="27">
        <f t="shared" si="1"/>
        <v>-1.6237307571414699</v>
      </c>
      <c r="I16" s="30" t="str">
        <f t="shared" si="2"/>
        <v/>
      </c>
      <c r="J16" s="29"/>
      <c r="K16" s="39">
        <f t="shared" si="3"/>
        <v>-0.12653848465129888</v>
      </c>
      <c r="L16" s="27">
        <v>152.26772749902332</v>
      </c>
      <c r="M16" s="27">
        <v>15.384335500690883</v>
      </c>
      <c r="N16" s="31">
        <f t="shared" si="4"/>
        <v>0.10103477442906975</v>
      </c>
      <c r="O16" s="27">
        <f t="shared" si="5"/>
        <v>-1.2524250721233974</v>
      </c>
    </row>
    <row r="17" spans="2:15" x14ac:dyDescent="0.25">
      <c r="B17" s="33" t="s">
        <v>24</v>
      </c>
      <c r="C17" s="54"/>
      <c r="D17" s="28" t="s">
        <v>12</v>
      </c>
      <c r="E17" s="40">
        <v>27.731185778527163</v>
      </c>
      <c r="F17" s="29">
        <v>26.1</v>
      </c>
      <c r="G17" s="26">
        <f t="shared" si="0"/>
        <v>-5.8821349781235197E-2</v>
      </c>
      <c r="H17" s="27">
        <f t="shared" si="1"/>
        <v>-0.58821349781235188</v>
      </c>
      <c r="I17" s="30" t="str">
        <f t="shared" si="2"/>
        <v/>
      </c>
      <c r="J17" s="29"/>
      <c r="K17" s="39">
        <f t="shared" si="3"/>
        <v>-2.2013985173365232E-2</v>
      </c>
      <c r="L17" s="27">
        <v>26.687498189456917</v>
      </c>
      <c r="M17" s="27">
        <v>2.5611403305594775</v>
      </c>
      <c r="N17" s="31">
        <f t="shared" si="4"/>
        <v>9.5967794072629634E-2</v>
      </c>
      <c r="O17" s="27">
        <f t="shared" si="5"/>
        <v>-0.22938930071378708</v>
      </c>
    </row>
    <row r="18" spans="2:15" x14ac:dyDescent="0.25">
      <c r="B18" s="33" t="s">
        <v>25</v>
      </c>
      <c r="C18" s="54"/>
      <c r="D18" s="28" t="s">
        <v>12</v>
      </c>
      <c r="E18" s="40">
        <v>89.12932954235653</v>
      </c>
      <c r="F18" s="29">
        <v>80.8</v>
      </c>
      <c r="G18" s="26">
        <f t="shared" si="0"/>
        <v>-9.3452173208575781E-2</v>
      </c>
      <c r="H18" s="27">
        <f t="shared" si="1"/>
        <v>-0.93452173208575773</v>
      </c>
      <c r="I18" s="30" t="str">
        <f t="shared" si="2"/>
        <v/>
      </c>
      <c r="J18" s="29"/>
      <c r="K18" s="39">
        <f>(F18-L18)/L18</f>
        <v>-6.8163681234673063E-2</v>
      </c>
      <c r="L18" s="27">
        <v>86.710507385094331</v>
      </c>
      <c r="M18" s="27">
        <v>14.604598946088391</v>
      </c>
      <c r="N18" s="31">
        <f t="shared" si="4"/>
        <v>0.16842940246246263</v>
      </c>
      <c r="O18" s="27">
        <f t="shared" si="5"/>
        <v>-0.40470179338114376</v>
      </c>
    </row>
    <row r="19" spans="2:15" x14ac:dyDescent="0.25">
      <c r="C19" s="55"/>
      <c r="G19" s="13"/>
      <c r="H19" s="13"/>
      <c r="I19" s="13"/>
      <c r="J19" s="13"/>
      <c r="K19" s="35"/>
      <c r="L19" s="7"/>
      <c r="M19" s="8"/>
      <c r="N19" s="9"/>
      <c r="O19" s="10"/>
    </row>
    <row r="20" spans="2:15" x14ac:dyDescent="0.25">
      <c r="C20" s="55"/>
      <c r="G20" s="13"/>
      <c r="H20" s="13"/>
      <c r="I20" s="13"/>
      <c r="J20" s="13"/>
      <c r="K20" s="35"/>
      <c r="L20" s="7"/>
      <c r="M20" s="8"/>
      <c r="N20" s="9"/>
      <c r="O20" s="10"/>
    </row>
    <row r="21" spans="2:15" x14ac:dyDescent="0.25">
      <c r="C21" s="55"/>
      <c r="G21" s="13"/>
      <c r="H21" s="13"/>
      <c r="I21" s="13"/>
      <c r="J21" s="13"/>
      <c r="K21" s="6"/>
      <c r="L21" s="7"/>
      <c r="M21" s="7"/>
      <c r="N21" s="9"/>
      <c r="O21" s="10"/>
    </row>
    <row r="22" spans="2:15" x14ac:dyDescent="0.25">
      <c r="C22" s="55"/>
      <c r="G22" s="65" t="s">
        <v>29</v>
      </c>
      <c r="H22" s="65"/>
      <c r="I22" s="36">
        <v>10</v>
      </c>
      <c r="J22" s="13"/>
      <c r="K22" s="6"/>
      <c r="L22" s="7"/>
      <c r="M22" s="8"/>
      <c r="N22" s="9"/>
      <c r="O22" s="10"/>
    </row>
    <row r="23" spans="2:15" x14ac:dyDescent="0.25">
      <c r="C23" s="55"/>
      <c r="G23" s="65" t="s">
        <v>30</v>
      </c>
      <c r="H23" s="65"/>
      <c r="I23" s="36">
        <f>COUNTIF(I9:I18,"=X")</f>
        <v>0</v>
      </c>
      <c r="J23" s="13"/>
      <c r="K23" s="6"/>
      <c r="L23" s="7"/>
      <c r="M23" s="8"/>
      <c r="N23" s="9"/>
      <c r="O23" s="10"/>
    </row>
    <row r="24" spans="2:15" x14ac:dyDescent="0.25">
      <c r="C24" s="55"/>
      <c r="G24" s="65" t="s">
        <v>31</v>
      </c>
      <c r="H24" s="65"/>
      <c r="I24" s="36">
        <f>COUNTIF(I9:I18,"=XX")</f>
        <v>2</v>
      </c>
      <c r="J24" s="13"/>
      <c r="K24" s="6"/>
      <c r="L24" s="7"/>
      <c r="M24" s="7"/>
      <c r="N24" s="9"/>
      <c r="O24" s="10"/>
    </row>
    <row r="25" spans="2:15" x14ac:dyDescent="0.25">
      <c r="C25" s="55"/>
    </row>
    <row r="26" spans="2:15" x14ac:dyDescent="0.25">
      <c r="C26" s="55"/>
    </row>
    <row r="27" spans="2:15" x14ac:dyDescent="0.25">
      <c r="C27" s="55"/>
    </row>
    <row r="28" spans="2:15" x14ac:dyDescent="0.25">
      <c r="C28" s="55"/>
    </row>
    <row r="29" spans="2:15" x14ac:dyDescent="0.25">
      <c r="C29" s="55"/>
    </row>
  </sheetData>
  <sheetProtection password="DC07" sheet="1" objects="1" scenarios="1" selectLockedCells="1" selectUnlockedCells="1"/>
  <mergeCells count="11">
    <mergeCell ref="E1:F1"/>
    <mergeCell ref="K3:O3"/>
    <mergeCell ref="G22:H22"/>
    <mergeCell ref="G23:H23"/>
    <mergeCell ref="G24:H24"/>
    <mergeCell ref="A3:H3"/>
    <mergeCell ref="K6:O6"/>
    <mergeCell ref="G6:I6"/>
    <mergeCell ref="B5:C5"/>
    <mergeCell ref="B6:C6"/>
    <mergeCell ref="G5:I5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9"/>
  <sheetViews>
    <sheetView zoomScale="75" zoomScaleNormal="75" workbookViewId="0">
      <selection activeCell="G1" sqref="G1"/>
    </sheetView>
  </sheetViews>
  <sheetFormatPr defaultRowHeight="15.75" x14ac:dyDescent="0.25"/>
  <cols>
    <col min="1" max="1" width="11.140625" style="11" bestFit="1" customWidth="1"/>
    <col min="2" max="2" width="24.85546875" style="34" bestFit="1" customWidth="1"/>
    <col min="3" max="3" width="14.140625" style="34" customWidth="1"/>
    <col min="4" max="4" width="16.85546875" style="7" bestFit="1" customWidth="1"/>
    <col min="5" max="5" width="12.85546875" style="9" bestFit="1" customWidth="1"/>
    <col min="6" max="6" width="10.28515625" style="13" bestFit="1" customWidth="1"/>
    <col min="7" max="7" width="14.85546875" style="6" bestFit="1" customWidth="1"/>
    <col min="8" max="8" width="10" style="7" bestFit="1" customWidth="1"/>
    <col min="9" max="9" width="12.28515625" style="8" bestFit="1" customWidth="1"/>
    <col min="10" max="10" width="11.5703125" style="9" customWidth="1"/>
    <col min="11" max="11" width="14.85546875" style="10" bestFit="1" customWidth="1"/>
    <col min="12" max="12" width="7.5703125" style="10" bestFit="1" customWidth="1"/>
    <col min="13" max="15" width="10.85546875" style="11" bestFit="1" customWidth="1"/>
    <col min="16" max="16384" width="9.140625" style="11"/>
  </cols>
  <sheetData>
    <row r="1" spans="1:16" x14ac:dyDescent="0.25">
      <c r="A1" s="1" t="s">
        <v>13</v>
      </c>
      <c r="B1" s="2"/>
      <c r="C1" s="2"/>
      <c r="D1" s="3" t="s">
        <v>14</v>
      </c>
      <c r="E1" s="61" t="s">
        <v>51</v>
      </c>
      <c r="F1" s="61"/>
      <c r="G1" s="5">
        <v>15</v>
      </c>
      <c r="H1" s="5"/>
      <c r="I1" s="5"/>
      <c r="J1" s="5"/>
      <c r="K1" s="6"/>
      <c r="L1" s="7"/>
      <c r="M1" s="8"/>
      <c r="N1" s="9"/>
      <c r="O1" s="10"/>
    </row>
    <row r="2" spans="1:16" x14ac:dyDescent="0.25">
      <c r="A2" s="1"/>
      <c r="B2" s="2"/>
      <c r="C2" s="2"/>
      <c r="D2" s="3"/>
      <c r="E2" s="4"/>
      <c r="F2" s="5"/>
      <c r="G2" s="5"/>
      <c r="H2" s="5"/>
      <c r="I2" s="5"/>
      <c r="J2" s="5"/>
      <c r="K2" s="6"/>
      <c r="L2" s="7"/>
      <c r="M2" s="8"/>
      <c r="N2" s="9"/>
      <c r="O2" s="10"/>
    </row>
    <row r="3" spans="1:16" x14ac:dyDescent="0.25">
      <c r="A3" s="66" t="s">
        <v>15</v>
      </c>
      <c r="B3" s="66"/>
      <c r="C3" s="66"/>
      <c r="D3" s="66"/>
      <c r="E3" s="66"/>
      <c r="F3" s="66"/>
      <c r="G3" s="66"/>
      <c r="H3" s="66"/>
      <c r="I3" s="12"/>
      <c r="J3" s="37"/>
      <c r="K3" s="64"/>
      <c r="L3" s="64"/>
      <c r="M3" s="64"/>
      <c r="N3" s="64"/>
      <c r="O3" s="64"/>
    </row>
    <row r="4" spans="1:16" x14ac:dyDescent="0.25">
      <c r="A4" s="44"/>
      <c r="B4" s="44"/>
      <c r="C4" s="44"/>
      <c r="D4" s="44"/>
      <c r="E4" s="44"/>
      <c r="F4" s="44"/>
      <c r="G4" s="44"/>
      <c r="H4" s="44"/>
      <c r="I4" s="12"/>
      <c r="J4" s="44"/>
      <c r="K4" s="42"/>
      <c r="L4" s="42"/>
      <c r="M4" s="42"/>
      <c r="N4" s="42"/>
      <c r="O4" s="42"/>
    </row>
    <row r="5" spans="1:16" x14ac:dyDescent="0.25">
      <c r="A5" s="12"/>
      <c r="B5" s="69" t="s">
        <v>45</v>
      </c>
      <c r="C5" s="70"/>
      <c r="D5" s="12"/>
      <c r="E5" s="12"/>
      <c r="F5" s="12"/>
      <c r="G5" s="69" t="s">
        <v>46</v>
      </c>
      <c r="H5" s="69"/>
      <c r="I5" s="69"/>
      <c r="J5" s="37"/>
      <c r="K5" s="14"/>
      <c r="L5" s="14"/>
      <c r="M5" s="14"/>
      <c r="N5" s="14"/>
      <c r="O5" s="14"/>
    </row>
    <row r="6" spans="1:16" ht="47.25" customHeight="1" x14ac:dyDescent="0.25">
      <c r="A6" s="12"/>
      <c r="B6" s="68" t="s">
        <v>32</v>
      </c>
      <c r="C6" s="71"/>
      <c r="D6" s="12"/>
      <c r="E6" s="12"/>
      <c r="F6" s="12"/>
      <c r="G6" s="68" t="s">
        <v>32</v>
      </c>
      <c r="H6" s="68"/>
      <c r="I6" s="68"/>
      <c r="J6" s="38"/>
      <c r="K6" s="67" t="s">
        <v>27</v>
      </c>
      <c r="L6" s="67"/>
      <c r="M6" s="67"/>
      <c r="N6" s="67"/>
      <c r="O6" s="67"/>
      <c r="P6" s="10"/>
    </row>
    <row r="7" spans="1:16" s="18" customFormat="1" x14ac:dyDescent="0.25">
      <c r="A7" s="1" t="s">
        <v>0</v>
      </c>
      <c r="B7" s="15" t="s">
        <v>1</v>
      </c>
      <c r="C7" s="52" t="s">
        <v>50</v>
      </c>
      <c r="D7" s="16" t="s">
        <v>2</v>
      </c>
      <c r="E7" s="17" t="s">
        <v>3</v>
      </c>
      <c r="F7" s="18" t="s">
        <v>4</v>
      </c>
      <c r="G7" s="19" t="s">
        <v>5</v>
      </c>
      <c r="H7" s="20" t="s">
        <v>9</v>
      </c>
      <c r="I7" s="21" t="s">
        <v>10</v>
      </c>
      <c r="J7" s="21"/>
      <c r="K7" s="19" t="s">
        <v>5</v>
      </c>
      <c r="L7" s="22" t="s">
        <v>6</v>
      </c>
      <c r="M7" s="21" t="s">
        <v>7</v>
      </c>
      <c r="N7" s="23" t="s">
        <v>8</v>
      </c>
      <c r="O7" s="21" t="s">
        <v>9</v>
      </c>
    </row>
    <row r="8" spans="1:16" s="18" customFormat="1" x14ac:dyDescent="0.25">
      <c r="A8" s="1"/>
      <c r="B8" s="15"/>
      <c r="C8" s="52"/>
      <c r="D8" s="16"/>
      <c r="E8" s="24"/>
      <c r="G8" s="19" t="s">
        <v>11</v>
      </c>
      <c r="H8" s="19" t="s">
        <v>11</v>
      </c>
      <c r="K8" s="19" t="s">
        <v>26</v>
      </c>
      <c r="L8" s="22"/>
      <c r="M8" s="21" t="s">
        <v>28</v>
      </c>
      <c r="N8" s="21" t="s">
        <v>28</v>
      </c>
      <c r="O8" s="21" t="s">
        <v>28</v>
      </c>
    </row>
    <row r="9" spans="1:16" x14ac:dyDescent="0.25">
      <c r="B9" s="11" t="s">
        <v>16</v>
      </c>
      <c r="C9" s="53"/>
      <c r="D9" s="28" t="s">
        <v>12</v>
      </c>
      <c r="E9" s="27">
        <v>111.57396819922467</v>
      </c>
      <c r="F9" s="25"/>
      <c r="G9" s="26"/>
      <c r="H9" s="27"/>
      <c r="I9" s="28"/>
      <c r="J9" s="28"/>
      <c r="K9" s="39">
        <f>(F9-L9)/L9</f>
        <v>-1</v>
      </c>
      <c r="L9" s="27">
        <v>108.78405123116737</v>
      </c>
      <c r="M9" s="27">
        <v>24.204161986352442</v>
      </c>
      <c r="N9" s="31">
        <f>M9/L9</f>
        <v>0.22249733956789602</v>
      </c>
      <c r="O9" s="27">
        <f>(F9-L9)/M9</f>
        <v>-4.4944357624323219</v>
      </c>
    </row>
    <row r="10" spans="1:16" x14ac:dyDescent="0.25">
      <c r="B10" s="11" t="s">
        <v>17</v>
      </c>
      <c r="C10" s="53"/>
      <c r="D10" s="28" t="s">
        <v>12</v>
      </c>
      <c r="E10" s="40">
        <v>89.222075983087379</v>
      </c>
      <c r="F10" s="29"/>
      <c r="G10" s="26"/>
      <c r="H10" s="27"/>
      <c r="I10" s="30"/>
      <c r="J10" s="29"/>
      <c r="K10" s="39">
        <f t="shared" ref="K10:K17" si="0">(F10-L10)/L10</f>
        <v>-1</v>
      </c>
      <c r="L10" s="27">
        <v>82.643232593994597</v>
      </c>
      <c r="M10" s="27">
        <v>8.4352988398392412</v>
      </c>
      <c r="N10" s="31">
        <f>M10/L10</f>
        <v>0.10206883945694309</v>
      </c>
      <c r="O10" s="27">
        <f>(F10-L10)/M10</f>
        <v>-9.7973093974664209</v>
      </c>
    </row>
    <row r="11" spans="1:16" x14ac:dyDescent="0.25">
      <c r="B11" s="11" t="s">
        <v>18</v>
      </c>
      <c r="C11" s="53"/>
      <c r="D11" s="28" t="s">
        <v>12</v>
      </c>
      <c r="E11" s="40">
        <v>108.97706785876056</v>
      </c>
      <c r="F11" s="29"/>
      <c r="G11" s="26"/>
      <c r="H11" s="27"/>
      <c r="I11" s="30"/>
      <c r="J11" s="29"/>
      <c r="K11" s="39">
        <f t="shared" si="0"/>
        <v>-1</v>
      </c>
      <c r="L11" s="27">
        <v>95.550800819030997</v>
      </c>
      <c r="M11" s="27">
        <v>5.0274968696007916</v>
      </c>
      <c r="N11" s="31">
        <f t="shared" ref="N11:N18" si="1">M11/L11</f>
        <v>5.2615957443649781E-2</v>
      </c>
      <c r="O11" s="27">
        <f>(F11-L11)/M11</f>
        <v>-19.005641037150603</v>
      </c>
    </row>
    <row r="12" spans="1:16" x14ac:dyDescent="0.25">
      <c r="B12" s="11" t="s">
        <v>19</v>
      </c>
      <c r="C12" s="53"/>
      <c r="D12" s="28" t="s">
        <v>12</v>
      </c>
      <c r="E12" s="40">
        <v>103.96876005929414</v>
      </c>
      <c r="F12" s="29"/>
      <c r="G12" s="26"/>
      <c r="H12" s="27"/>
      <c r="I12" s="30"/>
      <c r="J12" s="29"/>
      <c r="K12" s="39">
        <f t="shared" si="0"/>
        <v>-1</v>
      </c>
      <c r="L12" s="27">
        <v>99.996884873380068</v>
      </c>
      <c r="M12" s="27">
        <v>9.0549623733496496</v>
      </c>
      <c r="N12" s="31">
        <f>M12/L12</f>
        <v>9.0552444556801878E-2</v>
      </c>
      <c r="O12" s="27">
        <f>(F12-L12)/M12</f>
        <v>-11.043324174122306</v>
      </c>
    </row>
    <row r="13" spans="1:16" x14ac:dyDescent="0.25">
      <c r="B13" s="11" t="s">
        <v>20</v>
      </c>
      <c r="C13" s="53"/>
      <c r="D13" s="28" t="s">
        <v>12</v>
      </c>
      <c r="E13" s="40">
        <v>118.90093701696263</v>
      </c>
      <c r="F13" s="29">
        <v>119</v>
      </c>
      <c r="G13" s="26">
        <f t="shared" ref="G13" si="2">(F13-E13)/E13</f>
        <v>8.3315561275381787E-4</v>
      </c>
      <c r="H13" s="27">
        <f t="shared" ref="H13" si="3">(F13-E13)/(0.1*E13)</f>
        <v>8.3315561275381783E-3</v>
      </c>
      <c r="I13" s="30" t="str">
        <f t="shared" ref="I13" si="4">IF(ABS(H13)&gt;2,IF(ABS(H13)&gt;3,"XX","X"),"")</f>
        <v/>
      </c>
      <c r="J13" s="29"/>
      <c r="K13" s="39">
        <f t="shared" si="0"/>
        <v>1.2570816772500049E-3</v>
      </c>
      <c r="L13" s="27">
        <v>118.85059509457635</v>
      </c>
      <c r="M13" s="27">
        <v>9.7267538811065819</v>
      </c>
      <c r="N13" s="31">
        <f>M13/L13</f>
        <v>8.1840178194870938E-2</v>
      </c>
      <c r="O13" s="27">
        <f t="shared" ref="O13:O18" si="5">(F13-L13)/M13</f>
        <v>1.5360202103381888E-2</v>
      </c>
    </row>
    <row r="14" spans="1:16" x14ac:dyDescent="0.25">
      <c r="B14" s="11" t="s">
        <v>21</v>
      </c>
      <c r="C14" s="53"/>
      <c r="D14" s="28" t="s">
        <v>12</v>
      </c>
      <c r="E14" s="40">
        <v>49.619345791010133</v>
      </c>
      <c r="F14" s="29"/>
      <c r="G14" s="26"/>
      <c r="H14" s="27"/>
      <c r="I14" s="30"/>
      <c r="J14" s="19"/>
      <c r="K14" s="39">
        <f t="shared" si="0"/>
        <v>-1</v>
      </c>
      <c r="L14" s="27">
        <v>48.572063524630117</v>
      </c>
      <c r="M14" s="27">
        <v>10.586243644806403</v>
      </c>
      <c r="N14" s="31">
        <f t="shared" si="1"/>
        <v>0.21794922588451052</v>
      </c>
      <c r="O14" s="27">
        <f t="shared" si="5"/>
        <v>-4.5882246011274743</v>
      </c>
    </row>
    <row r="15" spans="1:16" x14ac:dyDescent="0.25">
      <c r="B15" s="11" t="s">
        <v>22</v>
      </c>
      <c r="C15" s="53"/>
      <c r="D15" s="28" t="s">
        <v>12</v>
      </c>
      <c r="E15" s="40">
        <v>69.467084107414195</v>
      </c>
      <c r="F15" s="29"/>
      <c r="G15" s="26"/>
      <c r="H15" s="27"/>
      <c r="I15" s="30"/>
      <c r="J15" s="29"/>
      <c r="K15" s="39">
        <f t="shared" si="0"/>
        <v>-1</v>
      </c>
      <c r="L15" s="27">
        <v>66.979348941955678</v>
      </c>
      <c r="M15" s="27">
        <v>5.8671168566173337</v>
      </c>
      <c r="N15" s="31">
        <f t="shared" si="1"/>
        <v>8.7595907534153236E-2</v>
      </c>
      <c r="O15" s="27">
        <f t="shared" si="5"/>
        <v>-11.416058445539875</v>
      </c>
    </row>
    <row r="16" spans="1:16" x14ac:dyDescent="0.25">
      <c r="B16" s="33" t="s">
        <v>23</v>
      </c>
      <c r="C16" s="54"/>
      <c r="D16" s="28" t="s">
        <v>12</v>
      </c>
      <c r="E16" s="40">
        <v>158.78190653123241</v>
      </c>
      <c r="F16" s="29"/>
      <c r="G16" s="26"/>
      <c r="H16" s="27"/>
      <c r="I16" s="30"/>
      <c r="J16" s="29"/>
      <c r="K16" s="39">
        <f t="shared" si="0"/>
        <v>-1</v>
      </c>
      <c r="L16" s="27">
        <v>152.26772749902332</v>
      </c>
      <c r="M16" s="27">
        <v>15.384335500690883</v>
      </c>
      <c r="N16" s="31">
        <f t="shared" si="1"/>
        <v>0.10103477442906975</v>
      </c>
      <c r="O16" s="27">
        <f t="shared" si="5"/>
        <v>-9.8975823487589221</v>
      </c>
    </row>
    <row r="17" spans="2:15" x14ac:dyDescent="0.25">
      <c r="B17" s="33" t="s">
        <v>24</v>
      </c>
      <c r="C17" s="54"/>
      <c r="D17" s="28" t="s">
        <v>12</v>
      </c>
      <c r="E17" s="40">
        <v>27.731185778527163</v>
      </c>
      <c r="F17" s="29"/>
      <c r="G17" s="26"/>
      <c r="H17" s="27"/>
      <c r="I17" s="30"/>
      <c r="J17" s="29"/>
      <c r="K17" s="39">
        <f t="shared" si="0"/>
        <v>-1</v>
      </c>
      <c r="L17" s="27">
        <v>26.687498189456917</v>
      </c>
      <c r="M17" s="27">
        <v>2.5611403305594775</v>
      </c>
      <c r="N17" s="31">
        <f t="shared" si="1"/>
        <v>9.5967794072629634E-2</v>
      </c>
      <c r="O17" s="27">
        <f t="shared" si="5"/>
        <v>-10.42016240618376</v>
      </c>
    </row>
    <row r="18" spans="2:15" x14ac:dyDescent="0.25">
      <c r="B18" s="33" t="s">
        <v>25</v>
      </c>
      <c r="C18" s="54"/>
      <c r="D18" s="28" t="s">
        <v>12</v>
      </c>
      <c r="E18" s="40">
        <v>89.12932954235653</v>
      </c>
      <c r="F18" s="29"/>
      <c r="G18" s="26"/>
      <c r="H18" s="27"/>
      <c r="I18" s="30"/>
      <c r="J18" s="29"/>
      <c r="K18" s="39">
        <f>(F18-L18)/L18</f>
        <v>-1</v>
      </c>
      <c r="L18" s="27">
        <v>86.710507385094331</v>
      </c>
      <c r="M18" s="27">
        <v>14.604598946088391</v>
      </c>
      <c r="N18" s="31">
        <f t="shared" si="1"/>
        <v>0.16842940246246263</v>
      </c>
      <c r="O18" s="27">
        <f t="shared" si="5"/>
        <v>-5.9372056504378277</v>
      </c>
    </row>
    <row r="19" spans="2:15" x14ac:dyDescent="0.25">
      <c r="C19" s="55"/>
      <c r="G19" s="13"/>
      <c r="H19" s="13"/>
      <c r="I19" s="13"/>
      <c r="J19" s="13"/>
      <c r="K19" s="35"/>
      <c r="L19" s="7"/>
      <c r="M19" s="8"/>
      <c r="N19" s="9"/>
      <c r="O19" s="10"/>
    </row>
    <row r="20" spans="2:15" x14ac:dyDescent="0.25">
      <c r="C20" s="55"/>
      <c r="G20" s="13"/>
      <c r="H20" s="13"/>
      <c r="I20" s="13"/>
      <c r="J20" s="13"/>
      <c r="K20" s="35"/>
      <c r="L20" s="7"/>
      <c r="M20" s="8"/>
      <c r="N20" s="9"/>
      <c r="O20" s="10"/>
    </row>
    <row r="21" spans="2:15" ht="18.75" x14ac:dyDescent="0.3">
      <c r="B21" s="46"/>
      <c r="C21" s="56"/>
      <c r="G21" s="72"/>
      <c r="H21" s="72"/>
      <c r="I21" s="13"/>
      <c r="J21" s="13"/>
      <c r="K21" s="6"/>
      <c r="L21" s="7"/>
      <c r="M21" s="7"/>
      <c r="N21" s="9"/>
      <c r="O21" s="10"/>
    </row>
    <row r="22" spans="2:15" x14ac:dyDescent="0.25">
      <c r="B22" s="43"/>
      <c r="C22" s="57"/>
      <c r="G22" s="65" t="s">
        <v>29</v>
      </c>
      <c r="H22" s="65"/>
      <c r="I22" s="60">
        <f>COUNTA(H9:H18)</f>
        <v>1</v>
      </c>
      <c r="J22" s="13"/>
      <c r="K22" s="6"/>
      <c r="L22" s="7"/>
      <c r="M22" s="8"/>
      <c r="N22" s="9"/>
      <c r="O22" s="10"/>
    </row>
    <row r="23" spans="2:15" x14ac:dyDescent="0.25">
      <c r="B23" s="43"/>
      <c r="C23" s="57"/>
      <c r="G23" s="65" t="s">
        <v>30</v>
      </c>
      <c r="H23" s="65"/>
      <c r="I23" s="60">
        <f>COUNTIF(I9:I18,"=X")</f>
        <v>0</v>
      </c>
      <c r="J23" s="13"/>
      <c r="K23" s="6"/>
      <c r="L23" s="7"/>
      <c r="M23" s="8"/>
      <c r="N23" s="9"/>
      <c r="O23" s="10"/>
    </row>
    <row r="24" spans="2:15" x14ac:dyDescent="0.25">
      <c r="B24" s="43"/>
      <c r="C24" s="57"/>
      <c r="G24" s="65" t="s">
        <v>49</v>
      </c>
      <c r="H24" s="65"/>
      <c r="I24" s="60">
        <f>COUNTIF(I9:I18,"=XX")</f>
        <v>0</v>
      </c>
      <c r="J24" s="13"/>
      <c r="K24" s="6"/>
      <c r="L24" s="7"/>
      <c r="M24" s="7"/>
      <c r="N24" s="9"/>
      <c r="O24" s="10"/>
    </row>
    <row r="25" spans="2:15" x14ac:dyDescent="0.25">
      <c r="B25" s="43"/>
      <c r="C25" s="57"/>
      <c r="G25" s="43"/>
      <c r="H25" s="43"/>
      <c r="I25" s="36"/>
    </row>
    <row r="26" spans="2:15" ht="18.75" x14ac:dyDescent="0.3">
      <c r="B26" s="49"/>
      <c r="C26" s="58"/>
      <c r="G26" s="62"/>
      <c r="H26" s="62"/>
      <c r="I26" s="47"/>
    </row>
    <row r="27" spans="2:15" x14ac:dyDescent="0.25">
      <c r="B27" s="50"/>
      <c r="C27" s="59"/>
    </row>
    <row r="28" spans="2:15" x14ac:dyDescent="0.25">
      <c r="B28" s="50"/>
      <c r="C28" s="59"/>
    </row>
    <row r="29" spans="2:15" x14ac:dyDescent="0.25">
      <c r="B29" s="50"/>
      <c r="C29" s="59"/>
    </row>
  </sheetData>
  <sheetProtection password="DC07" sheet="1" objects="1" scenarios="1" selectLockedCells="1" selectUnlockedCells="1"/>
  <mergeCells count="13">
    <mergeCell ref="K3:O3"/>
    <mergeCell ref="A3:H3"/>
    <mergeCell ref="K6:O6"/>
    <mergeCell ref="G6:I6"/>
    <mergeCell ref="B5:C5"/>
    <mergeCell ref="B6:C6"/>
    <mergeCell ref="G5:I5"/>
    <mergeCell ref="E1:F1"/>
    <mergeCell ref="G26:H26"/>
    <mergeCell ref="G22:H22"/>
    <mergeCell ref="G23:H23"/>
    <mergeCell ref="G24:H24"/>
    <mergeCell ref="G21:H21"/>
  </mergeCells>
  <pageMargins left="0.75" right="0.75" top="1" bottom="1" header="0.5" footer="0.5"/>
  <pageSetup paperSize="9" scale="57" orientation="portrait" r:id="rId1"/>
  <headerFooter alignWithMargins="0">
    <oddHeader>&amp;CDefinitieve rapportering resultaten LABS 2012 - v1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ngtest xmlns="eba2475f-4c5c-418a-90c2-2b36802fc485">LABS</Ringtest>
    <Jaar xmlns="08cda046-0f15-45eb-a9d5-77306d3264cd">2012</Jaar>
    <DEEL xmlns="08cda046-0f15-45eb-a9d5-77306d3264cd">Deel 2</DEEL>
    <Publicatiedatum xmlns="dda9e79c-c62e-445e-b991-197574827cb3">2021-05-25T07:55:29+00:00</Publicatiedatum>
    <Distributie_x0020_datum xmlns="eba2475f-4c5c-418a-90c2-2b36802fc485">25 januari 2012</Distributie_x0020_datum>
    <PublicURL xmlns="08cda046-0f15-45eb-a9d5-77306d3264cd">https://reflabos.vito.be/ree/LABS_2012-1_Deel2.xlsx</Public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D0F19F-D2A1-49FC-8EEF-E98BB2B67138}"/>
</file>

<file path=customXml/itemProps2.xml><?xml version="1.0" encoding="utf-8"?>
<ds:datastoreItem xmlns:ds="http://schemas.openxmlformats.org/officeDocument/2006/customXml" ds:itemID="{0C141A41-4BEF-40BC-A4D0-2DBE6CC59BCB}"/>
</file>

<file path=customXml/itemProps3.xml><?xml version="1.0" encoding="utf-8"?>
<ds:datastoreItem xmlns:ds="http://schemas.openxmlformats.org/officeDocument/2006/customXml" ds:itemID="{D1AFCF35-72B7-4BBA-A65B-857CA069B8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</vt:lpstr>
      <vt:lpstr>4</vt:lpstr>
      <vt:lpstr>5</vt:lpstr>
      <vt:lpstr>6</vt:lpstr>
      <vt:lpstr>7</vt:lpstr>
      <vt:lpstr>9</vt:lpstr>
      <vt:lpstr>11</vt:lpstr>
      <vt:lpstr>13</vt:lpstr>
      <vt:lpstr>15</vt:lpstr>
      <vt:lpstr>16</vt:lpstr>
      <vt:lpstr>18</vt:lpstr>
      <vt:lpstr>19</vt:lpstr>
      <vt:lpstr>20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2012-1</dc:title>
  <dc:creator>BAEYENSB</dc:creator>
  <cp:lastModifiedBy>Meynen Greet</cp:lastModifiedBy>
  <cp:lastPrinted>2012-06-21T12:02:03Z</cp:lastPrinted>
  <dcterms:created xsi:type="dcterms:W3CDTF">2011-06-17T10:12:42Z</dcterms:created>
  <dcterms:modified xsi:type="dcterms:W3CDTF">2019-05-24T09:14:50Z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13000</vt:r8>
  </property>
  <property fmtid="{D5CDD505-2E9C-101B-9397-08002B2CF9AE}" pid="4" name="DEEL">
    <vt:lpwstr>Deel 2</vt:lpwstr>
  </property>
</Properties>
</file>