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10C37E74-05B4-4BD6-98A3-A14B35D69B97}" xr6:coauthVersionLast="31" xr6:coauthVersionMax="31" xr10:uidLastSave="{00000000-0000-0000-0000-000000000000}"/>
  <bookViews>
    <workbookView xWindow="840" yWindow="615" windowWidth="20475" windowHeight="9465" tabRatio="943" xr2:uid="{00000000-000D-0000-FFFF-FFFF00000000}"/>
  </bookViews>
  <sheets>
    <sheet name="1" sheetId="8" r:id="rId1"/>
    <sheet name="4" sheetId="2" r:id="rId2"/>
    <sheet name="6" sheetId="20" r:id="rId3"/>
    <sheet name="9" sheetId="15" r:id="rId4"/>
    <sheet name="12" sheetId="11" r:id="rId5"/>
    <sheet name="18" sheetId="3" r:id="rId6"/>
    <sheet name="19" sheetId="16" r:id="rId7"/>
    <sheet name="21" sheetId="1" r:id="rId8"/>
    <sheet name="22" sheetId="14" r:id="rId9"/>
  </sheets>
  <externalReferences>
    <externalReference r:id="rId10"/>
  </externalReferences>
  <definedNames>
    <definedName name="_xlnm._FilterDatabase" localSheetId="0" hidden="1">'1'!$B$1:$B$335</definedName>
    <definedName name="_xlnm._FilterDatabase" localSheetId="4" hidden="1">'12'!$B$1:$B$335</definedName>
    <definedName name="_xlnm._FilterDatabase" localSheetId="5" hidden="1">'18'!$B$1:$B$335</definedName>
    <definedName name="_xlnm._FilterDatabase" localSheetId="6" hidden="1">'19'!$B$1:$B$335</definedName>
    <definedName name="_xlnm._FilterDatabase" localSheetId="7" hidden="1">'21'!$B$1:$B$335</definedName>
    <definedName name="_xlnm._FilterDatabase" localSheetId="8" hidden="1">'22'!$B$1:$B$335</definedName>
    <definedName name="_xlnm._FilterDatabase" localSheetId="1" hidden="1">'4'!$B$1:$B$335</definedName>
    <definedName name="_xlnm._FilterDatabase" localSheetId="2" hidden="1">'6'!$B$1:$B$335</definedName>
    <definedName name="_xlnm._FilterDatabase" localSheetId="3" hidden="1">'9'!$B$1:$B$335</definedName>
    <definedName name="_tab1">[1]tabel!$B$8:$C$125</definedName>
  </definedNames>
  <calcPr calcId="179017"/>
</workbook>
</file>

<file path=xl/calcChain.xml><?xml version="1.0" encoding="utf-8"?>
<calcChain xmlns="http://schemas.openxmlformats.org/spreadsheetml/2006/main">
  <c r="N8" i="20" l="1"/>
  <c r="N8" i="15"/>
  <c r="N8" i="11"/>
  <c r="N8" i="3"/>
  <c r="N8" i="16"/>
  <c r="N8" i="1"/>
  <c r="N8" i="14"/>
  <c r="N8" i="2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8" i="8"/>
  <c r="J13" i="3"/>
  <c r="M21" i="20" l="1"/>
  <c r="J21" i="20"/>
  <c r="H21" i="20"/>
  <c r="F21" i="20"/>
  <c r="M20" i="20"/>
  <c r="J20" i="20"/>
  <c r="H20" i="20"/>
  <c r="F20" i="20"/>
  <c r="M19" i="20"/>
  <c r="J19" i="20"/>
  <c r="H19" i="20"/>
  <c r="F19" i="20"/>
  <c r="M18" i="20"/>
  <c r="J18" i="20"/>
  <c r="H18" i="20"/>
  <c r="F18" i="20"/>
  <c r="M17" i="20"/>
  <c r="J17" i="20"/>
  <c r="H17" i="20"/>
  <c r="F17" i="20"/>
  <c r="M16" i="20"/>
  <c r="J16" i="20"/>
  <c r="H16" i="20"/>
  <c r="F16" i="20"/>
  <c r="M15" i="20"/>
  <c r="J15" i="20"/>
  <c r="H15" i="20"/>
  <c r="F15" i="20"/>
  <c r="M14" i="20"/>
  <c r="J14" i="20"/>
  <c r="H14" i="20"/>
  <c r="F14" i="20"/>
  <c r="M13" i="20"/>
  <c r="J13" i="20"/>
  <c r="H13" i="20"/>
  <c r="F13" i="20"/>
  <c r="M12" i="20"/>
  <c r="J12" i="20"/>
  <c r="H12" i="20"/>
  <c r="F12" i="20"/>
  <c r="M11" i="20"/>
  <c r="J11" i="20"/>
  <c r="H11" i="20"/>
  <c r="F11" i="20"/>
  <c r="M10" i="20"/>
  <c r="J10" i="20"/>
  <c r="H10" i="20"/>
  <c r="F10" i="20"/>
  <c r="M9" i="20"/>
  <c r="J9" i="20"/>
  <c r="H9" i="20"/>
  <c r="F9" i="20"/>
  <c r="M8" i="20"/>
  <c r="J8" i="20"/>
  <c r="F8" i="20"/>
  <c r="M21" i="11"/>
  <c r="J21" i="11"/>
  <c r="H21" i="11"/>
  <c r="F21" i="11"/>
  <c r="M20" i="11"/>
  <c r="J20" i="11"/>
  <c r="H20" i="11"/>
  <c r="F20" i="11"/>
  <c r="M19" i="11"/>
  <c r="J19" i="11"/>
  <c r="H19" i="11"/>
  <c r="F19" i="11"/>
  <c r="M18" i="11"/>
  <c r="J18" i="11"/>
  <c r="H18" i="11"/>
  <c r="F18" i="11"/>
  <c r="M17" i="11"/>
  <c r="J17" i="11"/>
  <c r="H17" i="11"/>
  <c r="F17" i="11"/>
  <c r="M16" i="11"/>
  <c r="J16" i="11"/>
  <c r="H16" i="11"/>
  <c r="F16" i="11"/>
  <c r="M15" i="11"/>
  <c r="J15" i="11"/>
  <c r="H15" i="11"/>
  <c r="F15" i="11"/>
  <c r="M14" i="11"/>
  <c r="J14" i="11"/>
  <c r="H14" i="11"/>
  <c r="F14" i="11"/>
  <c r="M13" i="11"/>
  <c r="J13" i="11"/>
  <c r="H13" i="11"/>
  <c r="F13" i="11"/>
  <c r="M12" i="11"/>
  <c r="J12" i="11"/>
  <c r="H12" i="11"/>
  <c r="F12" i="11"/>
  <c r="M11" i="11"/>
  <c r="J11" i="11"/>
  <c r="H11" i="11"/>
  <c r="F11" i="11"/>
  <c r="M10" i="11"/>
  <c r="J10" i="11"/>
  <c r="H10" i="11"/>
  <c r="F10" i="11"/>
  <c r="M9" i="11"/>
  <c r="J9" i="11"/>
  <c r="H9" i="11"/>
  <c r="F9" i="11"/>
  <c r="M8" i="11"/>
  <c r="J8" i="11"/>
  <c r="H24" i="11"/>
  <c r="F8" i="11"/>
  <c r="M21" i="14"/>
  <c r="J21" i="14"/>
  <c r="M20" i="14"/>
  <c r="J20" i="14"/>
  <c r="M19" i="14"/>
  <c r="J19" i="14"/>
  <c r="H19" i="14"/>
  <c r="F19" i="14"/>
  <c r="M18" i="14"/>
  <c r="J18" i="14"/>
  <c r="H18" i="14"/>
  <c r="F18" i="14"/>
  <c r="M17" i="14"/>
  <c r="J17" i="14"/>
  <c r="H17" i="14"/>
  <c r="F17" i="14"/>
  <c r="M16" i="14"/>
  <c r="J16" i="14"/>
  <c r="H16" i="14"/>
  <c r="F16" i="14"/>
  <c r="M15" i="14"/>
  <c r="J15" i="14"/>
  <c r="H15" i="14"/>
  <c r="F15" i="14"/>
  <c r="M14" i="14"/>
  <c r="J14" i="14"/>
  <c r="M13" i="14"/>
  <c r="J13" i="14"/>
  <c r="H13" i="14"/>
  <c r="F13" i="14"/>
  <c r="M12" i="14"/>
  <c r="J12" i="14"/>
  <c r="H12" i="14"/>
  <c r="F12" i="14"/>
  <c r="M11" i="14"/>
  <c r="J11" i="14"/>
  <c r="H11" i="14"/>
  <c r="F11" i="14"/>
  <c r="M10" i="14"/>
  <c r="J10" i="14"/>
  <c r="M9" i="14"/>
  <c r="J9" i="14"/>
  <c r="H9" i="14"/>
  <c r="F9" i="14"/>
  <c r="M8" i="14"/>
  <c r="J8" i="14"/>
  <c r="F8" i="14"/>
  <c r="M21" i="15"/>
  <c r="J21" i="15"/>
  <c r="H21" i="15"/>
  <c r="F21" i="15"/>
  <c r="M20" i="15"/>
  <c r="J20" i="15"/>
  <c r="H20" i="15"/>
  <c r="F20" i="15"/>
  <c r="M19" i="15"/>
  <c r="J19" i="15"/>
  <c r="H19" i="15"/>
  <c r="F19" i="15"/>
  <c r="M18" i="15"/>
  <c r="J18" i="15"/>
  <c r="H18" i="15"/>
  <c r="F18" i="15"/>
  <c r="M17" i="15"/>
  <c r="J17" i="15"/>
  <c r="H17" i="15"/>
  <c r="F17" i="15"/>
  <c r="M16" i="15"/>
  <c r="J16" i="15"/>
  <c r="H16" i="15"/>
  <c r="F16" i="15"/>
  <c r="M15" i="15"/>
  <c r="J15" i="15"/>
  <c r="H15" i="15"/>
  <c r="F15" i="15"/>
  <c r="M14" i="15"/>
  <c r="J14" i="15"/>
  <c r="H14" i="15"/>
  <c r="F14" i="15"/>
  <c r="M13" i="15"/>
  <c r="J13" i="15"/>
  <c r="H13" i="15"/>
  <c r="F13" i="15"/>
  <c r="M12" i="15"/>
  <c r="J12" i="15"/>
  <c r="H12" i="15"/>
  <c r="F12" i="15"/>
  <c r="M11" i="15"/>
  <c r="J11" i="15"/>
  <c r="H11" i="15"/>
  <c r="F11" i="15"/>
  <c r="M10" i="15"/>
  <c r="J10" i="15"/>
  <c r="H10" i="15"/>
  <c r="F10" i="15"/>
  <c r="M9" i="15"/>
  <c r="J9" i="15"/>
  <c r="H9" i="15"/>
  <c r="F9" i="15"/>
  <c r="M8" i="15"/>
  <c r="J8" i="15"/>
  <c r="H24" i="15"/>
  <c r="F8" i="15"/>
  <c r="M21" i="16"/>
  <c r="J21" i="16"/>
  <c r="H21" i="16"/>
  <c r="F21" i="16"/>
  <c r="M20" i="16"/>
  <c r="J20" i="16"/>
  <c r="H20" i="16"/>
  <c r="F20" i="16"/>
  <c r="M19" i="16"/>
  <c r="J19" i="16"/>
  <c r="H19" i="16"/>
  <c r="F19" i="16"/>
  <c r="M18" i="16"/>
  <c r="J18" i="16"/>
  <c r="H18" i="16"/>
  <c r="F18" i="16"/>
  <c r="M17" i="16"/>
  <c r="J17" i="16"/>
  <c r="H17" i="16"/>
  <c r="F17" i="16"/>
  <c r="M16" i="16"/>
  <c r="J16" i="16"/>
  <c r="H16" i="16"/>
  <c r="F16" i="16"/>
  <c r="M15" i="16"/>
  <c r="J15" i="16"/>
  <c r="H15" i="16"/>
  <c r="F15" i="16"/>
  <c r="M14" i="16"/>
  <c r="J14" i="16"/>
  <c r="H14" i="16"/>
  <c r="F14" i="16"/>
  <c r="M13" i="16"/>
  <c r="J13" i="16"/>
  <c r="H13" i="16"/>
  <c r="F13" i="16"/>
  <c r="M12" i="16"/>
  <c r="J12" i="16"/>
  <c r="H12" i="16"/>
  <c r="F12" i="16"/>
  <c r="M11" i="16"/>
  <c r="J11" i="16"/>
  <c r="H11" i="16"/>
  <c r="F11" i="16"/>
  <c r="M10" i="16"/>
  <c r="J10" i="16"/>
  <c r="H10" i="16"/>
  <c r="F10" i="16"/>
  <c r="M9" i="16"/>
  <c r="J9" i="16"/>
  <c r="H9" i="16"/>
  <c r="F9" i="16"/>
  <c r="M8" i="16"/>
  <c r="J8" i="16"/>
  <c r="F8" i="16"/>
  <c r="M21" i="8"/>
  <c r="J21" i="8"/>
  <c r="H21" i="8"/>
  <c r="F21" i="8"/>
  <c r="M20" i="8"/>
  <c r="J20" i="8"/>
  <c r="H20" i="8"/>
  <c r="F20" i="8"/>
  <c r="M19" i="8"/>
  <c r="J19" i="8"/>
  <c r="H19" i="8"/>
  <c r="F19" i="8"/>
  <c r="M18" i="8"/>
  <c r="J18" i="8"/>
  <c r="H18" i="8"/>
  <c r="F18" i="8"/>
  <c r="M17" i="8"/>
  <c r="J17" i="8"/>
  <c r="H17" i="8"/>
  <c r="F17" i="8"/>
  <c r="M16" i="8"/>
  <c r="J16" i="8"/>
  <c r="H16" i="8"/>
  <c r="F16" i="8"/>
  <c r="M15" i="8"/>
  <c r="J15" i="8"/>
  <c r="H15" i="8"/>
  <c r="F15" i="8"/>
  <c r="M14" i="8"/>
  <c r="J14" i="8"/>
  <c r="H14" i="8"/>
  <c r="F14" i="8"/>
  <c r="M13" i="8"/>
  <c r="J13" i="8"/>
  <c r="H13" i="8"/>
  <c r="F13" i="8"/>
  <c r="M12" i="8"/>
  <c r="J12" i="8"/>
  <c r="H12" i="8"/>
  <c r="F12" i="8"/>
  <c r="M11" i="8"/>
  <c r="J11" i="8"/>
  <c r="H11" i="8"/>
  <c r="F11" i="8"/>
  <c r="M10" i="8"/>
  <c r="J10" i="8"/>
  <c r="H10" i="8"/>
  <c r="F10" i="8"/>
  <c r="M9" i="8"/>
  <c r="J9" i="8"/>
  <c r="H9" i="8"/>
  <c r="F9" i="8"/>
  <c r="M8" i="8"/>
  <c r="J8" i="8"/>
  <c r="H24" i="8"/>
  <c r="F8" i="8"/>
  <c r="M21" i="3"/>
  <c r="J21" i="3"/>
  <c r="H21" i="3"/>
  <c r="F21" i="3"/>
  <c r="M20" i="3"/>
  <c r="J20" i="3"/>
  <c r="H20" i="3"/>
  <c r="F20" i="3"/>
  <c r="M19" i="3"/>
  <c r="J19" i="3"/>
  <c r="H19" i="3"/>
  <c r="F19" i="3"/>
  <c r="M18" i="3"/>
  <c r="J18" i="3"/>
  <c r="H18" i="3"/>
  <c r="F18" i="3"/>
  <c r="M17" i="3"/>
  <c r="J17" i="3"/>
  <c r="H17" i="3"/>
  <c r="F17" i="3"/>
  <c r="M16" i="3"/>
  <c r="J16" i="3"/>
  <c r="H16" i="3"/>
  <c r="F16" i="3"/>
  <c r="M15" i="3"/>
  <c r="J15" i="3"/>
  <c r="H15" i="3"/>
  <c r="F15" i="3"/>
  <c r="M14" i="3"/>
  <c r="J14" i="3"/>
  <c r="H14" i="3"/>
  <c r="F14" i="3"/>
  <c r="M13" i="3"/>
  <c r="H13" i="3"/>
  <c r="F13" i="3"/>
  <c r="M12" i="3"/>
  <c r="J12" i="3"/>
  <c r="H12" i="3"/>
  <c r="F12" i="3"/>
  <c r="M11" i="3"/>
  <c r="J11" i="3"/>
  <c r="H11" i="3"/>
  <c r="F11" i="3"/>
  <c r="M10" i="3"/>
  <c r="J10" i="3"/>
  <c r="H10" i="3"/>
  <c r="F10" i="3"/>
  <c r="M9" i="3"/>
  <c r="J9" i="3"/>
  <c r="H9" i="3"/>
  <c r="F9" i="3"/>
  <c r="M8" i="3"/>
  <c r="J8" i="3"/>
  <c r="F8" i="3"/>
  <c r="M21" i="2"/>
  <c r="J21" i="2"/>
  <c r="H21" i="2"/>
  <c r="F21" i="2"/>
  <c r="M20" i="2"/>
  <c r="J20" i="2"/>
  <c r="H20" i="2"/>
  <c r="F20" i="2"/>
  <c r="M19" i="2"/>
  <c r="J19" i="2"/>
  <c r="H19" i="2"/>
  <c r="F19" i="2"/>
  <c r="M18" i="2"/>
  <c r="J18" i="2"/>
  <c r="H18" i="2"/>
  <c r="F18" i="2"/>
  <c r="M17" i="2"/>
  <c r="J17" i="2"/>
  <c r="H17" i="2"/>
  <c r="F17" i="2"/>
  <c r="M16" i="2"/>
  <c r="J16" i="2"/>
  <c r="H16" i="2"/>
  <c r="F16" i="2"/>
  <c r="M15" i="2"/>
  <c r="J15" i="2"/>
  <c r="H15" i="2"/>
  <c r="F15" i="2"/>
  <c r="M14" i="2"/>
  <c r="J14" i="2"/>
  <c r="H14" i="2"/>
  <c r="F14" i="2"/>
  <c r="M13" i="2"/>
  <c r="J13" i="2"/>
  <c r="H13" i="2"/>
  <c r="F13" i="2"/>
  <c r="M12" i="2"/>
  <c r="J12" i="2"/>
  <c r="H12" i="2"/>
  <c r="F12" i="2"/>
  <c r="M11" i="2"/>
  <c r="J11" i="2"/>
  <c r="H11" i="2"/>
  <c r="F11" i="2"/>
  <c r="M10" i="2"/>
  <c r="J10" i="2"/>
  <c r="H10" i="2"/>
  <c r="F10" i="2"/>
  <c r="M9" i="2"/>
  <c r="J9" i="2"/>
  <c r="H9" i="2"/>
  <c r="F9" i="2"/>
  <c r="M8" i="2"/>
  <c r="J8" i="2"/>
  <c r="F8" i="2"/>
  <c r="M21" i="1"/>
  <c r="J21" i="1"/>
  <c r="H21" i="1"/>
  <c r="F21" i="1"/>
  <c r="M20" i="1"/>
  <c r="J20" i="1"/>
  <c r="H20" i="1"/>
  <c r="F20" i="1"/>
  <c r="M19" i="1"/>
  <c r="J19" i="1"/>
  <c r="H19" i="1"/>
  <c r="F19" i="1"/>
  <c r="M18" i="1"/>
  <c r="J18" i="1"/>
  <c r="H18" i="1"/>
  <c r="F18" i="1"/>
  <c r="M17" i="1"/>
  <c r="J17" i="1"/>
  <c r="H17" i="1"/>
  <c r="F17" i="1"/>
  <c r="M16" i="1"/>
  <c r="J16" i="1"/>
  <c r="H16" i="1"/>
  <c r="F16" i="1"/>
  <c r="M15" i="1"/>
  <c r="J15" i="1"/>
  <c r="H15" i="1"/>
  <c r="F15" i="1"/>
  <c r="M14" i="1"/>
  <c r="J14" i="1"/>
  <c r="H14" i="1"/>
  <c r="F14" i="1"/>
  <c r="M13" i="1"/>
  <c r="J13" i="1"/>
  <c r="H13" i="1"/>
  <c r="F13" i="1"/>
  <c r="M12" i="1"/>
  <c r="J12" i="1"/>
  <c r="H12" i="1"/>
  <c r="F12" i="1"/>
  <c r="M11" i="1"/>
  <c r="J11" i="1"/>
  <c r="H11" i="1"/>
  <c r="F11" i="1"/>
  <c r="M10" i="1"/>
  <c r="J10" i="1"/>
  <c r="H10" i="1"/>
  <c r="F10" i="1"/>
  <c r="M9" i="1"/>
  <c r="J9" i="1"/>
  <c r="H9" i="1"/>
  <c r="F9" i="1"/>
  <c r="M8" i="1"/>
  <c r="J8" i="1"/>
  <c r="F8" i="1"/>
  <c r="H8" i="1" l="1"/>
  <c r="H24" i="1"/>
  <c r="H24" i="2"/>
  <c r="H24" i="3"/>
  <c r="H24" i="16"/>
  <c r="H8" i="14"/>
  <c r="H24" i="14"/>
  <c r="H24" i="20"/>
  <c r="H8" i="20"/>
  <c r="H8" i="3"/>
  <c r="H8" i="16"/>
  <c r="H8" i="11"/>
  <c r="H8" i="2"/>
  <c r="H8" i="8"/>
  <c r="H8" i="15"/>
  <c r="H25" i="1" l="1"/>
  <c r="H26" i="1"/>
  <c r="H26" i="2"/>
  <c r="H25" i="2"/>
  <c r="H25" i="3"/>
  <c r="H26" i="3"/>
  <c r="H26" i="8"/>
  <c r="H25" i="8"/>
  <c r="H26" i="16"/>
  <c r="H25" i="16"/>
  <c r="H26" i="15"/>
  <c r="H25" i="15"/>
  <c r="H25" i="14"/>
  <c r="H26" i="14"/>
  <c r="H26" i="11"/>
  <c r="H25" i="11"/>
  <c r="H26" i="20"/>
  <c r="H25" i="20"/>
</calcChain>
</file>

<file path=xl/sharedStrings.xml><?xml version="1.0" encoding="utf-8"?>
<sst xmlns="http://schemas.openxmlformats.org/spreadsheetml/2006/main" count="504" uniqueCount="38">
  <si>
    <t>Code</t>
  </si>
  <si>
    <t>Parameters</t>
  </si>
  <si>
    <t>Eenheden</t>
  </si>
  <si>
    <t>Ref. waarde</t>
  </si>
  <si>
    <t>Resultaat</t>
  </si>
  <si>
    <t>% of abs. afw.</t>
  </si>
  <si>
    <t>gem.</t>
  </si>
  <si>
    <t>stdev.</t>
  </si>
  <si>
    <t>RSD%</t>
  </si>
  <si>
    <t>z-score</t>
  </si>
  <si>
    <t xml:space="preserve"> Uitschieter</t>
  </si>
  <si>
    <t>t.o.v. ref.</t>
  </si>
  <si>
    <t>V</t>
  </si>
  <si>
    <t>LABS 2012</t>
  </si>
  <si>
    <t>25-26 april 2012</t>
  </si>
  <si>
    <t>LABS 2012-7 Analyse zware metalen</t>
  </si>
  <si>
    <t>Cd</t>
  </si>
  <si>
    <t>Hg</t>
  </si>
  <si>
    <t>Tl</t>
  </si>
  <si>
    <t>As</t>
  </si>
  <si>
    <t>Co</t>
  </si>
  <si>
    <t>Ni</t>
  </si>
  <si>
    <t>Sb</t>
  </si>
  <si>
    <t>Pb</t>
  </si>
  <si>
    <t>Cr</t>
  </si>
  <si>
    <t>Cu</t>
  </si>
  <si>
    <t>Mn</t>
  </si>
  <si>
    <t>Sn</t>
  </si>
  <si>
    <t>Se</t>
  </si>
  <si>
    <t>mg/kgDS</t>
  </si>
  <si>
    <t>Parameter
 beoordeling</t>
  </si>
  <si>
    <t>Informatieve statistische verwerking</t>
  </si>
  <si>
    <t>t.o.v. gem.</t>
  </si>
  <si>
    <t>t.o.v. gem</t>
  </si>
  <si>
    <t>Aantal parameters:</t>
  </si>
  <si>
    <t>Aantal twijfelachtig:</t>
  </si>
  <si>
    <t>Aantal slecht:</t>
  </si>
  <si>
    <t>Labonummer: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</si>
</sst>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0.000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14" fontId="3" fillId="2" borderId="0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3" fillId="2" borderId="0" xfId="2" applyFont="1" applyFill="1" applyBorder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/>
    <xf numFmtId="164" fontId="3" fillId="2" borderId="0" xfId="1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9" fontId="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/>
    <xf numFmtId="1" fontId="4" fillId="2" borderId="0" xfId="1" applyNumberFormat="1" applyFont="1" applyFill="1" applyBorder="1" applyAlignment="1" applyProtection="1">
      <alignment horizontal="center"/>
      <protection locked="0"/>
    </xf>
    <xf numFmtId="164" fontId="4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9" fontId="3" fillId="2" borderId="0" xfId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</cellXfs>
  <cellStyles count="13">
    <cellStyle name="Normal" xfId="0" builtinId="0"/>
    <cellStyle name="Normal_inschrijvingen09-05-2001" xfId="2" xr:uid="{00000000-0005-0000-0000-000001000000}"/>
    <cellStyle name="Percent" xfId="1" builtinId="5"/>
    <cellStyle name="Standaard 10" xfId="3" xr:uid="{00000000-0005-0000-0000-000003000000}"/>
    <cellStyle name="Standaard 11" xfId="4" xr:uid="{00000000-0005-0000-0000-000004000000}"/>
    <cellStyle name="Standaard 2" xfId="5" xr:uid="{00000000-0005-0000-0000-000005000000}"/>
    <cellStyle name="Standaard 3" xfId="6" xr:uid="{00000000-0005-0000-0000-000006000000}"/>
    <cellStyle name="Standaard 4" xfId="7" xr:uid="{00000000-0005-0000-0000-000007000000}"/>
    <cellStyle name="Standaard 5" xfId="8" xr:uid="{00000000-0005-0000-0000-000008000000}"/>
    <cellStyle name="Standaard 6" xfId="9" xr:uid="{00000000-0005-0000-0000-000009000000}"/>
    <cellStyle name="Standaard 7" xfId="10" xr:uid="{00000000-0005-0000-0000-00000A000000}"/>
    <cellStyle name="Standaard 8" xfId="11" xr:uid="{00000000-0005-0000-0000-00000B000000}"/>
    <cellStyle name="Standaard 9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80" zoomScaleNormal="80" workbookViewId="0">
      <selection activeCell="B39" sqref="B39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" style="9" bestFit="1" customWidth="1"/>
    <col min="5" max="5" width="10.28515625" style="26" bestFit="1" customWidth="1"/>
    <col min="6" max="6" width="14.85546875" style="27" bestFit="1" customWidth="1"/>
    <col min="7" max="7" width="10" style="6" bestFit="1" customWidth="1"/>
    <col min="8" max="8" width="12.28515625" style="7" bestFit="1" customWidth="1"/>
    <col min="9" max="9" width="9.140625" style="8"/>
    <col min="10" max="10" width="14.85546875" style="9" bestFit="1" customWidth="1"/>
    <col min="11" max="12" width="14" style="10" bestFit="1" customWidth="1"/>
    <col min="13" max="14" width="10.85546875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1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265</v>
      </c>
      <c r="F8" s="6">
        <f t="shared" ref="F8:F21" si="0">(E8-D8)/D8</f>
        <v>9.867330016583753E-2</v>
      </c>
      <c r="G8" s="38">
        <v>0.95</v>
      </c>
      <c r="H8" s="31" t="str">
        <f t="shared" ref="H8:H21" si="1">IF(ABS(G8)&gt;2,IF(ABS(G8)&gt;3,"XX","X"),"")</f>
        <v/>
      </c>
      <c r="I8" s="11"/>
      <c r="J8" s="24">
        <f t="shared" ref="J8:J21" si="2">(E8-K8)/K8</f>
        <v>7.9370545953044463E-2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0.85838601851175111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4.84</v>
      </c>
      <c r="F9" s="6">
        <f t="shared" si="0"/>
        <v>-8.73090703375448E-2</v>
      </c>
      <c r="G9" s="38">
        <v>-0.85</v>
      </c>
      <c r="H9" s="31" t="str">
        <f t="shared" si="1"/>
        <v/>
      </c>
      <c r="I9" s="11"/>
      <c r="J9" s="24">
        <f t="shared" si="2"/>
        <v>-8.514840411318346E-2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-0.95317939033036114</v>
      </c>
    </row>
    <row r="10" spans="1:15" x14ac:dyDescent="0.25">
      <c r="B10" s="28" t="s">
        <v>18</v>
      </c>
      <c r="C10" s="7" t="s">
        <v>29</v>
      </c>
      <c r="D10" s="9">
        <v>62.55</v>
      </c>
      <c r="E10" s="29">
        <v>65</v>
      </c>
      <c r="F10" s="6">
        <f t="shared" si="0"/>
        <v>3.9168665067945689E-2</v>
      </c>
      <c r="G10" s="38">
        <v>0.26</v>
      </c>
      <c r="H10" s="31" t="str">
        <f t="shared" si="1"/>
        <v/>
      </c>
      <c r="I10" s="11"/>
      <c r="J10" s="24">
        <f t="shared" si="2"/>
        <v>4.314482840857984E-2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0.39688512632350592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217</v>
      </c>
      <c r="F11" s="6">
        <f t="shared" si="0"/>
        <v>5.6989771066731552E-2</v>
      </c>
      <c r="G11" s="38">
        <v>0.38</v>
      </c>
      <c r="H11" s="31" t="str">
        <f t="shared" si="1"/>
        <v/>
      </c>
      <c r="I11" s="11"/>
      <c r="J11" s="24">
        <f t="shared" si="2"/>
        <v>6.8750372233683382E-2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0.7343762861431975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221</v>
      </c>
      <c r="F12" s="6">
        <f t="shared" si="0"/>
        <v>5.8936272160996707E-2</v>
      </c>
      <c r="G12" s="38">
        <v>0.59</v>
      </c>
      <c r="H12" s="31" t="str">
        <f t="shared" si="1"/>
        <v/>
      </c>
      <c r="I12" s="11"/>
      <c r="J12" s="24">
        <f t="shared" si="2"/>
        <v>3.3616834642324046E-2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0.35471793156478937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187</v>
      </c>
      <c r="F13" s="6">
        <f t="shared" si="0"/>
        <v>2.0742358078602682E-2</v>
      </c>
      <c r="G13" s="38">
        <v>0.13</v>
      </c>
      <c r="H13" s="31" t="str">
        <f t="shared" si="1"/>
        <v/>
      </c>
      <c r="I13" s="11"/>
      <c r="J13" s="24">
        <f t="shared" si="2"/>
        <v>4.8317367552981709E-2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0.42699833034569579</v>
      </c>
    </row>
    <row r="14" spans="1:15" x14ac:dyDescent="0.25">
      <c r="B14" s="28" t="s">
        <v>22</v>
      </c>
      <c r="C14" s="7" t="s">
        <v>29</v>
      </c>
      <c r="D14" s="33">
        <v>338</v>
      </c>
      <c r="E14" s="29">
        <v>323</v>
      </c>
      <c r="F14" s="6">
        <f t="shared" si="0"/>
        <v>-4.4378698224852069E-2</v>
      </c>
      <c r="G14" s="38">
        <v>-0.44</v>
      </c>
      <c r="H14" s="31" t="str">
        <f t="shared" si="1"/>
        <v/>
      </c>
      <c r="I14" s="11"/>
      <c r="J14" s="24">
        <f t="shared" si="2"/>
        <v>-2.5187440108778363E-2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-0.30099954587606348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1780</v>
      </c>
      <c r="F15" s="6">
        <f t="shared" si="0"/>
        <v>3.948110547095319E-3</v>
      </c>
      <c r="G15" s="38">
        <v>0.04</v>
      </c>
      <c r="H15" s="31" t="str">
        <f t="shared" si="1"/>
        <v/>
      </c>
      <c r="I15" s="11"/>
      <c r="J15" s="24">
        <f t="shared" si="2"/>
        <v>1.6537558039534286E-2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0.36303056929449862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278</v>
      </c>
      <c r="F16" s="6">
        <f t="shared" si="0"/>
        <v>3.4226190476190431E-2</v>
      </c>
      <c r="G16" s="38">
        <v>0.14000000000000001</v>
      </c>
      <c r="H16" s="31" t="str">
        <f t="shared" si="1"/>
        <v/>
      </c>
      <c r="I16" s="11"/>
      <c r="J16" s="24">
        <f t="shared" si="2"/>
        <v>0.1137188802933064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0.47659597182230884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8790</v>
      </c>
      <c r="F17" s="6">
        <f t="shared" si="0"/>
        <v>4.3418647166361974E-3</v>
      </c>
      <c r="G17" s="38">
        <v>0.04</v>
      </c>
      <c r="H17" s="31" t="str">
        <f t="shared" si="1"/>
        <v/>
      </c>
      <c r="I17" s="11"/>
      <c r="J17" s="24">
        <f t="shared" si="2"/>
        <v>-1.2198383600117396E-3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-2.289036698901047E-2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914</v>
      </c>
      <c r="F18" s="6">
        <f t="shared" si="0"/>
        <v>0.11327649208282582</v>
      </c>
      <c r="G18" s="38">
        <v>1.1100000000000001</v>
      </c>
      <c r="H18" s="31" t="str">
        <f t="shared" si="1"/>
        <v/>
      </c>
      <c r="I18" s="11"/>
      <c r="J18" s="24">
        <f t="shared" si="2"/>
        <v>0.12292676267831545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1.4544301500315506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160</v>
      </c>
      <c r="F19" s="6">
        <f t="shared" si="0"/>
        <v>-1.9607843137254832E-2</v>
      </c>
      <c r="G19" s="38">
        <v>-0.17</v>
      </c>
      <c r="H19" s="31" t="str">
        <f t="shared" si="1"/>
        <v/>
      </c>
      <c r="I19" s="11"/>
      <c r="J19" s="24">
        <f t="shared" si="2"/>
        <v>-1.0416516881733486E-2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-0.14742138673520372</v>
      </c>
    </row>
    <row r="20" spans="2:14" x14ac:dyDescent="0.25">
      <c r="B20" s="28" t="s">
        <v>27</v>
      </c>
      <c r="C20" s="7" t="s">
        <v>29</v>
      </c>
      <c r="D20" s="32">
        <v>243.7</v>
      </c>
      <c r="E20" s="29">
        <v>218</v>
      </c>
      <c r="F20" s="6">
        <f t="shared" si="0"/>
        <v>-0.10545752974969221</v>
      </c>
      <c r="G20" s="38">
        <v>-0.7</v>
      </c>
      <c r="H20" s="31" t="str">
        <f t="shared" si="1"/>
        <v/>
      </c>
      <c r="I20" s="11"/>
      <c r="J20" s="24">
        <f t="shared" si="2"/>
        <v>-9.5294911033874483E-2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-0.87739728779759352</v>
      </c>
    </row>
    <row r="21" spans="2:14" x14ac:dyDescent="0.25">
      <c r="B21" s="28" t="s">
        <v>28</v>
      </c>
      <c r="C21" s="7" t="s">
        <v>29</v>
      </c>
      <c r="D21" s="33">
        <v>132</v>
      </c>
      <c r="E21" s="29">
        <v>106</v>
      </c>
      <c r="F21" s="6">
        <f t="shared" si="0"/>
        <v>-0.19696969696969696</v>
      </c>
      <c r="G21" s="38">
        <v>-0.94</v>
      </c>
      <c r="H21" s="31" t="str">
        <f t="shared" si="1"/>
        <v/>
      </c>
      <c r="I21" s="11"/>
      <c r="J21" s="24">
        <f t="shared" si="2"/>
        <v>-0.16287937775303862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-1.033579527140752</v>
      </c>
    </row>
    <row r="24" spans="2:14" x14ac:dyDescent="0.25">
      <c r="F24" s="40" t="s">
        <v>34</v>
      </c>
      <c r="G24" s="40"/>
      <c r="H24" s="29">
        <f>COUNTA(G8:G21)</f>
        <v>14</v>
      </c>
    </row>
    <row r="25" spans="2:14" x14ac:dyDescent="0.25">
      <c r="F25" s="40" t="s">
        <v>35</v>
      </c>
      <c r="G25" s="40"/>
      <c r="H25" s="29">
        <f>COUNTIF(H8:H20,"=X")</f>
        <v>0</v>
      </c>
    </row>
    <row r="26" spans="2:14" x14ac:dyDescent="0.25">
      <c r="F26" s="40" t="s">
        <v>36</v>
      </c>
      <c r="G26" s="40"/>
      <c r="H26" s="29">
        <f>COUNTIF(H8:H20,"=XX")</f>
        <v>0</v>
      </c>
    </row>
    <row r="28" spans="2:14" x14ac:dyDescent="0.25">
      <c r="E28" s="39"/>
      <c r="F28" s="39"/>
      <c r="G28" s="39"/>
      <c r="H28" s="33"/>
    </row>
    <row r="29" spans="2:14" x14ac:dyDescent="0.25">
      <c r="E29" s="39"/>
      <c r="F29" s="39"/>
      <c r="G29" s="39"/>
      <c r="H29" s="33"/>
    </row>
  </sheetData>
  <sheetProtection password="DC07" sheet="1" objects="1" scenarios="1" selectLockedCells="1" selectUnlockedCells="1"/>
  <mergeCells count="8">
    <mergeCell ref="J5:N5"/>
    <mergeCell ref="F24:G24"/>
    <mergeCell ref="F25:G25"/>
    <mergeCell ref="E28:G28"/>
    <mergeCell ref="E29:G29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80" zoomScaleNormal="80" workbookViewId="0">
      <selection activeCell="K1" sqref="K1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" style="9" bestFit="1" customWidth="1"/>
    <col min="5" max="5" width="10.28515625" style="26" bestFit="1" customWidth="1"/>
    <col min="6" max="6" width="14.85546875" style="27" bestFit="1" customWidth="1"/>
    <col min="7" max="7" width="10" style="6" bestFit="1" customWidth="1"/>
    <col min="8" max="8" width="12.28515625" style="7" bestFit="1" customWidth="1"/>
    <col min="9" max="9" width="9.140625" style="8"/>
    <col min="10" max="10" width="14.85546875" style="9" bestFit="1" customWidth="1"/>
    <col min="11" max="12" width="14" style="10" bestFit="1" customWidth="1"/>
    <col min="13" max="14" width="10.85546875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4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226.59423712801134</v>
      </c>
      <c r="F8" s="6">
        <f t="shared" ref="F8:F21" si="0">(E8-D8)/D8</f>
        <v>-6.0554572437763875E-2</v>
      </c>
      <c r="G8" s="38">
        <v>-0.56999999999999995</v>
      </c>
      <c r="H8" s="31" t="str">
        <f t="shared" ref="H8:H21" si="1">IF(ABS(G8)&gt;2,IF(ABS(G8)&gt;3,"XX","X"),"")</f>
        <v/>
      </c>
      <c r="I8" s="11"/>
      <c r="J8" s="24">
        <f t="shared" ref="J8:J21" si="2">(E8-K8)/K8</f>
        <v>-7.7059828533301039E-2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-0.83339579698785315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5.2756258856872931</v>
      </c>
      <c r="F9" s="6">
        <f t="shared" si="0"/>
        <v>-5.162005338998089E-3</v>
      </c>
      <c r="G9" s="38">
        <v>-0.04</v>
      </c>
      <c r="H9" s="31" t="str">
        <f t="shared" si="1"/>
        <v/>
      </c>
      <c r="I9" s="11"/>
      <c r="J9" s="24">
        <f t="shared" si="2"/>
        <v>-2.8068675985908685E-3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-3.1421004001514236E-2</v>
      </c>
    </row>
    <row r="10" spans="1:15" x14ac:dyDescent="0.25">
      <c r="B10" s="28" t="s">
        <v>18</v>
      </c>
      <c r="C10" s="7" t="s">
        <v>29</v>
      </c>
      <c r="D10" s="9">
        <v>62.55</v>
      </c>
      <c r="E10" s="29">
        <v>60.03</v>
      </c>
      <c r="F10" s="6">
        <f t="shared" si="0"/>
        <v>-4.0287769784172603E-2</v>
      </c>
      <c r="G10" s="38">
        <v>-0.27</v>
      </c>
      <c r="H10" s="31" t="str">
        <f t="shared" si="1"/>
        <v/>
      </c>
      <c r="I10" s="11"/>
      <c r="J10" s="24">
        <f t="shared" si="2"/>
        <v>-3.6615630009737707E-2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-0.33682365831218858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194.56778460085025</v>
      </c>
      <c r="F11" s="6">
        <f t="shared" si="0"/>
        <v>-5.2275769114221944E-2</v>
      </c>
      <c r="G11" s="38">
        <v>-0.33</v>
      </c>
      <c r="H11" s="31" t="str">
        <f t="shared" si="1"/>
        <v/>
      </c>
      <c r="I11" s="11"/>
      <c r="J11" s="24">
        <f t="shared" si="2"/>
        <v>-4.1730911443125213E-2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-0.44576037579558359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192.13509683514408</v>
      </c>
      <c r="F12" s="6">
        <f t="shared" si="0"/>
        <v>-7.9371840751585557E-2</v>
      </c>
      <c r="G12" s="38">
        <v>-0.8</v>
      </c>
      <c r="H12" s="31" t="str">
        <f t="shared" si="1"/>
        <v/>
      </c>
      <c r="I12" s="11"/>
      <c r="J12" s="24">
        <f t="shared" si="2"/>
        <v>-0.10138429586227132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-1.0697862575121762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168.01088570014844</v>
      </c>
      <c r="F13" s="6">
        <f t="shared" si="0"/>
        <v>-8.2910012553774864E-2</v>
      </c>
      <c r="G13" s="38">
        <v>-0.5</v>
      </c>
      <c r="H13" s="31" t="str">
        <f t="shared" si="1"/>
        <v/>
      </c>
      <c r="I13" s="11"/>
      <c r="J13" s="24">
        <f t="shared" si="2"/>
        <v>-5.8135136805216543E-2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-0.51376156457667321</v>
      </c>
    </row>
    <row r="14" spans="1:15" x14ac:dyDescent="0.25">
      <c r="B14" s="28" t="s">
        <v>22</v>
      </c>
      <c r="C14" s="7" t="s">
        <v>29</v>
      </c>
      <c r="D14" s="33">
        <v>338</v>
      </c>
      <c r="E14" s="29">
        <v>309.16391119508739</v>
      </c>
      <c r="F14" s="6">
        <f t="shared" si="0"/>
        <v>-8.5313872203883451E-2</v>
      </c>
      <c r="G14" s="38">
        <v>-0.86</v>
      </c>
      <c r="H14" s="31" t="str">
        <f t="shared" si="1"/>
        <v/>
      </c>
      <c r="I14" s="11"/>
      <c r="J14" s="24">
        <f t="shared" si="2"/>
        <v>-6.6944694433233878E-2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-0.80001471114932443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1647.3783656117148</v>
      </c>
      <c r="F15" s="6">
        <f t="shared" si="0"/>
        <v>-7.0852585667391541E-2</v>
      </c>
      <c r="G15" s="38">
        <v>-0.69</v>
      </c>
      <c r="H15" s="31" t="str">
        <f t="shared" si="1"/>
        <v/>
      </c>
      <c r="I15" s="11"/>
      <c r="J15" s="24">
        <f t="shared" si="2"/>
        <v>-5.9201134299948499E-2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-1.2995764813893649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210.69910250354275</v>
      </c>
      <c r="F16" s="6">
        <f t="shared" si="0"/>
        <v>-0.21614917223384397</v>
      </c>
      <c r="G16" s="38">
        <v>-0.87</v>
      </c>
      <c r="H16" s="31" t="str">
        <f t="shared" si="1"/>
        <v/>
      </c>
      <c r="I16" s="11"/>
      <c r="J16" s="24">
        <f t="shared" si="2"/>
        <v>-0.15590083266528698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-0.65338058781777386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8117.6192725555029</v>
      </c>
      <c r="F17" s="6">
        <f t="shared" si="0"/>
        <v>-7.2484086773822801E-2</v>
      </c>
      <c r="G17" s="38">
        <v>-0.72</v>
      </c>
      <c r="H17" s="31" t="str">
        <f t="shared" si="1"/>
        <v/>
      </c>
      <c r="I17" s="11"/>
      <c r="J17" s="24">
        <f t="shared" si="2"/>
        <v>-7.7620353905020575E-2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-1.4565523145916592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730.9</v>
      </c>
      <c r="F18" s="6">
        <f t="shared" si="0"/>
        <v>-0.10974421437271623</v>
      </c>
      <c r="G18" s="38">
        <v>-1.08</v>
      </c>
      <c r="H18" s="31" t="str">
        <f t="shared" si="1"/>
        <v/>
      </c>
      <c r="I18" s="11"/>
      <c r="J18" s="24">
        <f t="shared" si="2"/>
        <v>-0.10202716538120268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-1.2071527974831555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147.04770902220125</v>
      </c>
      <c r="F19" s="6">
        <f t="shared" si="0"/>
        <v>-9.8972371187492303E-2</v>
      </c>
      <c r="G19" s="38">
        <v>-0.85</v>
      </c>
      <c r="H19" s="31" t="str">
        <f t="shared" si="1"/>
        <v/>
      </c>
      <c r="I19" s="11"/>
      <c r="J19" s="24">
        <f t="shared" si="2"/>
        <v>-9.0525099507804671E-2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-1.2811706499689348</v>
      </c>
    </row>
    <row r="20" spans="2:14" x14ac:dyDescent="0.25">
      <c r="B20" s="28" t="s">
        <v>27</v>
      </c>
      <c r="C20" s="7" t="s">
        <v>29</v>
      </c>
      <c r="D20" s="32">
        <v>243.7</v>
      </c>
      <c r="E20" s="29">
        <v>239.6</v>
      </c>
      <c r="F20" s="6">
        <f t="shared" si="0"/>
        <v>-1.6823963890028701E-2</v>
      </c>
      <c r="G20" s="38">
        <v>-0.1</v>
      </c>
      <c r="H20" s="31" t="str">
        <f t="shared" si="1"/>
        <v/>
      </c>
      <c r="I20" s="11"/>
      <c r="J20" s="24">
        <f t="shared" si="2"/>
        <v>-5.6544068060382134E-3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-5.2061134659736844E-2</v>
      </c>
    </row>
    <row r="21" spans="2:14" x14ac:dyDescent="0.25">
      <c r="B21" s="28" t="s">
        <v>28</v>
      </c>
      <c r="C21" s="7" t="s">
        <v>29</v>
      </c>
      <c r="D21" s="33">
        <v>132</v>
      </c>
      <c r="E21" s="29">
        <v>118.46953235710913</v>
      </c>
      <c r="F21" s="6">
        <f t="shared" si="0"/>
        <v>-0.10250354274917325</v>
      </c>
      <c r="G21" s="38">
        <v>-0.51</v>
      </c>
      <c r="H21" s="31" t="str">
        <f t="shared" si="1"/>
        <v/>
      </c>
      <c r="I21" s="11"/>
      <c r="J21" s="24">
        <f t="shared" si="2"/>
        <v>-6.4402937319908288E-2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-0.40868008227852209</v>
      </c>
    </row>
    <row r="24" spans="2:14" x14ac:dyDescent="0.25">
      <c r="F24" s="40" t="s">
        <v>34</v>
      </c>
      <c r="G24" s="40"/>
      <c r="H24" s="29">
        <f>COUNTA(G8:G21)</f>
        <v>14</v>
      </c>
    </row>
    <row r="25" spans="2:14" x14ac:dyDescent="0.25">
      <c r="F25" s="40" t="s">
        <v>35</v>
      </c>
      <c r="G25" s="40"/>
      <c r="H25" s="29">
        <f>COUNTIF(H8:H20,"=X")</f>
        <v>0</v>
      </c>
    </row>
    <row r="26" spans="2:14" x14ac:dyDescent="0.25">
      <c r="F26" s="40" t="s">
        <v>36</v>
      </c>
      <c r="G26" s="40"/>
      <c r="H26" s="29">
        <f>COUNTIF(H8:H20,"=XX")</f>
        <v>0</v>
      </c>
    </row>
    <row r="28" spans="2:14" x14ac:dyDescent="0.25">
      <c r="E28" s="39"/>
      <c r="F28" s="39"/>
      <c r="G28" s="39"/>
      <c r="H28" s="33"/>
    </row>
    <row r="29" spans="2:14" x14ac:dyDescent="0.25">
      <c r="E29" s="39"/>
      <c r="F29" s="39"/>
      <c r="G29" s="39"/>
      <c r="H29" s="33"/>
    </row>
  </sheetData>
  <sheetProtection password="DC07" sheet="1" objects="1" scenarios="1" selectLockedCells="1" selectUnlockedCells="1"/>
  <mergeCells count="8">
    <mergeCell ref="J5:N5"/>
    <mergeCell ref="F24:G24"/>
    <mergeCell ref="F25:G25"/>
    <mergeCell ref="E28:G28"/>
    <mergeCell ref="E29:G29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showGridLines="0" zoomScale="80" zoomScaleNormal="80" workbookViewId="0">
      <selection activeCell="K1" sqref="K1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" style="9" bestFit="1" customWidth="1"/>
    <col min="5" max="5" width="10.28515625" style="26" bestFit="1" customWidth="1"/>
    <col min="6" max="6" width="14.85546875" style="27" bestFit="1" customWidth="1"/>
    <col min="7" max="7" width="10" style="6" bestFit="1" customWidth="1"/>
    <col min="8" max="8" width="12.28515625" style="7" bestFit="1" customWidth="1"/>
    <col min="9" max="9" width="9.140625" style="8"/>
    <col min="10" max="10" width="14.85546875" style="9" bestFit="1" customWidth="1"/>
    <col min="11" max="12" width="14" style="10" bestFit="1" customWidth="1"/>
    <col min="13" max="14" width="10.85546875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6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209.4</v>
      </c>
      <c r="F8" s="6">
        <f t="shared" ref="F8:F21" si="0">(E8-D8)/D8</f>
        <v>-0.13184079601990042</v>
      </c>
      <c r="G8" s="38">
        <v>-1.28</v>
      </c>
      <c r="H8" s="31" t="str">
        <f t="shared" ref="H8:H21" si="1">IF(ABS(G8)&gt;2,IF(ABS(G8)&gt;3,"XX","X"),"")</f>
        <v/>
      </c>
      <c r="I8" s="11"/>
      <c r="J8" s="24">
        <f t="shared" ref="J8:J21" si="2">(E8-K8)/K8</f>
        <v>-0.14709361387710371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-1.5908055066065567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4.9000000000000004</v>
      </c>
      <c r="F9" s="6">
        <f t="shared" si="0"/>
        <v>-7.5994719969828317E-2</v>
      </c>
      <c r="G9" s="38">
        <v>-0.74</v>
      </c>
      <c r="H9" s="31" t="str">
        <f t="shared" si="1"/>
        <v/>
      </c>
      <c r="I9" s="11"/>
      <c r="J9" s="24">
        <f t="shared" si="2"/>
        <v>-7.3807268626983155E-2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-0.82622296970242948</v>
      </c>
    </row>
    <row r="10" spans="1:15" x14ac:dyDescent="0.25">
      <c r="B10" s="28" t="s">
        <v>18</v>
      </c>
      <c r="C10" s="7" t="s">
        <v>29</v>
      </c>
      <c r="D10" s="9">
        <v>62.55</v>
      </c>
      <c r="E10" s="29">
        <v>58.2</v>
      </c>
      <c r="F10" s="6">
        <f t="shared" si="0"/>
        <v>-6.95443645083932E-2</v>
      </c>
      <c r="G10" s="38">
        <v>-0.46</v>
      </c>
      <c r="H10" s="31" t="str">
        <f t="shared" si="1"/>
        <v/>
      </c>
      <c r="I10" s="11"/>
      <c r="J10" s="24">
        <f t="shared" si="2"/>
        <v>-6.5984169024933079E-2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-0.6069820236810658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178.8</v>
      </c>
      <c r="F11" s="6">
        <f t="shared" si="0"/>
        <v>-0.12907939600584509</v>
      </c>
      <c r="G11" s="38">
        <v>-0.85</v>
      </c>
      <c r="H11" s="31" t="str">
        <f t="shared" si="1"/>
        <v/>
      </c>
      <c r="I11" s="11"/>
      <c r="J11" s="24">
        <f t="shared" si="2"/>
        <v>-0.11938909421482673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-1.2752879259689121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186</v>
      </c>
      <c r="F12" s="6">
        <f t="shared" si="0"/>
        <v>-0.10876856732151409</v>
      </c>
      <c r="G12" s="38">
        <v>-1.0900000000000001</v>
      </c>
      <c r="H12" s="31" t="str">
        <f t="shared" si="1"/>
        <v/>
      </c>
      <c r="I12" s="11"/>
      <c r="J12" s="24">
        <f t="shared" si="2"/>
        <v>-0.13007813916980873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-1.3725577960876532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148.80000000000001</v>
      </c>
      <c r="F13" s="6">
        <f t="shared" si="0"/>
        <v>-0.18777292576419202</v>
      </c>
      <c r="G13" s="38">
        <v>-1.1399999999999999</v>
      </c>
      <c r="H13" s="31" t="str">
        <f t="shared" si="1"/>
        <v/>
      </c>
      <c r="I13" s="11"/>
      <c r="J13" s="24">
        <f t="shared" si="2"/>
        <v>-0.16583088613965941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-1.4655084721603802</v>
      </c>
    </row>
    <row r="14" spans="1:15" x14ac:dyDescent="0.25">
      <c r="B14" s="28" t="s">
        <v>22</v>
      </c>
      <c r="C14" s="7" t="s">
        <v>29</v>
      </c>
      <c r="D14" s="33">
        <v>338</v>
      </c>
      <c r="E14" s="29">
        <v>336.8</v>
      </c>
      <c r="F14" s="6">
        <f t="shared" si="0"/>
        <v>-3.5502958579881321E-3</v>
      </c>
      <c r="G14" s="38">
        <v>-0.03</v>
      </c>
      <c r="H14" s="31" t="str">
        <f t="shared" si="1"/>
        <v/>
      </c>
      <c r="I14" s="11"/>
      <c r="J14" s="24">
        <f t="shared" si="2"/>
        <v>1.6460898363354359E-2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0.19671403329133361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1733</v>
      </c>
      <c r="F15" s="6">
        <f t="shared" si="0"/>
        <v>-2.2560631697687534E-2</v>
      </c>
      <c r="G15" s="38">
        <v>-0.24</v>
      </c>
      <c r="H15" s="31" t="str">
        <f t="shared" si="1"/>
        <v/>
      </c>
      <c r="I15" s="11"/>
      <c r="J15" s="24">
        <f t="shared" si="2"/>
        <v>-1.0303602200835437E-2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-0.22618348874793576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217.6</v>
      </c>
      <c r="F16" s="6">
        <f t="shared" si="0"/>
        <v>-0.19047619047619052</v>
      </c>
      <c r="G16" s="38">
        <v>-0.76</v>
      </c>
      <c r="H16" s="31" t="str">
        <f t="shared" si="1"/>
        <v/>
      </c>
      <c r="I16" s="11"/>
      <c r="J16" s="24">
        <f t="shared" si="2"/>
        <v>-0.12825457427401632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-0.53751508376731005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9409</v>
      </c>
      <c r="F17" s="6">
        <f t="shared" si="0"/>
        <v>7.5068555758683736E-2</v>
      </c>
      <c r="G17" s="38">
        <v>0.75</v>
      </c>
      <c r="H17" s="31" t="str">
        <f t="shared" si="1"/>
        <v/>
      </c>
      <c r="I17" s="11"/>
      <c r="J17" s="24">
        <f t="shared" si="2"/>
        <v>6.91151923629863E-2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1.2969522598794028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862.6</v>
      </c>
      <c r="F18" s="6">
        <f t="shared" si="0"/>
        <v>5.0669914738124266E-2</v>
      </c>
      <c r="G18" s="38">
        <v>0.5</v>
      </c>
      <c r="H18" s="31" t="str">
        <f t="shared" si="1"/>
        <v/>
      </c>
      <c r="I18" s="11"/>
      <c r="J18" s="24">
        <f t="shared" si="2"/>
        <v>5.9777489591154198E-2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0.70726814291928508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148.30000000000001</v>
      </c>
      <c r="F19" s="6">
        <f t="shared" si="0"/>
        <v>-9.1299019607843007E-2</v>
      </c>
      <c r="G19" s="38">
        <v>-0.8</v>
      </c>
      <c r="H19" s="31" t="str">
        <f t="shared" si="1"/>
        <v/>
      </c>
      <c r="I19" s="11"/>
      <c r="J19" s="24">
        <f t="shared" si="2"/>
        <v>-8.2779809084756656E-2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-1.1715542140915121</v>
      </c>
    </row>
    <row r="20" spans="2:14" x14ac:dyDescent="0.25">
      <c r="B20" s="28" t="s">
        <v>27</v>
      </c>
      <c r="C20" s="7" t="s">
        <v>29</v>
      </c>
      <c r="D20" s="32">
        <v>243.7</v>
      </c>
      <c r="E20" s="29">
        <v>208.1</v>
      </c>
      <c r="F20" s="6">
        <f t="shared" si="0"/>
        <v>-0.14608124743537135</v>
      </c>
      <c r="G20" s="38">
        <v>-0.98</v>
      </c>
      <c r="H20" s="31" t="str">
        <f t="shared" si="1"/>
        <v/>
      </c>
      <c r="I20" s="11"/>
      <c r="J20" s="24">
        <f t="shared" si="2"/>
        <v>-0.13638014213829946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-1.2556763579857781</v>
      </c>
    </row>
    <row r="21" spans="2:14" x14ac:dyDescent="0.25">
      <c r="B21" s="28" t="s">
        <v>28</v>
      </c>
      <c r="C21" s="7" t="s">
        <v>29</v>
      </c>
      <c r="D21" s="33">
        <v>132</v>
      </c>
      <c r="E21" s="29">
        <v>167.1</v>
      </c>
      <c r="F21" s="6">
        <f t="shared" si="0"/>
        <v>0.26590909090909087</v>
      </c>
      <c r="G21" s="38">
        <v>1.26</v>
      </c>
      <c r="H21" s="31" t="str">
        <f t="shared" si="1"/>
        <v/>
      </c>
      <c r="I21" s="11"/>
      <c r="J21" s="24">
        <f t="shared" si="2"/>
        <v>0.31964958469308719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2.0283922443438689</v>
      </c>
    </row>
    <row r="23" spans="2:14" x14ac:dyDescent="0.25">
      <c r="D23" s="35"/>
    </row>
    <row r="24" spans="2:14" x14ac:dyDescent="0.25">
      <c r="D24" s="36"/>
      <c r="F24" s="40" t="s">
        <v>34</v>
      </c>
      <c r="G24" s="40"/>
      <c r="H24" s="29">
        <f>COUNTA(G8:G21)</f>
        <v>14</v>
      </c>
    </row>
    <row r="25" spans="2:14" x14ac:dyDescent="0.25">
      <c r="D25" s="36"/>
      <c r="F25" s="40" t="s">
        <v>35</v>
      </c>
      <c r="G25" s="40"/>
      <c r="H25" s="29">
        <f>COUNTIF(H8:H21,"=X")</f>
        <v>0</v>
      </c>
    </row>
    <row r="26" spans="2:14" x14ac:dyDescent="0.25">
      <c r="D26" s="36"/>
      <c r="F26" s="40" t="s">
        <v>36</v>
      </c>
      <c r="G26" s="40"/>
      <c r="H26" s="29">
        <f>COUNTIF(H8:H21,"=XX")</f>
        <v>0</v>
      </c>
    </row>
    <row r="27" spans="2:14" x14ac:dyDescent="0.25">
      <c r="D27" s="36"/>
    </row>
    <row r="28" spans="2:14" x14ac:dyDescent="0.25">
      <c r="D28" s="36"/>
      <c r="E28" s="39"/>
      <c r="F28" s="39"/>
      <c r="G28" s="39"/>
      <c r="H28" s="33"/>
    </row>
    <row r="29" spans="2:14" x14ac:dyDescent="0.25">
      <c r="D29" s="36"/>
      <c r="E29" s="39"/>
      <c r="F29" s="39"/>
      <c r="G29" s="39"/>
      <c r="H29" s="33"/>
    </row>
    <row r="30" spans="2:14" x14ac:dyDescent="0.25">
      <c r="D30" s="36"/>
    </row>
    <row r="31" spans="2:14" x14ac:dyDescent="0.25">
      <c r="D31" s="36"/>
    </row>
    <row r="32" spans="2:14" x14ac:dyDescent="0.25">
      <c r="D32" s="36"/>
    </row>
    <row r="33" spans="4:4" x14ac:dyDescent="0.25">
      <c r="D33" s="36"/>
    </row>
    <row r="34" spans="4:4" x14ac:dyDescent="0.25">
      <c r="D34" s="36"/>
    </row>
    <row r="35" spans="4:4" x14ac:dyDescent="0.25">
      <c r="D35" s="36"/>
    </row>
    <row r="36" spans="4:4" x14ac:dyDescent="0.25">
      <c r="D36" s="36"/>
    </row>
  </sheetData>
  <sheetProtection password="DC07" sheet="1" objects="1" scenarios="1" selectLockedCells="1" selectUnlockedCells="1"/>
  <mergeCells count="8">
    <mergeCell ref="J5:N5"/>
    <mergeCell ref="F24:G24"/>
    <mergeCell ref="F25:G25"/>
    <mergeCell ref="E28:G28"/>
    <mergeCell ref="E29:G29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"/>
  <sheetViews>
    <sheetView zoomScale="80" zoomScaleNormal="80" workbookViewId="0">
      <selection activeCell="K1" sqref="K1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" style="9" bestFit="1" customWidth="1"/>
    <col min="5" max="5" width="10.28515625" style="26" bestFit="1" customWidth="1"/>
    <col min="6" max="6" width="14.85546875" style="27" bestFit="1" customWidth="1"/>
    <col min="7" max="7" width="10" style="6" bestFit="1" customWidth="1"/>
    <col min="8" max="8" width="12.28515625" style="7" bestFit="1" customWidth="1"/>
    <col min="9" max="9" width="9.140625" style="8"/>
    <col min="10" max="10" width="14.85546875" style="9" bestFit="1" customWidth="1"/>
    <col min="11" max="12" width="14" style="10" bestFit="1" customWidth="1"/>
    <col min="13" max="14" width="10.85546875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9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245</v>
      </c>
      <c r="F8" s="6">
        <f t="shared" ref="F8:F21" si="0">(E8-D8)/D8</f>
        <v>1.575456053067998E-2</v>
      </c>
      <c r="G8" s="38">
        <v>0.15</v>
      </c>
      <c r="H8" s="31" t="str">
        <f t="shared" ref="H8:H21" si="1">IF(ABS(G8)&gt;2,IF(ABS(G8)&gt;3,"XX","X"),"")</f>
        <v/>
      </c>
      <c r="I8" s="11"/>
      <c r="J8" s="24">
        <f t="shared" ref="J8:J21" si="2">(E8-K8)/K8</f>
        <v>-2.0913820434117179E-3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-2.261812721425906E-2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5.6</v>
      </c>
      <c r="F9" s="6">
        <f t="shared" si="0"/>
        <v>5.600603432019606E-2</v>
      </c>
      <c r="G9" s="38">
        <v>0.54</v>
      </c>
      <c r="H9" s="31" t="str">
        <f t="shared" si="1"/>
        <v/>
      </c>
      <c r="I9" s="11"/>
      <c r="J9" s="24">
        <f t="shared" si="2"/>
        <v>5.8505978712019104E-2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0.65493527095675952</v>
      </c>
    </row>
    <row r="10" spans="1:15" x14ac:dyDescent="0.25">
      <c r="B10" s="28" t="s">
        <v>18</v>
      </c>
      <c r="C10" s="7" t="s">
        <v>29</v>
      </c>
      <c r="D10" s="9">
        <v>62.55</v>
      </c>
      <c r="E10" s="29">
        <v>67</v>
      </c>
      <c r="F10" s="6">
        <f t="shared" si="0"/>
        <v>7.1143085531574793E-2</v>
      </c>
      <c r="G10" s="38">
        <v>0.47</v>
      </c>
      <c r="H10" s="31" t="str">
        <f t="shared" si="1"/>
        <v/>
      </c>
      <c r="I10" s="11"/>
      <c r="J10" s="24">
        <f t="shared" si="2"/>
        <v>7.5241592359613071E-2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0.69214017044249776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205</v>
      </c>
      <c r="F11" s="6">
        <f t="shared" si="0"/>
        <v>-1.4612761811983017E-3</v>
      </c>
      <c r="G11" s="38">
        <v>-0.01</v>
      </c>
      <c r="H11" s="31" t="str">
        <f t="shared" si="1"/>
        <v/>
      </c>
      <c r="I11" s="11"/>
      <c r="J11" s="24">
        <f t="shared" si="2"/>
        <v>9.6489691608529615E-3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0.10306815668389586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211</v>
      </c>
      <c r="F12" s="6">
        <f t="shared" si="0"/>
        <v>1.1020603737422191E-2</v>
      </c>
      <c r="G12" s="38">
        <v>0.11</v>
      </c>
      <c r="H12" s="31" t="str">
        <f t="shared" si="1"/>
        <v/>
      </c>
      <c r="I12" s="11"/>
      <c r="J12" s="24">
        <f t="shared" si="2"/>
        <v>-1.3153157875428177E-2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-0.13878941919305135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182</v>
      </c>
      <c r="F13" s="6">
        <f t="shared" si="0"/>
        <v>-6.5502183406112918E-3</v>
      </c>
      <c r="G13" s="38">
        <v>-0.04</v>
      </c>
      <c r="H13" s="31" t="str">
        <f t="shared" si="1"/>
        <v/>
      </c>
      <c r="I13" s="11"/>
      <c r="J13" s="24">
        <f t="shared" si="2"/>
        <v>2.0287491415201451E-2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0.17928801588154963</v>
      </c>
    </row>
    <row r="14" spans="1:15" x14ac:dyDescent="0.25">
      <c r="B14" s="28" t="s">
        <v>22</v>
      </c>
      <c r="C14" s="7" t="s">
        <v>29</v>
      </c>
      <c r="D14" s="33">
        <v>338</v>
      </c>
      <c r="E14" s="29">
        <v>348</v>
      </c>
      <c r="F14" s="6">
        <f t="shared" si="0"/>
        <v>2.9585798816568046E-2</v>
      </c>
      <c r="G14" s="38">
        <v>0.3</v>
      </c>
      <c r="H14" s="31" t="str">
        <f t="shared" si="1"/>
        <v/>
      </c>
      <c r="I14" s="11"/>
      <c r="J14" s="24">
        <f t="shared" si="2"/>
        <v>5.0262448427693902E-2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0.60065548884748121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1800</v>
      </c>
      <c r="F15" s="6">
        <f t="shared" si="0"/>
        <v>1.5228426395939087E-2</v>
      </c>
      <c r="G15" s="38">
        <v>0.15</v>
      </c>
      <c r="H15" s="31" t="str">
        <f t="shared" si="1"/>
        <v/>
      </c>
      <c r="I15" s="11"/>
      <c r="J15" s="24">
        <f t="shared" si="2"/>
        <v>2.7959328354585235E-2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0.61375995569553454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272</v>
      </c>
      <c r="F16" s="6">
        <f t="shared" si="0"/>
        <v>1.1904761904761862E-2</v>
      </c>
      <c r="G16" s="38">
        <v>0.05</v>
      </c>
      <c r="H16" s="31" t="str">
        <f t="shared" si="1"/>
        <v/>
      </c>
      <c r="I16" s="11"/>
      <c r="J16" s="24">
        <f t="shared" si="2"/>
        <v>8.9681782157479642E-2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0.37585646298890296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8910</v>
      </c>
      <c r="F17" s="6">
        <f t="shared" si="0"/>
        <v>1.8053016453382083E-2</v>
      </c>
      <c r="G17" s="38">
        <v>0.18</v>
      </c>
      <c r="H17" s="31" t="str">
        <f t="shared" si="1"/>
        <v/>
      </c>
      <c r="I17" s="11"/>
      <c r="J17" s="24">
        <f t="shared" si="2"/>
        <v>1.2415385689680933E-2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0.23297573191924409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850</v>
      </c>
      <c r="F18" s="6">
        <f t="shared" si="0"/>
        <v>3.5322777101096221E-2</v>
      </c>
      <c r="G18" s="38">
        <v>0.35</v>
      </c>
      <c r="H18" s="31" t="str">
        <f t="shared" si="1"/>
        <v/>
      </c>
      <c r="I18" s="11"/>
      <c r="J18" s="24">
        <f t="shared" si="2"/>
        <v>4.4297317589243039E-2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0.52411169759604448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166</v>
      </c>
      <c r="F19" s="6">
        <f t="shared" si="0"/>
        <v>1.715686274509811E-2</v>
      </c>
      <c r="G19" s="38">
        <v>0.15</v>
      </c>
      <c r="H19" s="31" t="str">
        <f t="shared" si="1"/>
        <v/>
      </c>
      <c r="I19" s="11"/>
      <c r="J19" s="24">
        <f t="shared" si="2"/>
        <v>2.6692863735201508E-2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0.37777493498598053</v>
      </c>
    </row>
    <row r="20" spans="2:14" x14ac:dyDescent="0.25">
      <c r="B20" s="28" t="s">
        <v>27</v>
      </c>
      <c r="C20" s="7" t="s">
        <v>29</v>
      </c>
      <c r="D20" s="32">
        <v>243.7</v>
      </c>
      <c r="E20" s="29">
        <v>258</v>
      </c>
      <c r="F20" s="6">
        <f t="shared" si="0"/>
        <v>5.8678703323758769E-2</v>
      </c>
      <c r="G20" s="38">
        <v>0.39</v>
      </c>
      <c r="H20" s="31" t="str">
        <f t="shared" si="1"/>
        <v/>
      </c>
      <c r="I20" s="11"/>
      <c r="J20" s="24">
        <f t="shared" si="2"/>
        <v>7.0706022721377909E-2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0.65100299579103027</v>
      </c>
    </row>
    <row r="21" spans="2:14" x14ac:dyDescent="0.25">
      <c r="B21" s="28" t="s">
        <v>28</v>
      </c>
      <c r="C21" s="7" t="s">
        <v>29</v>
      </c>
      <c r="D21" s="33">
        <v>132</v>
      </c>
      <c r="E21" s="29">
        <v>128</v>
      </c>
      <c r="F21" s="6">
        <f t="shared" si="0"/>
        <v>-3.0303030303030304E-2</v>
      </c>
      <c r="G21" s="38">
        <v>-0.14000000000000001</v>
      </c>
      <c r="H21" s="31" t="str">
        <f t="shared" si="1"/>
        <v/>
      </c>
      <c r="I21" s="11"/>
      <c r="J21" s="24">
        <f t="shared" si="2"/>
        <v>1.0862638185009977E-2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6.8930767010830105E-2</v>
      </c>
    </row>
    <row r="24" spans="2:14" x14ac:dyDescent="0.25">
      <c r="F24" s="40" t="s">
        <v>34</v>
      </c>
      <c r="G24" s="40"/>
      <c r="H24" s="29">
        <f>COUNTA(G8:G21)</f>
        <v>14</v>
      </c>
    </row>
    <row r="25" spans="2:14" x14ac:dyDescent="0.25">
      <c r="F25" s="40" t="s">
        <v>35</v>
      </c>
      <c r="G25" s="40"/>
      <c r="H25" s="29">
        <f>COUNTIF(H8:H20,"=X")</f>
        <v>0</v>
      </c>
    </row>
    <row r="26" spans="2:14" x14ac:dyDescent="0.25">
      <c r="F26" s="40" t="s">
        <v>36</v>
      </c>
      <c r="G26" s="40"/>
      <c r="H26" s="29">
        <f>COUNTIF(H8:H20,"=XX")</f>
        <v>0</v>
      </c>
    </row>
    <row r="28" spans="2:14" x14ac:dyDescent="0.25">
      <c r="E28" s="39"/>
      <c r="F28" s="39"/>
      <c r="G28" s="39"/>
      <c r="H28" s="33"/>
    </row>
    <row r="29" spans="2:14" x14ac:dyDescent="0.25">
      <c r="E29" s="39"/>
      <c r="F29" s="39"/>
      <c r="G29" s="39"/>
      <c r="H29" s="33"/>
    </row>
    <row r="30" spans="2:14" x14ac:dyDescent="0.25">
      <c r="E30" s="39"/>
      <c r="F30" s="39"/>
      <c r="G30" s="39"/>
      <c r="H30" s="33"/>
    </row>
  </sheetData>
  <sheetProtection password="DC07" sheet="1" objects="1" scenarios="1" selectLockedCells="1" selectUnlockedCells="1"/>
  <mergeCells count="9">
    <mergeCell ref="J5:N5"/>
    <mergeCell ref="F24:G24"/>
    <mergeCell ref="F25:G25"/>
    <mergeCell ref="E29:G29"/>
    <mergeCell ref="E30:G30"/>
    <mergeCell ref="E28:G28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zoomScale="80" zoomScaleNormal="80" workbookViewId="0">
      <selection activeCell="K1" sqref="K1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" style="9" bestFit="1" customWidth="1"/>
    <col min="5" max="5" width="10.28515625" style="26" bestFit="1" customWidth="1"/>
    <col min="6" max="6" width="14.85546875" style="27" bestFit="1" customWidth="1"/>
    <col min="7" max="7" width="10" style="6" bestFit="1" customWidth="1"/>
    <col min="8" max="8" width="12.28515625" style="7" bestFit="1" customWidth="1"/>
    <col min="9" max="9" width="9.140625" style="8"/>
    <col min="10" max="10" width="14.85546875" style="9" bestFit="1" customWidth="1"/>
    <col min="11" max="12" width="14" style="10" bestFit="1" customWidth="1"/>
    <col min="13" max="14" width="10.85546875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12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238</v>
      </c>
      <c r="F8" s="6">
        <f t="shared" ref="F8:F21" si="0">(E8-D8)/D8</f>
        <v>-1.3266998341625161E-2</v>
      </c>
      <c r="G8" s="38">
        <v>-0.13</v>
      </c>
      <c r="H8" s="31" t="str">
        <f t="shared" ref="H8:H21" si="1">IF(ABS(G8)&gt;2,IF(ABS(G8)&gt;3,"XX","X"),"")</f>
        <v/>
      </c>
      <c r="I8" s="11"/>
      <c r="J8" s="24">
        <f t="shared" ref="J8:J21" si="2">(E8-K8)/K8</f>
        <v>-3.0603056842171381E-2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-0.33096957821836259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5.8</v>
      </c>
      <c r="F9" s="6">
        <f t="shared" si="0"/>
        <v>9.3720535545917388E-2</v>
      </c>
      <c r="G9" s="38">
        <v>0.91</v>
      </c>
      <c r="H9" s="31" t="str">
        <f t="shared" si="1"/>
        <v/>
      </c>
      <c r="I9" s="11"/>
      <c r="J9" s="24">
        <f t="shared" si="2"/>
        <v>9.6309763666019829E-2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1.0781233397165286</v>
      </c>
    </row>
    <row r="10" spans="1:15" x14ac:dyDescent="0.25">
      <c r="B10" s="28" t="s">
        <v>18</v>
      </c>
      <c r="C10" s="7" t="s">
        <v>29</v>
      </c>
      <c r="D10" s="9">
        <v>62.55</v>
      </c>
      <c r="E10" s="29">
        <v>47</v>
      </c>
      <c r="F10" s="6">
        <f t="shared" si="0"/>
        <v>-0.24860111910471619</v>
      </c>
      <c r="G10" s="38">
        <v>-1.66</v>
      </c>
      <c r="H10" s="31" t="str">
        <f t="shared" si="1"/>
        <v/>
      </c>
      <c r="I10" s="11"/>
      <c r="J10" s="24">
        <f t="shared" si="2"/>
        <v>-0.24572604715071919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-2.2604102707474203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222</v>
      </c>
      <c r="F11" s="6">
        <f t="shared" si="0"/>
        <v>8.1344374086702323E-2</v>
      </c>
      <c r="G11" s="38">
        <v>0.54</v>
      </c>
      <c r="H11" s="31" t="str">
        <f t="shared" si="1"/>
        <v/>
      </c>
      <c r="I11" s="11"/>
      <c r="J11" s="24">
        <f t="shared" si="2"/>
        <v>9.3375956847362718E-2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0.99742134008457317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207</v>
      </c>
      <c r="F12" s="6">
        <f t="shared" si="0"/>
        <v>-8.1456636320076121E-3</v>
      </c>
      <c r="G12" s="38">
        <v>-0.08</v>
      </c>
      <c r="H12" s="31" t="str">
        <f t="shared" si="1"/>
        <v/>
      </c>
      <c r="I12" s="11"/>
      <c r="J12" s="24">
        <f t="shared" si="2"/>
        <v>-3.1861154882529066E-2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-0.33619235949618764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160</v>
      </c>
      <c r="F13" s="6">
        <f t="shared" si="0"/>
        <v>-0.12663755458515277</v>
      </c>
      <c r="G13" s="38">
        <v>-0.77</v>
      </c>
      <c r="H13" s="31" t="str">
        <f t="shared" si="1"/>
        <v/>
      </c>
      <c r="I13" s="11"/>
      <c r="J13" s="24">
        <f t="shared" si="2"/>
        <v>-0.10304396359103168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-0.91063736776069337</v>
      </c>
    </row>
    <row r="14" spans="1:15" x14ac:dyDescent="0.25">
      <c r="B14" s="28" t="s">
        <v>22</v>
      </c>
      <c r="C14" s="7" t="s">
        <v>29</v>
      </c>
      <c r="D14" s="33">
        <v>338</v>
      </c>
      <c r="E14" s="29">
        <v>206</v>
      </c>
      <c r="F14" s="6">
        <f t="shared" si="0"/>
        <v>-0.39053254437869822</v>
      </c>
      <c r="G14" s="38">
        <v>-3.91</v>
      </c>
      <c r="H14" s="31" t="str">
        <f t="shared" si="1"/>
        <v>XX</v>
      </c>
      <c r="I14" s="11"/>
      <c r="J14" s="24">
        <f t="shared" si="2"/>
        <v>-0.37829291845946855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-4.5207451083822523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1677</v>
      </c>
      <c r="F15" s="6">
        <f t="shared" si="0"/>
        <v>-5.4145516074450083E-2</v>
      </c>
      <c r="G15" s="38">
        <v>-0.52</v>
      </c>
      <c r="H15" s="31" t="str">
        <f t="shared" si="1"/>
        <v/>
      </c>
      <c r="I15" s="11"/>
      <c r="J15" s="24">
        <f t="shared" si="2"/>
        <v>-4.2284559082978089E-2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-0.92822577067083634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276</v>
      </c>
      <c r="F16" s="6">
        <f t="shared" si="0"/>
        <v>2.6785714285714243E-2</v>
      </c>
      <c r="G16" s="38">
        <v>0.11</v>
      </c>
      <c r="H16" s="31" t="str">
        <f t="shared" si="1"/>
        <v/>
      </c>
      <c r="I16" s="11"/>
      <c r="J16" s="24">
        <f t="shared" si="2"/>
        <v>0.10570651424803081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0.44301613554450686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9019</v>
      </c>
      <c r="F17" s="6">
        <f t="shared" si="0"/>
        <v>3.0507312614259596E-2</v>
      </c>
      <c r="G17" s="38">
        <v>0.31</v>
      </c>
      <c r="H17" s="31" t="str">
        <f t="shared" si="1"/>
        <v/>
      </c>
      <c r="I17" s="11"/>
      <c r="J17" s="24">
        <f t="shared" si="2"/>
        <v>2.4800714201485111E-2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0.46538743842757535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823</v>
      </c>
      <c r="F18" s="6">
        <f t="shared" si="0"/>
        <v>2.4360535931790498E-3</v>
      </c>
      <c r="G18" s="38">
        <v>0.02</v>
      </c>
      <c r="H18" s="31" t="str">
        <f t="shared" si="1"/>
        <v/>
      </c>
      <c r="I18" s="11"/>
      <c r="J18" s="24">
        <f t="shared" si="2"/>
        <v>1.1125520442290614E-2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0.13163360047481534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165</v>
      </c>
      <c r="F19" s="6">
        <f t="shared" si="0"/>
        <v>1.1029411764705952E-2</v>
      </c>
      <c r="G19" s="38">
        <v>0.09</v>
      </c>
      <c r="H19" s="31" t="str">
        <f t="shared" si="1"/>
        <v/>
      </c>
      <c r="I19" s="11"/>
      <c r="J19" s="24">
        <f t="shared" si="2"/>
        <v>2.0507966965712342E-2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0.29024221469911649</v>
      </c>
    </row>
    <row r="20" spans="2:14" x14ac:dyDescent="0.25">
      <c r="B20" s="28" t="s">
        <v>27</v>
      </c>
      <c r="C20" s="7" t="s">
        <v>29</v>
      </c>
      <c r="D20" s="32">
        <v>243.7</v>
      </c>
      <c r="E20" s="29">
        <v>229</v>
      </c>
      <c r="F20" s="6">
        <f t="shared" si="0"/>
        <v>-6.0320065654493188E-2</v>
      </c>
      <c r="G20" s="38">
        <v>-0.4</v>
      </c>
      <c r="H20" s="31" t="str">
        <f t="shared" si="1"/>
        <v/>
      </c>
      <c r="I20" s="11"/>
      <c r="J20" s="24">
        <f t="shared" si="2"/>
        <v>-4.9644654251180073E-2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-0.45708720981072193</v>
      </c>
    </row>
    <row r="21" spans="2:14" x14ac:dyDescent="0.25">
      <c r="B21" s="28" t="s">
        <v>28</v>
      </c>
      <c r="C21" s="7" t="s">
        <v>29</v>
      </c>
      <c r="D21" s="33">
        <v>132</v>
      </c>
      <c r="E21" s="29">
        <v>112</v>
      </c>
      <c r="F21" s="6">
        <f t="shared" si="0"/>
        <v>-0.15151515151515152</v>
      </c>
      <c r="G21" s="38">
        <v>-0.72</v>
      </c>
      <c r="H21" s="31" t="str">
        <f t="shared" si="1"/>
        <v/>
      </c>
      <c r="I21" s="11"/>
      <c r="J21" s="24">
        <f t="shared" si="2"/>
        <v>-0.11549519158811627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-0.73289490146304781</v>
      </c>
    </row>
    <row r="24" spans="2:14" x14ac:dyDescent="0.25">
      <c r="F24" s="40" t="s">
        <v>34</v>
      </c>
      <c r="G24" s="40"/>
      <c r="H24" s="29">
        <f>COUNTA(G8:G21)</f>
        <v>14</v>
      </c>
    </row>
    <row r="25" spans="2:14" x14ac:dyDescent="0.25">
      <c r="F25" s="40" t="s">
        <v>35</v>
      </c>
      <c r="G25" s="40"/>
      <c r="H25" s="29">
        <f>COUNTIF(H8:H20,"=X")</f>
        <v>0</v>
      </c>
    </row>
    <row r="26" spans="2:14" x14ac:dyDescent="0.25">
      <c r="F26" s="40" t="s">
        <v>36</v>
      </c>
      <c r="G26" s="40"/>
      <c r="H26" s="29">
        <f>COUNTIF(H8:H20,"=XX")</f>
        <v>1</v>
      </c>
    </row>
    <row r="28" spans="2:14" x14ac:dyDescent="0.25">
      <c r="E28" s="39"/>
      <c r="F28" s="39"/>
      <c r="G28" s="39"/>
      <c r="H28" s="33"/>
    </row>
    <row r="29" spans="2:14" x14ac:dyDescent="0.25">
      <c r="E29" s="39"/>
      <c r="F29" s="39"/>
      <c r="G29" s="39"/>
      <c r="H29" s="33"/>
    </row>
  </sheetData>
  <sheetProtection password="DC07" sheet="1" objects="1" scenarios="1" selectLockedCells="1" selectUnlockedCells="1"/>
  <mergeCells count="8">
    <mergeCell ref="J5:N5"/>
    <mergeCell ref="F24:G24"/>
    <mergeCell ref="F25:G25"/>
    <mergeCell ref="E28:G28"/>
    <mergeCell ref="E29:G29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zoomScale="80" zoomScaleNormal="80" workbookViewId="0">
      <selection activeCell="K1" sqref="K1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.140625" style="9" bestFit="1" customWidth="1"/>
    <col min="5" max="5" width="10.42578125" style="26" bestFit="1" customWidth="1"/>
    <col min="6" max="6" width="15" style="27" bestFit="1" customWidth="1"/>
    <col min="7" max="7" width="12.7109375" style="6" bestFit="1" customWidth="1"/>
    <col min="8" max="8" width="12.7109375" style="7" bestFit="1" customWidth="1"/>
    <col min="9" max="9" width="9.140625" style="8"/>
    <col min="10" max="10" width="15" style="9" bestFit="1" customWidth="1"/>
    <col min="11" max="12" width="14.140625" style="10" bestFit="1" customWidth="1"/>
    <col min="13" max="14" width="11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18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246</v>
      </c>
      <c r="F8" s="6">
        <f t="shared" ref="F8:F21" si="0">(E8-D8)/D8</f>
        <v>1.9900497512437859E-2</v>
      </c>
      <c r="G8" s="38">
        <v>0.19</v>
      </c>
      <c r="H8" s="31" t="str">
        <f t="shared" ref="H8:H21" si="1">IF(ABS(G8)&gt;2,IF(ABS(G8)&gt;3,"XX","X"),"")</f>
        <v/>
      </c>
      <c r="I8" s="11"/>
      <c r="J8" s="24">
        <f t="shared" ref="J8:J21" si="2">(E8-K8)/K8</f>
        <v>1.9817143564110915E-3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2.1432080072041445E-2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5.2</v>
      </c>
      <c r="F9" s="6">
        <f t="shared" si="0"/>
        <v>-1.9422968131246419E-2</v>
      </c>
      <c r="G9" s="38">
        <v>-0.19</v>
      </c>
      <c r="H9" s="31" t="str">
        <f t="shared" si="1"/>
        <v/>
      </c>
      <c r="I9" s="11"/>
      <c r="J9" s="24">
        <f t="shared" si="2"/>
        <v>-1.7101591195982164E-2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-0.19144086656277678</v>
      </c>
    </row>
    <row r="10" spans="1:15" x14ac:dyDescent="0.25">
      <c r="B10" s="28" t="s">
        <v>18</v>
      </c>
      <c r="C10" s="7" t="s">
        <v>29</v>
      </c>
      <c r="D10" s="9">
        <v>62.55</v>
      </c>
      <c r="E10" s="29">
        <v>65.7</v>
      </c>
      <c r="F10" s="6">
        <f t="shared" si="0"/>
        <v>5.0359712230215924E-2</v>
      </c>
      <c r="G10" s="38">
        <v>0.34</v>
      </c>
      <c r="H10" s="31" t="str">
        <f t="shared" si="1"/>
        <v/>
      </c>
      <c r="I10" s="11"/>
      <c r="J10" s="24">
        <f t="shared" si="2"/>
        <v>5.4378695791441514E-2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0.50022439176515343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213</v>
      </c>
      <c r="F11" s="6">
        <f t="shared" si="0"/>
        <v>3.7506088650754936E-2</v>
      </c>
      <c r="G11" s="38">
        <v>0.25</v>
      </c>
      <c r="H11" s="31" t="str">
        <f t="shared" si="1"/>
        <v/>
      </c>
      <c r="I11" s="11"/>
      <c r="J11" s="24">
        <f t="shared" si="2"/>
        <v>4.9049904542739907E-2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0.523940242990097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213</v>
      </c>
      <c r="F12" s="6">
        <f t="shared" si="0"/>
        <v>2.0603737422137093E-2</v>
      </c>
      <c r="G12" s="38">
        <v>0.21</v>
      </c>
      <c r="H12" s="31" t="str">
        <f t="shared" si="1"/>
        <v/>
      </c>
      <c r="I12" s="11"/>
      <c r="J12" s="24">
        <f t="shared" si="2"/>
        <v>-3.7991593718777325E-3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-4.008794904148321E-2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221</v>
      </c>
      <c r="F13" s="6">
        <f t="shared" si="0"/>
        <v>0.20633187772925771</v>
      </c>
      <c r="G13" s="38">
        <v>1.25</v>
      </c>
      <c r="H13" s="31" t="str">
        <f t="shared" si="1"/>
        <v/>
      </c>
      <c r="I13" s="11"/>
      <c r="J13" s="24">
        <f>(E13-K13)/K13</f>
        <v>0.23892052528988747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2.1114284687018894</v>
      </c>
    </row>
    <row r="14" spans="1:15" x14ac:dyDescent="0.25">
      <c r="B14" s="28" t="s">
        <v>22</v>
      </c>
      <c r="C14" s="7" t="s">
        <v>29</v>
      </c>
      <c r="D14" s="33">
        <v>338</v>
      </c>
      <c r="E14" s="29">
        <v>341</v>
      </c>
      <c r="F14" s="6">
        <f t="shared" si="0"/>
        <v>8.8757396449704144E-3</v>
      </c>
      <c r="G14" s="38">
        <v>0.09</v>
      </c>
      <c r="H14" s="31" t="str">
        <f t="shared" si="1"/>
        <v/>
      </c>
      <c r="I14" s="11"/>
      <c r="J14" s="24">
        <f t="shared" si="2"/>
        <v>2.9136479637481665E-2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0.3481920791248887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1820</v>
      </c>
      <c r="F15" s="6">
        <f t="shared" si="0"/>
        <v>2.6508742244782856E-2</v>
      </c>
      <c r="G15" s="38">
        <v>0.27</v>
      </c>
      <c r="H15" s="31" t="str">
        <f t="shared" si="1"/>
        <v/>
      </c>
      <c r="I15" s="11"/>
      <c r="J15" s="24">
        <f t="shared" si="2"/>
        <v>3.9381098669636183E-2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0.86448934209657047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381</v>
      </c>
      <c r="F16" s="6">
        <f t="shared" si="0"/>
        <v>0.41741071428571425</v>
      </c>
      <c r="G16" s="38">
        <v>1.68</v>
      </c>
      <c r="H16" s="31" t="str">
        <f t="shared" si="1"/>
        <v/>
      </c>
      <c r="I16" s="11"/>
      <c r="J16" s="24">
        <f t="shared" si="2"/>
        <v>0.52635573162499905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2.2059575401291092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8240</v>
      </c>
      <c r="F17" s="6">
        <f t="shared" si="0"/>
        <v>-5.850091407678245E-2</v>
      </c>
      <c r="G17" s="38">
        <v>-0.59</v>
      </c>
      <c r="H17" s="31" t="str">
        <f t="shared" si="1"/>
        <v/>
      </c>
      <c r="I17" s="11"/>
      <c r="J17" s="24">
        <f t="shared" si="2"/>
        <v>-6.3714615254436488E-2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-1.1956099869851773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798</v>
      </c>
      <c r="F18" s="6">
        <f t="shared" si="0"/>
        <v>-2.8014616321559074E-2</v>
      </c>
      <c r="G18" s="38">
        <v>-0.28000000000000003</v>
      </c>
      <c r="H18" s="31" t="str">
        <f t="shared" si="1"/>
        <v/>
      </c>
      <c r="I18" s="11"/>
      <c r="J18" s="24">
        <f t="shared" si="2"/>
        <v>-1.9589106545628301E-2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-0.23177204500780424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188</v>
      </c>
      <c r="F19" s="6">
        <f t="shared" si="0"/>
        <v>0.15196078431372556</v>
      </c>
      <c r="G19" s="38">
        <v>1.3</v>
      </c>
      <c r="H19" s="31" t="str">
        <f t="shared" si="1"/>
        <v/>
      </c>
      <c r="I19" s="11"/>
      <c r="J19" s="24">
        <f t="shared" si="2"/>
        <v>0.16276059266396314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2.3034947812969895</v>
      </c>
    </row>
    <row r="20" spans="2:14" x14ac:dyDescent="0.25">
      <c r="B20" s="28" t="s">
        <v>27</v>
      </c>
      <c r="C20" s="7" t="s">
        <v>29</v>
      </c>
      <c r="D20" s="32">
        <v>243.7</v>
      </c>
      <c r="E20" s="29">
        <v>276</v>
      </c>
      <c r="F20" s="6">
        <f t="shared" si="0"/>
        <v>0.13254000820681169</v>
      </c>
      <c r="G20" s="38">
        <v>0.88</v>
      </c>
      <c r="H20" s="31" t="str">
        <f t="shared" si="1"/>
        <v/>
      </c>
      <c r="I20" s="11"/>
      <c r="J20" s="24">
        <f t="shared" si="2"/>
        <v>0.1454064429112415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1.3387831234059111</v>
      </c>
    </row>
    <row r="21" spans="2:14" x14ac:dyDescent="0.25">
      <c r="B21" s="28" t="s">
        <v>28</v>
      </c>
      <c r="C21" s="7" t="s">
        <v>29</v>
      </c>
      <c r="D21" s="33">
        <v>132</v>
      </c>
      <c r="E21" s="29">
        <v>149</v>
      </c>
      <c r="F21" s="6">
        <f t="shared" si="0"/>
        <v>0.12878787878787878</v>
      </c>
      <c r="G21" s="38">
        <v>0.61</v>
      </c>
      <c r="H21" s="31" t="str">
        <f t="shared" si="1"/>
        <v/>
      </c>
      <c r="I21" s="11"/>
      <c r="J21" s="24">
        <f t="shared" si="2"/>
        <v>0.17670728976223818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1.1213269568827948</v>
      </c>
    </row>
    <row r="24" spans="2:14" x14ac:dyDescent="0.25">
      <c r="F24" s="40" t="s">
        <v>34</v>
      </c>
      <c r="G24" s="40"/>
      <c r="H24" s="29">
        <f>COUNTA(G8:G21)</f>
        <v>14</v>
      </c>
    </row>
    <row r="25" spans="2:14" x14ac:dyDescent="0.25">
      <c r="F25" s="40" t="s">
        <v>35</v>
      </c>
      <c r="G25" s="40"/>
      <c r="H25" s="29">
        <f>COUNTIF(H8:H20,"=X")</f>
        <v>0</v>
      </c>
    </row>
    <row r="26" spans="2:14" x14ac:dyDescent="0.25">
      <c r="F26" s="40" t="s">
        <v>36</v>
      </c>
      <c r="G26" s="40"/>
      <c r="H26" s="29">
        <f>COUNTIF(H8:H20,"=XX")</f>
        <v>0</v>
      </c>
    </row>
    <row r="28" spans="2:14" x14ac:dyDescent="0.25">
      <c r="E28" s="39"/>
      <c r="F28" s="39"/>
      <c r="G28" s="39"/>
      <c r="H28" s="33"/>
    </row>
    <row r="29" spans="2:14" x14ac:dyDescent="0.25">
      <c r="E29" s="39"/>
      <c r="F29" s="39"/>
      <c r="G29" s="39"/>
      <c r="H29" s="33"/>
    </row>
  </sheetData>
  <sheetProtection password="DC07" sheet="1" objects="1" scenarios="1" selectLockedCells="1" selectUnlockedCells="1"/>
  <mergeCells count="8">
    <mergeCell ref="J5:N5"/>
    <mergeCell ref="F24:G24"/>
    <mergeCell ref="F25:G25"/>
    <mergeCell ref="E28:G28"/>
    <mergeCell ref="E29:G29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zoomScale="80" zoomScaleNormal="80" workbookViewId="0">
      <selection activeCell="K1" sqref="K1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" style="9" bestFit="1" customWidth="1"/>
    <col min="5" max="5" width="10.28515625" style="26" bestFit="1" customWidth="1"/>
    <col min="6" max="6" width="14.85546875" style="27" bestFit="1" customWidth="1"/>
    <col min="7" max="7" width="10" style="6" bestFit="1" customWidth="1"/>
    <col min="8" max="8" width="12.28515625" style="7" bestFit="1" customWidth="1"/>
    <col min="9" max="9" width="9.140625" style="8"/>
    <col min="10" max="10" width="14.85546875" style="9" bestFit="1" customWidth="1"/>
    <col min="11" max="12" width="14" style="10" bestFit="1" customWidth="1"/>
    <col min="13" max="14" width="10.85546875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19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255</v>
      </c>
      <c r="F8" s="6">
        <f t="shared" ref="F8:F21" si="0">(E8-D8)/D8</f>
        <v>5.7213930348258758E-2</v>
      </c>
      <c r="G8" s="38">
        <v>0.55000000000000004</v>
      </c>
      <c r="H8" s="31" t="str">
        <f t="shared" ref="H8:H21" si="1">IF(ABS(G8)&gt;2,IF(ABS(G8)&gt;3,"XX","X"),"")</f>
        <v/>
      </c>
      <c r="I8" s="11"/>
      <c r="J8" s="24">
        <f t="shared" ref="J8:J21" si="2">(E8-K8)/K8</f>
        <v>3.8639581954816378E-2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0.41788394564874598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6</v>
      </c>
      <c r="F9" s="6">
        <f t="shared" si="0"/>
        <v>0.1314350367716387</v>
      </c>
      <c r="G9" s="38">
        <v>1.28</v>
      </c>
      <c r="H9" s="31" t="str">
        <f t="shared" si="1"/>
        <v/>
      </c>
      <c r="I9" s="11"/>
      <c r="J9" s="24">
        <f t="shared" si="2"/>
        <v>0.13411354862002053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1.5013114084762975</v>
      </c>
    </row>
    <row r="10" spans="1:15" x14ac:dyDescent="0.25">
      <c r="B10" s="28" t="s">
        <v>18</v>
      </c>
      <c r="C10" s="7" t="s">
        <v>29</v>
      </c>
      <c r="D10" s="9">
        <v>62.55</v>
      </c>
      <c r="E10" s="29">
        <v>59.4</v>
      </c>
      <c r="F10" s="6">
        <f t="shared" si="0"/>
        <v>-5.0359712230215806E-2</v>
      </c>
      <c r="G10" s="38">
        <v>-0.34</v>
      </c>
      <c r="H10" s="31" t="str">
        <f t="shared" si="1"/>
        <v/>
      </c>
      <c r="I10" s="11"/>
      <c r="J10" s="24">
        <f t="shared" si="2"/>
        <v>-4.6726110654313216E-2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-0.42982899720967138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223</v>
      </c>
      <c r="F11" s="6">
        <f t="shared" si="0"/>
        <v>8.6215294690696484E-2</v>
      </c>
      <c r="G11" s="38">
        <v>0.56999999999999995</v>
      </c>
      <c r="H11" s="31" t="str">
        <f t="shared" si="1"/>
        <v/>
      </c>
      <c r="I11" s="11"/>
      <c r="J11" s="24">
        <f t="shared" si="2"/>
        <v>9.8301073770098585E-2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1.0500303508728484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229</v>
      </c>
      <c r="F12" s="6">
        <f t="shared" si="0"/>
        <v>9.7268806899856314E-2</v>
      </c>
      <c r="G12" s="38">
        <v>0.97</v>
      </c>
      <c r="H12" s="31" t="str">
        <f t="shared" si="1"/>
        <v/>
      </c>
      <c r="I12" s="11"/>
      <c r="J12" s="24">
        <f t="shared" si="2"/>
        <v>7.1032828656525812E-2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0.7495238121710619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192</v>
      </c>
      <c r="F13" s="6">
        <f t="shared" si="0"/>
        <v>4.8034934497816657E-2</v>
      </c>
      <c r="G13" s="38">
        <v>0.28999999999999998</v>
      </c>
      <c r="H13" s="31" t="str">
        <f t="shared" si="1"/>
        <v/>
      </c>
      <c r="I13" s="11"/>
      <c r="J13" s="24">
        <f t="shared" si="2"/>
        <v>7.6347243690761971E-2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0.67470864480984194</v>
      </c>
    </row>
    <row r="14" spans="1:15" x14ac:dyDescent="0.25">
      <c r="B14" s="28" t="s">
        <v>22</v>
      </c>
      <c r="C14" s="7" t="s">
        <v>29</v>
      </c>
      <c r="D14" s="33">
        <v>338</v>
      </c>
      <c r="E14" s="29">
        <v>370</v>
      </c>
      <c r="F14" s="6">
        <f t="shared" si="0"/>
        <v>9.4674556213017749E-2</v>
      </c>
      <c r="G14" s="38">
        <v>0.95</v>
      </c>
      <c r="H14" s="31" t="str">
        <f t="shared" si="1"/>
        <v/>
      </c>
      <c r="I14" s="11"/>
      <c r="J14" s="24">
        <f t="shared" si="2"/>
        <v>0.1166583503397895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1.3941119194042004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1862</v>
      </c>
      <c r="F15" s="6">
        <f t="shared" si="0"/>
        <v>5.0197405527354765E-2</v>
      </c>
      <c r="G15" s="38">
        <v>0.49</v>
      </c>
      <c r="H15" s="31" t="str">
        <f t="shared" si="1"/>
        <v/>
      </c>
      <c r="I15" s="11"/>
      <c r="J15" s="24">
        <f t="shared" si="2"/>
        <v>6.3366816331243164E-2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1.3910210535387459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274</v>
      </c>
      <c r="F16" s="6">
        <f t="shared" si="0"/>
        <v>1.9345238095238051E-2</v>
      </c>
      <c r="G16" s="38">
        <v>0.08</v>
      </c>
      <c r="H16" s="31" t="str">
        <f t="shared" si="1"/>
        <v/>
      </c>
      <c r="I16" s="11"/>
      <c r="J16" s="24">
        <f t="shared" si="2"/>
        <v>9.7694148202755224E-2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0.40943629926670494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9041</v>
      </c>
      <c r="F17" s="6">
        <f t="shared" si="0"/>
        <v>3.3021023765996346E-2</v>
      </c>
      <c r="G17" s="38">
        <v>0.33</v>
      </c>
      <c r="H17" s="31" t="str">
        <f t="shared" si="1"/>
        <v/>
      </c>
      <c r="I17" s="11"/>
      <c r="J17" s="24">
        <f t="shared" si="2"/>
        <v>2.7300505277262101E-2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0.51229622322742197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770</v>
      </c>
      <c r="F18" s="6">
        <f t="shared" si="0"/>
        <v>-6.2119366626065771E-2</v>
      </c>
      <c r="G18" s="38">
        <v>-0.61</v>
      </c>
      <c r="H18" s="31" t="str">
        <f t="shared" si="1"/>
        <v/>
      </c>
      <c r="I18" s="11"/>
      <c r="J18" s="24">
        <f t="shared" si="2"/>
        <v>-5.3989488772097485E-2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-0.63878636794833821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170</v>
      </c>
      <c r="F19" s="6">
        <f t="shared" si="0"/>
        <v>4.1666666666666741E-2</v>
      </c>
      <c r="G19" s="38">
        <v>0.36</v>
      </c>
      <c r="H19" s="31" t="str">
        <f t="shared" si="1"/>
        <v/>
      </c>
      <c r="I19" s="11"/>
      <c r="J19" s="24">
        <f t="shared" si="2"/>
        <v>5.143245081315817E-2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0.72790581613343663</v>
      </c>
    </row>
    <row r="20" spans="2:14" x14ac:dyDescent="0.25">
      <c r="B20" s="28" t="s">
        <v>27</v>
      </c>
      <c r="C20" s="7" t="s">
        <v>29</v>
      </c>
      <c r="D20" s="32">
        <v>243.7</v>
      </c>
      <c r="E20" s="29">
        <v>262</v>
      </c>
      <c r="F20" s="6">
        <f t="shared" si="0"/>
        <v>7.5092326631103865E-2</v>
      </c>
      <c r="G20" s="38">
        <v>0.5</v>
      </c>
      <c r="H20" s="31" t="str">
        <f t="shared" si="1"/>
        <v/>
      </c>
      <c r="I20" s="11"/>
      <c r="J20" s="24">
        <f t="shared" si="2"/>
        <v>8.7306116096903141E-2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0.80384302414989273</v>
      </c>
    </row>
    <row r="21" spans="2:14" x14ac:dyDescent="0.25">
      <c r="B21" s="28" t="s">
        <v>28</v>
      </c>
      <c r="C21" s="7" t="s">
        <v>29</v>
      </c>
      <c r="D21" s="33">
        <v>132</v>
      </c>
      <c r="E21" s="29">
        <v>124</v>
      </c>
      <c r="F21" s="6">
        <f t="shared" si="0"/>
        <v>-6.0606060606060608E-2</v>
      </c>
      <c r="G21" s="38">
        <v>-0.28999999999999998</v>
      </c>
      <c r="H21" s="31" t="str">
        <f t="shared" si="1"/>
        <v/>
      </c>
      <c r="I21" s="11"/>
      <c r="J21" s="24">
        <f t="shared" si="2"/>
        <v>-2.0726819258271585E-2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-0.13152565010763939</v>
      </c>
    </row>
    <row r="24" spans="2:14" x14ac:dyDescent="0.25">
      <c r="F24" s="40" t="s">
        <v>34</v>
      </c>
      <c r="G24" s="40"/>
      <c r="H24" s="29">
        <f>COUNTA(G8:G21)</f>
        <v>14</v>
      </c>
    </row>
    <row r="25" spans="2:14" x14ac:dyDescent="0.25">
      <c r="F25" s="40" t="s">
        <v>35</v>
      </c>
      <c r="G25" s="40"/>
      <c r="H25" s="29">
        <f>COUNTIF(H8:H20,"=X")</f>
        <v>0</v>
      </c>
    </row>
    <row r="26" spans="2:14" x14ac:dyDescent="0.25">
      <c r="F26" s="40" t="s">
        <v>36</v>
      </c>
      <c r="G26" s="40"/>
      <c r="H26" s="29">
        <f>COUNTIF(H8:H20,"=XX")</f>
        <v>0</v>
      </c>
    </row>
    <row r="28" spans="2:14" x14ac:dyDescent="0.25">
      <c r="E28" s="39"/>
      <c r="F28" s="39"/>
      <c r="G28" s="39"/>
      <c r="H28" s="33"/>
    </row>
    <row r="29" spans="2:14" x14ac:dyDescent="0.25">
      <c r="E29" s="39"/>
      <c r="F29" s="39"/>
      <c r="G29" s="39"/>
      <c r="H29" s="33"/>
    </row>
  </sheetData>
  <sheetProtection password="DC07" sheet="1" objects="1" scenarios="1" selectLockedCells="1" selectUnlockedCells="1"/>
  <mergeCells count="8">
    <mergeCell ref="J5:N5"/>
    <mergeCell ref="F24:G24"/>
    <mergeCell ref="F25:G25"/>
    <mergeCell ref="E28:G28"/>
    <mergeCell ref="E29:G29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"/>
  <sheetViews>
    <sheetView zoomScale="80" zoomScaleNormal="80" workbookViewId="0">
      <selection activeCell="K1" sqref="K1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" style="9" bestFit="1" customWidth="1"/>
    <col min="5" max="5" width="10.28515625" style="26" bestFit="1" customWidth="1"/>
    <col min="6" max="6" width="14.85546875" style="27" bestFit="1" customWidth="1"/>
    <col min="7" max="7" width="10" style="6" bestFit="1" customWidth="1"/>
    <col min="8" max="8" width="12.28515625" style="7" bestFit="1" customWidth="1"/>
    <col min="9" max="9" width="9.140625" style="8"/>
    <col min="10" max="10" width="14.85546875" style="9" bestFit="1" customWidth="1"/>
    <col min="11" max="12" width="14" style="10" bestFit="1" customWidth="1"/>
    <col min="13" max="14" width="10.85546875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21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243</v>
      </c>
      <c r="F8" s="6">
        <f t="shared" ref="F8:F21" si="0">(E8-D8)/D8</f>
        <v>7.4626865671642267E-3</v>
      </c>
      <c r="G8" s="38">
        <v>7.0000000000000007E-2</v>
      </c>
      <c r="H8" s="31" t="str">
        <f t="shared" ref="H8:H21" si="1">IF(ABS(G8)&gt;2,IF(ABS(G8)&gt;3,"XX","X"),"")</f>
        <v/>
      </c>
      <c r="I8" s="11"/>
      <c r="J8" s="24">
        <f t="shared" ref="J8:J21" si="2">(E8-K8)/K8</f>
        <v>-1.0237574843057337E-2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-0.11071854178686008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5</v>
      </c>
      <c r="F9" s="6">
        <f t="shared" si="0"/>
        <v>-5.7137469356967743E-2</v>
      </c>
      <c r="G9" s="38">
        <v>-0.55000000000000004</v>
      </c>
      <c r="H9" s="31" t="str">
        <f t="shared" si="1"/>
        <v/>
      </c>
      <c r="I9" s="11"/>
      <c r="J9" s="24">
        <f t="shared" si="2"/>
        <v>-5.4905376149982879E-2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-0.61462893532254592</v>
      </c>
    </row>
    <row r="10" spans="1:15" x14ac:dyDescent="0.25">
      <c r="B10" s="28" t="s">
        <v>18</v>
      </c>
      <c r="C10" s="7" t="s">
        <v>29</v>
      </c>
      <c r="D10" s="9">
        <v>62.55</v>
      </c>
      <c r="E10" s="29">
        <v>71</v>
      </c>
      <c r="F10" s="6">
        <f t="shared" si="0"/>
        <v>0.13509192645883297</v>
      </c>
      <c r="G10" s="38">
        <v>0.9</v>
      </c>
      <c r="H10" s="31" t="str">
        <f t="shared" si="1"/>
        <v/>
      </c>
      <c r="I10" s="11"/>
      <c r="J10" s="24">
        <f t="shared" si="2"/>
        <v>0.13943512026167951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1.2826502586804813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184</v>
      </c>
      <c r="F11" s="6">
        <f t="shared" si="0"/>
        <v>-0.10375060886507555</v>
      </c>
      <c r="G11" s="38">
        <v>-0.69</v>
      </c>
      <c r="H11" s="31" t="str">
        <f t="shared" si="1"/>
        <v/>
      </c>
      <c r="I11" s="11"/>
      <c r="J11" s="24">
        <f t="shared" si="2"/>
        <v>-9.3778486216600274E-2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-1.001721069869882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221</v>
      </c>
      <c r="F12" s="6">
        <f t="shared" si="0"/>
        <v>5.8936272160996707E-2</v>
      </c>
      <c r="G12" s="38">
        <v>0.59</v>
      </c>
      <c r="H12" s="31" t="str">
        <f t="shared" si="1"/>
        <v/>
      </c>
      <c r="I12" s="11"/>
      <c r="J12" s="24">
        <f t="shared" si="2"/>
        <v>3.3616834642324046E-2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0.35471793156478937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176</v>
      </c>
      <c r="F13" s="6">
        <f t="shared" si="0"/>
        <v>-3.9301310043668061E-2</v>
      </c>
      <c r="G13" s="38">
        <v>-0.24</v>
      </c>
      <c r="H13" s="31" t="str">
        <f t="shared" si="1"/>
        <v/>
      </c>
      <c r="I13" s="11"/>
      <c r="J13" s="24">
        <f t="shared" si="2"/>
        <v>-1.334835995013486E-2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-0.11796436147542572</v>
      </c>
    </row>
    <row r="14" spans="1:15" x14ac:dyDescent="0.25">
      <c r="B14" s="28" t="s">
        <v>22</v>
      </c>
      <c r="C14" s="7" t="s">
        <v>29</v>
      </c>
      <c r="D14" s="33">
        <v>338</v>
      </c>
      <c r="E14" s="29">
        <v>333</v>
      </c>
      <c r="F14" s="6">
        <f t="shared" si="0"/>
        <v>-1.4792899408284023E-2</v>
      </c>
      <c r="G14" s="38">
        <v>-0.15</v>
      </c>
      <c r="H14" s="31" t="str">
        <f t="shared" si="1"/>
        <v/>
      </c>
      <c r="I14" s="11"/>
      <c r="J14" s="24">
        <f t="shared" si="2"/>
        <v>4.9925153058105413E-3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5.9662468013354411E-2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1740</v>
      </c>
      <c r="F15" s="6">
        <f t="shared" si="0"/>
        <v>-1.8612521150592216E-2</v>
      </c>
      <c r="G15" s="38">
        <v>-0.19</v>
      </c>
      <c r="H15" s="31" t="str">
        <f t="shared" si="1"/>
        <v/>
      </c>
      <c r="I15" s="11"/>
      <c r="J15" s="24">
        <f t="shared" si="2"/>
        <v>-6.305982590567606E-3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-0.13842820350757318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219</v>
      </c>
      <c r="F16" s="6">
        <f t="shared" si="0"/>
        <v>-0.18526785714285718</v>
      </c>
      <c r="G16" s="38">
        <v>-0.75</v>
      </c>
      <c r="H16" s="31" t="str">
        <f t="shared" si="1"/>
        <v/>
      </c>
      <c r="I16" s="11"/>
      <c r="J16" s="24">
        <f t="shared" si="2"/>
        <v>-0.12264591804232337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-0.51400919837284864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8620</v>
      </c>
      <c r="F17" s="6">
        <f t="shared" si="0"/>
        <v>-1.5082266910420476E-2</v>
      </c>
      <c r="G17" s="38">
        <v>-0.15</v>
      </c>
      <c r="H17" s="31" t="str">
        <f t="shared" si="1"/>
        <v/>
      </c>
      <c r="I17" s="11"/>
      <c r="J17" s="24">
        <f t="shared" si="2"/>
        <v>-2.0536405763743024E-2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-0.38536734044237114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840</v>
      </c>
      <c r="F18" s="6">
        <f t="shared" si="0"/>
        <v>2.3142509135200974E-2</v>
      </c>
      <c r="G18" s="38">
        <v>0.23</v>
      </c>
      <c r="H18" s="31" t="str">
        <f t="shared" si="1"/>
        <v/>
      </c>
      <c r="I18" s="11"/>
      <c r="J18" s="24">
        <f t="shared" si="2"/>
        <v>3.2011466794075474E-2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0.37874943940299666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157</v>
      </c>
      <c r="F19" s="6">
        <f t="shared" si="0"/>
        <v>-3.7990196078431307E-2</v>
      </c>
      <c r="G19" s="38">
        <v>-0.32</v>
      </c>
      <c r="H19" s="31" t="str">
        <f t="shared" si="1"/>
        <v/>
      </c>
      <c r="I19" s="11"/>
      <c r="J19" s="24">
        <f t="shared" si="2"/>
        <v>-2.8971207190200982E-2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-0.41001954759579584</v>
      </c>
    </row>
    <row r="20" spans="2:14" x14ac:dyDescent="0.25">
      <c r="B20" s="28" t="s">
        <v>27</v>
      </c>
      <c r="C20" s="7" t="s">
        <v>29</v>
      </c>
      <c r="D20" s="32">
        <v>243.7</v>
      </c>
      <c r="E20" s="29">
        <v>237</v>
      </c>
      <c r="F20" s="6">
        <f t="shared" si="0"/>
        <v>-2.7492819039802992E-2</v>
      </c>
      <c r="G20" s="38">
        <v>-0.18</v>
      </c>
      <c r="H20" s="31" t="str">
        <f t="shared" si="1"/>
        <v/>
      </c>
      <c r="I20" s="11"/>
      <c r="J20" s="24">
        <f t="shared" si="2"/>
        <v>-1.6444467500129595E-2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-0.15140715309299718</v>
      </c>
    </row>
    <row r="21" spans="2:14" x14ac:dyDescent="0.25">
      <c r="B21" s="28" t="s">
        <v>28</v>
      </c>
      <c r="C21" s="7" t="s">
        <v>29</v>
      </c>
      <c r="D21" s="33">
        <v>132</v>
      </c>
      <c r="E21" s="29">
        <v>119</v>
      </c>
      <c r="F21" s="6">
        <f t="shared" si="0"/>
        <v>-9.8484848484848481E-2</v>
      </c>
      <c r="G21" s="38">
        <v>-0.47</v>
      </c>
      <c r="H21" s="31" t="str">
        <f t="shared" si="1"/>
        <v/>
      </c>
      <c r="I21" s="11"/>
      <c r="J21" s="24">
        <f t="shared" si="2"/>
        <v>-6.0213641062373535E-2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-0.38209617150572622</v>
      </c>
    </row>
    <row r="24" spans="2:14" x14ac:dyDescent="0.25">
      <c r="F24" s="40" t="s">
        <v>34</v>
      </c>
      <c r="G24" s="40"/>
      <c r="H24" s="29">
        <f>COUNTA(G8:G21)</f>
        <v>14</v>
      </c>
    </row>
    <row r="25" spans="2:14" x14ac:dyDescent="0.25">
      <c r="F25" s="40" t="s">
        <v>35</v>
      </c>
      <c r="G25" s="40"/>
      <c r="H25" s="29">
        <f>COUNTIF(H8:H20,"=X")</f>
        <v>0</v>
      </c>
    </row>
    <row r="26" spans="2:14" x14ac:dyDescent="0.25">
      <c r="F26" s="40" t="s">
        <v>36</v>
      </c>
      <c r="G26" s="40"/>
      <c r="H26" s="29">
        <f>COUNTIF(H8:H20,"=XX")</f>
        <v>0</v>
      </c>
    </row>
    <row r="28" spans="2:14" x14ac:dyDescent="0.25">
      <c r="E28" s="39"/>
      <c r="F28" s="39"/>
      <c r="G28" s="39"/>
      <c r="H28" s="33"/>
    </row>
    <row r="29" spans="2:14" x14ac:dyDescent="0.25">
      <c r="E29" s="39"/>
      <c r="F29" s="39"/>
      <c r="G29" s="39"/>
      <c r="H29" s="33"/>
    </row>
  </sheetData>
  <sheetProtection password="DC07" sheet="1" objects="1" scenarios="1" selectLockedCells="1" selectUnlockedCells="1"/>
  <sortState ref="A60:K85">
    <sortCondition ref="A60"/>
  </sortState>
  <mergeCells count="8">
    <mergeCell ref="J5:N5"/>
    <mergeCell ref="F24:G24"/>
    <mergeCell ref="F25:G25"/>
    <mergeCell ref="E28:G28"/>
    <mergeCell ref="E29:G29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zoomScale="80" zoomScaleNormal="80" workbookViewId="0">
      <selection activeCell="K1" sqref="K1"/>
    </sheetView>
  </sheetViews>
  <sheetFormatPr defaultRowHeight="15.75" x14ac:dyDescent="0.25"/>
  <cols>
    <col min="1" max="1" width="11.140625" style="11" bestFit="1" customWidth="1"/>
    <col min="2" max="2" width="12.28515625" style="28" bestFit="1" customWidth="1"/>
    <col min="3" max="3" width="16.85546875" style="7" bestFit="1" customWidth="1"/>
    <col min="4" max="4" width="14" style="9" bestFit="1" customWidth="1"/>
    <col min="5" max="5" width="10.28515625" style="26" bestFit="1" customWidth="1"/>
    <col min="6" max="6" width="14.85546875" style="27" bestFit="1" customWidth="1"/>
    <col min="7" max="7" width="10" style="6" bestFit="1" customWidth="1"/>
    <col min="8" max="8" width="12.28515625" style="7" bestFit="1" customWidth="1"/>
    <col min="9" max="9" width="9.140625" style="8"/>
    <col min="10" max="10" width="14.85546875" style="9" bestFit="1" customWidth="1"/>
    <col min="11" max="12" width="14" style="10" bestFit="1" customWidth="1"/>
    <col min="13" max="14" width="10.85546875" style="11" bestFit="1" customWidth="1"/>
    <col min="15" max="16384" width="9.140625" style="11"/>
  </cols>
  <sheetData>
    <row r="1" spans="1:15" x14ac:dyDescent="0.25">
      <c r="A1" s="1" t="s">
        <v>13</v>
      </c>
      <c r="B1" s="2"/>
      <c r="C1" s="3" t="s">
        <v>14</v>
      </c>
      <c r="D1" s="4"/>
      <c r="E1" s="5"/>
      <c r="F1" s="5" t="s">
        <v>37</v>
      </c>
      <c r="G1" s="5">
        <v>22</v>
      </c>
      <c r="H1" s="5"/>
      <c r="I1" s="5"/>
      <c r="J1" s="6"/>
      <c r="K1" s="7"/>
      <c r="L1" s="8"/>
      <c r="M1" s="9"/>
      <c r="N1" s="10"/>
    </row>
    <row r="2" spans="1:15" x14ac:dyDescent="0.25">
      <c r="B2" s="14"/>
      <c r="C2" s="25"/>
      <c r="D2" s="4"/>
      <c r="F2" s="5"/>
    </row>
    <row r="3" spans="1:15" x14ac:dyDescent="0.25">
      <c r="A3" s="41" t="s">
        <v>15</v>
      </c>
      <c r="B3" s="41"/>
      <c r="C3" s="41"/>
      <c r="D3" s="41"/>
    </row>
    <row r="4" spans="1:15" x14ac:dyDescent="0.25">
      <c r="B4" s="14"/>
      <c r="C4" s="25"/>
      <c r="D4" s="4"/>
      <c r="F4" s="5"/>
    </row>
    <row r="5" spans="1:15" ht="47.25" customHeight="1" x14ac:dyDescent="0.25">
      <c r="A5" s="12"/>
      <c r="B5" s="12"/>
      <c r="C5" s="12"/>
      <c r="D5" s="12"/>
      <c r="E5" s="12"/>
      <c r="F5" s="42" t="s">
        <v>30</v>
      </c>
      <c r="G5" s="42"/>
      <c r="H5" s="42"/>
      <c r="I5" s="13"/>
      <c r="J5" s="43" t="s">
        <v>31</v>
      </c>
      <c r="K5" s="43"/>
      <c r="L5" s="43"/>
      <c r="M5" s="43"/>
      <c r="N5" s="43"/>
      <c r="O5" s="10"/>
    </row>
    <row r="6" spans="1:15" s="17" customFormat="1" x14ac:dyDescent="0.25">
      <c r="A6" s="1" t="s">
        <v>0</v>
      </c>
      <c r="B6" s="14" t="s">
        <v>1</v>
      </c>
      <c r="C6" s="15" t="s">
        <v>2</v>
      </c>
      <c r="D6" s="16" t="s">
        <v>3</v>
      </c>
      <c r="E6" s="17" t="s">
        <v>4</v>
      </c>
      <c r="F6" s="18" t="s">
        <v>5</v>
      </c>
      <c r="G6" s="19" t="s">
        <v>9</v>
      </c>
      <c r="H6" s="20" t="s">
        <v>10</v>
      </c>
      <c r="I6" s="20"/>
      <c r="J6" s="18" t="s">
        <v>5</v>
      </c>
      <c r="K6" s="21" t="s">
        <v>6</v>
      </c>
      <c r="L6" s="20" t="s">
        <v>7</v>
      </c>
      <c r="M6" s="22" t="s">
        <v>8</v>
      </c>
      <c r="N6" s="20" t="s">
        <v>9</v>
      </c>
    </row>
    <row r="7" spans="1:15" s="17" customFormat="1" x14ac:dyDescent="0.25">
      <c r="A7" s="1"/>
      <c r="B7" s="14"/>
      <c r="C7" s="15"/>
      <c r="D7" s="23"/>
      <c r="F7" s="18" t="s">
        <v>11</v>
      </c>
      <c r="G7" s="18" t="s">
        <v>11</v>
      </c>
      <c r="J7" s="18" t="s">
        <v>32</v>
      </c>
      <c r="K7" s="21"/>
      <c r="L7" s="20" t="s">
        <v>33</v>
      </c>
      <c r="M7" s="20" t="s">
        <v>33</v>
      </c>
      <c r="N7" s="20" t="s">
        <v>33</v>
      </c>
    </row>
    <row r="8" spans="1:15" x14ac:dyDescent="0.25">
      <c r="B8" s="28" t="s">
        <v>16</v>
      </c>
      <c r="C8" s="7" t="s">
        <v>29</v>
      </c>
      <c r="D8" s="32">
        <v>241.2</v>
      </c>
      <c r="E8" s="29">
        <v>338</v>
      </c>
      <c r="F8" s="6">
        <f t="shared" ref="F8:F19" si="0">(E8-D8)/D8</f>
        <v>0.40132669983416258</v>
      </c>
      <c r="G8" s="38">
        <v>3.85</v>
      </c>
      <c r="H8" s="31" t="str">
        <f t="shared" ref="H8:H19" si="1">IF(ABS(G8)&gt;2,IF(ABS(G8)&gt;3,"XX","X"),"")</f>
        <v>XX</v>
      </c>
      <c r="I8" s="11"/>
      <c r="J8" s="24">
        <f t="shared" ref="J8:J21" si="2">(E8-K8)/K8</f>
        <v>0.37670658314010957</v>
      </c>
      <c r="K8" s="32">
        <v>245.51346244677703</v>
      </c>
      <c r="L8" s="32">
        <v>22.701368769971651</v>
      </c>
      <c r="M8" s="30">
        <f t="shared" ref="M8:M21" si="3">L8/K8</f>
        <v>9.2464863408021486E-2</v>
      </c>
      <c r="N8" s="10">
        <f>(E8-K8)/L8</f>
        <v>4.0740511504116883</v>
      </c>
    </row>
    <row r="9" spans="1:15" x14ac:dyDescent="0.25">
      <c r="B9" s="28" t="s">
        <v>17</v>
      </c>
      <c r="C9" s="7" t="s">
        <v>29</v>
      </c>
      <c r="D9" s="34">
        <v>5.3029999999999999</v>
      </c>
      <c r="E9" s="29">
        <v>5</v>
      </c>
      <c r="F9" s="6">
        <f t="shared" si="0"/>
        <v>-5.7137469356967743E-2</v>
      </c>
      <c r="G9" s="38">
        <v>-0.55000000000000004</v>
      </c>
      <c r="H9" s="31" t="str">
        <f t="shared" si="1"/>
        <v/>
      </c>
      <c r="I9" s="11"/>
      <c r="J9" s="24">
        <f t="shared" si="2"/>
        <v>-5.4905376149982879E-2</v>
      </c>
      <c r="K9" s="32">
        <v>5.2904755500899778</v>
      </c>
      <c r="L9" s="32">
        <v>0.47260311611841321</v>
      </c>
      <c r="M9" s="30">
        <f t="shared" si="3"/>
        <v>8.933093285165554E-2</v>
      </c>
      <c r="N9" s="10">
        <f t="shared" ref="N9:N21" si="4">(E9-K9)/L9</f>
        <v>-0.61462893532254592</v>
      </c>
    </row>
    <row r="10" spans="1:15" x14ac:dyDescent="0.25">
      <c r="B10" s="28" t="s">
        <v>18</v>
      </c>
      <c r="C10" s="7" t="s">
        <v>29</v>
      </c>
      <c r="D10" s="9">
        <v>62.55</v>
      </c>
      <c r="E10" s="29"/>
      <c r="F10" s="6"/>
      <c r="G10" s="37"/>
      <c r="H10" s="31"/>
      <c r="I10" s="11"/>
      <c r="J10" s="24">
        <f t="shared" si="2"/>
        <v>-1</v>
      </c>
      <c r="K10" s="32">
        <v>62.311577673412714</v>
      </c>
      <c r="L10" s="32">
        <v>6.7738046811961414</v>
      </c>
      <c r="M10" s="30">
        <f t="shared" si="3"/>
        <v>0.10870860495137821</v>
      </c>
      <c r="N10" s="10">
        <f t="shared" si="4"/>
        <v>-9.1989038075437275</v>
      </c>
    </row>
    <row r="11" spans="1:15" x14ac:dyDescent="0.25">
      <c r="B11" s="28" t="s">
        <v>19</v>
      </c>
      <c r="C11" s="7" t="s">
        <v>29</v>
      </c>
      <c r="D11" s="32">
        <v>205.3</v>
      </c>
      <c r="E11" s="29">
        <v>190</v>
      </c>
      <c r="F11" s="6">
        <f t="shared" si="0"/>
        <v>-7.4525085241110622E-2</v>
      </c>
      <c r="G11" s="38">
        <v>-0.5</v>
      </c>
      <c r="H11" s="31" t="str">
        <f t="shared" si="1"/>
        <v/>
      </c>
      <c r="I11" s="11"/>
      <c r="J11" s="24">
        <f t="shared" si="2"/>
        <v>-6.4227784680185057E-2</v>
      </c>
      <c r="K11" s="32">
        <v>203.04086495565002</v>
      </c>
      <c r="L11" s="32">
        <v>19.008150600369547</v>
      </c>
      <c r="M11" s="30">
        <f t="shared" si="3"/>
        <v>9.3617364191792007E-2</v>
      </c>
      <c r="N11" s="10">
        <f t="shared" si="4"/>
        <v>-0.68606700514023122</v>
      </c>
    </row>
    <row r="12" spans="1:15" x14ac:dyDescent="0.25">
      <c r="B12" s="28" t="s">
        <v>20</v>
      </c>
      <c r="C12" s="7" t="s">
        <v>29</v>
      </c>
      <c r="D12" s="32">
        <v>208.7</v>
      </c>
      <c r="E12" s="29">
        <v>262</v>
      </c>
      <c r="F12" s="6">
        <f t="shared" si="0"/>
        <v>0.25539051269765223</v>
      </c>
      <c r="G12" s="38">
        <v>2.5499999999999998</v>
      </c>
      <c r="H12" s="31" t="str">
        <f t="shared" si="1"/>
        <v>X</v>
      </c>
      <c r="I12" s="11"/>
      <c r="J12" s="24">
        <f t="shared" si="2"/>
        <v>0.22537380396510814</v>
      </c>
      <c r="K12" s="32">
        <v>213.81230703007611</v>
      </c>
      <c r="L12" s="32">
        <v>20.263122696437613</v>
      </c>
      <c r="M12" s="30">
        <f t="shared" si="3"/>
        <v>9.4770609689868238E-2</v>
      </c>
      <c r="N12" s="10">
        <f t="shared" si="4"/>
        <v>2.3780980696719363</v>
      </c>
    </row>
    <row r="13" spans="1:15" x14ac:dyDescent="0.25">
      <c r="B13" s="28" t="s">
        <v>21</v>
      </c>
      <c r="C13" s="7" t="s">
        <v>29</v>
      </c>
      <c r="D13" s="32">
        <v>183.2</v>
      </c>
      <c r="E13" s="29">
        <v>183</v>
      </c>
      <c r="F13" s="6">
        <f t="shared" si="0"/>
        <v>-1.0917030567684969E-3</v>
      </c>
      <c r="G13" s="38">
        <v>-0.01</v>
      </c>
      <c r="H13" s="31" t="str">
        <f t="shared" si="1"/>
        <v/>
      </c>
      <c r="I13" s="11"/>
      <c r="J13" s="24">
        <f t="shared" si="2"/>
        <v>2.5893466642757504E-2</v>
      </c>
      <c r="K13" s="32">
        <v>178.38109506522991</v>
      </c>
      <c r="L13" s="32">
        <v>20.184868001222071</v>
      </c>
      <c r="M13" s="30">
        <f t="shared" si="3"/>
        <v>0.11315586998633977</v>
      </c>
      <c r="N13" s="10">
        <f t="shared" si="4"/>
        <v>0.22883007877437886</v>
      </c>
    </row>
    <row r="14" spans="1:15" x14ac:dyDescent="0.25">
      <c r="B14" s="28" t="s">
        <v>22</v>
      </c>
      <c r="C14" s="7" t="s">
        <v>29</v>
      </c>
      <c r="D14" s="33">
        <v>338</v>
      </c>
      <c r="E14" s="29"/>
      <c r="F14" s="6"/>
      <c r="G14" s="37"/>
      <c r="H14" s="31"/>
      <c r="I14" s="11"/>
      <c r="J14" s="24">
        <f t="shared" si="2"/>
        <v>-1</v>
      </c>
      <c r="K14" s="32">
        <v>331.34575126529273</v>
      </c>
      <c r="L14" s="32">
        <v>27.726790221567629</v>
      </c>
      <c r="M14" s="30">
        <f t="shared" si="3"/>
        <v>8.3679329267657074E-2</v>
      </c>
      <c r="N14" s="10">
        <f t="shared" si="4"/>
        <v>-11.95038259450426</v>
      </c>
    </row>
    <row r="15" spans="1:15" x14ac:dyDescent="0.25">
      <c r="B15" s="28" t="s">
        <v>23</v>
      </c>
      <c r="C15" s="7" t="s">
        <v>29</v>
      </c>
      <c r="D15" s="33">
        <v>1773</v>
      </c>
      <c r="E15" s="29">
        <v>1700</v>
      </c>
      <c r="F15" s="6">
        <f t="shared" si="0"/>
        <v>-4.117315284827975E-2</v>
      </c>
      <c r="G15" s="38">
        <v>-0.41</v>
      </c>
      <c r="H15" s="31" t="str">
        <f t="shared" si="1"/>
        <v/>
      </c>
      <c r="I15" s="11"/>
      <c r="J15" s="24">
        <f t="shared" si="2"/>
        <v>-2.91495232206695E-2</v>
      </c>
      <c r="K15" s="32">
        <v>1751.0420406235239</v>
      </c>
      <c r="L15" s="32">
        <v>79.767275336487515</v>
      </c>
      <c r="M15" s="30">
        <f t="shared" si="3"/>
        <v>4.5554174877539433E-2</v>
      </c>
      <c r="N15" s="10">
        <f t="shared" si="4"/>
        <v>-0.63988697630964497</v>
      </c>
    </row>
    <row r="16" spans="1:15" x14ac:dyDescent="0.25">
      <c r="B16" s="28" t="s">
        <v>24</v>
      </c>
      <c r="C16" s="7" t="s">
        <v>29</v>
      </c>
      <c r="D16" s="32">
        <v>268.8</v>
      </c>
      <c r="E16" s="29">
        <v>137</v>
      </c>
      <c r="F16" s="6">
        <f t="shared" si="0"/>
        <v>-0.49032738095238099</v>
      </c>
      <c r="G16" s="38">
        <v>-1.98</v>
      </c>
      <c r="H16" s="31" t="str">
        <f t="shared" si="1"/>
        <v/>
      </c>
      <c r="I16" s="11"/>
      <c r="J16" s="24">
        <f t="shared" si="2"/>
        <v>-0.45115292589862238</v>
      </c>
      <c r="K16" s="32">
        <v>249.61415750336079</v>
      </c>
      <c r="L16" s="32">
        <v>59.559551852910793</v>
      </c>
      <c r="M16" s="30">
        <f t="shared" si="3"/>
        <v>0.23860646546904651</v>
      </c>
      <c r="N16" s="10">
        <f t="shared" si="4"/>
        <v>-1.8907824857627284</v>
      </c>
    </row>
    <row r="17" spans="2:14" x14ac:dyDescent="0.25">
      <c r="B17" s="28" t="s">
        <v>25</v>
      </c>
      <c r="C17" s="7" t="s">
        <v>29</v>
      </c>
      <c r="D17" s="33">
        <v>8752</v>
      </c>
      <c r="E17" s="29">
        <v>9060</v>
      </c>
      <c r="F17" s="6">
        <f t="shared" si="0"/>
        <v>3.5191956124314444E-2</v>
      </c>
      <c r="G17" s="38">
        <v>0.35</v>
      </c>
      <c r="H17" s="31" t="str">
        <f t="shared" si="1"/>
        <v/>
      </c>
      <c r="I17" s="11"/>
      <c r="J17" s="24">
        <f t="shared" si="2"/>
        <v>2.9459415751796773E-2</v>
      </c>
      <c r="K17" s="32">
        <v>8800.7354747283898</v>
      </c>
      <c r="L17" s="32">
        <v>468.99530853060833</v>
      </c>
      <c r="M17" s="30">
        <f t="shared" si="3"/>
        <v>5.3290467583913211E-2</v>
      </c>
      <c r="N17" s="10">
        <f t="shared" si="4"/>
        <v>0.55280835555456231</v>
      </c>
    </row>
    <row r="18" spans="2:14" x14ac:dyDescent="0.25">
      <c r="B18" s="28" t="s">
        <v>26</v>
      </c>
      <c r="C18" s="7" t="s">
        <v>29</v>
      </c>
      <c r="D18" s="33">
        <v>821</v>
      </c>
      <c r="E18" s="29">
        <v>737</v>
      </c>
      <c r="F18" s="6">
        <f t="shared" si="0"/>
        <v>-0.1023142509135201</v>
      </c>
      <c r="G18" s="38">
        <v>-1.01</v>
      </c>
      <c r="H18" s="31" t="str">
        <f t="shared" si="1"/>
        <v/>
      </c>
      <c r="I18" s="11"/>
      <c r="J18" s="24">
        <f t="shared" si="2"/>
        <v>-9.4532796396150448E-2</v>
      </c>
      <c r="K18" s="32">
        <v>813.94444444444446</v>
      </c>
      <c r="L18" s="32">
        <v>68.793647844404944</v>
      </c>
      <c r="M18" s="30">
        <f t="shared" si="3"/>
        <v>8.4518849307165994E-2</v>
      </c>
      <c r="N18" s="10">
        <f t="shared" si="4"/>
        <v>-1.1184818199853961</v>
      </c>
    </row>
    <row r="19" spans="2:14" x14ac:dyDescent="0.25">
      <c r="B19" s="28" t="s">
        <v>12</v>
      </c>
      <c r="C19" s="7" t="s">
        <v>29</v>
      </c>
      <c r="D19" s="32">
        <v>163.19999999999999</v>
      </c>
      <c r="E19" s="29">
        <v>163</v>
      </c>
      <c r="F19" s="6">
        <f t="shared" si="0"/>
        <v>-1.2254901960783617E-3</v>
      </c>
      <c r="G19" s="38">
        <v>-0.01</v>
      </c>
      <c r="H19" s="31" t="str">
        <f t="shared" si="1"/>
        <v/>
      </c>
      <c r="I19" s="11"/>
      <c r="J19" s="24">
        <f t="shared" si="2"/>
        <v>8.1381734267340113E-3</v>
      </c>
      <c r="K19" s="32">
        <v>161.684186053536</v>
      </c>
      <c r="L19" s="32">
        <v>11.42429935597545</v>
      </c>
      <c r="M19" s="30">
        <f t="shared" si="3"/>
        <v>7.065811218044972E-2</v>
      </c>
      <c r="N19" s="10">
        <f t="shared" si="4"/>
        <v>0.11517677412538839</v>
      </c>
    </row>
    <row r="20" spans="2:14" x14ac:dyDescent="0.25">
      <c r="B20" s="28" t="s">
        <v>27</v>
      </c>
      <c r="C20" s="7" t="s">
        <v>29</v>
      </c>
      <c r="D20" s="32">
        <v>243.7</v>
      </c>
      <c r="E20" s="29"/>
      <c r="F20" s="6"/>
      <c r="G20" s="37"/>
      <c r="H20" s="31"/>
      <c r="I20" s="11"/>
      <c r="J20" s="24">
        <f t="shared" si="2"/>
        <v>-1</v>
      </c>
      <c r="K20" s="32">
        <v>240.96249999999998</v>
      </c>
      <c r="L20" s="32">
        <v>26.171154526405591</v>
      </c>
      <c r="M20" s="30">
        <f t="shared" si="3"/>
        <v>0.1086109022209082</v>
      </c>
      <c r="N20" s="10">
        <f t="shared" si="4"/>
        <v>-9.2071788333555933</v>
      </c>
    </row>
    <row r="21" spans="2:14" x14ac:dyDescent="0.25">
      <c r="B21" s="28" t="s">
        <v>28</v>
      </c>
      <c r="C21" s="7" t="s">
        <v>29</v>
      </c>
      <c r="D21" s="33">
        <v>132</v>
      </c>
      <c r="E21" s="29"/>
      <c r="F21" s="6"/>
      <c r="G21" s="37"/>
      <c r="H21" s="31"/>
      <c r="I21" s="11"/>
      <c r="J21" s="24">
        <f t="shared" si="2"/>
        <v>-1</v>
      </c>
      <c r="K21" s="32">
        <v>126.62452361462508</v>
      </c>
      <c r="L21" s="32">
        <v>19.95446220928914</v>
      </c>
      <c r="M21" s="30">
        <f t="shared" si="3"/>
        <v>0.15758765869097738</v>
      </c>
      <c r="N21" s="10">
        <f t="shared" si="4"/>
        <v>-6.3456745807801935</v>
      </c>
    </row>
    <row r="24" spans="2:14" x14ac:dyDescent="0.25">
      <c r="F24" s="40" t="s">
        <v>34</v>
      </c>
      <c r="G24" s="40"/>
      <c r="H24" s="29">
        <f>COUNTA(G8:G21)</f>
        <v>10</v>
      </c>
    </row>
    <row r="25" spans="2:14" x14ac:dyDescent="0.25">
      <c r="F25" s="40" t="s">
        <v>35</v>
      </c>
      <c r="G25" s="40"/>
      <c r="H25" s="29">
        <f>COUNTIF(H8:H20,"=X")</f>
        <v>1</v>
      </c>
    </row>
    <row r="26" spans="2:14" x14ac:dyDescent="0.25">
      <c r="F26" s="40" t="s">
        <v>36</v>
      </c>
      <c r="G26" s="40"/>
      <c r="H26" s="29">
        <f>COUNTIF(H8:H20,"=XX")</f>
        <v>1</v>
      </c>
    </row>
    <row r="28" spans="2:14" x14ac:dyDescent="0.25">
      <c r="E28" s="39"/>
      <c r="F28" s="39"/>
      <c r="G28" s="39"/>
      <c r="H28" s="33"/>
    </row>
    <row r="29" spans="2:14" x14ac:dyDescent="0.25">
      <c r="E29" s="39"/>
      <c r="F29" s="39"/>
      <c r="G29" s="39"/>
      <c r="H29" s="33"/>
    </row>
  </sheetData>
  <sheetProtection password="DC07" sheet="1" objects="1" scenarios="1" selectLockedCells="1" selectUnlockedCells="1"/>
  <mergeCells count="8">
    <mergeCell ref="J5:N5"/>
    <mergeCell ref="F24:G24"/>
    <mergeCell ref="F25:G25"/>
    <mergeCell ref="E29:G29"/>
    <mergeCell ref="E28:G28"/>
    <mergeCell ref="F26:G26"/>
    <mergeCell ref="A3:D3"/>
    <mergeCell ref="F5:H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&amp;CDefinitieve rapportering resultaten LABS 2012 - v1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2012</Jaar>
    <DEEL xmlns="08cda046-0f15-45eb-a9d5-77306d3264cd">Deel 2</DEEL>
    <Publicatiedatum xmlns="dda9e79c-c62e-445e-b991-197574827cb3">2021-05-25T07:55:33+00:00</Publicatiedatum>
    <Distributie_x0020_datum xmlns="eba2475f-4c5c-418a-90c2-2b36802fc485">25 januari 2012</Distributie_x0020_datum>
    <PublicURL xmlns="08cda046-0f15-45eb-a9d5-77306d3264cd">https://reflabos.vito.be/ree/LABS_2012-7_Deel2.xlsx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4BCACF-F071-407B-94D8-539267A2D186}"/>
</file>

<file path=customXml/itemProps2.xml><?xml version="1.0" encoding="utf-8"?>
<ds:datastoreItem xmlns:ds="http://schemas.openxmlformats.org/officeDocument/2006/customXml" ds:itemID="{B85D798B-943E-48AA-B1BB-C7416102718E}"/>
</file>

<file path=customXml/itemProps3.xml><?xml version="1.0" encoding="utf-8"?>
<ds:datastoreItem xmlns:ds="http://schemas.openxmlformats.org/officeDocument/2006/customXml" ds:itemID="{9D6E288A-8FE1-421D-92E0-5AC9DEFEB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</vt:lpstr>
      <vt:lpstr>4</vt:lpstr>
      <vt:lpstr>6</vt:lpstr>
      <vt:lpstr>9</vt:lpstr>
      <vt:lpstr>12</vt:lpstr>
      <vt:lpstr>18</vt:lpstr>
      <vt:lpstr>19</vt:lpstr>
      <vt:lpstr>21</vt:lpstr>
      <vt:lpstr>22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2012-7</dc:title>
  <dc:creator>BAEYENSB</dc:creator>
  <cp:lastModifiedBy>Meynen Greet</cp:lastModifiedBy>
  <cp:lastPrinted>2012-06-05T08:50:46Z</cp:lastPrinted>
  <dcterms:created xsi:type="dcterms:W3CDTF">2011-06-17T10:12:42Z</dcterms:created>
  <dcterms:modified xsi:type="dcterms:W3CDTF">2019-05-24T09:23:43Z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13200</vt:r8>
  </property>
  <property fmtid="{D5CDD505-2E9C-101B-9397-08002B2CF9AE}" pid="4" name="DEEL">
    <vt:lpwstr>Deel 2</vt:lpwstr>
  </property>
</Properties>
</file>