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05" windowWidth="26715" windowHeight="12225" tabRatio="961"/>
  </bookViews>
  <sheets>
    <sheet name="223 " sheetId="7" r:id="rId1"/>
    <sheet name="225" sheetId="8" r:id="rId2"/>
    <sheet name="231" sheetId="16" r:id="rId3"/>
    <sheet name="295" sheetId="9" r:id="rId4"/>
    <sheet name="446" sheetId="11" r:id="rId5"/>
    <sheet name="428" sheetId="12" r:id="rId6"/>
    <sheet name="482" sheetId="10" r:id="rId7"/>
    <sheet name="339" sheetId="18" r:id="rId8"/>
    <sheet name="509" sheetId="14" r:id="rId9"/>
    <sheet name="512" sheetId="22" r:id="rId10"/>
    <sheet name="591" sheetId="17" r:id="rId11"/>
    <sheet name="579" sheetId="21" r:id="rId12"/>
    <sheet name="644 " sheetId="4" r:id="rId13"/>
    <sheet name="685" sheetId="23" r:id="rId14"/>
    <sheet name="689" sheetId="5" r:id="rId15"/>
    <sheet name="700" sheetId="24" r:id="rId16"/>
    <sheet name="744" sheetId="19" r:id="rId17"/>
    <sheet name="748" sheetId="26" r:id="rId18"/>
    <sheet name="835" sheetId="25" r:id="rId19"/>
    <sheet name="904" sheetId="13" r:id="rId20"/>
    <sheet name="928" sheetId="20" r:id="rId21"/>
    <sheet name="961" sheetId="15" r:id="rId22"/>
  </sheets>
  <definedNames>
    <definedName name="_xlnm.Print_Area" localSheetId="0">'223 '!$A$1:$W$95</definedName>
    <definedName name="_xlnm.Print_Area" localSheetId="1">'225'!$A$1:$W$95</definedName>
    <definedName name="_xlnm.Print_Area" localSheetId="2">'231'!$A$1:$W$22</definedName>
    <definedName name="_xlnm.Print_Area" localSheetId="3">'295'!$A$1:$W$95</definedName>
    <definedName name="_xlnm.Print_Area" localSheetId="7">'339'!$A$1:$W$95</definedName>
    <definedName name="_xlnm.Print_Area" localSheetId="5">'428'!$A$1:$W$71</definedName>
    <definedName name="_xlnm.Print_Area" localSheetId="4">'446'!$A$1:$W$82</definedName>
    <definedName name="_xlnm.Print_Area" localSheetId="6">'482'!$A$1:$W$35</definedName>
    <definedName name="_xlnm.Print_Area" localSheetId="8">'509'!$A$1:$W$95</definedName>
    <definedName name="_xlnm.Print_Area" localSheetId="9">'512'!$A$2:$W$71</definedName>
    <definedName name="_xlnm.Print_Area" localSheetId="11">'579'!$A$1:$W$71</definedName>
    <definedName name="_xlnm.Print_Area" localSheetId="10">'591'!$A$1:$W$95</definedName>
    <definedName name="_xlnm.Print_Area" localSheetId="12">'644 '!$A$1:$W$71</definedName>
    <definedName name="_xlnm.Print_Area" localSheetId="14">'689'!$A$1:$W$71</definedName>
    <definedName name="_xlnm.Print_Area" localSheetId="15">'700'!$A$1:$W$32</definedName>
    <definedName name="_xlnm.Print_Area" localSheetId="16">'744'!$A$1:$W$95</definedName>
    <definedName name="_xlnm.Print_Area" localSheetId="17">'748'!$A$1:$W$71</definedName>
    <definedName name="_xlnm.Print_Area" localSheetId="18">'835'!$A$1:$W$58</definedName>
    <definedName name="_xlnm.Print_Area" localSheetId="19">'904'!$A$1:$W$71</definedName>
    <definedName name="_xlnm.Print_Area" localSheetId="20">'928'!$A$1:$W$56</definedName>
    <definedName name="_xlnm.Print_Area" localSheetId="21">'961'!$A$1:$W$26</definedName>
    <definedName name="_xlnm.Print_Titles" localSheetId="0">'223 '!$2:$6</definedName>
    <definedName name="_xlnm.Print_Titles" localSheetId="1">'225'!$2:$6</definedName>
    <definedName name="_xlnm.Print_Titles" localSheetId="2">'231'!$2:$6</definedName>
    <definedName name="_xlnm.Print_Titles" localSheetId="3">'295'!$2:$6</definedName>
    <definedName name="_xlnm.Print_Titles" localSheetId="7">'339'!$2:$6</definedName>
    <definedName name="_xlnm.Print_Titles" localSheetId="5">'428'!$2:$6</definedName>
    <definedName name="_xlnm.Print_Titles" localSheetId="4">'446'!$2:$6</definedName>
    <definedName name="_xlnm.Print_Titles" localSheetId="6">'482'!$2:$6</definedName>
    <definedName name="_xlnm.Print_Titles" localSheetId="8">'509'!$2:$6</definedName>
    <definedName name="_xlnm.Print_Titles" localSheetId="9">'512'!$2:$6</definedName>
    <definedName name="_xlnm.Print_Titles" localSheetId="11">'579'!$2:$6</definedName>
    <definedName name="_xlnm.Print_Titles" localSheetId="10">'591'!$2:$6</definedName>
    <definedName name="_xlnm.Print_Titles" localSheetId="12">'644 '!$2:$6</definedName>
    <definedName name="_xlnm.Print_Titles" localSheetId="13">'685'!$2:$6</definedName>
    <definedName name="_xlnm.Print_Titles" localSheetId="14">'689'!$2:$6</definedName>
    <definedName name="_xlnm.Print_Titles" localSheetId="15">'700'!$2:$6</definedName>
    <definedName name="_xlnm.Print_Titles" localSheetId="16">'744'!$2:$6</definedName>
    <definedName name="_xlnm.Print_Titles" localSheetId="17">'748'!$2:$6</definedName>
    <definedName name="_xlnm.Print_Titles" localSheetId="18">'835'!$2:$6</definedName>
    <definedName name="_xlnm.Print_Titles" localSheetId="19">'904'!$2:$6</definedName>
    <definedName name="_xlnm.Print_Titles" localSheetId="20">'928'!$2:$6</definedName>
    <definedName name="_xlnm.Print_Titles" localSheetId="21">'961'!$2:$6</definedName>
  </definedNames>
  <calcPr calcId="145621"/>
</workbook>
</file>

<file path=xl/calcChain.xml><?xml version="1.0" encoding="utf-8"?>
<calcChain xmlns="http://schemas.openxmlformats.org/spreadsheetml/2006/main">
  <c r="K61" i="7" l="1"/>
  <c r="K45" i="22" l="1"/>
  <c r="K35" i="22"/>
  <c r="K34" i="22"/>
  <c r="K33" i="22"/>
  <c r="J48" i="20"/>
  <c r="K48" i="20"/>
  <c r="V48" i="20"/>
  <c r="W48" i="20"/>
  <c r="J49" i="20"/>
  <c r="K49" i="20"/>
  <c r="V49" i="20"/>
  <c r="W49" i="20"/>
  <c r="J50" i="20"/>
  <c r="K50" i="20"/>
  <c r="V50" i="20"/>
  <c r="W50" i="20"/>
  <c r="J51" i="20"/>
  <c r="K51" i="20"/>
  <c r="V51" i="20"/>
  <c r="W51" i="20"/>
  <c r="J52" i="20"/>
  <c r="K52" i="20"/>
  <c r="V52" i="20"/>
  <c r="W52" i="20"/>
  <c r="J53" i="20"/>
  <c r="K53" i="20"/>
  <c r="V53" i="20"/>
  <c r="W53" i="20"/>
  <c r="J54" i="20"/>
  <c r="K54" i="20"/>
  <c r="V54" i="20"/>
  <c r="W54" i="20"/>
  <c r="J55" i="20"/>
  <c r="K55" i="20"/>
  <c r="V55" i="20"/>
  <c r="W55" i="20"/>
  <c r="J56" i="20"/>
  <c r="K56" i="20"/>
  <c r="V56" i="20"/>
  <c r="W56" i="20"/>
  <c r="J72" i="19"/>
  <c r="J73" i="19"/>
  <c r="J74" i="19"/>
  <c r="J75" i="19"/>
  <c r="J76" i="19"/>
  <c r="J78" i="19"/>
  <c r="J79" i="19"/>
  <c r="J80" i="19"/>
  <c r="J81" i="19"/>
  <c r="J82" i="19"/>
  <c r="J83" i="19"/>
  <c r="J84" i="19"/>
  <c r="J85" i="19"/>
  <c r="J86" i="19"/>
  <c r="J87" i="19"/>
  <c r="K87" i="19"/>
  <c r="V87" i="19"/>
  <c r="W87" i="19"/>
  <c r="J88" i="19"/>
  <c r="K88" i="19"/>
  <c r="V88" i="19"/>
  <c r="W88" i="19"/>
  <c r="J89" i="19"/>
  <c r="K89" i="19"/>
  <c r="V89" i="19"/>
  <c r="W89" i="19"/>
  <c r="J90" i="19"/>
  <c r="K90" i="19"/>
  <c r="V90" i="19"/>
  <c r="W90" i="19"/>
  <c r="J91" i="19"/>
  <c r="K91" i="19"/>
  <c r="V91" i="19"/>
  <c r="W91" i="19"/>
  <c r="J92" i="19"/>
  <c r="K92" i="19"/>
  <c r="V92" i="19"/>
  <c r="W92" i="19"/>
  <c r="J93" i="19"/>
  <c r="K93" i="19"/>
  <c r="V93" i="19"/>
  <c r="W93" i="19"/>
  <c r="J94" i="19"/>
  <c r="K94" i="19"/>
  <c r="V94" i="19"/>
  <c r="W94" i="19"/>
  <c r="J95" i="19"/>
  <c r="K95" i="19"/>
  <c r="V95" i="19"/>
  <c r="W95" i="19"/>
  <c r="J87" i="18"/>
  <c r="K87" i="18"/>
  <c r="V87" i="18"/>
  <c r="W87" i="18"/>
  <c r="J88" i="18"/>
  <c r="K88" i="18"/>
  <c r="V88" i="18"/>
  <c r="W88" i="18"/>
  <c r="J89" i="18"/>
  <c r="K89" i="18"/>
  <c r="V89" i="18"/>
  <c r="W89" i="18"/>
  <c r="J90" i="18"/>
  <c r="K90" i="18"/>
  <c r="V90" i="18"/>
  <c r="W90" i="18"/>
  <c r="J91" i="18"/>
  <c r="K91" i="18"/>
  <c r="V91" i="18"/>
  <c r="W91" i="18"/>
  <c r="J92" i="18"/>
  <c r="K92" i="18"/>
  <c r="V92" i="18"/>
  <c r="W92" i="18"/>
  <c r="J93" i="18"/>
  <c r="K93" i="18"/>
  <c r="V93" i="18"/>
  <c r="W93" i="18"/>
  <c r="J94" i="18"/>
  <c r="K94" i="18"/>
  <c r="V94" i="18"/>
  <c r="W94" i="18"/>
  <c r="J95" i="18"/>
  <c r="K95" i="18"/>
  <c r="V95" i="18"/>
  <c r="W95" i="18"/>
  <c r="J87" i="17"/>
  <c r="K87" i="17"/>
  <c r="V87" i="17"/>
  <c r="W87" i="17"/>
  <c r="J88" i="17"/>
  <c r="K88" i="17"/>
  <c r="V88" i="17"/>
  <c r="W88" i="17"/>
  <c r="J89" i="17"/>
  <c r="K89" i="17"/>
  <c r="V89" i="17"/>
  <c r="W89" i="17"/>
  <c r="J90" i="17"/>
  <c r="K90" i="17"/>
  <c r="V90" i="17"/>
  <c r="W90" i="17"/>
  <c r="J91" i="17"/>
  <c r="K91" i="17"/>
  <c r="V91" i="17"/>
  <c r="W91" i="17"/>
  <c r="J92" i="17"/>
  <c r="K92" i="17"/>
  <c r="V92" i="17"/>
  <c r="W92" i="17"/>
  <c r="J93" i="17"/>
  <c r="K93" i="17"/>
  <c r="V93" i="17"/>
  <c r="W93" i="17"/>
  <c r="J94" i="17"/>
  <c r="K94" i="17"/>
  <c r="V94" i="17"/>
  <c r="W94" i="17"/>
  <c r="J95" i="17"/>
  <c r="K95" i="17"/>
  <c r="V95" i="17"/>
  <c r="W95" i="17"/>
  <c r="J87" i="14"/>
  <c r="K87" i="14"/>
  <c r="V87" i="14"/>
  <c r="W87" i="14"/>
  <c r="J88" i="14"/>
  <c r="K88" i="14"/>
  <c r="V88" i="14"/>
  <c r="W88" i="14"/>
  <c r="J89" i="14"/>
  <c r="K89" i="14"/>
  <c r="V89" i="14"/>
  <c r="W89" i="14"/>
  <c r="J90" i="14"/>
  <c r="K90" i="14"/>
  <c r="V90" i="14"/>
  <c r="W90" i="14"/>
  <c r="J91" i="14"/>
  <c r="K91" i="14"/>
  <c r="V91" i="14"/>
  <c r="W91" i="14"/>
  <c r="J92" i="14"/>
  <c r="K92" i="14"/>
  <c r="V92" i="14"/>
  <c r="W92" i="14"/>
  <c r="J93" i="14"/>
  <c r="K93" i="14"/>
  <c r="V93" i="14"/>
  <c r="W93" i="14"/>
  <c r="J94" i="14"/>
  <c r="K94" i="14"/>
  <c r="V94" i="14"/>
  <c r="W94" i="14"/>
  <c r="J95" i="14"/>
  <c r="K95" i="14"/>
  <c r="V95" i="14"/>
  <c r="W95" i="14"/>
  <c r="J87" i="9"/>
  <c r="K87" i="9"/>
  <c r="V87" i="9"/>
  <c r="W87" i="9"/>
  <c r="J88" i="9"/>
  <c r="K88" i="9"/>
  <c r="V88" i="9"/>
  <c r="W88" i="9"/>
  <c r="J89" i="9"/>
  <c r="K89" i="9"/>
  <c r="V89" i="9"/>
  <c r="W89" i="9"/>
  <c r="J90" i="9"/>
  <c r="K90" i="9"/>
  <c r="V90" i="9"/>
  <c r="W90" i="9"/>
  <c r="J91" i="9"/>
  <c r="K91" i="9"/>
  <c r="V91" i="9"/>
  <c r="W91" i="9"/>
  <c r="J92" i="9"/>
  <c r="K92" i="9"/>
  <c r="V92" i="9"/>
  <c r="W92" i="9"/>
  <c r="J93" i="9"/>
  <c r="K93" i="9"/>
  <c r="V93" i="9"/>
  <c r="W93" i="9"/>
  <c r="J94" i="9"/>
  <c r="K94" i="9"/>
  <c r="V94" i="9"/>
  <c r="W94" i="9"/>
  <c r="J95" i="9"/>
  <c r="K95" i="9"/>
  <c r="V95" i="9"/>
  <c r="W95" i="9"/>
  <c r="J87" i="8"/>
  <c r="K87" i="8"/>
  <c r="V87" i="8"/>
  <c r="W87" i="8"/>
  <c r="J88" i="8"/>
  <c r="K88" i="8"/>
  <c r="V88" i="8"/>
  <c r="W88" i="8"/>
  <c r="J89" i="8"/>
  <c r="K89" i="8"/>
  <c r="V89" i="8"/>
  <c r="W89" i="8"/>
  <c r="J90" i="8"/>
  <c r="K90" i="8"/>
  <c r="V90" i="8"/>
  <c r="W90" i="8"/>
  <c r="J91" i="8"/>
  <c r="K91" i="8"/>
  <c r="V91" i="8"/>
  <c r="W91" i="8"/>
  <c r="J92" i="8"/>
  <c r="K92" i="8"/>
  <c r="V92" i="8"/>
  <c r="W92" i="8"/>
  <c r="J93" i="8"/>
  <c r="K93" i="8"/>
  <c r="V93" i="8"/>
  <c r="W93" i="8"/>
  <c r="J94" i="8"/>
  <c r="K94" i="8"/>
  <c r="V94" i="8"/>
  <c r="W94" i="8"/>
  <c r="J95" i="8"/>
  <c r="K95" i="8"/>
  <c r="V95" i="8"/>
  <c r="W95" i="8"/>
  <c r="J87" i="7"/>
  <c r="K87" i="7"/>
  <c r="V87" i="7"/>
  <c r="W87" i="7"/>
  <c r="J88" i="7"/>
  <c r="K88" i="7"/>
  <c r="V88" i="7"/>
  <c r="W88" i="7"/>
  <c r="J89" i="7"/>
  <c r="K89" i="7"/>
  <c r="V89" i="7"/>
  <c r="W89" i="7"/>
  <c r="J90" i="7"/>
  <c r="K90" i="7"/>
  <c r="V90" i="7"/>
  <c r="W90" i="7"/>
  <c r="J91" i="7"/>
  <c r="K91" i="7"/>
  <c r="V91" i="7"/>
  <c r="W91" i="7"/>
  <c r="J92" i="7"/>
  <c r="K92" i="7"/>
  <c r="V92" i="7"/>
  <c r="W92" i="7"/>
  <c r="J93" i="7"/>
  <c r="K93" i="7"/>
  <c r="V93" i="7"/>
  <c r="W93" i="7"/>
  <c r="J94" i="7"/>
  <c r="K94" i="7"/>
  <c r="V94" i="7"/>
  <c r="W94" i="7"/>
  <c r="J95" i="7"/>
  <c r="K95" i="7"/>
  <c r="V95" i="7"/>
  <c r="W95" i="7"/>
  <c r="V61" i="22" l="1"/>
  <c r="W61" i="22"/>
  <c r="V62" i="22"/>
  <c r="W62" i="22"/>
  <c r="V63" i="22"/>
  <c r="W63" i="22"/>
  <c r="V64" i="22"/>
  <c r="W64" i="22"/>
  <c r="V65" i="22"/>
  <c r="W65" i="22"/>
  <c r="V66" i="22"/>
  <c r="W66" i="22"/>
  <c r="V67" i="22"/>
  <c r="W67" i="22"/>
  <c r="V68" i="22"/>
  <c r="W68" i="22"/>
  <c r="V69" i="22"/>
  <c r="W69" i="22"/>
  <c r="V61" i="21"/>
  <c r="W61" i="21"/>
  <c r="V62" i="21"/>
  <c r="W62" i="21"/>
  <c r="V63" i="21"/>
  <c r="W63" i="21"/>
  <c r="V64" i="21"/>
  <c r="W64" i="21"/>
  <c r="V65" i="21"/>
  <c r="W65" i="21"/>
  <c r="V66" i="21"/>
  <c r="W66" i="21"/>
  <c r="V67" i="21"/>
  <c r="W67" i="21"/>
  <c r="V68" i="21"/>
  <c r="W68" i="21"/>
  <c r="V69" i="21"/>
  <c r="W69" i="21"/>
  <c r="V61" i="19"/>
  <c r="W61" i="19"/>
  <c r="V62" i="19"/>
  <c r="W62" i="19"/>
  <c r="V63" i="19"/>
  <c r="W63" i="19"/>
  <c r="V64" i="19"/>
  <c r="W64" i="19"/>
  <c r="V65" i="19"/>
  <c r="W65" i="19"/>
  <c r="V66" i="19"/>
  <c r="W66" i="19"/>
  <c r="V67" i="19"/>
  <c r="W67" i="19"/>
  <c r="V68" i="19"/>
  <c r="W68" i="19"/>
  <c r="V69" i="19"/>
  <c r="W69" i="19"/>
  <c r="V61" i="26"/>
  <c r="W61" i="26"/>
  <c r="V62" i="26"/>
  <c r="W62" i="26"/>
  <c r="V63" i="26"/>
  <c r="W63" i="26"/>
  <c r="V64" i="26"/>
  <c r="W64" i="26"/>
  <c r="V65" i="26"/>
  <c r="W65" i="26"/>
  <c r="V66" i="26"/>
  <c r="W66" i="26"/>
  <c r="V67" i="26"/>
  <c r="W67" i="26"/>
  <c r="V68" i="26"/>
  <c r="W68" i="26"/>
  <c r="V69" i="26"/>
  <c r="W69" i="26"/>
  <c r="V61" i="18"/>
  <c r="W61" i="18"/>
  <c r="V62" i="18"/>
  <c r="W62" i="18"/>
  <c r="V63" i="18"/>
  <c r="W63" i="18"/>
  <c r="V64" i="18"/>
  <c r="W64" i="18"/>
  <c r="V65" i="18"/>
  <c r="W65" i="18"/>
  <c r="V66" i="18"/>
  <c r="W66" i="18"/>
  <c r="V67" i="18"/>
  <c r="W67" i="18"/>
  <c r="V68" i="18"/>
  <c r="W68" i="18"/>
  <c r="V69" i="18"/>
  <c r="W69" i="18"/>
  <c r="V61" i="17"/>
  <c r="W61" i="17"/>
  <c r="V62" i="17"/>
  <c r="W62" i="17"/>
  <c r="V63" i="17"/>
  <c r="W63" i="17"/>
  <c r="V64" i="17"/>
  <c r="W64" i="17"/>
  <c r="V65" i="17"/>
  <c r="W65" i="17"/>
  <c r="V66" i="17"/>
  <c r="W66" i="17"/>
  <c r="V67" i="17"/>
  <c r="W67" i="17"/>
  <c r="V68" i="17"/>
  <c r="W68" i="17"/>
  <c r="V69" i="17"/>
  <c r="W69" i="17"/>
  <c r="V61" i="14"/>
  <c r="W61" i="14"/>
  <c r="V62" i="14"/>
  <c r="W62" i="14"/>
  <c r="V63" i="14"/>
  <c r="W63" i="14"/>
  <c r="V64" i="14"/>
  <c r="W64" i="14"/>
  <c r="V65" i="14"/>
  <c r="W65" i="14"/>
  <c r="V66" i="14"/>
  <c r="W66" i="14"/>
  <c r="V67" i="14"/>
  <c r="W67" i="14"/>
  <c r="V68" i="14"/>
  <c r="W68" i="14"/>
  <c r="V69" i="14"/>
  <c r="W69" i="14"/>
  <c r="V61" i="13"/>
  <c r="W61" i="13"/>
  <c r="V62" i="13"/>
  <c r="W62" i="13"/>
  <c r="V63" i="13"/>
  <c r="W63" i="13"/>
  <c r="V64" i="13"/>
  <c r="W64" i="13"/>
  <c r="V65" i="13"/>
  <c r="W65" i="13"/>
  <c r="V66" i="13"/>
  <c r="W66" i="13"/>
  <c r="V67" i="13"/>
  <c r="W67" i="13"/>
  <c r="V68" i="13"/>
  <c r="W68" i="13"/>
  <c r="V69" i="13"/>
  <c r="W69" i="13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61" i="8"/>
  <c r="W61" i="8"/>
  <c r="V62" i="8"/>
  <c r="W62" i="8"/>
  <c r="V63" i="8"/>
  <c r="W63" i="8"/>
  <c r="V64" i="8"/>
  <c r="W64" i="8"/>
  <c r="V65" i="8"/>
  <c r="W65" i="8"/>
  <c r="V66" i="8"/>
  <c r="W66" i="8"/>
  <c r="V67" i="8"/>
  <c r="W67" i="8"/>
  <c r="V68" i="8"/>
  <c r="W68" i="8"/>
  <c r="V69" i="8"/>
  <c r="W69" i="8"/>
  <c r="V61" i="7"/>
  <c r="W61" i="7"/>
  <c r="V62" i="7"/>
  <c r="W62" i="7"/>
  <c r="V63" i="7"/>
  <c r="W63" i="7"/>
  <c r="V64" i="7"/>
  <c r="W64" i="7"/>
  <c r="V65" i="7"/>
  <c r="W65" i="7"/>
  <c r="V66" i="7"/>
  <c r="W66" i="7"/>
  <c r="V67" i="7"/>
  <c r="W67" i="7"/>
  <c r="V68" i="7"/>
  <c r="W68" i="7"/>
  <c r="V69" i="7"/>
  <c r="W69" i="7"/>
  <c r="V48" i="25"/>
  <c r="W48" i="25"/>
  <c r="V49" i="25"/>
  <c r="W49" i="25"/>
  <c r="V50" i="25"/>
  <c r="W50" i="25"/>
  <c r="V51" i="25"/>
  <c r="W51" i="25"/>
  <c r="V52" i="25"/>
  <c r="W52" i="25"/>
  <c r="V53" i="25"/>
  <c r="W53" i="25"/>
  <c r="V54" i="25"/>
  <c r="W54" i="25"/>
  <c r="V55" i="25"/>
  <c r="W55" i="25"/>
  <c r="V56" i="25"/>
  <c r="W56" i="25"/>
  <c r="V61" i="5"/>
  <c r="W61" i="5"/>
  <c r="V62" i="5"/>
  <c r="W62" i="5"/>
  <c r="V63" i="5"/>
  <c r="W63" i="5"/>
  <c r="V64" i="5"/>
  <c r="W64" i="5"/>
  <c r="V65" i="5"/>
  <c r="W65" i="5"/>
  <c r="V66" i="5"/>
  <c r="W66" i="5"/>
  <c r="V67" i="5"/>
  <c r="W67" i="5"/>
  <c r="V68" i="5"/>
  <c r="W68" i="5"/>
  <c r="V69" i="5"/>
  <c r="W69" i="5"/>
  <c r="W62" i="4"/>
  <c r="W63" i="4"/>
  <c r="W64" i="4"/>
  <c r="W65" i="4"/>
  <c r="W66" i="4"/>
  <c r="W67" i="4"/>
  <c r="W68" i="4"/>
  <c r="W69" i="4"/>
  <c r="W61" i="4"/>
  <c r="K61" i="4"/>
  <c r="V69" i="4" l="1"/>
  <c r="V68" i="4"/>
  <c r="V67" i="4"/>
  <c r="V66" i="4"/>
  <c r="V65" i="4"/>
  <c r="V64" i="4"/>
  <c r="V63" i="4"/>
  <c r="V62" i="4"/>
  <c r="V61" i="4"/>
  <c r="J60" i="19" l="1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61" i="1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71" i="12"/>
  <c r="J71" i="12"/>
  <c r="K70" i="12"/>
  <c r="J70" i="12"/>
  <c r="K69" i="12"/>
  <c r="J69" i="12"/>
  <c r="K68" i="12"/>
  <c r="J68" i="12"/>
  <c r="K67" i="12"/>
  <c r="J67" i="12"/>
  <c r="K66" i="12"/>
  <c r="J66" i="12"/>
  <c r="K65" i="12"/>
  <c r="J65" i="12"/>
  <c r="K64" i="12"/>
  <c r="J64" i="12"/>
  <c r="K63" i="12"/>
  <c r="J63" i="12"/>
  <c r="K62" i="12"/>
  <c r="J62" i="12"/>
  <c r="K61" i="12"/>
  <c r="J61" i="12"/>
  <c r="K71" i="13"/>
  <c r="J71" i="13"/>
  <c r="K70" i="13"/>
  <c r="J70" i="13"/>
  <c r="K69" i="13"/>
  <c r="J69" i="13"/>
  <c r="K68" i="13"/>
  <c r="J68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71" i="14"/>
  <c r="J71" i="14"/>
  <c r="K70" i="14"/>
  <c r="J70" i="14"/>
  <c r="K69" i="14"/>
  <c r="J69" i="14"/>
  <c r="K68" i="14"/>
  <c r="J68" i="14"/>
  <c r="K67" i="14"/>
  <c r="J67" i="14"/>
  <c r="K66" i="14"/>
  <c r="J66" i="14"/>
  <c r="K65" i="14"/>
  <c r="J65" i="14"/>
  <c r="K64" i="14"/>
  <c r="J64" i="14"/>
  <c r="K63" i="14"/>
  <c r="J63" i="14"/>
  <c r="K62" i="14"/>
  <c r="J62" i="14"/>
  <c r="K61" i="14"/>
  <c r="J61" i="14"/>
  <c r="K71" i="17"/>
  <c r="J71" i="17"/>
  <c r="K70" i="17"/>
  <c r="J70" i="17"/>
  <c r="K69" i="17"/>
  <c r="J69" i="17"/>
  <c r="K68" i="17"/>
  <c r="J68" i="17"/>
  <c r="K67" i="17"/>
  <c r="J67" i="17"/>
  <c r="K66" i="17"/>
  <c r="J66" i="17"/>
  <c r="K65" i="17"/>
  <c r="J65" i="17"/>
  <c r="K64" i="17"/>
  <c r="J64" i="17"/>
  <c r="K63" i="17"/>
  <c r="J63" i="17"/>
  <c r="K62" i="17"/>
  <c r="J62" i="17"/>
  <c r="K61" i="17"/>
  <c r="J61" i="17"/>
  <c r="K71" i="18"/>
  <c r="J71" i="18"/>
  <c r="K70" i="18"/>
  <c r="J70" i="18"/>
  <c r="K69" i="18"/>
  <c r="J69" i="18"/>
  <c r="K68" i="18"/>
  <c r="J68" i="18"/>
  <c r="K67" i="18"/>
  <c r="J67" i="18"/>
  <c r="K66" i="18"/>
  <c r="J66" i="18"/>
  <c r="K65" i="18"/>
  <c r="J65" i="18"/>
  <c r="K64" i="18"/>
  <c r="J64" i="18"/>
  <c r="K63" i="18"/>
  <c r="J63" i="18"/>
  <c r="K62" i="18"/>
  <c r="J62" i="18"/>
  <c r="K61" i="18"/>
  <c r="J61" i="18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71" i="19"/>
  <c r="J71" i="19"/>
  <c r="K70" i="19"/>
  <c r="J70" i="19"/>
  <c r="K69" i="19"/>
  <c r="J69" i="19"/>
  <c r="K68" i="19"/>
  <c r="J68" i="19"/>
  <c r="K67" i="19"/>
  <c r="J67" i="19"/>
  <c r="K66" i="19"/>
  <c r="J66" i="19"/>
  <c r="K65" i="19"/>
  <c r="J65" i="19"/>
  <c r="K64" i="19"/>
  <c r="J64" i="19"/>
  <c r="K63" i="19"/>
  <c r="J63" i="19"/>
  <c r="K62" i="19"/>
  <c r="J62" i="19"/>
  <c r="K61" i="19"/>
  <c r="K71" i="21"/>
  <c r="J71" i="21"/>
  <c r="K70" i="21"/>
  <c r="J70" i="21"/>
  <c r="K69" i="21"/>
  <c r="J69" i="21"/>
  <c r="K68" i="21"/>
  <c r="J68" i="21"/>
  <c r="K67" i="21"/>
  <c r="J67" i="21"/>
  <c r="K66" i="21"/>
  <c r="J66" i="21"/>
  <c r="K65" i="21"/>
  <c r="J65" i="21"/>
  <c r="K64" i="21"/>
  <c r="J64" i="21"/>
  <c r="K63" i="21"/>
  <c r="J63" i="21"/>
  <c r="K62" i="21"/>
  <c r="J62" i="21"/>
  <c r="K61" i="21"/>
  <c r="J61" i="21"/>
  <c r="K71" i="22"/>
  <c r="J71" i="22"/>
  <c r="K70" i="22"/>
  <c r="J70" i="22"/>
  <c r="K69" i="22"/>
  <c r="J69" i="22"/>
  <c r="K68" i="22"/>
  <c r="J68" i="22"/>
  <c r="K67" i="22"/>
  <c r="J67" i="22"/>
  <c r="K66" i="22"/>
  <c r="J66" i="22"/>
  <c r="K65" i="22"/>
  <c r="J65" i="22"/>
  <c r="K64" i="22"/>
  <c r="J64" i="22"/>
  <c r="K63" i="22"/>
  <c r="J63" i="22"/>
  <c r="K62" i="22"/>
  <c r="J62" i="22"/>
  <c r="K61" i="22"/>
  <c r="J61" i="22"/>
  <c r="K71" i="8"/>
  <c r="J71" i="8"/>
  <c r="K70" i="8"/>
  <c r="J70" i="8"/>
  <c r="K69" i="8"/>
  <c r="J69" i="8"/>
  <c r="K68" i="8"/>
  <c r="J68" i="8"/>
  <c r="K67" i="8"/>
  <c r="J67" i="8"/>
  <c r="K66" i="8"/>
  <c r="J66" i="8"/>
  <c r="K65" i="8"/>
  <c r="J65" i="8"/>
  <c r="K64" i="8"/>
  <c r="J64" i="8"/>
  <c r="K63" i="8"/>
  <c r="J63" i="8"/>
  <c r="K62" i="8"/>
  <c r="J62" i="8"/>
  <c r="K61" i="8"/>
  <c r="J61" i="8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58" i="25"/>
  <c r="J58" i="25"/>
  <c r="K57" i="25"/>
  <c r="J57" i="25"/>
  <c r="K56" i="25"/>
  <c r="J56" i="25"/>
  <c r="K55" i="25"/>
  <c r="J55" i="25"/>
  <c r="K54" i="25"/>
  <c r="J54" i="25"/>
  <c r="K53" i="25"/>
  <c r="J53" i="25"/>
  <c r="K52" i="25"/>
  <c r="J52" i="25"/>
  <c r="K51" i="25"/>
  <c r="J51" i="25"/>
  <c r="K50" i="25"/>
  <c r="J50" i="25"/>
  <c r="K49" i="25"/>
  <c r="J49" i="25"/>
  <c r="K48" i="25"/>
  <c r="J48" i="25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J61" i="4"/>
  <c r="J46" i="5"/>
  <c r="J47" i="5"/>
  <c r="J48" i="5"/>
  <c r="J49" i="5"/>
  <c r="J55" i="5"/>
  <c r="J56" i="5"/>
  <c r="J57" i="5"/>
  <c r="J58" i="5"/>
  <c r="J59" i="5"/>
  <c r="J60" i="5"/>
  <c r="J35" i="10"/>
  <c r="J23" i="10"/>
  <c r="J24" i="10"/>
  <c r="J25" i="10"/>
  <c r="J26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45" i="19"/>
  <c r="J33" i="19"/>
  <c r="J34" i="19"/>
  <c r="J35" i="19"/>
  <c r="J44" i="12"/>
  <c r="J43" i="12"/>
  <c r="J42" i="12"/>
  <c r="J41" i="12"/>
  <c r="J40" i="12"/>
  <c r="J39" i="12"/>
  <c r="J38" i="12"/>
  <c r="J37" i="12"/>
  <c r="J36" i="12"/>
  <c r="J44" i="13"/>
  <c r="J43" i="13"/>
  <c r="J42" i="13"/>
  <c r="J41" i="13"/>
  <c r="J40" i="13"/>
  <c r="J39" i="13"/>
  <c r="J38" i="13"/>
  <c r="J37" i="13"/>
  <c r="J36" i="13"/>
  <c r="J44" i="14"/>
  <c r="J43" i="14"/>
  <c r="J42" i="14"/>
  <c r="J41" i="14"/>
  <c r="J40" i="14"/>
  <c r="J39" i="14"/>
  <c r="J38" i="14"/>
  <c r="J37" i="14"/>
  <c r="J36" i="14"/>
  <c r="J34" i="10"/>
  <c r="J33" i="10"/>
  <c r="J32" i="10"/>
  <c r="J31" i="10"/>
  <c r="J30" i="10"/>
  <c r="J29" i="10"/>
  <c r="J28" i="10"/>
  <c r="J27" i="10"/>
  <c r="J26" i="10"/>
  <c r="J44" i="17"/>
  <c r="J43" i="17"/>
  <c r="J42" i="17"/>
  <c r="J41" i="17"/>
  <c r="J40" i="17"/>
  <c r="J39" i="17"/>
  <c r="J38" i="17"/>
  <c r="J37" i="17"/>
  <c r="J36" i="17"/>
  <c r="J44" i="18"/>
  <c r="J43" i="18"/>
  <c r="J42" i="18"/>
  <c r="J41" i="18"/>
  <c r="J40" i="18"/>
  <c r="J39" i="18"/>
  <c r="J38" i="18"/>
  <c r="J37" i="18"/>
  <c r="J36" i="18"/>
  <c r="J44" i="26"/>
  <c r="J43" i="26"/>
  <c r="J42" i="26"/>
  <c r="J41" i="26"/>
  <c r="J40" i="26"/>
  <c r="J39" i="26"/>
  <c r="J38" i="26"/>
  <c r="J37" i="26"/>
  <c r="J36" i="26"/>
  <c r="J44" i="19"/>
  <c r="J43" i="19"/>
  <c r="J42" i="19"/>
  <c r="J41" i="19"/>
  <c r="J40" i="19"/>
  <c r="J39" i="19"/>
  <c r="J38" i="19"/>
  <c r="J37" i="19"/>
  <c r="J36" i="19"/>
  <c r="J44" i="21"/>
  <c r="J43" i="21"/>
  <c r="J42" i="21"/>
  <c r="J41" i="21"/>
  <c r="J40" i="21"/>
  <c r="J39" i="21"/>
  <c r="J38" i="21"/>
  <c r="J37" i="21"/>
  <c r="J36" i="21"/>
  <c r="J44" i="22"/>
  <c r="J43" i="22"/>
  <c r="J42" i="22"/>
  <c r="J41" i="22"/>
  <c r="J40" i="22"/>
  <c r="J39" i="22"/>
  <c r="J38" i="22"/>
  <c r="J37" i="22"/>
  <c r="J36" i="22"/>
  <c r="J44" i="9"/>
  <c r="J43" i="9"/>
  <c r="J42" i="9"/>
  <c r="J41" i="9"/>
  <c r="J40" i="9"/>
  <c r="J39" i="9"/>
  <c r="J38" i="9"/>
  <c r="J37" i="9"/>
  <c r="J36" i="9"/>
  <c r="J44" i="8"/>
  <c r="J43" i="8"/>
  <c r="J42" i="8"/>
  <c r="J41" i="8"/>
  <c r="J40" i="8"/>
  <c r="J39" i="8"/>
  <c r="J38" i="8"/>
  <c r="J37" i="8"/>
  <c r="J36" i="8"/>
  <c r="J45" i="4"/>
  <c r="J45" i="5"/>
  <c r="J33" i="4"/>
  <c r="J34" i="4"/>
  <c r="J35" i="4"/>
  <c r="J33" i="5"/>
  <c r="J34" i="5"/>
  <c r="J35" i="5"/>
  <c r="J44" i="5"/>
  <c r="J43" i="5"/>
  <c r="J42" i="5"/>
  <c r="J41" i="5"/>
  <c r="J40" i="5"/>
  <c r="J39" i="5"/>
  <c r="J38" i="5"/>
  <c r="J37" i="5"/>
  <c r="J36" i="5"/>
  <c r="J44" i="4"/>
  <c r="J43" i="4"/>
  <c r="J42" i="4"/>
  <c r="J41" i="4"/>
  <c r="J40" i="4"/>
  <c r="J39" i="4"/>
  <c r="J38" i="4"/>
  <c r="J37" i="4"/>
  <c r="J36" i="4"/>
  <c r="J44" i="7"/>
  <c r="J43" i="7"/>
  <c r="J42" i="7"/>
  <c r="J41" i="7"/>
  <c r="J40" i="7"/>
  <c r="J39" i="7"/>
  <c r="J38" i="7"/>
  <c r="J37" i="7"/>
  <c r="J36" i="7"/>
  <c r="K71" i="7"/>
  <c r="K70" i="7"/>
  <c r="J71" i="7"/>
  <c r="J70" i="7"/>
  <c r="K69" i="7"/>
  <c r="K68" i="7"/>
  <c r="K67" i="7"/>
  <c r="K66" i="7"/>
  <c r="K65" i="7"/>
  <c r="K64" i="7"/>
  <c r="K63" i="7"/>
  <c r="K62" i="7"/>
  <c r="J69" i="7"/>
  <c r="J68" i="7"/>
  <c r="J67" i="7"/>
  <c r="J66" i="7"/>
  <c r="J65" i="7"/>
  <c r="J64" i="7"/>
  <c r="J63" i="7"/>
  <c r="J62" i="7"/>
  <c r="J61" i="7"/>
  <c r="H27" i="22" l="1"/>
  <c r="H26" i="22"/>
  <c r="K19" i="23" l="1"/>
  <c r="H19" i="23"/>
  <c r="H21" i="18" l="1"/>
  <c r="H18" i="18"/>
  <c r="H21" i="17"/>
  <c r="H18" i="17"/>
  <c r="H20" i="10"/>
  <c r="H21" i="10"/>
  <c r="K21" i="10"/>
  <c r="H18" i="10"/>
  <c r="H21" i="24"/>
  <c r="H18" i="24"/>
  <c r="H21" i="13"/>
  <c r="H18" i="13"/>
  <c r="H30" i="11"/>
  <c r="H29" i="11"/>
  <c r="H28" i="11"/>
  <c r="H25" i="5"/>
  <c r="H25" i="7"/>
  <c r="H24" i="7"/>
  <c r="H23" i="7"/>
  <c r="H25" i="8"/>
  <c r="H24" i="8"/>
  <c r="H23" i="8"/>
  <c r="H25" i="9"/>
  <c r="H24" i="9"/>
  <c r="H23" i="9"/>
  <c r="H25" i="11"/>
  <c r="H24" i="11"/>
  <c r="H23" i="11"/>
  <c r="H25" i="12"/>
  <c r="H24" i="12"/>
  <c r="H23" i="12"/>
  <c r="H25" i="13"/>
  <c r="H24" i="13"/>
  <c r="H23" i="13"/>
  <c r="H25" i="14"/>
  <c r="H24" i="14"/>
  <c r="H23" i="14"/>
  <c r="H25" i="24"/>
  <c r="H24" i="24"/>
  <c r="H23" i="24"/>
  <c r="H25" i="17"/>
  <c r="H24" i="17"/>
  <c r="H23" i="17"/>
  <c r="H25" i="18"/>
  <c r="H24" i="18"/>
  <c r="H23" i="18"/>
  <c r="H25" i="26"/>
  <c r="H24" i="26"/>
  <c r="H23" i="26"/>
  <c r="H25" i="19"/>
  <c r="H24" i="19"/>
  <c r="H23" i="19"/>
  <c r="H25" i="20"/>
  <c r="H24" i="20"/>
  <c r="H23" i="20"/>
  <c r="H25" i="21"/>
  <c r="H24" i="21"/>
  <c r="H23" i="21"/>
  <c r="H25" i="22"/>
  <c r="H24" i="22"/>
  <c r="H23" i="22"/>
  <c r="H25" i="25"/>
  <c r="H24" i="25"/>
  <c r="H23" i="25"/>
  <c r="H24" i="5"/>
  <c r="H23" i="5"/>
  <c r="H25" i="4"/>
  <c r="H24" i="4"/>
  <c r="H23" i="4"/>
  <c r="H30" i="25"/>
  <c r="H29" i="25"/>
  <c r="H28" i="25"/>
  <c r="H22" i="25"/>
  <c r="H20" i="25"/>
  <c r="H19" i="25"/>
  <c r="H17" i="25"/>
  <c r="H16" i="25"/>
  <c r="H15" i="25"/>
  <c r="H14" i="25"/>
  <c r="H30" i="7"/>
  <c r="H29" i="7"/>
  <c r="H28" i="7"/>
  <c r="H22" i="7"/>
  <c r="H20" i="7"/>
  <c r="H19" i="7"/>
  <c r="H17" i="7"/>
  <c r="H16" i="7"/>
  <c r="H15" i="7"/>
  <c r="H14" i="7"/>
  <c r="H30" i="8"/>
  <c r="H29" i="8"/>
  <c r="H28" i="8"/>
  <c r="H22" i="8"/>
  <c r="H20" i="8"/>
  <c r="H19" i="8"/>
  <c r="H17" i="8"/>
  <c r="H16" i="8"/>
  <c r="H15" i="8"/>
  <c r="H14" i="8"/>
  <c r="H30" i="9"/>
  <c r="H29" i="9"/>
  <c r="H28" i="9"/>
  <c r="H22" i="9"/>
  <c r="H20" i="9"/>
  <c r="H19" i="9"/>
  <c r="H17" i="9"/>
  <c r="H16" i="9"/>
  <c r="H15" i="9"/>
  <c r="H14" i="9"/>
  <c r="H22" i="11"/>
  <c r="H20" i="11"/>
  <c r="H19" i="11"/>
  <c r="H17" i="11"/>
  <c r="H16" i="11"/>
  <c r="H15" i="11"/>
  <c r="H14" i="11"/>
  <c r="H30" i="12"/>
  <c r="H29" i="12"/>
  <c r="H28" i="12"/>
  <c r="H22" i="12"/>
  <c r="H20" i="12"/>
  <c r="H19" i="12"/>
  <c r="H17" i="12"/>
  <c r="H16" i="12"/>
  <c r="H15" i="12"/>
  <c r="H14" i="12"/>
  <c r="H30" i="13"/>
  <c r="H29" i="13"/>
  <c r="H28" i="13"/>
  <c r="H22" i="13"/>
  <c r="H20" i="13"/>
  <c r="H19" i="13"/>
  <c r="H17" i="13"/>
  <c r="H16" i="13"/>
  <c r="H15" i="13"/>
  <c r="H14" i="13"/>
  <c r="H30" i="14"/>
  <c r="H29" i="14"/>
  <c r="H28" i="14"/>
  <c r="H22" i="14"/>
  <c r="H20" i="14"/>
  <c r="H19" i="14"/>
  <c r="H17" i="14"/>
  <c r="H16" i="14"/>
  <c r="H15" i="14"/>
  <c r="H14" i="14"/>
  <c r="H30" i="24"/>
  <c r="H29" i="24"/>
  <c r="H28" i="24"/>
  <c r="H22" i="24"/>
  <c r="H20" i="24"/>
  <c r="H19" i="24"/>
  <c r="H17" i="24"/>
  <c r="H16" i="24"/>
  <c r="H15" i="24"/>
  <c r="H14" i="24"/>
  <c r="H22" i="16"/>
  <c r="H19" i="16"/>
  <c r="H16" i="16"/>
  <c r="H15" i="16"/>
  <c r="H14" i="16"/>
  <c r="H22" i="10"/>
  <c r="H19" i="10"/>
  <c r="H17" i="10"/>
  <c r="H16" i="10"/>
  <c r="H15" i="10"/>
  <c r="H14" i="10"/>
  <c r="H30" i="17"/>
  <c r="H29" i="17"/>
  <c r="H28" i="17"/>
  <c r="H22" i="17"/>
  <c r="H20" i="17"/>
  <c r="H19" i="17"/>
  <c r="H17" i="17"/>
  <c r="H16" i="17"/>
  <c r="H15" i="17"/>
  <c r="H14" i="17"/>
  <c r="H30" i="18"/>
  <c r="H29" i="18"/>
  <c r="H28" i="18"/>
  <c r="H22" i="18"/>
  <c r="H20" i="18"/>
  <c r="H19" i="18"/>
  <c r="H17" i="18"/>
  <c r="H16" i="18"/>
  <c r="H15" i="18"/>
  <c r="H14" i="18"/>
  <c r="H30" i="26"/>
  <c r="H29" i="26"/>
  <c r="H28" i="26"/>
  <c r="H22" i="26"/>
  <c r="H20" i="26"/>
  <c r="H19" i="26"/>
  <c r="H17" i="26"/>
  <c r="H16" i="26"/>
  <c r="H15" i="26"/>
  <c r="H14" i="26"/>
  <c r="H30" i="19"/>
  <c r="H29" i="19"/>
  <c r="H28" i="19"/>
  <c r="H22" i="19"/>
  <c r="H20" i="19"/>
  <c r="H19" i="19"/>
  <c r="H17" i="19"/>
  <c r="H16" i="19"/>
  <c r="H15" i="19"/>
  <c r="H14" i="19"/>
  <c r="H30" i="20"/>
  <c r="H29" i="20"/>
  <c r="H28" i="20"/>
  <c r="H22" i="20"/>
  <c r="H19" i="20"/>
  <c r="H16" i="20"/>
  <c r="H15" i="20"/>
  <c r="H14" i="20"/>
  <c r="H30" i="21"/>
  <c r="H29" i="21"/>
  <c r="H28" i="21"/>
  <c r="H22" i="21"/>
  <c r="H20" i="21"/>
  <c r="H19" i="21"/>
  <c r="H17" i="21"/>
  <c r="H16" i="21"/>
  <c r="H15" i="21"/>
  <c r="H14" i="21"/>
  <c r="H30" i="22"/>
  <c r="H29" i="22"/>
  <c r="H28" i="22"/>
  <c r="H22" i="22"/>
  <c r="H20" i="22"/>
  <c r="H19" i="22"/>
  <c r="H17" i="22"/>
  <c r="H16" i="22"/>
  <c r="H15" i="22"/>
  <c r="H14" i="22"/>
  <c r="H22" i="23"/>
  <c r="H16" i="23"/>
  <c r="H15" i="23"/>
  <c r="H14" i="23"/>
  <c r="H30" i="5"/>
  <c r="H29" i="5"/>
  <c r="H28" i="5"/>
  <c r="H22" i="5"/>
  <c r="H19" i="5"/>
  <c r="H16" i="5"/>
  <c r="H15" i="5"/>
  <c r="H14" i="5"/>
  <c r="H29" i="4"/>
  <c r="H30" i="4"/>
  <c r="H28" i="4"/>
  <c r="H14" i="4"/>
  <c r="H22" i="4"/>
  <c r="H20" i="4"/>
  <c r="H19" i="4"/>
  <c r="H17" i="4"/>
  <c r="H16" i="4"/>
  <c r="H15" i="4"/>
  <c r="K15" i="10" l="1"/>
  <c r="K28" i="11" l="1"/>
  <c r="K30" i="11"/>
  <c r="K29" i="11"/>
  <c r="K30" i="25"/>
  <c r="K29" i="25"/>
  <c r="K28" i="25"/>
  <c r="K25" i="25"/>
  <c r="K24" i="25"/>
  <c r="K23" i="25"/>
  <c r="K22" i="25"/>
  <c r="K20" i="25"/>
  <c r="K19" i="25"/>
  <c r="K17" i="25"/>
  <c r="K16" i="25"/>
  <c r="K15" i="25"/>
  <c r="K14" i="25"/>
  <c r="K30" i="7"/>
  <c r="K29" i="7"/>
  <c r="K28" i="7"/>
  <c r="K25" i="7"/>
  <c r="K24" i="7"/>
  <c r="K23" i="7"/>
  <c r="K22" i="7"/>
  <c r="K20" i="7"/>
  <c r="K19" i="7"/>
  <c r="K17" i="7"/>
  <c r="K16" i="7"/>
  <c r="K15" i="7"/>
  <c r="K14" i="7"/>
  <c r="K30" i="8"/>
  <c r="K29" i="8"/>
  <c r="K28" i="8"/>
  <c r="K25" i="8"/>
  <c r="K24" i="8"/>
  <c r="K23" i="8"/>
  <c r="K22" i="8"/>
  <c r="K20" i="8"/>
  <c r="K19" i="8"/>
  <c r="K17" i="8"/>
  <c r="K16" i="8"/>
  <c r="K15" i="8"/>
  <c r="K14" i="8"/>
  <c r="K30" i="9"/>
  <c r="K29" i="9"/>
  <c r="K28" i="9"/>
  <c r="K25" i="9"/>
  <c r="K24" i="9"/>
  <c r="K23" i="9"/>
  <c r="K22" i="9"/>
  <c r="K20" i="9"/>
  <c r="K19" i="9"/>
  <c r="K17" i="9"/>
  <c r="K16" i="9"/>
  <c r="K15" i="9"/>
  <c r="K14" i="9"/>
  <c r="K25" i="11"/>
  <c r="K24" i="11"/>
  <c r="K23" i="11"/>
  <c r="K22" i="11"/>
  <c r="K20" i="11"/>
  <c r="K19" i="11"/>
  <c r="K17" i="11"/>
  <c r="K16" i="11"/>
  <c r="K15" i="11"/>
  <c r="K14" i="11"/>
  <c r="K30" i="12"/>
  <c r="K29" i="12"/>
  <c r="K28" i="12"/>
  <c r="K25" i="12"/>
  <c r="K24" i="12"/>
  <c r="K23" i="12"/>
  <c r="K22" i="12"/>
  <c r="K20" i="12"/>
  <c r="K19" i="12"/>
  <c r="K17" i="12"/>
  <c r="K16" i="12"/>
  <c r="K15" i="12"/>
  <c r="K14" i="12"/>
  <c r="K30" i="13"/>
  <c r="K29" i="13"/>
  <c r="K28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30" i="14"/>
  <c r="K29" i="14"/>
  <c r="K28" i="14"/>
  <c r="K25" i="14"/>
  <c r="K24" i="14"/>
  <c r="K23" i="14"/>
  <c r="K22" i="14"/>
  <c r="K20" i="14"/>
  <c r="K19" i="14"/>
  <c r="K17" i="14"/>
  <c r="K16" i="14"/>
  <c r="K15" i="14"/>
  <c r="K14" i="14"/>
  <c r="K30" i="24"/>
  <c r="K29" i="24"/>
  <c r="K28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22" i="16"/>
  <c r="K19" i="16"/>
  <c r="K16" i="16"/>
  <c r="K15" i="16"/>
  <c r="K14" i="16"/>
  <c r="K22" i="10"/>
  <c r="K20" i="10"/>
  <c r="K19" i="10"/>
  <c r="K18" i="10"/>
  <c r="K17" i="10"/>
  <c r="K16" i="10"/>
  <c r="K14" i="10"/>
  <c r="K30" i="17"/>
  <c r="K29" i="17"/>
  <c r="K28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30" i="18"/>
  <c r="K29" i="18"/>
  <c r="K28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30" i="26"/>
  <c r="K29" i="26"/>
  <c r="K28" i="26"/>
  <c r="K25" i="26"/>
  <c r="K24" i="26"/>
  <c r="K23" i="26"/>
  <c r="K22" i="26"/>
  <c r="K20" i="26"/>
  <c r="K19" i="26"/>
  <c r="K17" i="26"/>
  <c r="K16" i="26"/>
  <c r="K15" i="26"/>
  <c r="K14" i="26"/>
  <c r="K30" i="19"/>
  <c r="K29" i="19"/>
  <c r="K28" i="19"/>
  <c r="K25" i="19"/>
  <c r="K24" i="19"/>
  <c r="K23" i="19"/>
  <c r="K22" i="19"/>
  <c r="K20" i="19"/>
  <c r="K19" i="19"/>
  <c r="K17" i="19"/>
  <c r="K16" i="19"/>
  <c r="K15" i="19"/>
  <c r="K14" i="19"/>
  <c r="K30" i="20"/>
  <c r="K29" i="20"/>
  <c r="K28" i="20"/>
  <c r="K25" i="20"/>
  <c r="K24" i="20"/>
  <c r="K23" i="20"/>
  <c r="K22" i="20"/>
  <c r="K19" i="20"/>
  <c r="K16" i="20"/>
  <c r="K15" i="20"/>
  <c r="K14" i="20"/>
  <c r="K30" i="21"/>
  <c r="K29" i="21"/>
  <c r="K28" i="21"/>
  <c r="K25" i="21"/>
  <c r="K24" i="21"/>
  <c r="K23" i="21"/>
  <c r="K22" i="21"/>
  <c r="K20" i="21"/>
  <c r="K19" i="21"/>
  <c r="K17" i="21"/>
  <c r="K16" i="21"/>
  <c r="K15" i="21"/>
  <c r="K14" i="21"/>
  <c r="K22" i="23"/>
  <c r="K16" i="23"/>
  <c r="K15" i="23"/>
  <c r="K14" i="23"/>
  <c r="K30" i="4"/>
  <c r="K29" i="4"/>
  <c r="K28" i="4"/>
  <c r="K25" i="4"/>
  <c r="K24" i="4"/>
  <c r="K23" i="4"/>
  <c r="K22" i="4"/>
  <c r="K20" i="4"/>
  <c r="K19" i="4"/>
  <c r="K17" i="4"/>
  <c r="K16" i="4"/>
  <c r="K15" i="4"/>
  <c r="K14" i="4"/>
  <c r="K30" i="5"/>
  <c r="K29" i="5"/>
  <c r="K28" i="5"/>
  <c r="K24" i="5"/>
  <c r="K25" i="5"/>
  <c r="K23" i="5"/>
  <c r="K22" i="5"/>
  <c r="K19" i="5"/>
  <c r="K16" i="5"/>
  <c r="K15" i="5"/>
  <c r="K14" i="5"/>
  <c r="J22" i="23"/>
  <c r="J19" i="23"/>
  <c r="J16" i="23"/>
  <c r="J15" i="23"/>
  <c r="J14" i="23"/>
</calcChain>
</file>

<file path=xl/sharedStrings.xml><?xml version="1.0" encoding="utf-8"?>
<sst xmlns="http://schemas.openxmlformats.org/spreadsheetml/2006/main" count="11431" uniqueCount="204">
  <si>
    <t>µ</t>
  </si>
  <si>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</si>
  <si>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</si>
  <si>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</si>
  <si>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</si>
  <si>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</si>
  <si>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</si>
  <si>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</si>
  <si>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</si>
  <si>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</si>
  <si>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</si>
  <si>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</si>
  <si>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</si>
  <si>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</si>
  <si>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CO2</t>
  </si>
  <si>
    <t>vol%</t>
  </si>
  <si>
    <t>stap 2</t>
  </si>
  <si>
    <t>stap 9</t>
  </si>
  <si>
    <t>O2</t>
  </si>
  <si>
    <t>stap 8</t>
  </si>
  <si>
    <t>stap 7</t>
  </si>
  <si>
    <t>stap 5</t>
  </si>
  <si>
    <t>stap 1</t>
  </si>
  <si>
    <t>NOx (uitgedrukt als NO2)</t>
  </si>
  <si>
    <t>mg/Nm³</t>
  </si>
  <si>
    <t>stap 6</t>
  </si>
  <si>
    <t>SO2</t>
  </si>
  <si>
    <t>stap 4</t>
  </si>
  <si>
    <t>CO</t>
  </si>
  <si>
    <t xml:space="preserve"> stap13</t>
  </si>
  <si>
    <t>TOC</t>
  </si>
  <si>
    <t>mgC/Nm³</t>
  </si>
  <si>
    <t xml:space="preserve"> stap12</t>
  </si>
  <si>
    <t xml:space="preserve"> stap11</t>
  </si>
  <si>
    <t xml:space="preserve"> stap10</t>
  </si>
  <si>
    <t xml:space="preserve"> stap9</t>
  </si>
  <si>
    <t xml:space="preserve"> stap8</t>
  </si>
  <si>
    <t xml:space="preserve"> stap7</t>
  </si>
  <si>
    <t xml:space="preserve"> stap6</t>
  </si>
  <si>
    <t xml:space="preserve"> stap5</t>
  </si>
  <si>
    <t xml:space="preserve"> stap4</t>
  </si>
  <si>
    <t xml:space="preserve"> stap3</t>
  </si>
  <si>
    <t xml:space="preserve"> stap2</t>
  </si>
  <si>
    <t xml:space="preserve"> stap1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</si>
  <si>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</si>
  <si>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</si>
  <si>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</si>
  <si>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</si>
  <si>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</si>
  <si>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</si>
  <si>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</si>
  <si>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</si>
  <si>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</si>
  <si>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</si>
  <si>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</si>
  <si>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</si>
  <si>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</si>
  <si>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</si>
  <si>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</si>
  <si>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</si>
  <si>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</si>
  <si>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</si>
  <si>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</si>
  <si>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</si>
  <si>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</si>
  <si>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</si>
  <si>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</si>
  <si>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</si>
  <si>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INFORMATIEVE STATISTISCHE VERWERKING</t>
  </si>
  <si>
    <t>Versie : 1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</si>
  <si>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</si>
  <si>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</si>
  <si>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</si>
  <si>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</si>
  <si>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</si>
  <si>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</si>
  <si>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&lt;0,3</t>
  </si>
  <si>
    <t>&lt;0,5</t>
  </si>
  <si>
    <t>&lt;1</t>
  </si>
  <si>
    <t>&lt;0,7</t>
  </si>
  <si>
    <t>&lt;2</t>
  </si>
  <si>
    <t>&lt;0,2</t>
  </si>
  <si>
    <t>Rapportnr. :  2015/MRG/R/008</t>
  </si>
  <si>
    <t>92</t>
  </si>
  <si>
    <t>&gt; 75,71</t>
  </si>
  <si>
    <t>&gt; 111,4</t>
  </si>
  <si>
    <t>&gt; 47,71</t>
  </si>
  <si>
    <t>&gt; 43,71</t>
  </si>
  <si>
    <t>&gt; 46,86</t>
  </si>
  <si>
    <t>FAIL</t>
  </si>
  <si>
    <t>&lt; 5</t>
  </si>
  <si>
    <t>27,5</t>
  </si>
  <si>
    <t>25,6</t>
  </si>
  <si>
    <t>35,5</t>
  </si>
  <si>
    <t>122</t>
  </si>
  <si>
    <t>160</t>
  </si>
  <si>
    <t>134</t>
  </si>
  <si>
    <t>72,0</t>
  </si>
  <si>
    <t>89,2</t>
  </si>
  <si>
    <t>73,4</t>
  </si>
  <si>
    <t>121</t>
  </si>
  <si>
    <t>135</t>
  </si>
  <si>
    <t>124</t>
  </si>
  <si>
    <t>161</t>
  </si>
  <si>
    <t>-</t>
  </si>
  <si>
    <t>46,42</t>
  </si>
  <si>
    <t>1,797</t>
  </si>
  <si>
    <t>92,68</t>
  </si>
  <si>
    <t>2,125</t>
  </si>
  <si>
    <t>68,67</t>
  </si>
  <si>
    <t>2,206</t>
  </si>
  <si>
    <t>27,47</t>
  </si>
  <si>
    <t>1,4</t>
  </si>
  <si>
    <t>25,48</t>
  </si>
  <si>
    <t>1,522</t>
  </si>
  <si>
    <t>35,14</t>
  </si>
  <si>
    <t>3,053</t>
  </si>
  <si>
    <t>134,3</t>
  </si>
  <si>
    <t>3,787</t>
  </si>
  <si>
    <t>121,8</t>
  </si>
  <si>
    <t>5,292</t>
  </si>
  <si>
    <t>160,1</t>
  </si>
  <si>
    <t>7,036</t>
  </si>
  <si>
    <t>71,53</t>
  </si>
  <si>
    <t>2,716</t>
  </si>
  <si>
    <t>88,16</t>
  </si>
  <si>
    <t>2,564</t>
  </si>
  <si>
    <t>73,02</t>
  </si>
  <si>
    <t>1,994</t>
  </si>
  <si>
    <t>46,35</t>
  </si>
  <si>
    <t>81,71</t>
  </si>
  <si>
    <t>3,176</t>
  </si>
  <si>
    <t>40,11</t>
  </si>
  <si>
    <t>1,389</t>
  </si>
  <si>
    <t>152,1</t>
  </si>
  <si>
    <t>3,974</t>
  </si>
  <si>
    <t>145</t>
  </si>
  <si>
    <t>3,874</t>
  </si>
  <si>
    <t>102,7</t>
  </si>
  <si>
    <t>4,085</t>
  </si>
  <si>
    <t>147,3</t>
  </si>
  <si>
    <t>5,632</t>
  </si>
  <si>
    <t>57,1</t>
  </si>
  <si>
    <t>2,889</t>
  </si>
  <si>
    <t>61,94</t>
  </si>
  <si>
    <t>2,883</t>
  </si>
  <si>
    <t>67,4</t>
  </si>
  <si>
    <t>1,833</t>
  </si>
  <si>
    <t>133,1</t>
  </si>
  <si>
    <t>4,779</t>
  </si>
  <si>
    <t>59,44</t>
  </si>
  <si>
    <t>3,496</t>
  </si>
  <si>
    <t>213,7</t>
  </si>
  <si>
    <t>8,54</t>
  </si>
  <si>
    <t>52,12</t>
  </si>
  <si>
    <t>7,458</t>
  </si>
  <si>
    <t>106,7</t>
  </si>
  <si>
    <t>6,188</t>
  </si>
  <si>
    <t>110,1</t>
  </si>
  <si>
    <t>6,165</t>
  </si>
  <si>
    <t>6,035</t>
  </si>
  <si>
    <t>0,09924</t>
  </si>
  <si>
    <t>6,127</t>
  </si>
  <si>
    <t>0,117</t>
  </si>
  <si>
    <t>70,99</t>
  </si>
  <si>
    <t>2,91</t>
  </si>
  <si>
    <t>142,4</t>
  </si>
  <si>
    <t>5,436</t>
  </si>
  <si>
    <t>155</t>
  </si>
  <si>
    <t>5,857</t>
  </si>
  <si>
    <t>42,92</t>
  </si>
  <si>
    <t>1,905</t>
  </si>
  <si>
    <t>57,66</t>
  </si>
  <si>
    <t>14,39</t>
  </si>
  <si>
    <t>45,77</t>
  </si>
  <si>
    <t>10,91</t>
  </si>
  <si>
    <t>104,7</t>
  </si>
  <si>
    <t>5,5</t>
  </si>
  <si>
    <t>151,6</t>
  </si>
  <si>
    <t>7,741</t>
  </si>
  <si>
    <t>48,78</t>
  </si>
  <si>
    <t>4,093</t>
  </si>
  <si>
    <t>130,1</t>
  </si>
  <si>
    <t>3,2</t>
  </si>
  <si>
    <t>60,83</t>
  </si>
  <si>
    <t>8,39</t>
  </si>
  <si>
    <t>116</t>
  </si>
  <si>
    <t>8,194</t>
  </si>
  <si>
    <t>115,5</t>
  </si>
  <si>
    <t>10,03</t>
  </si>
  <si>
    <t>82,6</t>
  </si>
  <si>
    <t>7,523</t>
  </si>
  <si>
    <t>216,8</t>
  </si>
  <si>
    <t>6,313</t>
  </si>
  <si>
    <t>11,53</t>
  </si>
  <si>
    <t>3,94</t>
  </si>
  <si>
    <t>15,97</t>
  </si>
  <si>
    <t>16,08</t>
  </si>
  <si>
    <t>8,21</t>
  </si>
  <si>
    <t>5,33</t>
  </si>
  <si>
    <t>11,99</t>
  </si>
  <si>
    <t>12,18</t>
  </si>
  <si>
    <t>6,04</t>
  </si>
  <si>
    <t>6,13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</si>
</sst>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  <numFmt numFmtId="167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A5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2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0" xfId="0" applyFill="1"/>
    <xf numFmtId="49" fontId="13" fillId="4" borderId="22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2" fontId="14" fillId="5" borderId="22" xfId="0" applyNumberFormat="1" applyFont="1" applyFill="1" applyBorder="1" applyAlignment="1">
      <alignment horizontal="center"/>
    </xf>
    <xf numFmtId="1" fontId="0" fillId="0" borderId="7" xfId="12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9" fontId="0" fillId="0" borderId="0" xfId="120" applyFont="1" applyFill="1"/>
    <xf numFmtId="166" fontId="0" fillId="0" borderId="0" xfId="120" applyNumberFormat="1" applyFont="1" applyFill="1"/>
    <xf numFmtId="0" fontId="0" fillId="0" borderId="12" xfId="0" applyFill="1" applyBorder="1" applyAlignment="1">
      <alignment horizontal="center"/>
    </xf>
    <xf numFmtId="0" fontId="11" fillId="0" borderId="0" xfId="0" applyFont="1" applyFill="1" applyBorder="1"/>
    <xf numFmtId="0" fontId="15" fillId="3" borderId="0" xfId="0" applyFont="1" applyFill="1" applyBorder="1" applyAlignment="1">
      <alignment horizontal="left"/>
    </xf>
    <xf numFmtId="0" fontId="15" fillId="3" borderId="18" xfId="0" applyFont="1" applyFill="1" applyBorder="1" applyAlignment="1">
      <alignment horizontal="left"/>
    </xf>
    <xf numFmtId="0" fontId="11" fillId="0" borderId="0" xfId="0" applyFont="1"/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49" fontId="11" fillId="6" borderId="6" xfId="0" applyNumberFormat="1" applyFont="1" applyFill="1" applyBorder="1"/>
    <xf numFmtId="49" fontId="11" fillId="6" borderId="7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left"/>
    </xf>
    <xf numFmtId="49" fontId="11" fillId="6" borderId="8" xfId="0" applyNumberFormat="1" applyFont="1" applyFill="1" applyBorder="1"/>
    <xf numFmtId="49" fontId="11" fillId="6" borderId="9" xfId="0" applyNumberFormat="1" applyFont="1" applyFill="1" applyBorder="1" applyAlignment="1">
      <alignment horizontal="center"/>
    </xf>
    <xf numFmtId="49" fontId="11" fillId="6" borderId="9" xfId="0" applyNumberFormat="1" applyFont="1" applyFill="1" applyBorder="1" applyAlignment="1">
      <alignment horizontal="left"/>
    </xf>
    <xf numFmtId="49" fontId="0" fillId="6" borderId="6" xfId="0" applyNumberFormat="1" applyFill="1" applyBorder="1"/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ont="1" applyFill="1" applyBorder="1" applyAlignment="1">
      <alignment horizontal="center"/>
    </xf>
    <xf numFmtId="49" fontId="0" fillId="6" borderId="7" xfId="0" applyNumberFormat="1" applyFont="1" applyFill="1" applyBorder="1" applyAlignment="1">
      <alignment horizontal="left"/>
    </xf>
    <xf numFmtId="2" fontId="11" fillId="6" borderId="7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center"/>
    </xf>
    <xf numFmtId="1" fontId="0" fillId="6" borderId="7" xfId="120" applyNumberFormat="1" applyFont="1" applyFill="1" applyBorder="1" applyAlignment="1">
      <alignment horizontal="center"/>
    </xf>
    <xf numFmtId="9" fontId="0" fillId="6" borderId="7" xfId="120" applyFont="1" applyFill="1" applyBorder="1" applyAlignment="1">
      <alignment horizontal="center"/>
    </xf>
    <xf numFmtId="9" fontId="0" fillId="0" borderId="7" xfId="120" applyFont="1" applyFill="1" applyBorder="1" applyAlignment="1">
      <alignment horizontal="center"/>
    </xf>
    <xf numFmtId="2" fontId="13" fillId="7" borderId="22" xfId="0" applyNumberFormat="1" applyFont="1" applyFill="1" applyBorder="1" applyAlignment="1">
      <alignment horizontal="center"/>
    </xf>
    <xf numFmtId="2" fontId="17" fillId="5" borderId="22" xfId="0" applyNumberFormat="1" applyFont="1" applyFill="1" applyBorder="1" applyAlignment="1">
      <alignment horizontal="center"/>
    </xf>
    <xf numFmtId="2" fontId="11" fillId="7" borderId="22" xfId="0" applyNumberFormat="1" applyFont="1" applyFill="1" applyBorder="1" applyAlignment="1">
      <alignment horizontal="center"/>
    </xf>
    <xf numFmtId="2" fontId="13" fillId="6" borderId="22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166" fontId="0" fillId="6" borderId="7" xfId="120" applyNumberFormat="1" applyFont="1" applyFill="1" applyBorder="1" applyAlignment="1">
      <alignment horizontal="center"/>
    </xf>
    <xf numFmtId="49" fontId="11" fillId="0" borderId="6" xfId="0" applyNumberFormat="1" applyFont="1" applyFill="1" applyBorder="1"/>
    <xf numFmtId="49" fontId="11" fillId="0" borderId="7" xfId="0" applyNumberFormat="1" applyFont="1" applyFill="1" applyBorder="1" applyAlignment="1">
      <alignment horizontal="left"/>
    </xf>
    <xf numFmtId="2" fontId="0" fillId="0" borderId="7" xfId="120" applyNumberFormat="1" applyFont="1" applyFill="1" applyBorder="1" applyAlignment="1">
      <alignment horizontal="center"/>
    </xf>
    <xf numFmtId="49" fontId="0" fillId="0" borderId="0" xfId="0" applyNumberFormat="1"/>
    <xf numFmtId="1" fontId="0" fillId="0" borderId="7" xfId="0" applyNumberFormat="1" applyFont="1" applyFill="1" applyBorder="1" applyAlignment="1">
      <alignment horizontal="center"/>
    </xf>
    <xf numFmtId="49" fontId="17" fillId="5" borderId="22" xfId="0" applyNumberFormat="1" applyFont="1" applyFill="1" applyBorder="1" applyAlignment="1">
      <alignment horizontal="center"/>
    </xf>
    <xf numFmtId="49" fontId="11" fillId="7" borderId="22" xfId="0" applyNumberFormat="1" applyFont="1" applyFill="1" applyBorder="1" applyAlignment="1">
      <alignment horizontal="center"/>
    </xf>
    <xf numFmtId="49" fontId="13" fillId="7" borderId="22" xfId="0" applyNumberFormat="1" applyFont="1" applyFill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49" fontId="0" fillId="8" borderId="22" xfId="0" applyNumberFormat="1" applyFont="1" applyFill="1" applyBorder="1" applyAlignment="1">
      <alignment horizontal="center"/>
    </xf>
    <xf numFmtId="49" fontId="14" fillId="5" borderId="22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2" fontId="0" fillId="8" borderId="22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left"/>
    </xf>
    <xf numFmtId="49" fontId="11" fillId="0" borderId="8" xfId="0" applyNumberFormat="1" applyFont="1" applyFill="1" applyBorder="1"/>
    <xf numFmtId="49" fontId="11" fillId="0" borderId="9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1" fontId="0" fillId="0" borderId="9" xfId="12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8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9" fontId="0" fillId="0" borderId="9" xfId="120" applyFont="1" applyFill="1" applyBorder="1" applyAlignment="1">
      <alignment horizontal="center"/>
    </xf>
    <xf numFmtId="49" fontId="0" fillId="6" borderId="8" xfId="0" applyNumberFormat="1" applyFill="1" applyBorder="1"/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ont="1" applyFill="1" applyBorder="1" applyAlignment="1">
      <alignment horizontal="center"/>
    </xf>
    <xf numFmtId="49" fontId="0" fillId="6" borderId="9" xfId="0" applyNumberFormat="1" applyFont="1" applyFill="1" applyBorder="1" applyAlignment="1">
      <alignment horizontal="left"/>
    </xf>
    <xf numFmtId="2" fontId="0" fillId="6" borderId="9" xfId="0" applyNumberFormat="1" applyFont="1" applyFill="1" applyBorder="1" applyAlignment="1">
      <alignment horizontal="center"/>
    </xf>
    <xf numFmtId="1" fontId="0" fillId="6" borderId="9" xfId="120" applyNumberFormat="1" applyFont="1" applyFill="1" applyBorder="1" applyAlignment="1">
      <alignment horizontal="center"/>
    </xf>
    <xf numFmtId="1" fontId="0" fillId="6" borderId="9" xfId="0" applyNumberFormat="1" applyFont="1" applyFill="1" applyBorder="1" applyAlignment="1">
      <alignment horizontal="center"/>
    </xf>
    <xf numFmtId="9" fontId="0" fillId="6" borderId="9" xfId="12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/>
    <cellStyle name="Comma 2 2" xfId="9"/>
    <cellStyle name="Hyperlink" xfId="16" builtinId="8"/>
    <cellStyle name="Hyperlink 2" xfId="4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2"/>
    <cellStyle name="Normal 2 2" xfId="5"/>
    <cellStyle name="Normal 2 2 2" xfId="8"/>
    <cellStyle name="Normal 2 2 3" xfId="17"/>
    <cellStyle name="Normal 20" xfId="28"/>
    <cellStyle name="Normal 22" xfId="29"/>
    <cellStyle name="Normal 23" xfId="30"/>
    <cellStyle name="Normal 24" xfId="31"/>
    <cellStyle name="Normal 25" xfId="32"/>
    <cellStyle name="Normal 27" xfId="33"/>
    <cellStyle name="Normal 28" xfId="34"/>
    <cellStyle name="Normal 29" xfId="35"/>
    <cellStyle name="Normal 3" xfId="3"/>
    <cellStyle name="Normal 3 2" xfId="6"/>
    <cellStyle name="Normal 3 2 2" xfId="36"/>
    <cellStyle name="Normal 3 3" xfId="11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12"/>
    <cellStyle name="Normal 4 2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48" xfId="56"/>
    <cellStyle name="Normal 49" xfId="57"/>
    <cellStyle name="Normal 5" xfId="10"/>
    <cellStyle name="Normal 5 2" xfId="15"/>
    <cellStyle name="Normal 5 3" xfId="118"/>
    <cellStyle name="Normal 5 3 2" xfId="119"/>
    <cellStyle name="Normal 50" xfId="58"/>
    <cellStyle name="Normal 51" xfId="59"/>
    <cellStyle name="Normal 52" xfId="60"/>
    <cellStyle name="Normal 53" xfId="61"/>
    <cellStyle name="Normal 54" xfId="62"/>
    <cellStyle name="Normal 55" xfId="63"/>
    <cellStyle name="Normal 6" xfId="64"/>
    <cellStyle name="Normal 7" xfId="65"/>
    <cellStyle name="Normal 8" xfId="66"/>
    <cellStyle name="Normal 9" xfId="67"/>
    <cellStyle name="Percent" xfId="120" builtinId="5"/>
    <cellStyle name="Percent 10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7" xfId="75"/>
    <cellStyle name="Percent 18" xfId="76"/>
    <cellStyle name="Percent 19" xfId="77"/>
    <cellStyle name="Percent 2" xfId="7"/>
    <cellStyle name="Percent 2 2" xfId="117"/>
    <cellStyle name="Percent 20" xfId="78"/>
    <cellStyle name="Percent 21" xfId="79"/>
    <cellStyle name="Percent 22" xfId="80"/>
    <cellStyle name="Percent 23" xfId="81"/>
    <cellStyle name="Percent 24" xfId="82"/>
    <cellStyle name="Percent 27" xfId="83"/>
    <cellStyle name="Percent 28" xfId="84"/>
    <cellStyle name="Percent 29" xfId="85"/>
    <cellStyle name="Percent 3" xfId="13"/>
    <cellStyle name="Percent 30" xfId="86"/>
    <cellStyle name="Percent 31" xfId="87"/>
    <cellStyle name="Percent 32" xfId="88"/>
    <cellStyle name="Percent 33" xfId="89"/>
    <cellStyle name="Percent 34" xfId="90"/>
    <cellStyle name="Percent 35" xfId="91"/>
    <cellStyle name="Percent 36" xfId="92"/>
    <cellStyle name="Percent 37" xfId="93"/>
    <cellStyle name="Percent 38" xfId="94"/>
    <cellStyle name="Percent 39" xfId="95"/>
    <cellStyle name="Percent 4" xfId="96"/>
    <cellStyle name="Percent 40" xfId="97"/>
    <cellStyle name="Percent 41" xfId="98"/>
    <cellStyle name="Percent 42" xfId="99"/>
    <cellStyle name="Percent 43" xfId="100"/>
    <cellStyle name="Percent 44" xfId="101"/>
    <cellStyle name="Percent 45" xfId="102"/>
    <cellStyle name="Percent 46" xfId="103"/>
    <cellStyle name="Percent 47" xfId="104"/>
    <cellStyle name="Percent 48" xfId="105"/>
    <cellStyle name="Percent 49" xfId="106"/>
    <cellStyle name="Percent 5" xfId="107"/>
    <cellStyle name="Percent 50" xfId="108"/>
    <cellStyle name="Percent 51" xfId="109"/>
    <cellStyle name="Percent 52" xfId="110"/>
    <cellStyle name="Percent 53" xfId="111"/>
    <cellStyle name="Percent 54" xfId="112"/>
    <cellStyle name="Percent 6" xfId="113"/>
    <cellStyle name="Percent 7" xfId="114"/>
    <cellStyle name="Percent 8" xfId="115"/>
    <cellStyle name="Percent 9" xfId="116"/>
    <cellStyle name="Standaard_PCBBEREK-I014-WHO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95"/>
  <sheetViews>
    <sheetView tabSelected="1"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223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82.93</v>
      </c>
      <c r="G14" s="71">
        <v>83.6</v>
      </c>
      <c r="H14" s="68">
        <f>G14*0.04</f>
        <v>3.3439999999999999</v>
      </c>
      <c r="I14" s="68">
        <v>4</v>
      </c>
      <c r="J14" s="72">
        <v>-0.80143540669854962</v>
      </c>
      <c r="K14" s="41">
        <f>(F14-G14)/(G14*0.04)</f>
        <v>-0.20035885167463741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108.68</v>
      </c>
      <c r="G15" s="71">
        <v>109.24</v>
      </c>
      <c r="H15" s="68">
        <f>1</f>
        <v>1</v>
      </c>
      <c r="I15" s="68">
        <v>4</v>
      </c>
      <c r="J15" s="72">
        <v>-0.51263273526179798</v>
      </c>
      <c r="K15" s="41">
        <f>(F15-G15)/1</f>
        <v>-0.55999999999998806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5.44</v>
      </c>
      <c r="G16" s="71">
        <v>5.44</v>
      </c>
      <c r="H16" s="68">
        <f>((12.5-0.53*G16)/200)*G16</f>
        <v>0.26157695999999997</v>
      </c>
      <c r="I16" s="68">
        <v>4</v>
      </c>
      <c r="J16" s="72">
        <v>0</v>
      </c>
      <c r="K16" s="41">
        <f>(F16-G16)/(((12.5-0.53*G16)/2/100)*G16)</f>
        <v>0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5.29</v>
      </c>
      <c r="G17" s="71">
        <v>5.38</v>
      </c>
      <c r="H17" s="68">
        <f>((12.5-0.53*G17)/200)*G17</f>
        <v>0.25954734000000002</v>
      </c>
      <c r="I17" s="68">
        <v>4</v>
      </c>
      <c r="J17" s="72">
        <v>-1.6728624535315959</v>
      </c>
      <c r="K17" s="41">
        <f t="shared" ref="K17:K20" si="0">(F17-G17)/(((12.5-0.53*G17)/2/100)*G17)</f>
        <v>-0.34675755105022404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13.87</v>
      </c>
      <c r="G19" s="71">
        <v>13.66</v>
      </c>
      <c r="H19" s="68">
        <f>((12.5-0.53*G19)/200)*G19</f>
        <v>0.35927165999999999</v>
      </c>
      <c r="I19" s="68">
        <v>4</v>
      </c>
      <c r="J19" s="72">
        <v>1.5373352855051177</v>
      </c>
      <c r="K19" s="41">
        <f t="shared" si="0"/>
        <v>0.5845159064313592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13.89</v>
      </c>
      <c r="G20" s="71">
        <v>13.55</v>
      </c>
      <c r="H20" s="68">
        <f>((12.5-0.53*G20)/200)*G20</f>
        <v>0.36032837499999998</v>
      </c>
      <c r="I20" s="68">
        <v>4</v>
      </c>
      <c r="J20" s="72">
        <v>2.5092250922509214</v>
      </c>
      <c r="K20" s="41">
        <f t="shared" si="0"/>
        <v>0.94358375190407884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9.6300000000000008</v>
      </c>
      <c r="G22" s="71">
        <v>9.4600000000000009</v>
      </c>
      <c r="H22" s="68">
        <f>G22*0.075</f>
        <v>0.70950000000000002</v>
      </c>
      <c r="I22" s="68">
        <v>4</v>
      </c>
      <c r="J22" s="72">
        <v>1.7970401691331916</v>
      </c>
      <c r="K22" s="41">
        <f>(F22-G22)/(0.075*G22)</f>
        <v>0.23960535588442555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5.9</v>
      </c>
      <c r="G23" s="59">
        <v>5.6293901700181754</v>
      </c>
      <c r="H23" s="19">
        <f t="shared" ref="H23:H25" si="1">G23*0.075</f>
        <v>0.42220426275136314</v>
      </c>
      <c r="I23" s="19">
        <v>4</v>
      </c>
      <c r="J23" s="43">
        <v>4.8070896102224019</v>
      </c>
      <c r="K23" s="41">
        <f>(F23-G23)/(0.075*G23)</f>
        <v>0.64094528136298701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10.6</v>
      </c>
      <c r="G24" s="59">
        <v>10.597055766540075</v>
      </c>
      <c r="H24" s="19">
        <f t="shared" si="1"/>
        <v>0.79477918249050561</v>
      </c>
      <c r="I24" s="19">
        <v>4</v>
      </c>
      <c r="J24" s="43">
        <v>2.7783504444894032E-2</v>
      </c>
      <c r="K24" s="41">
        <f>(F24-G24)/(0.075*G24)</f>
        <v>3.7044672593192045E-3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17.8</v>
      </c>
      <c r="G25" s="59">
        <v>17.878429462353573</v>
      </c>
      <c r="H25" s="19">
        <f t="shared" si="1"/>
        <v>1.3408822096765178</v>
      </c>
      <c r="I25" s="19">
        <v>4</v>
      </c>
      <c r="J25" s="43">
        <v>-0.43868205827989704</v>
      </c>
      <c r="K25" s="41">
        <f>(F25-G25)/(0.075*G25)</f>
        <v>-5.8490941103986276E-2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78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78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81.3</v>
      </c>
      <c r="G28" s="36">
        <v>85.077450379821101</v>
      </c>
      <c r="H28" s="19">
        <f>G28*0.05</f>
        <v>4.2538725189910549</v>
      </c>
      <c r="I28" s="19">
        <v>4</v>
      </c>
      <c r="J28" s="43">
        <v>-4.4400136146029245</v>
      </c>
      <c r="K28" s="41">
        <f>(F28-G28)/(0.05*G28)</f>
        <v>-0.88800272292058491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133</v>
      </c>
      <c r="G29" s="36">
        <v>132.58598019398548</v>
      </c>
      <c r="H29" s="19">
        <f t="shared" ref="H29:H30" si="2">G29*0.05</f>
        <v>6.6292990096992739</v>
      </c>
      <c r="I29" s="19">
        <v>4</v>
      </c>
      <c r="J29" s="43">
        <v>0.31226514704554231</v>
      </c>
      <c r="K29" s="41">
        <f>(F29-G29)/(0.05*G29)</f>
        <v>6.2453029409108463E-2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190</v>
      </c>
      <c r="G30" s="36">
        <v>189.98860489414793</v>
      </c>
      <c r="H30" s="19">
        <f t="shared" si="2"/>
        <v>9.4994302447073959</v>
      </c>
      <c r="I30" s="19">
        <v>4</v>
      </c>
      <c r="J30" s="43">
        <v>5.9977838452063047E-3</v>
      </c>
      <c r="K30" s="41">
        <f>(F30-G30)/(0.05*G30)</f>
        <v>1.1995567690412611E-3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78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78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44.4</v>
      </c>
      <c r="G33" s="68">
        <v>45.75</v>
      </c>
      <c r="H33" s="71">
        <v>3.4312499999999999</v>
      </c>
      <c r="I33" s="68">
        <v>4</v>
      </c>
      <c r="J33" s="68">
        <v>-3</v>
      </c>
      <c r="K33" s="41">
        <v>-0.39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44.4</v>
      </c>
      <c r="S33" s="68" t="s">
        <v>105</v>
      </c>
      <c r="T33" s="68" t="s">
        <v>106</v>
      </c>
      <c r="U33" s="68">
        <v>1</v>
      </c>
      <c r="V33" s="68">
        <v>-4</v>
      </c>
      <c r="W33" s="40">
        <v>-1.1200000000000001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87.3</v>
      </c>
      <c r="G34" s="68">
        <v>92.32</v>
      </c>
      <c r="H34" s="71">
        <v>6.9239999999999995</v>
      </c>
      <c r="I34" s="68">
        <v>4</v>
      </c>
      <c r="J34" s="68">
        <v>-5</v>
      </c>
      <c r="K34" s="41">
        <v>-0.73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87.3</v>
      </c>
      <c r="S34" s="68" t="s">
        <v>107</v>
      </c>
      <c r="T34" s="68" t="s">
        <v>108</v>
      </c>
      <c r="U34" s="68">
        <v>1</v>
      </c>
      <c r="V34" s="68">
        <v>-6</v>
      </c>
      <c r="W34" s="94">
        <v>-2.5299999999999998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64.7</v>
      </c>
      <c r="G35" s="68">
        <v>68.67</v>
      </c>
      <c r="H35" s="71">
        <v>5.1502499999999998</v>
      </c>
      <c r="I35" s="68">
        <v>4</v>
      </c>
      <c r="J35" s="68">
        <v>-6</v>
      </c>
      <c r="K35" s="41">
        <v>-0.77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64.7</v>
      </c>
      <c r="S35" s="68" t="s">
        <v>109</v>
      </c>
      <c r="T35" s="68" t="s">
        <v>110</v>
      </c>
      <c r="U35" s="68">
        <v>1</v>
      </c>
      <c r="V35" s="68">
        <v>-6</v>
      </c>
      <c r="W35" s="40">
        <v>-1.8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27.8</v>
      </c>
      <c r="G36" s="68">
        <v>27.48</v>
      </c>
      <c r="H36" s="71">
        <v>2.0609999999999999</v>
      </c>
      <c r="I36" s="68">
        <v>4</v>
      </c>
      <c r="J36" s="90">
        <f>((F36-G36)/G36)*100</f>
        <v>1.1644832605531306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27.8</v>
      </c>
      <c r="S36" s="68" t="s">
        <v>111</v>
      </c>
      <c r="T36" s="68" t="s">
        <v>112</v>
      </c>
      <c r="U36" s="68">
        <v>1</v>
      </c>
      <c r="V36" s="68">
        <v>1</v>
      </c>
      <c r="W36" s="40">
        <v>0.24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26.6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4.1095890410958926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26.6</v>
      </c>
      <c r="S37" s="68" t="s">
        <v>113</v>
      </c>
      <c r="T37" s="68" t="s">
        <v>114</v>
      </c>
      <c r="U37" s="68">
        <v>1</v>
      </c>
      <c r="V37" s="68">
        <v>4</v>
      </c>
      <c r="W37" s="40">
        <v>0.74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38.700000000000003</v>
      </c>
      <c r="G38" s="68">
        <v>33.33</v>
      </c>
      <c r="H38" s="71">
        <v>2.4997499999999997</v>
      </c>
      <c r="I38" s="68">
        <v>4</v>
      </c>
      <c r="J38" s="90">
        <f t="shared" si="3"/>
        <v>16.111611161116127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38.700000000000003</v>
      </c>
      <c r="S38" s="68" t="s">
        <v>115</v>
      </c>
      <c r="T38" s="68" t="s">
        <v>116</v>
      </c>
      <c r="U38" s="68">
        <v>1</v>
      </c>
      <c r="V38" s="68">
        <v>10</v>
      </c>
      <c r="W38" s="40">
        <v>1.17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127</v>
      </c>
      <c r="G39" s="68">
        <v>141.6</v>
      </c>
      <c r="H39" s="71">
        <v>10.62</v>
      </c>
      <c r="I39" s="68">
        <v>4</v>
      </c>
      <c r="J39" s="90">
        <f t="shared" si="3"/>
        <v>-10.310734463276832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127</v>
      </c>
      <c r="S39" s="68" t="s">
        <v>117</v>
      </c>
      <c r="T39" s="68" t="s">
        <v>118</v>
      </c>
      <c r="U39" s="68">
        <v>1</v>
      </c>
      <c r="V39" s="68">
        <v>-5</v>
      </c>
      <c r="W39" s="40">
        <v>-1.93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112</v>
      </c>
      <c r="G40" s="68">
        <v>127.8</v>
      </c>
      <c r="H40" s="71">
        <v>9.5849999999999991</v>
      </c>
      <c r="I40" s="68">
        <v>4</v>
      </c>
      <c r="J40" s="90">
        <f t="shared" si="3"/>
        <v>-12.363067292644756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112</v>
      </c>
      <c r="S40" s="68" t="s">
        <v>119</v>
      </c>
      <c r="T40" s="68" t="s">
        <v>120</v>
      </c>
      <c r="U40" s="68">
        <v>1</v>
      </c>
      <c r="V40" s="68">
        <v>-8</v>
      </c>
      <c r="W40" s="40">
        <v>-1.85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146</v>
      </c>
      <c r="G41" s="68">
        <v>162.5</v>
      </c>
      <c r="H41" s="71">
        <v>12.1875</v>
      </c>
      <c r="I41" s="68">
        <v>4</v>
      </c>
      <c r="J41" s="90">
        <f t="shared" si="3"/>
        <v>-10.153846153846153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146</v>
      </c>
      <c r="S41" s="68" t="s">
        <v>121</v>
      </c>
      <c r="T41" s="68" t="s">
        <v>122</v>
      </c>
      <c r="U41" s="68">
        <v>1</v>
      </c>
      <c r="V41" s="68">
        <v>-9</v>
      </c>
      <c r="W41" s="40">
        <v>-2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67.7</v>
      </c>
      <c r="G42" s="68">
        <v>93.11</v>
      </c>
      <c r="H42" s="71">
        <v>6.98325</v>
      </c>
      <c r="I42" s="68">
        <v>4</v>
      </c>
      <c r="J42" s="90">
        <f t="shared" si="3"/>
        <v>-27.290301793577488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67.7</v>
      </c>
      <c r="S42" s="68" t="s">
        <v>123</v>
      </c>
      <c r="T42" s="68" t="s">
        <v>124</v>
      </c>
      <c r="U42" s="68">
        <v>1</v>
      </c>
      <c r="V42" s="68">
        <v>-5</v>
      </c>
      <c r="W42" s="40">
        <v>-1.41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84.5</v>
      </c>
      <c r="G43" s="68">
        <v>115.2</v>
      </c>
      <c r="H43" s="71">
        <v>8.64</v>
      </c>
      <c r="I43" s="68">
        <v>4</v>
      </c>
      <c r="J43" s="90">
        <f t="shared" si="3"/>
        <v>-26.649305555555557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84.5</v>
      </c>
      <c r="S43" s="68" t="s">
        <v>125</v>
      </c>
      <c r="T43" s="68" t="s">
        <v>126</v>
      </c>
      <c r="U43" s="68">
        <v>1</v>
      </c>
      <c r="V43" s="68">
        <v>-4</v>
      </c>
      <c r="W43" s="40">
        <v>-1.43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70.900000000000006</v>
      </c>
      <c r="G44" s="68">
        <v>95.01</v>
      </c>
      <c r="H44" s="71">
        <v>7.12575</v>
      </c>
      <c r="I44" s="68">
        <v>4</v>
      </c>
      <c r="J44" s="90">
        <f t="shared" si="3"/>
        <v>-25.376276181454582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70.900000000000006</v>
      </c>
      <c r="S44" s="68" t="s">
        <v>127</v>
      </c>
      <c r="T44" s="68" t="s">
        <v>128</v>
      </c>
      <c r="U44" s="68">
        <v>1</v>
      </c>
      <c r="V44" s="68">
        <v>-3</v>
      </c>
      <c r="W44" s="40">
        <v>-1.06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43.4</v>
      </c>
      <c r="G45" s="68">
        <v>45.75</v>
      </c>
      <c r="H45" s="71">
        <v>3.4312499999999999</v>
      </c>
      <c r="I45" s="68">
        <v>4</v>
      </c>
      <c r="J45" s="68">
        <v>-5</v>
      </c>
      <c r="K45" s="41">
        <v>-0.68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43.4</v>
      </c>
      <c r="S45" s="68" t="s">
        <v>129</v>
      </c>
      <c r="T45" s="68" t="s">
        <v>128</v>
      </c>
      <c r="U45" s="68">
        <v>1</v>
      </c>
      <c r="V45" s="68">
        <v>-6</v>
      </c>
      <c r="W45" s="40">
        <v>-1.48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81.3</v>
      </c>
      <c r="G46" s="19">
        <v>80.45</v>
      </c>
      <c r="H46" s="36">
        <v>6.0337500000000004</v>
      </c>
      <c r="I46" s="19">
        <v>4</v>
      </c>
      <c r="J46" s="19">
        <v>1</v>
      </c>
      <c r="K46" s="41">
        <v>0.14000000000000001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81.3</v>
      </c>
      <c r="S46" s="19" t="s">
        <v>130</v>
      </c>
      <c r="T46" s="19" t="s">
        <v>131</v>
      </c>
      <c r="U46" s="19">
        <v>1</v>
      </c>
      <c r="V46" s="19">
        <v>-1</v>
      </c>
      <c r="W46" s="40">
        <v>-0.13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40</v>
      </c>
      <c r="G47" s="19">
        <v>39.700000000000003</v>
      </c>
      <c r="H47" s="36">
        <v>2.9775</v>
      </c>
      <c r="I47" s="19">
        <v>4</v>
      </c>
      <c r="J47" s="19">
        <v>1</v>
      </c>
      <c r="K47" s="41">
        <v>0.1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40</v>
      </c>
      <c r="S47" s="19" t="s">
        <v>132</v>
      </c>
      <c r="T47" s="19" t="s">
        <v>133</v>
      </c>
      <c r="U47" s="19">
        <v>1</v>
      </c>
      <c r="V47" s="19">
        <v>0</v>
      </c>
      <c r="W47" s="40">
        <v>-0.08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149</v>
      </c>
      <c r="G48" s="19">
        <v>151.80000000000001</v>
      </c>
      <c r="H48" s="36">
        <v>11.385</v>
      </c>
      <c r="I48" s="19">
        <v>4</v>
      </c>
      <c r="J48" s="19">
        <v>-2</v>
      </c>
      <c r="K48" s="40">
        <v>-0.25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149</v>
      </c>
      <c r="S48" s="19" t="s">
        <v>134</v>
      </c>
      <c r="T48" s="19" t="s">
        <v>135</v>
      </c>
      <c r="U48" s="19">
        <v>1</v>
      </c>
      <c r="V48" s="19">
        <v>-2</v>
      </c>
      <c r="W48" s="40">
        <v>-0.78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141</v>
      </c>
      <c r="G49" s="19">
        <v>144.30000000000001</v>
      </c>
      <c r="H49" s="36">
        <v>10.8225</v>
      </c>
      <c r="I49" s="19">
        <v>4</v>
      </c>
      <c r="J49" s="19">
        <v>-2</v>
      </c>
      <c r="K49" s="40">
        <v>-0.3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141</v>
      </c>
      <c r="S49" s="19" t="s">
        <v>136</v>
      </c>
      <c r="T49" s="19" t="s">
        <v>137</v>
      </c>
      <c r="U49" s="19">
        <v>1</v>
      </c>
      <c r="V49" s="19">
        <v>-3</v>
      </c>
      <c r="W49" s="40">
        <v>-1.03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105</v>
      </c>
      <c r="G50" s="19">
        <v>100.8</v>
      </c>
      <c r="H50" s="36">
        <v>7.56</v>
      </c>
      <c r="I50" s="19">
        <v>4</v>
      </c>
      <c r="J50" s="19">
        <v>4</v>
      </c>
      <c r="K50" s="40">
        <v>0.56000000000000005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105</v>
      </c>
      <c r="S50" s="19" t="s">
        <v>138</v>
      </c>
      <c r="T50" s="19" t="s">
        <v>139</v>
      </c>
      <c r="U50" s="19">
        <v>1</v>
      </c>
      <c r="V50" s="19">
        <v>2</v>
      </c>
      <c r="W50" s="40">
        <v>0.56000000000000005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152</v>
      </c>
      <c r="G51" s="19">
        <v>147.69999999999999</v>
      </c>
      <c r="H51" s="36">
        <v>11.077499999999999</v>
      </c>
      <c r="I51" s="19">
        <v>4</v>
      </c>
      <c r="J51" s="19">
        <v>3</v>
      </c>
      <c r="K51" s="40">
        <v>0.39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152</v>
      </c>
      <c r="S51" s="19" t="s">
        <v>140</v>
      </c>
      <c r="T51" s="19" t="s">
        <v>141</v>
      </c>
      <c r="U51" s="19">
        <v>1</v>
      </c>
      <c r="V51" s="19">
        <v>3</v>
      </c>
      <c r="W51" s="40">
        <v>0.83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58.6</v>
      </c>
      <c r="G52" s="19">
        <v>57.98</v>
      </c>
      <c r="H52" s="36">
        <v>4.3484999999999996</v>
      </c>
      <c r="I52" s="19">
        <v>4</v>
      </c>
      <c r="J52" s="19">
        <v>1</v>
      </c>
      <c r="K52" s="40">
        <v>0.14000000000000001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58.6</v>
      </c>
      <c r="S52" s="19" t="s">
        <v>142</v>
      </c>
      <c r="T52" s="19" t="s">
        <v>143</v>
      </c>
      <c r="U52" s="19">
        <v>1</v>
      </c>
      <c r="V52" s="19">
        <v>3</v>
      </c>
      <c r="W52" s="40">
        <v>0.52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63</v>
      </c>
      <c r="G53" s="19">
        <v>61.32</v>
      </c>
      <c r="H53" s="36">
        <v>4.5990000000000002</v>
      </c>
      <c r="I53" s="19">
        <v>4</v>
      </c>
      <c r="J53" s="19">
        <v>3</v>
      </c>
      <c r="K53" s="40">
        <v>0.37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63</v>
      </c>
      <c r="S53" s="19" t="s">
        <v>144</v>
      </c>
      <c r="T53" s="19" t="s">
        <v>145</v>
      </c>
      <c r="U53" s="19">
        <v>1</v>
      </c>
      <c r="V53" s="19">
        <v>2</v>
      </c>
      <c r="W53" s="40">
        <v>0.37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68.900000000000006</v>
      </c>
      <c r="G54" s="19">
        <v>68.13</v>
      </c>
      <c r="H54" s="36">
        <v>5.1097499999999991</v>
      </c>
      <c r="I54" s="19">
        <v>4</v>
      </c>
      <c r="J54" s="19">
        <v>1</v>
      </c>
      <c r="K54" s="40">
        <v>0.15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68.900000000000006</v>
      </c>
      <c r="S54" s="19" t="s">
        <v>146</v>
      </c>
      <c r="T54" s="19" t="s">
        <v>147</v>
      </c>
      <c r="U54" s="19">
        <v>1</v>
      </c>
      <c r="V54" s="19">
        <v>2</v>
      </c>
      <c r="W54" s="40">
        <v>0.82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134</v>
      </c>
      <c r="G55" s="19">
        <v>135.80000000000001</v>
      </c>
      <c r="H55" s="36">
        <v>10.185</v>
      </c>
      <c r="I55" s="19">
        <v>4</v>
      </c>
      <c r="J55" s="19">
        <v>-1</v>
      </c>
      <c r="K55" s="40">
        <v>-0.18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134</v>
      </c>
      <c r="S55" s="19" t="s">
        <v>148</v>
      </c>
      <c r="T55" s="19" t="s">
        <v>149</v>
      </c>
      <c r="U55" s="19">
        <v>1</v>
      </c>
      <c r="V55" s="19">
        <v>1</v>
      </c>
      <c r="W55" s="40">
        <v>0.19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61.6</v>
      </c>
      <c r="G56" s="19">
        <v>60.38</v>
      </c>
      <c r="H56" s="36">
        <v>4.5285000000000002</v>
      </c>
      <c r="I56" s="19">
        <v>4</v>
      </c>
      <c r="J56" s="19">
        <v>2</v>
      </c>
      <c r="K56" s="40">
        <v>0.27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61.6</v>
      </c>
      <c r="S56" s="19" t="s">
        <v>150</v>
      </c>
      <c r="T56" s="19" t="s">
        <v>151</v>
      </c>
      <c r="U56" s="19">
        <v>1</v>
      </c>
      <c r="V56" s="19">
        <v>4</v>
      </c>
      <c r="W56" s="40">
        <v>0.62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214</v>
      </c>
      <c r="G57" s="19">
        <v>216.1</v>
      </c>
      <c r="H57" s="36">
        <v>16.2075</v>
      </c>
      <c r="I57" s="19">
        <v>4</v>
      </c>
      <c r="J57" s="19">
        <v>-1</v>
      </c>
      <c r="K57" s="40">
        <v>-0.13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214</v>
      </c>
      <c r="S57" s="19" t="s">
        <v>152</v>
      </c>
      <c r="T57" s="19" t="s">
        <v>153</v>
      </c>
      <c r="U57" s="19">
        <v>1</v>
      </c>
      <c r="V57" s="19">
        <v>0</v>
      </c>
      <c r="W57" s="40">
        <v>0.04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58.5</v>
      </c>
      <c r="G58" s="19">
        <v>55.59</v>
      </c>
      <c r="H58" s="36">
        <v>4.1692499999999999</v>
      </c>
      <c r="I58" s="19">
        <v>4</v>
      </c>
      <c r="J58" s="19">
        <v>5</v>
      </c>
      <c r="K58" s="40">
        <v>0.7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58.5</v>
      </c>
      <c r="S58" s="19" t="s">
        <v>154</v>
      </c>
      <c r="T58" s="19" t="s">
        <v>155</v>
      </c>
      <c r="U58" s="19">
        <v>1</v>
      </c>
      <c r="V58" s="19">
        <v>12</v>
      </c>
      <c r="W58" s="40">
        <v>0.86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109</v>
      </c>
      <c r="G59" s="19">
        <v>109.5</v>
      </c>
      <c r="H59" s="36">
        <v>8.2125000000000004</v>
      </c>
      <c r="I59" s="19">
        <v>4</v>
      </c>
      <c r="J59" s="19">
        <v>0</v>
      </c>
      <c r="K59" s="40">
        <v>-0.06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109</v>
      </c>
      <c r="S59" s="19" t="s">
        <v>156</v>
      </c>
      <c r="T59" s="19" t="s">
        <v>157</v>
      </c>
      <c r="U59" s="19">
        <v>1</v>
      </c>
      <c r="V59" s="19">
        <v>2</v>
      </c>
      <c r="W59" s="40">
        <v>0.37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113</v>
      </c>
      <c r="G60" s="19">
        <v>112.9</v>
      </c>
      <c r="H60" s="36">
        <v>8.4674999999999994</v>
      </c>
      <c r="I60" s="19">
        <v>4</v>
      </c>
      <c r="J60" s="19">
        <v>0</v>
      </c>
      <c r="K60" s="41">
        <v>0.01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113</v>
      </c>
      <c r="S60" s="19" t="s">
        <v>158</v>
      </c>
      <c r="T60" s="19" t="s">
        <v>159</v>
      </c>
      <c r="U60" s="19">
        <v>1</v>
      </c>
      <c r="V60" s="19">
        <v>3</v>
      </c>
      <c r="W60" s="40">
        <v>0.47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11.54</v>
      </c>
      <c r="G61" s="19">
        <v>11.52</v>
      </c>
      <c r="H61" s="36">
        <v>0.15</v>
      </c>
      <c r="I61" s="19">
        <v>4</v>
      </c>
      <c r="J61" s="36">
        <f>F61-G61</f>
        <v>1.9999999999999574E-2</v>
      </c>
      <c r="K61" s="41">
        <f>(F61-G61)/H61</f>
        <v>0.1333333333333305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11.54</v>
      </c>
      <c r="S61" s="19" t="s">
        <v>194</v>
      </c>
      <c r="T61" s="96">
        <v>6.9842551597036492E-2</v>
      </c>
      <c r="U61" s="19">
        <v>1</v>
      </c>
      <c r="V61" s="19">
        <f>R61-S61</f>
        <v>9.9999999999997868E-3</v>
      </c>
      <c r="W61" s="41">
        <f>(R61-S61)/T61</f>
        <v>0.14317919049830505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3.91</v>
      </c>
      <c r="G62" s="19">
        <v>3.92</v>
      </c>
      <c r="H62" s="36">
        <v>0.15</v>
      </c>
      <c r="I62" s="19">
        <v>4</v>
      </c>
      <c r="J62" s="19">
        <f t="shared" ref="J62:J69" si="4">F62-G62</f>
        <v>-9.9999999999997868E-3</v>
      </c>
      <c r="K62" s="41">
        <f t="shared" ref="K62:K69" si="5">(F62-G62)/H62</f>
        <v>-6.666666666666525E-2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3.91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-2.9999999999999805E-2</v>
      </c>
      <c r="W62" s="41">
        <f t="shared" ref="W62:W69" si="7">(R62-S62)/T62</f>
        <v>-0.3808176174557022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15.99</v>
      </c>
      <c r="G63" s="19">
        <v>15.99</v>
      </c>
      <c r="H63" s="36">
        <v>0.15</v>
      </c>
      <c r="I63" s="19">
        <v>4</v>
      </c>
      <c r="J63" s="19">
        <f t="shared" si="4"/>
        <v>0</v>
      </c>
      <c r="K63" s="41">
        <f t="shared" si="5"/>
        <v>0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15.99</v>
      </c>
      <c r="S63" s="19" t="s">
        <v>196</v>
      </c>
      <c r="T63" s="96">
        <v>8.3734407999999996E-2</v>
      </c>
      <c r="U63" s="19">
        <v>1</v>
      </c>
      <c r="V63" s="19">
        <f t="shared" si="6"/>
        <v>1.9999999999999574E-2</v>
      </c>
      <c r="W63" s="41">
        <f t="shared" si="7"/>
        <v>0.23885043768386796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16.09</v>
      </c>
      <c r="G64" s="19">
        <v>16.04</v>
      </c>
      <c r="H64" s="36">
        <v>0.15</v>
      </c>
      <c r="I64" s="19">
        <v>4</v>
      </c>
      <c r="J64" s="19">
        <f t="shared" si="4"/>
        <v>5.0000000000000711E-2</v>
      </c>
      <c r="K64" s="41">
        <f t="shared" si="5"/>
        <v>0.33333333333333809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16.09</v>
      </c>
      <c r="S64" s="19" t="s">
        <v>197</v>
      </c>
      <c r="T64" s="96">
        <v>8.7409444000000003E-2</v>
      </c>
      <c r="U64" s="19">
        <v>1</v>
      </c>
      <c r="V64" s="19">
        <f t="shared" si="6"/>
        <v>1.0000000000001563E-2</v>
      </c>
      <c r="W64" s="41">
        <f t="shared" si="7"/>
        <v>0.11440411404517757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8.1999999999999993</v>
      </c>
      <c r="G65" s="19">
        <v>8.2100000000000009</v>
      </c>
      <c r="H65" s="36">
        <v>0.15</v>
      </c>
      <c r="I65" s="19">
        <v>4</v>
      </c>
      <c r="J65" s="19">
        <f t="shared" si="4"/>
        <v>-1.0000000000001563E-2</v>
      </c>
      <c r="K65" s="41">
        <f t="shared" si="5"/>
        <v>-6.6666666666677088E-2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8.1999999999999993</v>
      </c>
      <c r="S65" s="19" t="s">
        <v>198</v>
      </c>
      <c r="T65" s="96">
        <v>9.4293472000000003E-2</v>
      </c>
      <c r="U65" s="19">
        <v>1</v>
      </c>
      <c r="V65" s="19">
        <f t="shared" si="6"/>
        <v>-1.0000000000001563E-2</v>
      </c>
      <c r="W65" s="41">
        <f t="shared" si="7"/>
        <v>-0.10605188024046419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9.67</v>
      </c>
      <c r="G66" s="19">
        <v>9.67</v>
      </c>
      <c r="H66" s="36">
        <v>0.15</v>
      </c>
      <c r="I66" s="19">
        <v>4</v>
      </c>
      <c r="J66" s="19">
        <f t="shared" si="4"/>
        <v>0</v>
      </c>
      <c r="K66" s="41">
        <f t="shared" si="5"/>
        <v>0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9.67</v>
      </c>
      <c r="S66" s="36">
        <v>9.68</v>
      </c>
      <c r="T66" s="96">
        <v>8.1315473999999999E-2</v>
      </c>
      <c r="U66" s="19">
        <v>1</v>
      </c>
      <c r="V66" s="19">
        <f t="shared" si="6"/>
        <v>-9.9999999999997868E-3</v>
      </c>
      <c r="W66" s="41">
        <f t="shared" si="7"/>
        <v>-0.12297782338451088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</v>
      </c>
      <c r="G67" s="19">
        <v>5.31</v>
      </c>
      <c r="H67" s="36">
        <v>0.15</v>
      </c>
      <c r="I67" s="19">
        <v>4</v>
      </c>
      <c r="J67" s="19">
        <f t="shared" si="4"/>
        <v>-9.9999999999997868E-3</v>
      </c>
      <c r="K67" s="41">
        <f t="shared" si="5"/>
        <v>-6.666666666666525E-2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</v>
      </c>
      <c r="S67" s="19" t="s">
        <v>199</v>
      </c>
      <c r="T67" s="96">
        <v>7.6238812000000003E-2</v>
      </c>
      <c r="U67" s="19">
        <v>1</v>
      </c>
      <c r="V67" s="19">
        <f t="shared" si="6"/>
        <v>-3.0000000000000249E-2</v>
      </c>
      <c r="W67" s="41">
        <f t="shared" si="7"/>
        <v>-0.39350036042010006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11.98</v>
      </c>
      <c r="G68" s="19">
        <v>12.01</v>
      </c>
      <c r="H68" s="36">
        <v>0.15</v>
      </c>
      <c r="I68" s="19">
        <v>4</v>
      </c>
      <c r="J68" s="19">
        <f t="shared" si="4"/>
        <v>-2.9999999999999361E-2</v>
      </c>
      <c r="K68" s="41">
        <f t="shared" si="5"/>
        <v>-0.19999999999999574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11.98</v>
      </c>
      <c r="S68" s="19" t="s">
        <v>200</v>
      </c>
      <c r="T68" s="96">
        <v>4.7523006E-2</v>
      </c>
      <c r="U68" s="19">
        <v>1</v>
      </c>
      <c r="V68" s="19">
        <f t="shared" si="6"/>
        <v>-9.9999999999997868E-3</v>
      </c>
      <c r="W68" s="41">
        <f t="shared" si="7"/>
        <v>-0.21042439950031333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12.18</v>
      </c>
      <c r="G69" s="19">
        <v>12.19</v>
      </c>
      <c r="H69" s="36">
        <v>0.15</v>
      </c>
      <c r="I69" s="19">
        <v>4</v>
      </c>
      <c r="J69" s="19">
        <f t="shared" si="4"/>
        <v>-9.9999999999997868E-3</v>
      </c>
      <c r="K69" s="41">
        <f t="shared" si="5"/>
        <v>-6.666666666666525E-2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12.18</v>
      </c>
      <c r="S69" s="19" t="s">
        <v>201</v>
      </c>
      <c r="T69" s="96">
        <v>7.6338587999999999E-2</v>
      </c>
      <c r="U69" s="19">
        <v>1</v>
      </c>
      <c r="V69" s="19">
        <f t="shared" si="6"/>
        <v>0</v>
      </c>
      <c r="W69" s="41">
        <f t="shared" si="7"/>
        <v>0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5.92</v>
      </c>
      <c r="G70" s="19">
        <v>5.95</v>
      </c>
      <c r="H70" s="36">
        <v>0.44624999999999998</v>
      </c>
      <c r="I70" s="19">
        <v>4</v>
      </c>
      <c r="J70" s="86">
        <f>((F70-G70)/G70)*100</f>
        <v>-0.50420168067227311</v>
      </c>
      <c r="K70" s="41">
        <f>(F70-G70)/H70</f>
        <v>-6.7226890756303087E-2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5.92</v>
      </c>
      <c r="S70" s="19" t="s">
        <v>160</v>
      </c>
      <c r="T70" s="19" t="s">
        <v>161</v>
      </c>
      <c r="U70" s="19">
        <v>1</v>
      </c>
      <c r="V70" s="19">
        <v>-2</v>
      </c>
      <c r="W70" s="40">
        <v>-1.1599999999999999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5.97</v>
      </c>
      <c r="G71" s="58">
        <v>6.06</v>
      </c>
      <c r="H71" s="59">
        <v>0.45449999999999996</v>
      </c>
      <c r="I71" s="58">
        <v>4</v>
      </c>
      <c r="J71" s="86">
        <f>((F71-G71)/G71)*100</f>
        <v>-1.4851485148514829</v>
      </c>
      <c r="K71" s="41">
        <f>(F71-G71)/H71</f>
        <v>-0.19801980198019772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5.97</v>
      </c>
      <c r="S71" s="58" t="s">
        <v>162</v>
      </c>
      <c r="T71" s="58" t="s">
        <v>163</v>
      </c>
      <c r="U71" s="58">
        <v>1</v>
      </c>
      <c r="V71" s="19">
        <v>-3</v>
      </c>
      <c r="W71" s="40">
        <v>-1.34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70</v>
      </c>
      <c r="G72" s="61">
        <v>72.819999999999993</v>
      </c>
      <c r="H72" s="70">
        <v>5.4614999999999991</v>
      </c>
      <c r="I72" s="61">
        <v>4</v>
      </c>
      <c r="J72" s="61">
        <v>-4</v>
      </c>
      <c r="K72" s="41">
        <v>-0.52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70</v>
      </c>
      <c r="S72" s="61" t="s">
        <v>164</v>
      </c>
      <c r="T72" s="61" t="s">
        <v>165</v>
      </c>
      <c r="U72" s="61">
        <v>2</v>
      </c>
      <c r="V72" s="61">
        <v>-1</v>
      </c>
      <c r="W72" s="40">
        <v>-0.34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141</v>
      </c>
      <c r="G73" s="61">
        <v>141.80000000000001</v>
      </c>
      <c r="H73" s="70">
        <v>10.635</v>
      </c>
      <c r="I73" s="61">
        <v>4</v>
      </c>
      <c r="J73" s="61">
        <v>-1</v>
      </c>
      <c r="K73" s="41">
        <v>-0.08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141</v>
      </c>
      <c r="S73" s="61" t="s">
        <v>166</v>
      </c>
      <c r="T73" s="61" t="s">
        <v>167</v>
      </c>
      <c r="U73" s="61">
        <v>2</v>
      </c>
      <c r="V73" s="61">
        <v>-1</v>
      </c>
      <c r="W73" s="40">
        <v>-0.26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154</v>
      </c>
      <c r="G74" s="61">
        <v>154.4</v>
      </c>
      <c r="H74" s="70">
        <v>11.58</v>
      </c>
      <c r="I74" s="61">
        <v>4</v>
      </c>
      <c r="J74" s="61">
        <v>0</v>
      </c>
      <c r="K74" s="41">
        <v>-0.03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154</v>
      </c>
      <c r="S74" s="61" t="s">
        <v>168</v>
      </c>
      <c r="T74" s="61" t="s">
        <v>169</v>
      </c>
      <c r="U74" s="61">
        <v>2</v>
      </c>
      <c r="V74" s="61">
        <v>-1</v>
      </c>
      <c r="W74" s="40">
        <v>-0.17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41.3</v>
      </c>
      <c r="G75" s="61">
        <v>43.88</v>
      </c>
      <c r="H75" s="70">
        <v>3.2909999999999999</v>
      </c>
      <c r="I75" s="61">
        <v>4</v>
      </c>
      <c r="J75" s="61">
        <v>-6</v>
      </c>
      <c r="K75" s="41">
        <v>-0.78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41.3</v>
      </c>
      <c r="S75" s="61" t="s">
        <v>170</v>
      </c>
      <c r="T75" s="61" t="s">
        <v>171</v>
      </c>
      <c r="U75" s="61">
        <v>2</v>
      </c>
      <c r="V75" s="61">
        <v>-4</v>
      </c>
      <c r="W75" s="40">
        <v>-0.85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58.6</v>
      </c>
      <c r="G76" s="61">
        <v>66.959999999999994</v>
      </c>
      <c r="H76" s="70">
        <v>5.0219999999999994</v>
      </c>
      <c r="I76" s="61">
        <v>4</v>
      </c>
      <c r="J76" s="61">
        <v>-12</v>
      </c>
      <c r="K76" s="41">
        <v>-1.66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58.6</v>
      </c>
      <c r="S76" s="61" t="s">
        <v>172</v>
      </c>
      <c r="T76" s="61" t="s">
        <v>173</v>
      </c>
      <c r="U76" s="61">
        <v>2</v>
      </c>
      <c r="V76" s="61">
        <v>2</v>
      </c>
      <c r="W76" s="40">
        <v>7.0000000000000007E-2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>
        <v>44</v>
      </c>
      <c r="G77" s="61">
        <v>62.39</v>
      </c>
      <c r="H77" s="70">
        <v>4.6792499999999997</v>
      </c>
      <c r="I77" s="61">
        <v>4</v>
      </c>
      <c r="J77" s="61">
        <v>-29</v>
      </c>
      <c r="K77" s="76">
        <v>-3.93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>
        <v>44</v>
      </c>
      <c r="S77" s="61" t="s">
        <v>174</v>
      </c>
      <c r="T77" s="61" t="s">
        <v>175</v>
      </c>
      <c r="U77" s="61">
        <v>2</v>
      </c>
      <c r="V77" s="61">
        <v>-4</v>
      </c>
      <c r="W77" s="40">
        <v>-0.16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106</v>
      </c>
      <c r="G78" s="61">
        <v>100.8</v>
      </c>
      <c r="H78" s="70">
        <v>7.56</v>
      </c>
      <c r="I78" s="61">
        <v>4</v>
      </c>
      <c r="J78" s="61">
        <v>5</v>
      </c>
      <c r="K78" s="41">
        <v>0.69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106</v>
      </c>
      <c r="S78" s="61" t="s">
        <v>176</v>
      </c>
      <c r="T78" s="61" t="s">
        <v>177</v>
      </c>
      <c r="U78" s="61">
        <v>2</v>
      </c>
      <c r="V78" s="61">
        <v>1</v>
      </c>
      <c r="W78" s="40">
        <v>0.24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149</v>
      </c>
      <c r="G79" s="61">
        <v>150.9</v>
      </c>
      <c r="H79" s="70">
        <v>11.317500000000001</v>
      </c>
      <c r="I79" s="61">
        <v>4</v>
      </c>
      <c r="J79" s="61">
        <v>-1</v>
      </c>
      <c r="K79" s="41">
        <v>-0.17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149</v>
      </c>
      <c r="S79" s="61" t="s">
        <v>178</v>
      </c>
      <c r="T79" s="61" t="s">
        <v>179</v>
      </c>
      <c r="U79" s="61">
        <v>2</v>
      </c>
      <c r="V79" s="61">
        <v>-2</v>
      </c>
      <c r="W79" s="40">
        <v>-0.34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49.8</v>
      </c>
      <c r="G80" s="61">
        <v>56.76</v>
      </c>
      <c r="H80" s="70">
        <v>4.2569999999999997</v>
      </c>
      <c r="I80" s="61">
        <v>4</v>
      </c>
      <c r="J80" s="61">
        <v>-12</v>
      </c>
      <c r="K80" s="41">
        <v>-1.63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49.8</v>
      </c>
      <c r="S80" s="61" t="s">
        <v>180</v>
      </c>
      <c r="T80" s="61" t="s">
        <v>181</v>
      </c>
      <c r="U80" s="61">
        <v>2</v>
      </c>
      <c r="V80" s="61">
        <v>2</v>
      </c>
      <c r="W80" s="40">
        <v>0.25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133</v>
      </c>
      <c r="G81" s="61">
        <v>127.1</v>
      </c>
      <c r="H81" s="70">
        <v>9.5324999999999989</v>
      </c>
      <c r="I81" s="61">
        <v>4</v>
      </c>
      <c r="J81" s="61">
        <v>5</v>
      </c>
      <c r="K81" s="41">
        <v>0.62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133</v>
      </c>
      <c r="S81" s="61" t="s">
        <v>182</v>
      </c>
      <c r="T81" s="61" t="s">
        <v>183</v>
      </c>
      <c r="U81" s="61">
        <v>2</v>
      </c>
      <c r="V81" s="61">
        <v>2</v>
      </c>
      <c r="W81" s="40">
        <v>0.91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55.8</v>
      </c>
      <c r="G82" s="61">
        <v>51.83</v>
      </c>
      <c r="H82" s="70">
        <v>3.8872499999999999</v>
      </c>
      <c r="I82" s="61">
        <v>4</v>
      </c>
      <c r="J82" s="61">
        <v>8</v>
      </c>
      <c r="K82" s="41">
        <v>1.02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55.8</v>
      </c>
      <c r="S82" s="61" t="s">
        <v>184</v>
      </c>
      <c r="T82" s="61" t="s">
        <v>185</v>
      </c>
      <c r="U82" s="61">
        <v>2</v>
      </c>
      <c r="V82" s="61">
        <v>-8</v>
      </c>
      <c r="W82" s="40">
        <v>-0.6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122</v>
      </c>
      <c r="G83" s="61">
        <v>111</v>
      </c>
      <c r="H83" s="70">
        <v>8.3249999999999993</v>
      </c>
      <c r="I83" s="61">
        <v>4</v>
      </c>
      <c r="J83" s="61">
        <v>10</v>
      </c>
      <c r="K83" s="41">
        <v>1.32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122</v>
      </c>
      <c r="S83" s="61" t="s">
        <v>186</v>
      </c>
      <c r="T83" s="61" t="s">
        <v>187</v>
      </c>
      <c r="U83" s="61">
        <v>2</v>
      </c>
      <c r="V83" s="61">
        <v>5</v>
      </c>
      <c r="W83" s="40">
        <v>0.73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122</v>
      </c>
      <c r="G84" s="61">
        <v>111.4</v>
      </c>
      <c r="H84" s="70">
        <v>8.3550000000000004</v>
      </c>
      <c r="I84" s="61">
        <v>4</v>
      </c>
      <c r="J84" s="61">
        <v>10</v>
      </c>
      <c r="K84" s="41">
        <v>1.27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122</v>
      </c>
      <c r="S84" s="61" t="s">
        <v>188</v>
      </c>
      <c r="T84" s="61" t="s">
        <v>189</v>
      </c>
      <c r="U84" s="61">
        <v>2</v>
      </c>
      <c r="V84" s="61">
        <v>6</v>
      </c>
      <c r="W84" s="40">
        <v>0.65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88.6</v>
      </c>
      <c r="G85" s="61">
        <v>76.38</v>
      </c>
      <c r="H85" s="70">
        <v>5.7284999999999995</v>
      </c>
      <c r="I85" s="61">
        <v>4</v>
      </c>
      <c r="J85" s="61">
        <v>16</v>
      </c>
      <c r="K85" s="75">
        <v>2.13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88.6</v>
      </c>
      <c r="S85" s="61" t="s">
        <v>190</v>
      </c>
      <c r="T85" s="61" t="s">
        <v>191</v>
      </c>
      <c r="U85" s="61">
        <v>2</v>
      </c>
      <c r="V85" s="61">
        <v>7</v>
      </c>
      <c r="W85" s="40">
        <v>0.8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221</v>
      </c>
      <c r="G86" s="61">
        <v>216.3</v>
      </c>
      <c r="H86" s="70">
        <v>16.2225</v>
      </c>
      <c r="I86" s="61">
        <v>4</v>
      </c>
      <c r="J86" s="61">
        <v>2</v>
      </c>
      <c r="K86" s="41">
        <v>0.28999999999999998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221</v>
      </c>
      <c r="S86" s="61" t="s">
        <v>192</v>
      </c>
      <c r="T86" s="61" t="s">
        <v>193</v>
      </c>
      <c r="U86" s="61">
        <v>2</v>
      </c>
      <c r="V86" s="61">
        <v>2</v>
      </c>
      <c r="W86" s="40">
        <v>0.67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15.81</v>
      </c>
      <c r="G87" s="61">
        <v>15.89</v>
      </c>
      <c r="H87" s="70">
        <v>0.15</v>
      </c>
      <c r="I87" s="61">
        <v>4</v>
      </c>
      <c r="J87" s="61">
        <f>F87-G87</f>
        <v>-8.0000000000000071E-2</v>
      </c>
      <c r="K87" s="41">
        <f>(F87-G87)/H87</f>
        <v>-0.53333333333333388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15.81</v>
      </c>
      <c r="S87" s="70">
        <v>15.842499999999999</v>
      </c>
      <c r="T87" s="61">
        <v>0.235653627</v>
      </c>
      <c r="U87" s="61">
        <v>2</v>
      </c>
      <c r="V87" s="70">
        <f>R87-S87</f>
        <v>-3.2499999999998863E-2</v>
      </c>
      <c r="W87" s="41">
        <f t="shared" ref="W87:W95" si="8">(R87-S87)/T87</f>
        <v>-0.13791427873927381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5.25</v>
      </c>
      <c r="G88" s="61">
        <v>5.28</v>
      </c>
      <c r="H88" s="70">
        <v>0.15</v>
      </c>
      <c r="I88" s="61">
        <v>4</v>
      </c>
      <c r="J88" s="61">
        <f t="shared" ref="J88:J95" si="9">F88-G88</f>
        <v>-3.0000000000000249E-2</v>
      </c>
      <c r="K88" s="41">
        <f t="shared" ref="K88:K95" si="10">(F88-G88)/H88</f>
        <v>-0.20000000000000168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5.25</v>
      </c>
      <c r="S88" s="70">
        <v>5.2237499999999999</v>
      </c>
      <c r="T88" s="61">
        <v>0.17440435200000001</v>
      </c>
      <c r="U88" s="61">
        <v>2</v>
      </c>
      <c r="V88" s="70">
        <f t="shared" ref="V88:V95" si="11">R88-S88</f>
        <v>2.6250000000000107E-2</v>
      </c>
      <c r="W88" s="41">
        <f t="shared" si="8"/>
        <v>0.15051229914262751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9.6</v>
      </c>
      <c r="G89" s="61">
        <v>9.67</v>
      </c>
      <c r="H89" s="70">
        <v>0.15</v>
      </c>
      <c r="I89" s="61">
        <v>4</v>
      </c>
      <c r="J89" s="61">
        <f t="shared" si="9"/>
        <v>-7.0000000000000284E-2</v>
      </c>
      <c r="K89" s="41">
        <f t="shared" si="10"/>
        <v>-0.46666666666666856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9.6</v>
      </c>
      <c r="S89" s="70">
        <v>9.6037499999999998</v>
      </c>
      <c r="T89" s="61">
        <v>0.29975923900000001</v>
      </c>
      <c r="U89" s="61">
        <v>2</v>
      </c>
      <c r="V89" s="70">
        <f t="shared" si="11"/>
        <v>-3.7500000000001421E-3</v>
      </c>
      <c r="W89" s="41">
        <f t="shared" si="8"/>
        <v>-1.2510039765613837E-2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12.17</v>
      </c>
      <c r="G90" s="61">
        <v>11.98</v>
      </c>
      <c r="H90" s="70">
        <v>0.15</v>
      </c>
      <c r="I90" s="61">
        <v>4</v>
      </c>
      <c r="J90" s="61">
        <f t="shared" si="9"/>
        <v>0.1899999999999995</v>
      </c>
      <c r="K90" s="41">
        <f t="shared" si="10"/>
        <v>1.2666666666666635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12.17</v>
      </c>
      <c r="S90" s="70">
        <v>12.141249999999999</v>
      </c>
      <c r="T90" s="61">
        <v>0.29299517800000002</v>
      </c>
      <c r="U90" s="61">
        <v>2</v>
      </c>
      <c r="V90" s="70">
        <f t="shared" si="11"/>
        <v>2.8750000000000497E-2</v>
      </c>
      <c r="W90" s="41">
        <f t="shared" si="8"/>
        <v>9.8124481761950683E-2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5.28</v>
      </c>
      <c r="G91" s="61">
        <v>12.22</v>
      </c>
      <c r="H91" s="70">
        <v>0.15</v>
      </c>
      <c r="I91" s="61">
        <v>4</v>
      </c>
      <c r="J91" s="61">
        <f t="shared" si="9"/>
        <v>-6.94</v>
      </c>
      <c r="K91" s="76">
        <f t="shared" si="10"/>
        <v>-46.266666666666673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5.28</v>
      </c>
      <c r="S91" s="70">
        <v>12.355278419999999</v>
      </c>
      <c r="T91" s="61">
        <v>0.32335403200000001</v>
      </c>
      <c r="U91" s="61">
        <v>2</v>
      </c>
      <c r="V91" s="70">
        <f t="shared" si="11"/>
        <v>-7.0752784199999992</v>
      </c>
      <c r="W91" s="76">
        <f t="shared" si="8"/>
        <v>-21.880903652996661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3.92</v>
      </c>
      <c r="G92" s="61">
        <v>3.97</v>
      </c>
      <c r="H92" s="70">
        <v>0.15</v>
      </c>
      <c r="I92" s="61">
        <v>4</v>
      </c>
      <c r="J92" s="61">
        <f t="shared" si="9"/>
        <v>-5.0000000000000266E-2</v>
      </c>
      <c r="K92" s="41">
        <f t="shared" si="10"/>
        <v>-0.33333333333333515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3.92</v>
      </c>
      <c r="S92" s="70">
        <v>3.9018919030000001</v>
      </c>
      <c r="T92" s="61">
        <v>0.18694021</v>
      </c>
      <c r="U92" s="61">
        <v>2</v>
      </c>
      <c r="V92" s="70">
        <f t="shared" si="11"/>
        <v>1.8108096999999823E-2</v>
      </c>
      <c r="W92" s="41">
        <f t="shared" si="8"/>
        <v>9.6865714444205581E-2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11.41</v>
      </c>
      <c r="G93" s="61">
        <v>11.52</v>
      </c>
      <c r="H93" s="70">
        <v>0.15</v>
      </c>
      <c r="I93" s="61">
        <v>4</v>
      </c>
      <c r="J93" s="61">
        <f t="shared" si="9"/>
        <v>-0.10999999999999943</v>
      </c>
      <c r="K93" s="41">
        <f t="shared" si="10"/>
        <v>-0.73333333333332962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11.41</v>
      </c>
      <c r="S93" s="70">
        <v>11.39195694</v>
      </c>
      <c r="T93" s="61">
        <v>0.26651810300000001</v>
      </c>
      <c r="U93" s="61">
        <v>2</v>
      </c>
      <c r="V93" s="70">
        <f t="shared" si="11"/>
        <v>1.8043060000000111E-2</v>
      </c>
      <c r="W93" s="41">
        <f t="shared" si="8"/>
        <v>6.7699191150254093E-2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8.11</v>
      </c>
      <c r="G94" s="61">
        <v>8.1999999999999993</v>
      </c>
      <c r="H94" s="70">
        <v>0.15</v>
      </c>
      <c r="I94" s="61">
        <v>4</v>
      </c>
      <c r="J94" s="61">
        <f t="shared" si="9"/>
        <v>-8.9999999999999858E-2</v>
      </c>
      <c r="K94" s="41">
        <f t="shared" si="10"/>
        <v>-0.59999999999999909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8.11</v>
      </c>
      <c r="S94" s="70">
        <v>8.0762499999999999</v>
      </c>
      <c r="T94" s="61">
        <v>0.242940762</v>
      </c>
      <c r="U94" s="61">
        <v>2</v>
      </c>
      <c r="V94" s="70">
        <f t="shared" si="11"/>
        <v>3.3749999999999503E-2</v>
      </c>
      <c r="W94" s="41">
        <f t="shared" si="8"/>
        <v>0.13892275516942482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15.92</v>
      </c>
      <c r="G95" s="64">
        <v>16.05</v>
      </c>
      <c r="H95" s="80">
        <v>0.15</v>
      </c>
      <c r="I95" s="64">
        <v>4</v>
      </c>
      <c r="J95" s="64">
        <f t="shared" si="9"/>
        <v>-0.13000000000000078</v>
      </c>
      <c r="K95" s="44">
        <f t="shared" si="10"/>
        <v>-0.86666666666667191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15.92</v>
      </c>
      <c r="S95" s="80">
        <v>15.99164992</v>
      </c>
      <c r="T95" s="64">
        <v>0.23861923800000001</v>
      </c>
      <c r="U95" s="64">
        <v>2</v>
      </c>
      <c r="V95" s="80">
        <f t="shared" si="11"/>
        <v>-7.1649920000000478E-2</v>
      </c>
      <c r="W95" s="44">
        <f t="shared" si="8"/>
        <v>-0.30026883247360164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71"/>
  <sheetViews>
    <sheetView topLeftCell="A2" zoomScale="70" zoomScaleNormal="70" zoomScaleSheetLayoutView="5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24" width="9.140625" style="9"/>
    <col min="25" max="25" width="9.140625" style="39"/>
    <col min="26" max="16384" width="9.140625" style="9"/>
  </cols>
  <sheetData>
    <row r="1" spans="1:25" s="3" customFormat="1" ht="15.75" hidden="1" thickBot="1" x14ac:dyDescent="0.3">
      <c r="B1" s="1"/>
      <c r="C1" s="1"/>
      <c r="D1" s="4"/>
      <c r="F1" s="50"/>
      <c r="K1" s="1"/>
    </row>
    <row r="2" spans="1:25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5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  <c r="Y3" s="45"/>
    </row>
    <row r="4" spans="1:25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  <c r="Y4" s="45"/>
    </row>
    <row r="5" spans="1:25" ht="16.5" thickTop="1" thickBot="1" x14ac:dyDescent="0.3">
      <c r="K5" s="9"/>
      <c r="W5" s="9"/>
    </row>
    <row r="6" spans="1:25" ht="16.5" thickTop="1" thickBot="1" x14ac:dyDescent="0.3">
      <c r="A6" s="5" t="s">
        <v>6</v>
      </c>
      <c r="B6" s="49">
        <v>512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5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5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5" ht="15.75" thickTop="1" x14ac:dyDescent="0.25">
      <c r="A9" s="3"/>
      <c r="K9" s="9"/>
      <c r="W9" s="9"/>
    </row>
    <row r="10" spans="1:25" ht="15.75" thickBot="1" x14ac:dyDescent="0.3">
      <c r="K10" s="9"/>
      <c r="W10" s="9"/>
    </row>
    <row r="11" spans="1:25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  <c r="Y11" s="46"/>
    </row>
    <row r="12" spans="1:25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5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5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120.7</v>
      </c>
      <c r="G14" s="71">
        <v>115.3</v>
      </c>
      <c r="H14" s="68">
        <f>G14*0.04</f>
        <v>4.6120000000000001</v>
      </c>
      <c r="I14" s="68">
        <v>4</v>
      </c>
      <c r="J14" s="72">
        <v>5</v>
      </c>
      <c r="K14" s="41">
        <v>1.1708586296617531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5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109.1</v>
      </c>
      <c r="G15" s="71">
        <v>109.19</v>
      </c>
      <c r="H15" s="68">
        <f>1</f>
        <v>1</v>
      </c>
      <c r="I15" s="68">
        <v>4</v>
      </c>
      <c r="J15" s="72">
        <v>0</v>
      </c>
      <c r="K15" s="41">
        <v>-9.0000000000003411E-2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5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5.46</v>
      </c>
      <c r="G16" s="71">
        <v>5.38</v>
      </c>
      <c r="H16" s="68">
        <f>((12.5-0.53*G16)/200)*G16</f>
        <v>0.25954734000000002</v>
      </c>
      <c r="I16" s="68">
        <v>4</v>
      </c>
      <c r="J16" s="72">
        <v>1</v>
      </c>
      <c r="K16" s="41">
        <v>0.30822893426686654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/>
      <c r="G17" s="71"/>
      <c r="H17" s="68">
        <f>((12.5-0.53*G17)/200)*G17</f>
        <v>0</v>
      </c>
      <c r="I17" s="68">
        <v>4</v>
      </c>
      <c r="J17" s="72"/>
      <c r="K17" s="79"/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>
        <v>4</v>
      </c>
      <c r="J18" s="72"/>
      <c r="K18" s="79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14.02</v>
      </c>
      <c r="G19" s="71">
        <v>13.64</v>
      </c>
      <c r="H19" s="68">
        <f>((12.5-0.53*G19)/200)*G19</f>
        <v>0.35946855999999999</v>
      </c>
      <c r="I19" s="68">
        <v>4</v>
      </c>
      <c r="J19" s="72">
        <v>3</v>
      </c>
      <c r="K19" s="41">
        <v>1.0571160938247257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/>
      <c r="G20" s="71"/>
      <c r="H20" s="68">
        <f>((12.5-0.53*G20)/200)*G20</f>
        <v>0</v>
      </c>
      <c r="I20" s="68">
        <v>4</v>
      </c>
      <c r="J20" s="72"/>
      <c r="K20" s="79"/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>
        <v>4</v>
      </c>
      <c r="J21" s="72"/>
      <c r="K21" s="79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9.2200000000000006</v>
      </c>
      <c r="G22" s="71">
        <v>9.4600000000000009</v>
      </c>
      <c r="H22" s="68">
        <f>G22*0.075</f>
        <v>0.70950000000000002</v>
      </c>
      <c r="I22" s="68">
        <v>4</v>
      </c>
      <c r="J22" s="72">
        <v>-3</v>
      </c>
      <c r="K22" s="41">
        <v>-0.33826638477801296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5.2</v>
      </c>
      <c r="G23" s="59">
        <v>5.6594135842582718</v>
      </c>
      <c r="H23" s="19">
        <f t="shared" ref="H23:H27" si="0">G23*0.075</f>
        <v>0.4244560188193704</v>
      </c>
      <c r="I23" s="19">
        <v>4</v>
      </c>
      <c r="J23" s="43">
        <v>-8</v>
      </c>
      <c r="K23" s="41">
        <v>-1.082358510396757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10.5</v>
      </c>
      <c r="G24" s="59">
        <v>10.582045772536476</v>
      </c>
      <c r="H24" s="19">
        <f t="shared" si="0"/>
        <v>0.79365343294023571</v>
      </c>
      <c r="I24" s="19">
        <v>4</v>
      </c>
      <c r="J24" s="43">
        <v>-1</v>
      </c>
      <c r="K24" s="41">
        <v>-0.10337732961416518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18.399999999999999</v>
      </c>
      <c r="G25" s="59">
        <v>18.16340442861592</v>
      </c>
      <c r="H25" s="19">
        <f t="shared" si="0"/>
        <v>1.3622553321461939</v>
      </c>
      <c r="I25" s="19">
        <v>4</v>
      </c>
      <c r="J25" s="43">
        <v>1</v>
      </c>
      <c r="K25" s="41">
        <v>0.17367931385618404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77</v>
      </c>
      <c r="G26" s="36">
        <v>0</v>
      </c>
      <c r="H26" s="19">
        <f t="shared" si="0"/>
        <v>0</v>
      </c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77</v>
      </c>
      <c r="G27" s="36">
        <v>0</v>
      </c>
      <c r="H27" s="19">
        <f t="shared" si="0"/>
        <v>0</v>
      </c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83</v>
      </c>
      <c r="G28" s="36">
        <v>86.149726817438136</v>
      </c>
      <c r="H28" s="19">
        <f>G28*0.05</f>
        <v>4.3074863408719066</v>
      </c>
      <c r="I28" s="19">
        <v>4</v>
      </c>
      <c r="J28" s="43">
        <v>-4</v>
      </c>
      <c r="K28" s="41">
        <v>-0.73122154504628778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101.8</v>
      </c>
      <c r="G29" s="36">
        <v>101.55387394155422</v>
      </c>
      <c r="H29" s="19">
        <f t="shared" ref="H29:H30" si="1">G29*0.05</f>
        <v>5.0776936970777111</v>
      </c>
      <c r="I29" s="19">
        <v>4</v>
      </c>
      <c r="J29" s="43">
        <v>0</v>
      </c>
      <c r="K29" s="41">
        <v>4.8472017638131873E-2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145.30000000000001</v>
      </c>
      <c r="G30" s="36">
        <v>145.27798432179401</v>
      </c>
      <c r="H30" s="19">
        <f t="shared" si="1"/>
        <v>7.2638992160897011</v>
      </c>
      <c r="I30" s="19">
        <v>4</v>
      </c>
      <c r="J30" s="43">
        <v>0</v>
      </c>
      <c r="K30" s="41">
        <v>3.0308347556967483E-3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77</v>
      </c>
      <c r="G31" s="36">
        <v>0</v>
      </c>
      <c r="H31" s="19"/>
      <c r="I31" s="19"/>
      <c r="J31" s="8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77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5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47.2</v>
      </c>
      <c r="G33" s="68">
        <v>45.75</v>
      </c>
      <c r="H33" s="71">
        <v>3.4312499999999999</v>
      </c>
      <c r="I33" s="68">
        <v>4</v>
      </c>
      <c r="J33" s="72">
        <v>3</v>
      </c>
      <c r="K33" s="41">
        <f t="shared" ref="K33:K35" si="2">(F33-G33)/H33</f>
        <v>0.42258652094717752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47.2</v>
      </c>
      <c r="S33" s="68" t="s">
        <v>105</v>
      </c>
      <c r="T33" s="68" t="s">
        <v>106</v>
      </c>
      <c r="U33" s="68">
        <v>1</v>
      </c>
      <c r="V33" s="68">
        <v>2</v>
      </c>
      <c r="W33" s="40">
        <v>0.43</v>
      </c>
      <c r="Y33" s="47"/>
    </row>
    <row r="34" spans="1:25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93.5</v>
      </c>
      <c r="G34" s="68">
        <v>92.32</v>
      </c>
      <c r="H34" s="71">
        <v>6.9239999999999995</v>
      </c>
      <c r="I34" s="68">
        <v>4</v>
      </c>
      <c r="J34" s="72">
        <v>1</v>
      </c>
      <c r="K34" s="41">
        <f t="shared" si="2"/>
        <v>0.17042172154823901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93.5</v>
      </c>
      <c r="S34" s="68" t="s">
        <v>107</v>
      </c>
      <c r="T34" s="68" t="s">
        <v>108</v>
      </c>
      <c r="U34" s="68">
        <v>1</v>
      </c>
      <c r="V34" s="68">
        <v>1</v>
      </c>
      <c r="W34" s="40">
        <v>0.39</v>
      </c>
      <c r="Y34" s="47"/>
    </row>
    <row r="35" spans="1:25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69.400000000000006</v>
      </c>
      <c r="G35" s="68">
        <v>68.67</v>
      </c>
      <c r="H35" s="71">
        <v>5.1502499999999998</v>
      </c>
      <c r="I35" s="68">
        <v>4</v>
      </c>
      <c r="J35" s="72">
        <v>1</v>
      </c>
      <c r="K35" s="41">
        <f t="shared" si="2"/>
        <v>0.14174069219940857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69.400000000000006</v>
      </c>
      <c r="S35" s="68" t="s">
        <v>109</v>
      </c>
      <c r="T35" s="68" t="s">
        <v>110</v>
      </c>
      <c r="U35" s="68">
        <v>1</v>
      </c>
      <c r="V35" s="68">
        <v>1</v>
      </c>
      <c r="W35" s="40">
        <v>0.33</v>
      </c>
      <c r="Y35" s="47"/>
    </row>
    <row r="36" spans="1:25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28.5</v>
      </c>
      <c r="G36" s="68">
        <v>27.48</v>
      </c>
      <c r="H36" s="71">
        <v>2.0609999999999999</v>
      </c>
      <c r="I36" s="68">
        <v>4</v>
      </c>
      <c r="J36" s="72">
        <f>((F36-G36)/G36)*100</f>
        <v>3.7117903930130987</v>
      </c>
      <c r="K36" s="79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28.5</v>
      </c>
      <c r="S36" s="68" t="s">
        <v>111</v>
      </c>
      <c r="T36" s="68" t="s">
        <v>112</v>
      </c>
      <c r="U36" s="68">
        <v>1</v>
      </c>
      <c r="V36" s="68">
        <v>4</v>
      </c>
      <c r="W36" s="40">
        <v>0.74</v>
      </c>
      <c r="Y36" s="47"/>
    </row>
    <row r="37" spans="1:25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26.6</v>
      </c>
      <c r="G37" s="68">
        <v>25.55</v>
      </c>
      <c r="H37" s="71">
        <v>1.91625</v>
      </c>
      <c r="I37" s="68">
        <v>4</v>
      </c>
      <c r="J37" s="72">
        <f t="shared" ref="J37:J44" si="3">((F37-G37)/G37)*100</f>
        <v>4.1095890410958926</v>
      </c>
      <c r="K37" s="79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26.6</v>
      </c>
      <c r="S37" s="68" t="s">
        <v>113</v>
      </c>
      <c r="T37" s="68" t="s">
        <v>114</v>
      </c>
      <c r="U37" s="68">
        <v>1</v>
      </c>
      <c r="V37" s="68">
        <v>4</v>
      </c>
      <c r="W37" s="40">
        <v>0.74</v>
      </c>
      <c r="Y37" s="47"/>
    </row>
    <row r="38" spans="1:25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37.9</v>
      </c>
      <c r="G38" s="68">
        <v>33.33</v>
      </c>
      <c r="H38" s="71">
        <v>2.4997499999999997</v>
      </c>
      <c r="I38" s="68">
        <v>4</v>
      </c>
      <c r="J38" s="72">
        <f t="shared" si="3"/>
        <v>13.711371137113712</v>
      </c>
      <c r="K38" s="79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37.9</v>
      </c>
      <c r="S38" s="68" t="s">
        <v>115</v>
      </c>
      <c r="T38" s="68" t="s">
        <v>116</v>
      </c>
      <c r="U38" s="68">
        <v>1</v>
      </c>
      <c r="V38" s="68">
        <v>8</v>
      </c>
      <c r="W38" s="40">
        <v>0.9</v>
      </c>
      <c r="Y38" s="47"/>
    </row>
    <row r="39" spans="1:25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137</v>
      </c>
      <c r="G39" s="68">
        <v>141.6</v>
      </c>
      <c r="H39" s="71">
        <v>10.62</v>
      </c>
      <c r="I39" s="68">
        <v>4</v>
      </c>
      <c r="J39" s="72">
        <f t="shared" si="3"/>
        <v>-3.2485875706214653</v>
      </c>
      <c r="K39" s="79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137</v>
      </c>
      <c r="S39" s="68" t="s">
        <v>117</v>
      </c>
      <c r="T39" s="68" t="s">
        <v>118</v>
      </c>
      <c r="U39" s="68">
        <v>1</v>
      </c>
      <c r="V39" s="68">
        <v>2</v>
      </c>
      <c r="W39" s="40">
        <v>0.71</v>
      </c>
      <c r="Y39" s="47"/>
    </row>
    <row r="40" spans="1:25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123</v>
      </c>
      <c r="G40" s="68">
        <v>127.8</v>
      </c>
      <c r="H40" s="71">
        <v>9.5849999999999991</v>
      </c>
      <c r="I40" s="68">
        <v>4</v>
      </c>
      <c r="J40" s="72">
        <f t="shared" si="3"/>
        <v>-3.7558685446009368</v>
      </c>
      <c r="K40" s="79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123</v>
      </c>
      <c r="S40" s="68" t="s">
        <v>119</v>
      </c>
      <c r="T40" s="68" t="s">
        <v>120</v>
      </c>
      <c r="U40" s="68">
        <v>1</v>
      </c>
      <c r="V40" s="68">
        <v>1</v>
      </c>
      <c r="W40" s="40">
        <v>0.23</v>
      </c>
      <c r="Y40" s="47"/>
    </row>
    <row r="41" spans="1:25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163</v>
      </c>
      <c r="G41" s="68">
        <v>162.5</v>
      </c>
      <c r="H41" s="71">
        <v>12.1875</v>
      </c>
      <c r="I41" s="68">
        <v>4</v>
      </c>
      <c r="J41" s="72">
        <f t="shared" si="3"/>
        <v>0.30769230769230771</v>
      </c>
      <c r="K41" s="79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163</v>
      </c>
      <c r="S41" s="68" t="s">
        <v>121</v>
      </c>
      <c r="T41" s="68" t="s">
        <v>122</v>
      </c>
      <c r="U41" s="68">
        <v>1</v>
      </c>
      <c r="V41" s="68">
        <v>2</v>
      </c>
      <c r="W41" s="40">
        <v>0.41</v>
      </c>
      <c r="Y41" s="47"/>
    </row>
    <row r="42" spans="1:25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71.900000000000006</v>
      </c>
      <c r="G42" s="68">
        <v>93.11</v>
      </c>
      <c r="H42" s="71">
        <v>6.98325</v>
      </c>
      <c r="I42" s="68">
        <v>4</v>
      </c>
      <c r="J42" s="72">
        <f t="shared" si="3"/>
        <v>-22.779508108688642</v>
      </c>
      <c r="K42" s="79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71.900000000000006</v>
      </c>
      <c r="S42" s="68" t="s">
        <v>123</v>
      </c>
      <c r="T42" s="68" t="s">
        <v>124</v>
      </c>
      <c r="U42" s="68">
        <v>1</v>
      </c>
      <c r="V42" s="68">
        <v>1</v>
      </c>
      <c r="W42" s="40">
        <v>0.14000000000000001</v>
      </c>
      <c r="Y42" s="47"/>
    </row>
    <row r="43" spans="1:25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89.6</v>
      </c>
      <c r="G43" s="68">
        <v>115.2</v>
      </c>
      <c r="H43" s="71">
        <v>8.64</v>
      </c>
      <c r="I43" s="68">
        <v>4</v>
      </c>
      <c r="J43" s="72">
        <f t="shared" si="3"/>
        <v>-22.222222222222229</v>
      </c>
      <c r="K43" s="79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89.6</v>
      </c>
      <c r="S43" s="68" t="s">
        <v>125</v>
      </c>
      <c r="T43" s="68" t="s">
        <v>126</v>
      </c>
      <c r="U43" s="68">
        <v>1</v>
      </c>
      <c r="V43" s="68">
        <v>2</v>
      </c>
      <c r="W43" s="40">
        <v>0.56000000000000005</v>
      </c>
      <c r="Y43" s="47"/>
    </row>
    <row r="44" spans="1:25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74.099999999999994</v>
      </c>
      <c r="G44" s="68">
        <v>95.01</v>
      </c>
      <c r="H44" s="71">
        <v>7.12575</v>
      </c>
      <c r="I44" s="68">
        <v>4</v>
      </c>
      <c r="J44" s="72">
        <f t="shared" si="3"/>
        <v>-22.008209662140839</v>
      </c>
      <c r="K44" s="79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74.099999999999994</v>
      </c>
      <c r="S44" s="68" t="s">
        <v>127</v>
      </c>
      <c r="T44" s="68" t="s">
        <v>128</v>
      </c>
      <c r="U44" s="68">
        <v>1</v>
      </c>
      <c r="V44" s="68">
        <v>1</v>
      </c>
      <c r="W44" s="40">
        <v>0.54</v>
      </c>
      <c r="Y44" s="47"/>
    </row>
    <row r="45" spans="1:25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46.9</v>
      </c>
      <c r="G45" s="68">
        <v>45.75</v>
      </c>
      <c r="H45" s="71">
        <v>3.4312499999999999</v>
      </c>
      <c r="I45" s="68">
        <v>4</v>
      </c>
      <c r="J45" s="72">
        <v>3</v>
      </c>
      <c r="K45" s="41">
        <f t="shared" ref="K45" si="4">(F45-G45)/H45</f>
        <v>0.33515482695810522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46.9</v>
      </c>
      <c r="S45" s="68" t="s">
        <v>129</v>
      </c>
      <c r="T45" s="68" t="s">
        <v>128</v>
      </c>
      <c r="U45" s="68">
        <v>1</v>
      </c>
      <c r="V45" s="68">
        <v>1</v>
      </c>
      <c r="W45" s="40">
        <v>0.28000000000000003</v>
      </c>
      <c r="Y45" s="47"/>
    </row>
    <row r="46" spans="1:25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80.400000000000006</v>
      </c>
      <c r="G46" s="19">
        <v>80.45</v>
      </c>
      <c r="H46" s="36">
        <v>6.0337500000000004</v>
      </c>
      <c r="I46" s="19">
        <v>4</v>
      </c>
      <c r="J46" s="43">
        <v>0</v>
      </c>
      <c r="K46" s="40">
        <v>-0.01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80.400000000000006</v>
      </c>
      <c r="S46" s="19" t="s">
        <v>130</v>
      </c>
      <c r="T46" s="19" t="s">
        <v>131</v>
      </c>
      <c r="U46" s="19">
        <v>1</v>
      </c>
      <c r="V46" s="19">
        <v>-2</v>
      </c>
      <c r="W46" s="40">
        <v>-0.41</v>
      </c>
      <c r="Y46" s="48"/>
    </row>
    <row r="47" spans="1:25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40.299999999999997</v>
      </c>
      <c r="G47" s="19">
        <v>39.700000000000003</v>
      </c>
      <c r="H47" s="36">
        <v>2.9775</v>
      </c>
      <c r="I47" s="19">
        <v>4</v>
      </c>
      <c r="J47" s="43">
        <v>2</v>
      </c>
      <c r="K47" s="40">
        <v>0.2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40.299999999999997</v>
      </c>
      <c r="S47" s="19" t="s">
        <v>132</v>
      </c>
      <c r="T47" s="19" t="s">
        <v>133</v>
      </c>
      <c r="U47" s="19">
        <v>1</v>
      </c>
      <c r="V47" s="19">
        <v>0</v>
      </c>
      <c r="W47" s="40">
        <v>0.14000000000000001</v>
      </c>
      <c r="Y47" s="48"/>
    </row>
    <row r="48" spans="1:25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149</v>
      </c>
      <c r="G48" s="19">
        <v>151.80000000000001</v>
      </c>
      <c r="H48" s="36">
        <v>11.385</v>
      </c>
      <c r="I48" s="19">
        <v>4</v>
      </c>
      <c r="J48" s="43">
        <v>-2</v>
      </c>
      <c r="K48" s="40">
        <v>-0.25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149</v>
      </c>
      <c r="S48" s="19" t="s">
        <v>134</v>
      </c>
      <c r="T48" s="19" t="s">
        <v>135</v>
      </c>
      <c r="U48" s="19">
        <v>1</v>
      </c>
      <c r="V48" s="19">
        <v>-2</v>
      </c>
      <c r="W48" s="40">
        <v>-0.78</v>
      </c>
      <c r="Y48" s="48"/>
    </row>
    <row r="49" spans="1:25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142</v>
      </c>
      <c r="G49" s="19">
        <v>144.30000000000001</v>
      </c>
      <c r="H49" s="36">
        <v>10.8225</v>
      </c>
      <c r="I49" s="19">
        <v>4</v>
      </c>
      <c r="J49" s="43">
        <v>-1</v>
      </c>
      <c r="K49" s="40">
        <v>-0.21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142</v>
      </c>
      <c r="S49" s="19" t="s">
        <v>136</v>
      </c>
      <c r="T49" s="19" t="s">
        <v>137</v>
      </c>
      <c r="U49" s="19">
        <v>1</v>
      </c>
      <c r="V49" s="19">
        <v>-2</v>
      </c>
      <c r="W49" s="40">
        <v>-0.77</v>
      </c>
      <c r="Y49" s="48"/>
    </row>
    <row r="50" spans="1:25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108</v>
      </c>
      <c r="G50" s="19">
        <v>100.8</v>
      </c>
      <c r="H50" s="36">
        <v>7.56</v>
      </c>
      <c r="I50" s="19">
        <v>4</v>
      </c>
      <c r="J50" s="43">
        <v>7</v>
      </c>
      <c r="K50" s="40">
        <v>0.95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108</v>
      </c>
      <c r="S50" s="19" t="s">
        <v>138</v>
      </c>
      <c r="T50" s="19" t="s">
        <v>139</v>
      </c>
      <c r="U50" s="19">
        <v>1</v>
      </c>
      <c r="V50" s="19">
        <v>5</v>
      </c>
      <c r="W50" s="40">
        <v>1.3</v>
      </c>
      <c r="Y50" s="48"/>
    </row>
    <row r="51" spans="1:25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146</v>
      </c>
      <c r="G51" s="19">
        <v>147.69999999999999</v>
      </c>
      <c r="H51" s="36">
        <v>11.077499999999999</v>
      </c>
      <c r="I51" s="19">
        <v>4</v>
      </c>
      <c r="J51" s="43">
        <v>-1</v>
      </c>
      <c r="K51" s="40">
        <v>-0.15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146</v>
      </c>
      <c r="S51" s="19" t="s">
        <v>140</v>
      </c>
      <c r="T51" s="19" t="s">
        <v>141</v>
      </c>
      <c r="U51" s="19">
        <v>1</v>
      </c>
      <c r="V51" s="19">
        <v>-1</v>
      </c>
      <c r="W51" s="40">
        <v>-0.23</v>
      </c>
      <c r="Y51" s="48"/>
    </row>
    <row r="52" spans="1:25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58.8</v>
      </c>
      <c r="G52" s="19">
        <v>57.98</v>
      </c>
      <c r="H52" s="36">
        <v>4.3484999999999996</v>
      </c>
      <c r="I52" s="19">
        <v>4</v>
      </c>
      <c r="J52" s="43">
        <v>1</v>
      </c>
      <c r="K52" s="40">
        <v>0.19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58.8</v>
      </c>
      <c r="S52" s="19" t="s">
        <v>142</v>
      </c>
      <c r="T52" s="19" t="s">
        <v>143</v>
      </c>
      <c r="U52" s="19">
        <v>1</v>
      </c>
      <c r="V52" s="19">
        <v>3</v>
      </c>
      <c r="W52" s="40">
        <v>0.59</v>
      </c>
      <c r="Y52" s="48"/>
    </row>
    <row r="53" spans="1:25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61.3</v>
      </c>
      <c r="G53" s="19">
        <v>61.32</v>
      </c>
      <c r="H53" s="36">
        <v>4.5990000000000002</v>
      </c>
      <c r="I53" s="19">
        <v>4</v>
      </c>
      <c r="J53" s="43">
        <v>0</v>
      </c>
      <c r="K53" s="40">
        <v>0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61.3</v>
      </c>
      <c r="S53" s="19" t="s">
        <v>144</v>
      </c>
      <c r="T53" s="19" t="s">
        <v>145</v>
      </c>
      <c r="U53" s="19">
        <v>1</v>
      </c>
      <c r="V53" s="19">
        <v>-1</v>
      </c>
      <c r="W53" s="40">
        <v>-0.22</v>
      </c>
      <c r="Y53" s="48"/>
    </row>
    <row r="54" spans="1:25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67.5</v>
      </c>
      <c r="G54" s="19">
        <v>68.13</v>
      </c>
      <c r="H54" s="36">
        <v>5.1097499999999991</v>
      </c>
      <c r="I54" s="19">
        <v>4</v>
      </c>
      <c r="J54" s="43">
        <v>-1</v>
      </c>
      <c r="K54" s="40">
        <v>-0.12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67.5</v>
      </c>
      <c r="S54" s="19" t="s">
        <v>146</v>
      </c>
      <c r="T54" s="19" t="s">
        <v>147</v>
      </c>
      <c r="U54" s="19">
        <v>1</v>
      </c>
      <c r="V54" s="19">
        <v>0</v>
      </c>
      <c r="W54" s="40">
        <v>0.05</v>
      </c>
      <c r="Y54" s="48"/>
    </row>
    <row r="55" spans="1:25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135</v>
      </c>
      <c r="G55" s="19">
        <v>135.80000000000001</v>
      </c>
      <c r="H55" s="36">
        <v>10.185</v>
      </c>
      <c r="I55" s="19">
        <v>4</v>
      </c>
      <c r="J55" s="43">
        <v>-1</v>
      </c>
      <c r="K55" s="40">
        <v>-0.08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135</v>
      </c>
      <c r="S55" s="19" t="s">
        <v>148</v>
      </c>
      <c r="T55" s="19" t="s">
        <v>149</v>
      </c>
      <c r="U55" s="19">
        <v>1</v>
      </c>
      <c r="V55" s="19">
        <v>1</v>
      </c>
      <c r="W55" s="40">
        <v>0.4</v>
      </c>
      <c r="Y55" s="48"/>
    </row>
    <row r="56" spans="1:25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60.5</v>
      </c>
      <c r="G56" s="19">
        <v>60.38</v>
      </c>
      <c r="H56" s="36">
        <v>4.5285000000000002</v>
      </c>
      <c r="I56" s="19">
        <v>4</v>
      </c>
      <c r="J56" s="43">
        <v>0</v>
      </c>
      <c r="K56" s="40">
        <v>0.03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60.5</v>
      </c>
      <c r="S56" s="19" t="s">
        <v>150</v>
      </c>
      <c r="T56" s="19" t="s">
        <v>151</v>
      </c>
      <c r="U56" s="19">
        <v>1</v>
      </c>
      <c r="V56" s="19">
        <v>2</v>
      </c>
      <c r="W56" s="40">
        <v>0.3</v>
      </c>
      <c r="Y56" s="48"/>
    </row>
    <row r="57" spans="1:25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217</v>
      </c>
      <c r="G57" s="19">
        <v>216.1</v>
      </c>
      <c r="H57" s="36">
        <v>16.2075</v>
      </c>
      <c r="I57" s="19">
        <v>4</v>
      </c>
      <c r="J57" s="43">
        <v>0</v>
      </c>
      <c r="K57" s="40">
        <v>0.06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217</v>
      </c>
      <c r="S57" s="19" t="s">
        <v>152</v>
      </c>
      <c r="T57" s="19" t="s">
        <v>153</v>
      </c>
      <c r="U57" s="19">
        <v>1</v>
      </c>
      <c r="V57" s="19">
        <v>2</v>
      </c>
      <c r="W57" s="40">
        <v>0.39</v>
      </c>
      <c r="Y57" s="48"/>
    </row>
    <row r="58" spans="1:25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54.5</v>
      </c>
      <c r="G58" s="19">
        <v>55.59</v>
      </c>
      <c r="H58" s="36">
        <v>4.1692499999999999</v>
      </c>
      <c r="I58" s="19">
        <v>4</v>
      </c>
      <c r="J58" s="43">
        <v>-2</v>
      </c>
      <c r="K58" s="40">
        <v>-0.26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54.5</v>
      </c>
      <c r="S58" s="19" t="s">
        <v>154</v>
      </c>
      <c r="T58" s="19" t="s">
        <v>155</v>
      </c>
      <c r="U58" s="19">
        <v>1</v>
      </c>
      <c r="V58" s="19">
        <v>5</v>
      </c>
      <c r="W58" s="40">
        <v>0.32</v>
      </c>
      <c r="Y58" s="48"/>
    </row>
    <row r="59" spans="1:25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103</v>
      </c>
      <c r="G59" s="19">
        <v>109.5</v>
      </c>
      <c r="H59" s="36">
        <v>8.2125000000000004</v>
      </c>
      <c r="I59" s="19">
        <v>4</v>
      </c>
      <c r="J59" s="43">
        <v>-6</v>
      </c>
      <c r="K59" s="40">
        <v>-0.79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103</v>
      </c>
      <c r="S59" s="19" t="s">
        <v>156</v>
      </c>
      <c r="T59" s="19" t="s">
        <v>157</v>
      </c>
      <c r="U59" s="19">
        <v>1</v>
      </c>
      <c r="V59" s="19">
        <v>-3</v>
      </c>
      <c r="W59" s="40">
        <v>-0.6</v>
      </c>
      <c r="Y59" s="48"/>
    </row>
    <row r="60" spans="1:25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107</v>
      </c>
      <c r="G60" s="19">
        <v>112.9</v>
      </c>
      <c r="H60" s="36">
        <v>8.4674999999999994</v>
      </c>
      <c r="I60" s="19">
        <v>4</v>
      </c>
      <c r="J60" s="43">
        <v>-5</v>
      </c>
      <c r="K60" s="41">
        <v>-0.7</v>
      </c>
      <c r="L60" s="85"/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107</v>
      </c>
      <c r="S60" s="19" t="s">
        <v>158</v>
      </c>
      <c r="T60" s="19" t="s">
        <v>159</v>
      </c>
      <c r="U60" s="19">
        <v>1</v>
      </c>
      <c r="V60" s="19">
        <v>-3</v>
      </c>
      <c r="W60" s="40">
        <v>-0.5</v>
      </c>
      <c r="Y60" s="48"/>
    </row>
    <row r="61" spans="1:25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11.48</v>
      </c>
      <c r="G61" s="19">
        <v>11.52</v>
      </c>
      <c r="H61" s="36">
        <v>0.15</v>
      </c>
      <c r="I61" s="19">
        <v>4</v>
      </c>
      <c r="J61" s="84">
        <f>F61-G61</f>
        <v>-3.9999999999999147E-2</v>
      </c>
      <c r="K61" s="41">
        <f>(F61-G61)/H61</f>
        <v>-0.266666666666661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11.48</v>
      </c>
      <c r="S61" s="19" t="s">
        <v>194</v>
      </c>
      <c r="T61" s="96">
        <v>6.9842551597036492E-2</v>
      </c>
      <c r="U61" s="19">
        <v>1</v>
      </c>
      <c r="V61" s="19">
        <f>R61-S61</f>
        <v>-4.9999999999998934E-2</v>
      </c>
      <c r="W61" s="41">
        <f>(R61-S61)/T61</f>
        <v>-0.71589595249152516</v>
      </c>
      <c r="Y61" s="48"/>
    </row>
    <row r="62" spans="1:25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3.93</v>
      </c>
      <c r="G62" s="19">
        <v>3.92</v>
      </c>
      <c r="H62" s="36">
        <v>0.15</v>
      </c>
      <c r="I62" s="19">
        <v>4</v>
      </c>
      <c r="J62" s="84">
        <f t="shared" ref="J62:J69" si="5">F62-G62</f>
        <v>1.0000000000000231E-2</v>
      </c>
      <c r="K62" s="41">
        <f t="shared" ref="K62:K69" si="6">(F62-G62)/H62</f>
        <v>6.6666666666668206E-2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3.93</v>
      </c>
      <c r="S62" s="19" t="s">
        <v>195</v>
      </c>
      <c r="T62" s="96">
        <v>7.8777868000000001E-2</v>
      </c>
      <c r="U62" s="19">
        <v>1</v>
      </c>
      <c r="V62" s="19">
        <f t="shared" ref="V62:V69" si="7">R62-S62</f>
        <v>-9.9999999999997868E-3</v>
      </c>
      <c r="W62" s="41">
        <f t="shared" ref="W62:W69" si="8">(R62-S62)/T62</f>
        <v>-0.12693920581856552</v>
      </c>
      <c r="Y62" s="48"/>
    </row>
    <row r="63" spans="1:25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</v>
      </c>
      <c r="G63" s="19">
        <v>15.99</v>
      </c>
      <c r="H63" s="36">
        <v>0.15</v>
      </c>
      <c r="I63" s="19">
        <v>4</v>
      </c>
      <c r="J63" s="84">
        <f t="shared" si="5"/>
        <v>-8.9999999999999858E-2</v>
      </c>
      <c r="K63" s="41">
        <f t="shared" si="6"/>
        <v>-0.59999999999999909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</v>
      </c>
      <c r="S63" s="19" t="s">
        <v>196</v>
      </c>
      <c r="T63" s="96">
        <v>8.3734407999999996E-2</v>
      </c>
      <c r="U63" s="19">
        <v>1</v>
      </c>
      <c r="V63" s="19">
        <f t="shared" si="7"/>
        <v>-7.0000000000000284E-2</v>
      </c>
      <c r="W63" s="41">
        <f t="shared" si="8"/>
        <v>-0.83597653189355903</v>
      </c>
      <c r="Y63" s="48"/>
    </row>
    <row r="64" spans="1:25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16.02</v>
      </c>
      <c r="G64" s="19">
        <v>16.04</v>
      </c>
      <c r="H64" s="36">
        <v>0.15</v>
      </c>
      <c r="I64" s="19">
        <v>4</v>
      </c>
      <c r="J64" s="84">
        <f t="shared" si="5"/>
        <v>-1.9999999999999574E-2</v>
      </c>
      <c r="K64" s="41">
        <f t="shared" si="6"/>
        <v>-0.1333333333333305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16.02</v>
      </c>
      <c r="S64" s="19" t="s">
        <v>197</v>
      </c>
      <c r="T64" s="96">
        <v>8.7409444000000003E-2</v>
      </c>
      <c r="U64" s="19">
        <v>1</v>
      </c>
      <c r="V64" s="19">
        <f t="shared" si="7"/>
        <v>-5.9999999999998721E-2</v>
      </c>
      <c r="W64" s="41">
        <f t="shared" si="8"/>
        <v>-0.6864246842709435</v>
      </c>
      <c r="Y64" s="48"/>
    </row>
    <row r="65" spans="1:25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8.2100000000000009</v>
      </c>
      <c r="G65" s="19">
        <v>8.2100000000000009</v>
      </c>
      <c r="H65" s="36">
        <v>0.15</v>
      </c>
      <c r="I65" s="19">
        <v>4</v>
      </c>
      <c r="J65" s="84">
        <f t="shared" si="5"/>
        <v>0</v>
      </c>
      <c r="K65" s="41">
        <f t="shared" si="6"/>
        <v>0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8.2100000000000009</v>
      </c>
      <c r="S65" s="19" t="s">
        <v>198</v>
      </c>
      <c r="T65" s="96">
        <v>9.4293472000000003E-2</v>
      </c>
      <c r="U65" s="19">
        <v>1</v>
      </c>
      <c r="V65" s="19">
        <f t="shared" si="7"/>
        <v>0</v>
      </c>
      <c r="W65" s="41">
        <f t="shared" si="8"/>
        <v>0</v>
      </c>
      <c r="Y65" s="48"/>
    </row>
    <row r="66" spans="1:25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9.67</v>
      </c>
      <c r="G66" s="19">
        <v>9.67</v>
      </c>
      <c r="H66" s="36">
        <v>0.15</v>
      </c>
      <c r="I66" s="19">
        <v>4</v>
      </c>
      <c r="J66" s="84">
        <f t="shared" si="5"/>
        <v>0</v>
      </c>
      <c r="K66" s="41">
        <f t="shared" si="6"/>
        <v>0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9.67</v>
      </c>
      <c r="S66" s="36">
        <v>9.68</v>
      </c>
      <c r="T66" s="96">
        <v>8.1315473999999999E-2</v>
      </c>
      <c r="U66" s="19">
        <v>1</v>
      </c>
      <c r="V66" s="19">
        <f t="shared" si="7"/>
        <v>-9.9999999999997868E-3</v>
      </c>
      <c r="W66" s="41">
        <f t="shared" si="8"/>
        <v>-0.12297782338451088</v>
      </c>
      <c r="Y66" s="48"/>
    </row>
    <row r="67" spans="1:25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5.36</v>
      </c>
      <c r="G67" s="19">
        <v>5.31</v>
      </c>
      <c r="H67" s="36">
        <v>0.15</v>
      </c>
      <c r="I67" s="19">
        <v>4</v>
      </c>
      <c r="J67" s="84">
        <f t="shared" si="5"/>
        <v>5.0000000000000711E-2</v>
      </c>
      <c r="K67" s="41">
        <f t="shared" si="6"/>
        <v>0.33333333333333809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5.36</v>
      </c>
      <c r="S67" s="19" t="s">
        <v>199</v>
      </c>
      <c r="T67" s="96">
        <v>7.6238812000000003E-2</v>
      </c>
      <c r="U67" s="19">
        <v>1</v>
      </c>
      <c r="V67" s="19">
        <f t="shared" si="7"/>
        <v>3.0000000000000249E-2</v>
      </c>
      <c r="W67" s="41">
        <f t="shared" si="8"/>
        <v>0.39350036042010006</v>
      </c>
      <c r="Y67" s="48"/>
    </row>
    <row r="68" spans="1:25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11.98</v>
      </c>
      <c r="G68" s="19">
        <v>12.01</v>
      </c>
      <c r="H68" s="36">
        <v>0.15</v>
      </c>
      <c r="I68" s="19">
        <v>4</v>
      </c>
      <c r="J68" s="84">
        <f t="shared" si="5"/>
        <v>-2.9999999999999361E-2</v>
      </c>
      <c r="K68" s="41">
        <f t="shared" si="6"/>
        <v>-0.19999999999999574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11.98</v>
      </c>
      <c r="S68" s="19" t="s">
        <v>200</v>
      </c>
      <c r="T68" s="96">
        <v>4.7523006E-2</v>
      </c>
      <c r="U68" s="19">
        <v>1</v>
      </c>
      <c r="V68" s="19">
        <f t="shared" si="7"/>
        <v>-9.9999999999997868E-3</v>
      </c>
      <c r="W68" s="41">
        <f t="shared" si="8"/>
        <v>-0.21042439950031333</v>
      </c>
      <c r="Y68" s="48"/>
    </row>
    <row r="69" spans="1:25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12.17</v>
      </c>
      <c r="G69" s="19">
        <v>12.19</v>
      </c>
      <c r="H69" s="36">
        <v>0.15</v>
      </c>
      <c r="I69" s="19">
        <v>4</v>
      </c>
      <c r="J69" s="84">
        <f t="shared" si="5"/>
        <v>-1.9999999999999574E-2</v>
      </c>
      <c r="K69" s="41">
        <f t="shared" si="6"/>
        <v>-0.1333333333333305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12.17</v>
      </c>
      <c r="S69" s="19" t="s">
        <v>201</v>
      </c>
      <c r="T69" s="96">
        <v>7.6338587999999999E-2</v>
      </c>
      <c r="U69" s="19">
        <v>1</v>
      </c>
      <c r="V69" s="19">
        <f t="shared" si="7"/>
        <v>-9.9999999999997868E-3</v>
      </c>
      <c r="W69" s="41">
        <f t="shared" si="8"/>
        <v>-0.13099534929831014</v>
      </c>
      <c r="Y69" s="48"/>
    </row>
    <row r="70" spans="1:25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5.92</v>
      </c>
      <c r="G70" s="19">
        <v>5.95</v>
      </c>
      <c r="H70" s="36">
        <v>0.44624999999999998</v>
      </c>
      <c r="I70" s="19">
        <v>4</v>
      </c>
      <c r="J70" s="43">
        <f>((F70-G70)/G70)*100</f>
        <v>-0.50420168067227311</v>
      </c>
      <c r="K70" s="41">
        <f>(F70-G70)/H70</f>
        <v>-6.7226890756303087E-2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5.92</v>
      </c>
      <c r="S70" s="19" t="s">
        <v>160</v>
      </c>
      <c r="T70" s="19" t="s">
        <v>161</v>
      </c>
      <c r="U70" s="19">
        <v>1</v>
      </c>
      <c r="V70" s="19">
        <v>-2</v>
      </c>
      <c r="W70" s="40">
        <v>-1.1599999999999999</v>
      </c>
      <c r="Y70" s="48"/>
    </row>
    <row r="71" spans="1:25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</v>
      </c>
      <c r="G71" s="100">
        <v>6.06</v>
      </c>
      <c r="H71" s="104">
        <v>0.45449999999999996</v>
      </c>
      <c r="I71" s="100">
        <v>4</v>
      </c>
      <c r="J71" s="105">
        <f>((F71-G71)/G71)*100</f>
        <v>-0.99009900990098365</v>
      </c>
      <c r="K71" s="44">
        <f>(F71-G71)/H71</f>
        <v>-0.13201320132013117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</v>
      </c>
      <c r="S71" s="100" t="s">
        <v>162</v>
      </c>
      <c r="T71" s="100" t="s">
        <v>163</v>
      </c>
      <c r="U71" s="100">
        <v>1</v>
      </c>
      <c r="V71" s="108">
        <v>-2</v>
      </c>
      <c r="W71" s="110">
        <v>-1.0900000000000001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&amp;C&amp;P/1</oddFooter>
  </headerFooter>
  <colBreaks count="2" manualBreakCount="2">
    <brk id="25" max="1048575" man="1"/>
    <brk id="32" min="1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95"/>
  <sheetViews>
    <sheetView topLeftCell="A2" zoomScale="70" zoomScaleNormal="70" zoomScalePageLayoutView="85" workbookViewId="0">
      <selection activeCell="A3" sqref="A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591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93.6</v>
      </c>
      <c r="G14" s="71">
        <v>95.4</v>
      </c>
      <c r="H14" s="68">
        <f>G14*0.04</f>
        <v>3.8160000000000003</v>
      </c>
      <c r="I14" s="68">
        <v>4</v>
      </c>
      <c r="J14" s="72">
        <v>-1.8867924528302005</v>
      </c>
      <c r="K14" s="41">
        <f>(F14-G14)/(G14*0.04)</f>
        <v>-0.47169811320755012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109.7</v>
      </c>
      <c r="G15" s="71">
        <v>109.52</v>
      </c>
      <c r="H15" s="68">
        <f>1</f>
        <v>1</v>
      </c>
      <c r="I15" s="68">
        <v>4</v>
      </c>
      <c r="J15" s="72">
        <v>0.16435354273192734</v>
      </c>
      <c r="K15" s="41">
        <f>(F15-G15)/1</f>
        <v>0.18000000000000682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5.44</v>
      </c>
      <c r="G16" s="71">
        <v>5.43</v>
      </c>
      <c r="H16" s="68">
        <f t="shared" ref="H16:H21" si="0">((12.5-0.53*G16)/200)*G16</f>
        <v>0.26124001499999999</v>
      </c>
      <c r="I16" s="68">
        <v>4</v>
      </c>
      <c r="J16" s="72">
        <v>0.18416206261511373</v>
      </c>
      <c r="K16" s="41">
        <f>(F16-G16)/(((12.5-0.53*G16)/2/100)*G16)</f>
        <v>3.8278974987812166E-2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5.49</v>
      </c>
      <c r="G17" s="71">
        <v>5.35</v>
      </c>
      <c r="H17" s="68">
        <f t="shared" si="0"/>
        <v>0.258525375</v>
      </c>
      <c r="I17" s="68">
        <v>4</v>
      </c>
      <c r="J17" s="72">
        <v>2.616822429906553</v>
      </c>
      <c r="K17" s="41">
        <f t="shared" ref="K17:K21" si="1">(F17-G17)/(((12.5-0.53*G17)/2/100)*G17)</f>
        <v>0.54153291528926539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>
        <v>5.64</v>
      </c>
      <c r="G18" s="71">
        <v>5.49</v>
      </c>
      <c r="H18" s="68">
        <f t="shared" si="0"/>
        <v>0.26325373499999999</v>
      </c>
      <c r="I18" s="68">
        <v>4</v>
      </c>
      <c r="J18" s="72">
        <v>2.7322404371584601</v>
      </c>
      <c r="K18" s="41">
        <f t="shared" si="1"/>
        <v>0.56979248556530249</v>
      </c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13.8</v>
      </c>
      <c r="G19" s="71">
        <v>13.63</v>
      </c>
      <c r="H19" s="68">
        <f t="shared" si="0"/>
        <v>0.35956621499999997</v>
      </c>
      <c r="I19" s="68">
        <v>4</v>
      </c>
      <c r="J19" s="72">
        <v>1.2472487160674977</v>
      </c>
      <c r="K19" s="41">
        <f t="shared" si="1"/>
        <v>0.4727919167822815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13.8</v>
      </c>
      <c r="G20" s="71">
        <v>13.48</v>
      </c>
      <c r="H20" s="68">
        <f t="shared" si="0"/>
        <v>0.36096743999999997</v>
      </c>
      <c r="I20" s="68">
        <v>4</v>
      </c>
      <c r="J20" s="72">
        <v>2.3738872403560851</v>
      </c>
      <c r="K20" s="41">
        <f t="shared" si="1"/>
        <v>0.8865065502860876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>
        <v>14</v>
      </c>
      <c r="G21" s="71">
        <v>13.64</v>
      </c>
      <c r="H21" s="68">
        <f t="shared" si="0"/>
        <v>0.35946855999999999</v>
      </c>
      <c r="I21" s="68">
        <v>4</v>
      </c>
      <c r="J21" s="72">
        <v>2.6392961876832799</v>
      </c>
      <c r="K21" s="41">
        <f t="shared" si="1"/>
        <v>1.001478404676057</v>
      </c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9.25</v>
      </c>
      <c r="G22" s="71">
        <v>9.4600000000000009</v>
      </c>
      <c r="H22" s="68">
        <f>G22*0.075</f>
        <v>0.70950000000000002</v>
      </c>
      <c r="I22" s="68">
        <v>4</v>
      </c>
      <c r="J22" s="72">
        <v>-2.219873150105717</v>
      </c>
      <c r="K22" s="41">
        <f>(F22-G22)/(0.075*G22)</f>
        <v>-0.29598308668076229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5.4</v>
      </c>
      <c r="G23" s="59">
        <v>5.6594135842582718</v>
      </c>
      <c r="H23" s="19">
        <f t="shared" ref="H23:H25" si="2">G23*0.075</f>
        <v>0.4244560188193704</v>
      </c>
      <c r="I23" s="19">
        <v>4</v>
      </c>
      <c r="J23" s="43">
        <v>-4.5837537828978165</v>
      </c>
      <c r="K23" s="41">
        <f>(F23-G23)/(0.075*G23)</f>
        <v>-0.61116717105304219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</v>
      </c>
      <c r="G24" s="59">
        <v>10.612065760543674</v>
      </c>
      <c r="H24" s="19">
        <f t="shared" si="2"/>
        <v>0.7959049320407755</v>
      </c>
      <c r="I24" s="19">
        <v>4</v>
      </c>
      <c r="J24" s="43">
        <v>0.82862508997325124</v>
      </c>
      <c r="K24" s="41">
        <f>(F24-G24)/(0.075*G24)</f>
        <v>0.11048334532976685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</v>
      </c>
      <c r="G25" s="59">
        <v>17.938424192093013</v>
      </c>
      <c r="H25" s="19">
        <f t="shared" si="2"/>
        <v>1.345381814406976</v>
      </c>
      <c r="I25" s="19">
        <v>4</v>
      </c>
      <c r="J25" s="43">
        <v>0.34326207947590354</v>
      </c>
      <c r="K25" s="41">
        <f>(F25-G25)/(0.075*G25)</f>
        <v>4.5768277263453803E-2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79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79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84.8</v>
      </c>
      <c r="G28" s="36">
        <v>85.287074509584841</v>
      </c>
      <c r="H28" s="19">
        <f>G28*0.05</f>
        <v>4.2643537254792419</v>
      </c>
      <c r="I28" s="19">
        <v>4</v>
      </c>
      <c r="J28" s="43">
        <v>-0.57110003172884583</v>
      </c>
      <c r="K28" s="41">
        <f>(F28-G28)/(0.05*G28)</f>
        <v>-0.11422000634576918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131.30000000000001</v>
      </c>
      <c r="G29" s="36">
        <v>133.30671938416796</v>
      </c>
      <c r="H29" s="19">
        <f t="shared" ref="H29:H30" si="3">G29*0.05</f>
        <v>6.6653359692083987</v>
      </c>
      <c r="I29" s="19">
        <v>4</v>
      </c>
      <c r="J29" s="43">
        <v>-1.5053400109449226</v>
      </c>
      <c r="K29" s="41">
        <f>(F29-G29)/(0.05*G29)</f>
        <v>-0.3010680021889845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189.4</v>
      </c>
      <c r="G30" s="36">
        <v>190.95808749053555</v>
      </c>
      <c r="H30" s="19">
        <f t="shared" si="3"/>
        <v>9.5479043745267784</v>
      </c>
      <c r="I30" s="19">
        <v>4</v>
      </c>
      <c r="J30" s="43">
        <v>-0.81593165862261008</v>
      </c>
      <c r="K30" s="41">
        <f>(F30-G30)/(0.05*G30)</f>
        <v>-0.16318633172452199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79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79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45.6</v>
      </c>
      <c r="G33" s="68">
        <v>45.75</v>
      </c>
      <c r="H33" s="71">
        <v>3.4312499999999999</v>
      </c>
      <c r="I33" s="68">
        <v>4</v>
      </c>
      <c r="J33" s="68">
        <v>0</v>
      </c>
      <c r="K33" s="41">
        <v>-0.04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45.6</v>
      </c>
      <c r="S33" s="68" t="s">
        <v>105</v>
      </c>
      <c r="T33" s="68" t="s">
        <v>106</v>
      </c>
      <c r="U33" s="68">
        <v>1</v>
      </c>
      <c r="V33" s="68">
        <v>-2</v>
      </c>
      <c r="W33" s="40">
        <v>-0.46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92.3</v>
      </c>
      <c r="G34" s="68">
        <v>92.32</v>
      </c>
      <c r="H34" s="71">
        <v>6.9239999999999995</v>
      </c>
      <c r="I34" s="68">
        <v>4</v>
      </c>
      <c r="J34" s="68">
        <v>0</v>
      </c>
      <c r="K34" s="41">
        <v>0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92.3</v>
      </c>
      <c r="S34" s="68" t="s">
        <v>107</v>
      </c>
      <c r="T34" s="68" t="s">
        <v>108</v>
      </c>
      <c r="U34" s="68">
        <v>1</v>
      </c>
      <c r="V34" s="68">
        <v>0</v>
      </c>
      <c r="W34" s="40">
        <v>-0.18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68</v>
      </c>
      <c r="G35" s="68">
        <v>68.67</v>
      </c>
      <c r="H35" s="71">
        <v>5.1502499999999998</v>
      </c>
      <c r="I35" s="68">
        <v>4</v>
      </c>
      <c r="J35" s="68">
        <v>-1</v>
      </c>
      <c r="K35" s="41">
        <v>-0.13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68</v>
      </c>
      <c r="S35" s="68" t="s">
        <v>109</v>
      </c>
      <c r="T35" s="68" t="s">
        <v>110</v>
      </c>
      <c r="U35" s="68">
        <v>1</v>
      </c>
      <c r="V35" s="68">
        <v>-1</v>
      </c>
      <c r="W35" s="40">
        <v>-0.3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28.7</v>
      </c>
      <c r="G36" s="68">
        <v>27.48</v>
      </c>
      <c r="H36" s="71">
        <v>2.0609999999999999</v>
      </c>
      <c r="I36" s="68">
        <v>4</v>
      </c>
      <c r="J36" s="90">
        <f>((F36-G36)/G36)*100</f>
        <v>4.4395924308588022</v>
      </c>
      <c r="K36" s="79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28.7</v>
      </c>
      <c r="S36" s="68" t="s">
        <v>111</v>
      </c>
      <c r="T36" s="68" t="s">
        <v>112</v>
      </c>
      <c r="U36" s="68">
        <v>1</v>
      </c>
      <c r="V36" s="68">
        <v>4</v>
      </c>
      <c r="W36" s="40">
        <v>0.88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27.7</v>
      </c>
      <c r="G37" s="68">
        <v>25.55</v>
      </c>
      <c r="H37" s="71">
        <v>1.91625</v>
      </c>
      <c r="I37" s="68">
        <v>4</v>
      </c>
      <c r="J37" s="90">
        <f t="shared" ref="J37:J44" si="4">((F37-G37)/G37)*100</f>
        <v>8.4148727984344358</v>
      </c>
      <c r="K37" s="79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27.7</v>
      </c>
      <c r="S37" s="68" t="s">
        <v>113</v>
      </c>
      <c r="T37" s="68" t="s">
        <v>114</v>
      </c>
      <c r="U37" s="68">
        <v>1</v>
      </c>
      <c r="V37" s="68">
        <v>9</v>
      </c>
      <c r="W37" s="40">
        <v>1.46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41.4</v>
      </c>
      <c r="G38" s="68">
        <v>33.33</v>
      </c>
      <c r="H38" s="71">
        <v>2.4997499999999997</v>
      </c>
      <c r="I38" s="68">
        <v>4</v>
      </c>
      <c r="J38" s="90">
        <f t="shared" si="4"/>
        <v>24.212421242124215</v>
      </c>
      <c r="K38" s="79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41.4</v>
      </c>
      <c r="S38" s="68" t="s">
        <v>115</v>
      </c>
      <c r="T38" s="68" t="s">
        <v>116</v>
      </c>
      <c r="U38" s="68">
        <v>1</v>
      </c>
      <c r="V38" s="68">
        <v>18</v>
      </c>
      <c r="W38" s="94">
        <v>2.0499999999999998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136</v>
      </c>
      <c r="G39" s="68">
        <v>141.6</v>
      </c>
      <c r="H39" s="71">
        <v>10.62</v>
      </c>
      <c r="I39" s="68">
        <v>4</v>
      </c>
      <c r="J39" s="90">
        <f t="shared" si="4"/>
        <v>-3.9548022598870016</v>
      </c>
      <c r="K39" s="79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136</v>
      </c>
      <c r="S39" s="68" t="s">
        <v>117</v>
      </c>
      <c r="T39" s="68" t="s">
        <v>118</v>
      </c>
      <c r="U39" s="68">
        <v>1</v>
      </c>
      <c r="V39" s="68">
        <v>1</v>
      </c>
      <c r="W39" s="40">
        <v>0.45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120</v>
      </c>
      <c r="G40" s="68">
        <v>127.8</v>
      </c>
      <c r="H40" s="71">
        <v>9.5849999999999991</v>
      </c>
      <c r="I40" s="68">
        <v>4</v>
      </c>
      <c r="J40" s="90">
        <f t="shared" si="4"/>
        <v>-6.1032863849765233</v>
      </c>
      <c r="K40" s="79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120</v>
      </c>
      <c r="S40" s="68" t="s">
        <v>119</v>
      </c>
      <c r="T40" s="68" t="s">
        <v>120</v>
      </c>
      <c r="U40" s="68">
        <v>1</v>
      </c>
      <c r="V40" s="68">
        <v>-1</v>
      </c>
      <c r="W40" s="40">
        <v>-0.34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155</v>
      </c>
      <c r="G41" s="68">
        <v>162.5</v>
      </c>
      <c r="H41" s="71">
        <v>12.1875</v>
      </c>
      <c r="I41" s="68">
        <v>4</v>
      </c>
      <c r="J41" s="90">
        <f t="shared" si="4"/>
        <v>-4.6153846153846159</v>
      </c>
      <c r="K41" s="79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155</v>
      </c>
      <c r="S41" s="68" t="s">
        <v>121</v>
      </c>
      <c r="T41" s="68" t="s">
        <v>122</v>
      </c>
      <c r="U41" s="68">
        <v>1</v>
      </c>
      <c r="V41" s="68">
        <v>-3</v>
      </c>
      <c r="W41" s="40">
        <v>-0.72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71.5</v>
      </c>
      <c r="G42" s="68">
        <v>93.11</v>
      </c>
      <c r="H42" s="71">
        <v>6.98325</v>
      </c>
      <c r="I42" s="68">
        <v>4</v>
      </c>
      <c r="J42" s="90">
        <f t="shared" si="4"/>
        <v>-23.209107507249492</v>
      </c>
      <c r="K42" s="79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71.5</v>
      </c>
      <c r="S42" s="68" t="s">
        <v>123</v>
      </c>
      <c r="T42" s="68" t="s">
        <v>124</v>
      </c>
      <c r="U42" s="68">
        <v>1</v>
      </c>
      <c r="V42" s="68">
        <v>0</v>
      </c>
      <c r="W42" s="40">
        <v>-0.01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89.6</v>
      </c>
      <c r="G43" s="68">
        <v>115.2</v>
      </c>
      <c r="H43" s="71">
        <v>8.64</v>
      </c>
      <c r="I43" s="68">
        <v>4</v>
      </c>
      <c r="J43" s="90">
        <f t="shared" si="4"/>
        <v>-22.222222222222229</v>
      </c>
      <c r="K43" s="79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89.6</v>
      </c>
      <c r="S43" s="68" t="s">
        <v>125</v>
      </c>
      <c r="T43" s="68" t="s">
        <v>126</v>
      </c>
      <c r="U43" s="68">
        <v>1</v>
      </c>
      <c r="V43" s="68">
        <v>2</v>
      </c>
      <c r="W43" s="40">
        <v>0.56000000000000005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74.8</v>
      </c>
      <c r="G44" s="68">
        <v>95.01</v>
      </c>
      <c r="H44" s="71">
        <v>7.12575</v>
      </c>
      <c r="I44" s="68">
        <v>4</v>
      </c>
      <c r="J44" s="90">
        <f t="shared" si="4"/>
        <v>-21.271445111040951</v>
      </c>
      <c r="K44" s="79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74.8</v>
      </c>
      <c r="S44" s="68" t="s">
        <v>127</v>
      </c>
      <c r="T44" s="68" t="s">
        <v>128</v>
      </c>
      <c r="U44" s="68">
        <v>1</v>
      </c>
      <c r="V44" s="68">
        <v>2</v>
      </c>
      <c r="W44" s="40">
        <v>0.89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45.3</v>
      </c>
      <c r="G45" s="68">
        <v>45.75</v>
      </c>
      <c r="H45" s="71">
        <v>3.4312499999999999</v>
      </c>
      <c r="I45" s="68">
        <v>4</v>
      </c>
      <c r="J45" s="68">
        <v>-1</v>
      </c>
      <c r="K45" s="41">
        <v>-0.13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45.3</v>
      </c>
      <c r="S45" s="68" t="s">
        <v>129</v>
      </c>
      <c r="T45" s="68" t="s">
        <v>128</v>
      </c>
      <c r="U45" s="68">
        <v>1</v>
      </c>
      <c r="V45" s="68">
        <v>-2</v>
      </c>
      <c r="W45" s="40">
        <v>-0.53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79.3</v>
      </c>
      <c r="G46" s="19">
        <v>80.45</v>
      </c>
      <c r="H46" s="36">
        <v>6.0337500000000004</v>
      </c>
      <c r="I46" s="19">
        <v>4</v>
      </c>
      <c r="J46" s="19">
        <v>-1</v>
      </c>
      <c r="K46" s="40">
        <v>-0.19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79.3</v>
      </c>
      <c r="S46" s="19" t="s">
        <v>130</v>
      </c>
      <c r="T46" s="19" t="s">
        <v>131</v>
      </c>
      <c r="U46" s="19">
        <v>1</v>
      </c>
      <c r="V46" s="19">
        <v>-3</v>
      </c>
      <c r="W46" s="40">
        <v>-0.76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39.5</v>
      </c>
      <c r="G47" s="19">
        <v>39.700000000000003</v>
      </c>
      <c r="H47" s="36">
        <v>2.9775</v>
      </c>
      <c r="I47" s="19">
        <v>4</v>
      </c>
      <c r="J47" s="19">
        <v>0</v>
      </c>
      <c r="K47" s="40">
        <v>-7.0000000000000007E-2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39.5</v>
      </c>
      <c r="S47" s="19" t="s">
        <v>132</v>
      </c>
      <c r="T47" s="19" t="s">
        <v>133</v>
      </c>
      <c r="U47" s="19">
        <v>1</v>
      </c>
      <c r="V47" s="19">
        <v>-2</v>
      </c>
      <c r="W47" s="40">
        <v>-0.44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148</v>
      </c>
      <c r="G48" s="19">
        <v>151.80000000000001</v>
      </c>
      <c r="H48" s="36">
        <v>11.385</v>
      </c>
      <c r="I48" s="19">
        <v>4</v>
      </c>
      <c r="J48" s="19">
        <v>-2</v>
      </c>
      <c r="K48" s="40">
        <v>-0.33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148</v>
      </c>
      <c r="S48" s="19" t="s">
        <v>134</v>
      </c>
      <c r="T48" s="19" t="s">
        <v>135</v>
      </c>
      <c r="U48" s="19">
        <v>1</v>
      </c>
      <c r="V48" s="19">
        <v>-3</v>
      </c>
      <c r="W48" s="40">
        <v>-1.03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141</v>
      </c>
      <c r="G49" s="19">
        <v>144.30000000000001</v>
      </c>
      <c r="H49" s="36">
        <v>10.8225</v>
      </c>
      <c r="I49" s="19">
        <v>4</v>
      </c>
      <c r="J49" s="19">
        <v>-2</v>
      </c>
      <c r="K49" s="40">
        <v>-0.3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141</v>
      </c>
      <c r="S49" s="19" t="s">
        <v>136</v>
      </c>
      <c r="T49" s="19" t="s">
        <v>137</v>
      </c>
      <c r="U49" s="19">
        <v>1</v>
      </c>
      <c r="V49" s="19">
        <v>-3</v>
      </c>
      <c r="W49" s="40">
        <v>-1.03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102</v>
      </c>
      <c r="G50" s="19">
        <v>100.8</v>
      </c>
      <c r="H50" s="36">
        <v>7.56</v>
      </c>
      <c r="I50" s="19">
        <v>4</v>
      </c>
      <c r="J50" s="19">
        <v>1</v>
      </c>
      <c r="K50" s="40">
        <v>0.16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102</v>
      </c>
      <c r="S50" s="19" t="s">
        <v>138</v>
      </c>
      <c r="T50" s="19" t="s">
        <v>139</v>
      </c>
      <c r="U50" s="19">
        <v>1</v>
      </c>
      <c r="V50" s="19">
        <v>-1</v>
      </c>
      <c r="W50" s="40">
        <v>-0.17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145</v>
      </c>
      <c r="G51" s="19">
        <v>147.69999999999999</v>
      </c>
      <c r="H51" s="36">
        <v>11.077499999999999</v>
      </c>
      <c r="I51" s="19">
        <v>4</v>
      </c>
      <c r="J51" s="19">
        <v>-2</v>
      </c>
      <c r="K51" s="40">
        <v>-0.24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145</v>
      </c>
      <c r="S51" s="19" t="s">
        <v>140</v>
      </c>
      <c r="T51" s="19" t="s">
        <v>141</v>
      </c>
      <c r="U51" s="19">
        <v>1</v>
      </c>
      <c r="V51" s="19">
        <v>-2</v>
      </c>
      <c r="W51" s="40">
        <v>-0.41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57.9</v>
      </c>
      <c r="G52" s="19">
        <v>57.98</v>
      </c>
      <c r="H52" s="36">
        <v>4.3484999999999996</v>
      </c>
      <c r="I52" s="19">
        <v>4</v>
      </c>
      <c r="J52" s="19">
        <v>0</v>
      </c>
      <c r="K52" s="40">
        <v>-0.02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57.9</v>
      </c>
      <c r="S52" s="19" t="s">
        <v>142</v>
      </c>
      <c r="T52" s="19" t="s">
        <v>143</v>
      </c>
      <c r="U52" s="19">
        <v>1</v>
      </c>
      <c r="V52" s="19">
        <v>1</v>
      </c>
      <c r="W52" s="40">
        <v>0.28000000000000003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61.5</v>
      </c>
      <c r="G53" s="19">
        <v>61.32</v>
      </c>
      <c r="H53" s="36">
        <v>4.5990000000000002</v>
      </c>
      <c r="I53" s="19">
        <v>4</v>
      </c>
      <c r="J53" s="19">
        <v>0</v>
      </c>
      <c r="K53" s="40">
        <v>0.04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61.5</v>
      </c>
      <c r="S53" s="19" t="s">
        <v>144</v>
      </c>
      <c r="T53" s="19" t="s">
        <v>145</v>
      </c>
      <c r="U53" s="19">
        <v>1</v>
      </c>
      <c r="V53" s="19">
        <v>-1</v>
      </c>
      <c r="W53" s="40">
        <v>-0.15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67</v>
      </c>
      <c r="G54" s="19">
        <v>68.13</v>
      </c>
      <c r="H54" s="36">
        <v>5.1097499999999991</v>
      </c>
      <c r="I54" s="19">
        <v>4</v>
      </c>
      <c r="J54" s="19">
        <v>-2</v>
      </c>
      <c r="K54" s="40">
        <v>-0.22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67</v>
      </c>
      <c r="S54" s="19" t="s">
        <v>146</v>
      </c>
      <c r="T54" s="19" t="s">
        <v>147</v>
      </c>
      <c r="U54" s="19">
        <v>1</v>
      </c>
      <c r="V54" s="19">
        <v>-1</v>
      </c>
      <c r="W54" s="40">
        <v>-0.22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132</v>
      </c>
      <c r="G55" s="19">
        <v>135.80000000000001</v>
      </c>
      <c r="H55" s="36">
        <v>10.185</v>
      </c>
      <c r="I55" s="19">
        <v>4</v>
      </c>
      <c r="J55" s="19">
        <v>-3</v>
      </c>
      <c r="K55" s="40">
        <v>-0.37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132</v>
      </c>
      <c r="S55" s="19" t="s">
        <v>148</v>
      </c>
      <c r="T55" s="19" t="s">
        <v>149</v>
      </c>
      <c r="U55" s="19">
        <v>1</v>
      </c>
      <c r="V55" s="19">
        <v>-1</v>
      </c>
      <c r="W55" s="40">
        <v>-0.23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58.9</v>
      </c>
      <c r="G56" s="19">
        <v>60.38</v>
      </c>
      <c r="H56" s="36">
        <v>4.5285000000000002</v>
      </c>
      <c r="I56" s="19">
        <v>4</v>
      </c>
      <c r="J56" s="19">
        <v>-2</v>
      </c>
      <c r="K56" s="40">
        <v>-0.33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58.9</v>
      </c>
      <c r="S56" s="19" t="s">
        <v>150</v>
      </c>
      <c r="T56" s="19" t="s">
        <v>151</v>
      </c>
      <c r="U56" s="19">
        <v>1</v>
      </c>
      <c r="V56" s="19">
        <v>-1</v>
      </c>
      <c r="W56" s="40">
        <v>-0.15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212</v>
      </c>
      <c r="G57" s="19">
        <v>216.1</v>
      </c>
      <c r="H57" s="36">
        <v>16.2075</v>
      </c>
      <c r="I57" s="19">
        <v>4</v>
      </c>
      <c r="J57" s="19">
        <v>-2</v>
      </c>
      <c r="K57" s="40">
        <v>-0.25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212</v>
      </c>
      <c r="S57" s="19" t="s">
        <v>152</v>
      </c>
      <c r="T57" s="19" t="s">
        <v>153</v>
      </c>
      <c r="U57" s="19">
        <v>1</v>
      </c>
      <c r="V57" s="19">
        <v>-1</v>
      </c>
      <c r="W57" s="40">
        <v>-0.2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56.7</v>
      </c>
      <c r="G58" s="19">
        <v>55.59</v>
      </c>
      <c r="H58" s="36">
        <v>4.1692499999999999</v>
      </c>
      <c r="I58" s="19">
        <v>4</v>
      </c>
      <c r="J58" s="19">
        <v>2</v>
      </c>
      <c r="K58" s="40">
        <v>0.27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56.7</v>
      </c>
      <c r="S58" s="19" t="s">
        <v>154</v>
      </c>
      <c r="T58" s="19" t="s">
        <v>155</v>
      </c>
      <c r="U58" s="19">
        <v>1</v>
      </c>
      <c r="V58" s="19">
        <v>9</v>
      </c>
      <c r="W58" s="40">
        <v>0.61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109</v>
      </c>
      <c r="G59" s="19">
        <v>109.5</v>
      </c>
      <c r="H59" s="36">
        <v>8.2125000000000004</v>
      </c>
      <c r="I59" s="19">
        <v>4</v>
      </c>
      <c r="J59" s="19">
        <v>0</v>
      </c>
      <c r="K59" s="40">
        <v>-0.06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109</v>
      </c>
      <c r="S59" s="19" t="s">
        <v>156</v>
      </c>
      <c r="T59" s="19" t="s">
        <v>157</v>
      </c>
      <c r="U59" s="19">
        <v>1</v>
      </c>
      <c r="V59" s="19">
        <v>2</v>
      </c>
      <c r="W59" s="40">
        <v>0.37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112</v>
      </c>
      <c r="G60" s="19">
        <v>112.9</v>
      </c>
      <c r="H60" s="36">
        <v>8.4674999999999994</v>
      </c>
      <c r="I60" s="19">
        <v>4</v>
      </c>
      <c r="J60" s="19">
        <v>-1</v>
      </c>
      <c r="K60" s="41">
        <v>-0.11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112</v>
      </c>
      <c r="S60" s="19" t="s">
        <v>158</v>
      </c>
      <c r="T60" s="19" t="s">
        <v>159</v>
      </c>
      <c r="U60" s="19">
        <v>1</v>
      </c>
      <c r="V60" s="19">
        <v>2</v>
      </c>
      <c r="W60" s="40">
        <v>0.31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11.54</v>
      </c>
      <c r="G61" s="19">
        <v>11.52</v>
      </c>
      <c r="H61" s="36">
        <v>0.15</v>
      </c>
      <c r="I61" s="19">
        <v>4</v>
      </c>
      <c r="J61" s="36">
        <f>F61-G61</f>
        <v>1.9999999999999574E-2</v>
      </c>
      <c r="K61" s="41">
        <f>(F61-G61)/H61</f>
        <v>0.1333333333333305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11.54</v>
      </c>
      <c r="S61" s="19" t="s">
        <v>194</v>
      </c>
      <c r="T61" s="96">
        <v>6.9842551597036492E-2</v>
      </c>
      <c r="U61" s="19">
        <v>1</v>
      </c>
      <c r="V61" s="19">
        <f>R61-S61</f>
        <v>9.9999999999997868E-3</v>
      </c>
      <c r="W61" s="41">
        <f>(R61-S61)/T61</f>
        <v>0.14317919049830505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3.99</v>
      </c>
      <c r="G62" s="19">
        <v>3.92</v>
      </c>
      <c r="H62" s="36">
        <v>0.15</v>
      </c>
      <c r="I62" s="19">
        <v>4</v>
      </c>
      <c r="J62" s="36">
        <f t="shared" ref="J62:J69" si="5">F62-G62</f>
        <v>7.0000000000000284E-2</v>
      </c>
      <c r="K62" s="41">
        <f t="shared" ref="K62:K69" si="6">(F62-G62)/H62</f>
        <v>0.46666666666666856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3.99</v>
      </c>
      <c r="S62" s="19" t="s">
        <v>195</v>
      </c>
      <c r="T62" s="96">
        <v>7.8777868000000001E-2</v>
      </c>
      <c r="U62" s="19">
        <v>1</v>
      </c>
      <c r="V62" s="19">
        <f t="shared" ref="V62:V69" si="7">R62-S62</f>
        <v>5.0000000000000266E-2</v>
      </c>
      <c r="W62" s="41">
        <f t="shared" ref="W62:W69" si="8">(R62-S62)/T62</f>
        <v>0.6346960290928445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15.94</v>
      </c>
      <c r="G63" s="19">
        <v>15.99</v>
      </c>
      <c r="H63" s="36">
        <v>0.15</v>
      </c>
      <c r="I63" s="19">
        <v>4</v>
      </c>
      <c r="J63" s="36">
        <f t="shared" si="5"/>
        <v>-5.0000000000000711E-2</v>
      </c>
      <c r="K63" s="41">
        <f t="shared" si="6"/>
        <v>-0.33333333333333809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15.94</v>
      </c>
      <c r="S63" s="19" t="s">
        <v>196</v>
      </c>
      <c r="T63" s="96">
        <v>8.3734407999999996E-2</v>
      </c>
      <c r="U63" s="19">
        <v>1</v>
      </c>
      <c r="V63" s="19">
        <f t="shared" si="7"/>
        <v>-3.0000000000001137E-2</v>
      </c>
      <c r="W63" s="41">
        <f t="shared" si="8"/>
        <v>-0.35827565652582316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16.07</v>
      </c>
      <c r="G64" s="19">
        <v>16.04</v>
      </c>
      <c r="H64" s="36">
        <v>0.15</v>
      </c>
      <c r="I64" s="19">
        <v>4</v>
      </c>
      <c r="J64" s="36">
        <f t="shared" si="5"/>
        <v>3.0000000000001137E-2</v>
      </c>
      <c r="K64" s="41">
        <f t="shared" si="6"/>
        <v>0.20000000000000759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16.07</v>
      </c>
      <c r="S64" s="19" t="s">
        <v>197</v>
      </c>
      <c r="T64" s="96">
        <v>8.7409444000000003E-2</v>
      </c>
      <c r="U64" s="19">
        <v>1</v>
      </c>
      <c r="V64" s="19">
        <f t="shared" si="7"/>
        <v>-9.9999999999980105E-3</v>
      </c>
      <c r="W64" s="41">
        <f t="shared" si="8"/>
        <v>-0.11440411404513694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8.24</v>
      </c>
      <c r="G65" s="19">
        <v>8.2100000000000009</v>
      </c>
      <c r="H65" s="36">
        <v>0.15</v>
      </c>
      <c r="I65" s="19">
        <v>4</v>
      </c>
      <c r="J65" s="36">
        <f t="shared" si="5"/>
        <v>2.9999999999999361E-2</v>
      </c>
      <c r="K65" s="41">
        <f t="shared" si="6"/>
        <v>0.19999999999999574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8.24</v>
      </c>
      <c r="S65" s="19" t="s">
        <v>198</v>
      </c>
      <c r="T65" s="96">
        <v>9.4293472000000003E-2</v>
      </c>
      <c r="U65" s="19">
        <v>1</v>
      </c>
      <c r="V65" s="19">
        <f t="shared" si="7"/>
        <v>2.9999999999999361E-2</v>
      </c>
      <c r="W65" s="41">
        <f t="shared" si="8"/>
        <v>0.31815564072133606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9.6999999999999993</v>
      </c>
      <c r="G66" s="19">
        <v>9.67</v>
      </c>
      <c r="H66" s="36">
        <v>0.15</v>
      </c>
      <c r="I66" s="19">
        <v>4</v>
      </c>
      <c r="J66" s="36">
        <f t="shared" si="5"/>
        <v>2.9999999999999361E-2</v>
      </c>
      <c r="K66" s="41">
        <f t="shared" si="6"/>
        <v>0.19999999999999574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9.6999999999999993</v>
      </c>
      <c r="S66" s="36">
        <v>9.68</v>
      </c>
      <c r="T66" s="96">
        <v>8.1315473999999999E-2</v>
      </c>
      <c r="U66" s="19">
        <v>1</v>
      </c>
      <c r="V66" s="19">
        <f t="shared" si="7"/>
        <v>1.9999999999999574E-2</v>
      </c>
      <c r="W66" s="41">
        <f t="shared" si="8"/>
        <v>0.24595564676902176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5.37</v>
      </c>
      <c r="G67" s="19">
        <v>5.31</v>
      </c>
      <c r="H67" s="36">
        <v>0.15</v>
      </c>
      <c r="I67" s="19">
        <v>4</v>
      </c>
      <c r="J67" s="36">
        <f t="shared" si="5"/>
        <v>6.0000000000000497E-2</v>
      </c>
      <c r="K67" s="41">
        <f t="shared" si="6"/>
        <v>0.40000000000000335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5.37</v>
      </c>
      <c r="S67" s="19" t="s">
        <v>199</v>
      </c>
      <c r="T67" s="96">
        <v>7.6238812000000003E-2</v>
      </c>
      <c r="U67" s="19">
        <v>1</v>
      </c>
      <c r="V67" s="19">
        <f t="shared" si="7"/>
        <v>4.0000000000000036E-2</v>
      </c>
      <c r="W67" s="41">
        <f t="shared" si="8"/>
        <v>0.52466714722679619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11.99</v>
      </c>
      <c r="G68" s="19">
        <v>12.01</v>
      </c>
      <c r="H68" s="36">
        <v>0.15</v>
      </c>
      <c r="I68" s="19">
        <v>4</v>
      </c>
      <c r="J68" s="36">
        <f t="shared" si="5"/>
        <v>-1.9999999999999574E-2</v>
      </c>
      <c r="K68" s="41">
        <f t="shared" si="6"/>
        <v>-0.1333333333333305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11.99</v>
      </c>
      <c r="S68" s="19" t="s">
        <v>200</v>
      </c>
      <c r="T68" s="96">
        <v>4.7523006E-2</v>
      </c>
      <c r="U68" s="19">
        <v>1</v>
      </c>
      <c r="V68" s="19">
        <f t="shared" si="7"/>
        <v>0</v>
      </c>
      <c r="W68" s="41">
        <f t="shared" si="8"/>
        <v>0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12.19</v>
      </c>
      <c r="G69" s="19">
        <v>12.19</v>
      </c>
      <c r="H69" s="36">
        <v>0.15</v>
      </c>
      <c r="I69" s="19">
        <v>4</v>
      </c>
      <c r="J69" s="36">
        <f t="shared" si="5"/>
        <v>0</v>
      </c>
      <c r="K69" s="41">
        <f t="shared" si="6"/>
        <v>0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12.19</v>
      </c>
      <c r="S69" s="19" t="s">
        <v>201</v>
      </c>
      <c r="T69" s="96">
        <v>7.6338587999999999E-2</v>
      </c>
      <c r="U69" s="19">
        <v>1</v>
      </c>
      <c r="V69" s="19">
        <f t="shared" si="7"/>
        <v>9.9999999999997868E-3</v>
      </c>
      <c r="W69" s="41">
        <f t="shared" si="8"/>
        <v>0.13099534929831014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6.1</v>
      </c>
      <c r="G70" s="19">
        <v>5.95</v>
      </c>
      <c r="H70" s="36">
        <v>0.44624999999999998</v>
      </c>
      <c r="I70" s="19">
        <v>4</v>
      </c>
      <c r="J70" s="86">
        <f>((F70-G70)/G70)*100</f>
        <v>2.5210084033613356</v>
      </c>
      <c r="K70" s="41">
        <f>(F70-G70)/H70</f>
        <v>0.33613445378151141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6.1</v>
      </c>
      <c r="S70" s="19" t="s">
        <v>160</v>
      </c>
      <c r="T70" s="19" t="s">
        <v>161</v>
      </c>
      <c r="U70" s="19">
        <v>1</v>
      </c>
      <c r="V70" s="19">
        <v>1</v>
      </c>
      <c r="W70" s="41">
        <v>0.65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6.17</v>
      </c>
      <c r="G71" s="58">
        <v>6.06</v>
      </c>
      <c r="H71" s="59">
        <v>0.45449999999999996</v>
      </c>
      <c r="I71" s="58">
        <v>4</v>
      </c>
      <c r="J71" s="91">
        <f>((F71-G71)/G71)*100</f>
        <v>1.8151815181518205</v>
      </c>
      <c r="K71" s="41">
        <f>(F71-G71)/H71</f>
        <v>0.24202420242024275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6.17</v>
      </c>
      <c r="S71" s="58" t="s">
        <v>162</v>
      </c>
      <c r="T71" s="58" t="s">
        <v>163</v>
      </c>
      <c r="U71" s="58">
        <v>1</v>
      </c>
      <c r="V71" s="58">
        <v>1</v>
      </c>
      <c r="W71" s="41">
        <v>0.37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67.5</v>
      </c>
      <c r="G72" s="61">
        <v>72.819999999999993</v>
      </c>
      <c r="H72" s="70">
        <v>5.4614999999999991</v>
      </c>
      <c r="I72" s="61">
        <v>4</v>
      </c>
      <c r="J72" s="61">
        <v>-7</v>
      </c>
      <c r="K72" s="41">
        <v>-0.97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67.5</v>
      </c>
      <c r="S72" s="61" t="s">
        <v>164</v>
      </c>
      <c r="T72" s="61" t="s">
        <v>165</v>
      </c>
      <c r="U72" s="61">
        <v>2</v>
      </c>
      <c r="V72" s="61">
        <v>-5</v>
      </c>
      <c r="W72" s="41">
        <v>-1.2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135</v>
      </c>
      <c r="G73" s="61">
        <v>141.80000000000001</v>
      </c>
      <c r="H73" s="70">
        <v>10.635</v>
      </c>
      <c r="I73" s="61">
        <v>4</v>
      </c>
      <c r="J73" s="61">
        <v>-5</v>
      </c>
      <c r="K73" s="41">
        <v>-0.64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135</v>
      </c>
      <c r="S73" s="61" t="s">
        <v>166</v>
      </c>
      <c r="T73" s="61" t="s">
        <v>167</v>
      </c>
      <c r="U73" s="61">
        <v>2</v>
      </c>
      <c r="V73" s="61">
        <v>-5</v>
      </c>
      <c r="W73" s="41">
        <v>-1.36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148</v>
      </c>
      <c r="G74" s="61">
        <v>154.4</v>
      </c>
      <c r="H74" s="70">
        <v>11.58</v>
      </c>
      <c r="I74" s="61">
        <v>4</v>
      </c>
      <c r="J74" s="61">
        <v>-4</v>
      </c>
      <c r="K74" s="41">
        <v>-0.55000000000000004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148</v>
      </c>
      <c r="S74" s="61" t="s">
        <v>168</v>
      </c>
      <c r="T74" s="61" t="s">
        <v>169</v>
      </c>
      <c r="U74" s="61">
        <v>2</v>
      </c>
      <c r="V74" s="61">
        <v>-5</v>
      </c>
      <c r="W74" s="41">
        <v>-1.2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43.8</v>
      </c>
      <c r="G75" s="61">
        <v>43.88</v>
      </c>
      <c r="H75" s="70">
        <v>3.2909999999999999</v>
      </c>
      <c r="I75" s="61">
        <v>4</v>
      </c>
      <c r="J75" s="61">
        <v>0</v>
      </c>
      <c r="K75" s="41">
        <v>-0.02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43.8</v>
      </c>
      <c r="S75" s="61" t="s">
        <v>170</v>
      </c>
      <c r="T75" s="61" t="s">
        <v>171</v>
      </c>
      <c r="U75" s="61">
        <v>2</v>
      </c>
      <c r="V75" s="61">
        <v>2</v>
      </c>
      <c r="W75" s="41">
        <v>0.46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64.5</v>
      </c>
      <c r="G76" s="61">
        <v>66.959999999999994</v>
      </c>
      <c r="H76" s="70">
        <v>5.0219999999999994</v>
      </c>
      <c r="I76" s="61">
        <v>4</v>
      </c>
      <c r="J76" s="61">
        <v>-4</v>
      </c>
      <c r="K76" s="41">
        <v>-0.49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64.5</v>
      </c>
      <c r="S76" s="61" t="s">
        <v>172</v>
      </c>
      <c r="T76" s="61" t="s">
        <v>173</v>
      </c>
      <c r="U76" s="61">
        <v>2</v>
      </c>
      <c r="V76" s="61">
        <v>12</v>
      </c>
      <c r="W76" s="41">
        <v>0.48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>
        <v>55.7</v>
      </c>
      <c r="G77" s="61">
        <v>62.39</v>
      </c>
      <c r="H77" s="70">
        <v>4.6792499999999997</v>
      </c>
      <c r="I77" s="61">
        <v>4</v>
      </c>
      <c r="J77" s="61">
        <v>-11</v>
      </c>
      <c r="K77" s="41">
        <v>-1.43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>
        <v>55.7</v>
      </c>
      <c r="S77" s="61" t="s">
        <v>174</v>
      </c>
      <c r="T77" s="61" t="s">
        <v>175</v>
      </c>
      <c r="U77" s="61">
        <v>2</v>
      </c>
      <c r="V77" s="61">
        <v>22</v>
      </c>
      <c r="W77" s="41">
        <v>0.91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99.6</v>
      </c>
      <c r="G78" s="61">
        <v>100.8</v>
      </c>
      <c r="H78" s="70">
        <v>7.56</v>
      </c>
      <c r="I78" s="61">
        <v>4</v>
      </c>
      <c r="J78" s="61">
        <v>-1</v>
      </c>
      <c r="K78" s="41">
        <v>-0.16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99.6</v>
      </c>
      <c r="S78" s="61" t="s">
        <v>176</v>
      </c>
      <c r="T78" s="61" t="s">
        <v>177</v>
      </c>
      <c r="U78" s="61">
        <v>2</v>
      </c>
      <c r="V78" s="61">
        <v>-5</v>
      </c>
      <c r="W78" s="41">
        <v>-0.93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152</v>
      </c>
      <c r="G79" s="61">
        <v>150.9</v>
      </c>
      <c r="H79" s="70">
        <v>11.317500000000001</v>
      </c>
      <c r="I79" s="61">
        <v>4</v>
      </c>
      <c r="J79" s="61">
        <v>1</v>
      </c>
      <c r="K79" s="41">
        <v>0.1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152</v>
      </c>
      <c r="S79" s="61" t="s">
        <v>178</v>
      </c>
      <c r="T79" s="61" t="s">
        <v>179</v>
      </c>
      <c r="U79" s="61">
        <v>2</v>
      </c>
      <c r="V79" s="61">
        <v>1</v>
      </c>
      <c r="W79" s="41">
        <v>0.05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54.8</v>
      </c>
      <c r="G80" s="61">
        <v>56.76</v>
      </c>
      <c r="H80" s="70">
        <v>4.2569999999999997</v>
      </c>
      <c r="I80" s="61">
        <v>4</v>
      </c>
      <c r="J80" s="61">
        <v>-3</v>
      </c>
      <c r="K80" s="41">
        <v>-0.46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54.8</v>
      </c>
      <c r="S80" s="61" t="s">
        <v>180</v>
      </c>
      <c r="T80" s="61" t="s">
        <v>181</v>
      </c>
      <c r="U80" s="61">
        <v>2</v>
      </c>
      <c r="V80" s="61">
        <v>12</v>
      </c>
      <c r="W80" s="41">
        <v>1.47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127</v>
      </c>
      <c r="G81" s="61">
        <v>127.1</v>
      </c>
      <c r="H81" s="70">
        <v>9.5324999999999989</v>
      </c>
      <c r="I81" s="61">
        <v>4</v>
      </c>
      <c r="J81" s="61">
        <v>0</v>
      </c>
      <c r="K81" s="41">
        <v>-0.01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127</v>
      </c>
      <c r="S81" s="61" t="s">
        <v>182</v>
      </c>
      <c r="T81" s="61" t="s">
        <v>183</v>
      </c>
      <c r="U81" s="61">
        <v>2</v>
      </c>
      <c r="V81" s="61">
        <v>-2</v>
      </c>
      <c r="W81" s="41">
        <v>-0.97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56</v>
      </c>
      <c r="G82" s="61">
        <v>51.83</v>
      </c>
      <c r="H82" s="70">
        <v>3.8872499999999999</v>
      </c>
      <c r="I82" s="61">
        <v>4</v>
      </c>
      <c r="J82" s="61">
        <v>8</v>
      </c>
      <c r="K82" s="41">
        <v>1.07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56</v>
      </c>
      <c r="S82" s="61" t="s">
        <v>184</v>
      </c>
      <c r="T82" s="61" t="s">
        <v>185</v>
      </c>
      <c r="U82" s="61">
        <v>2</v>
      </c>
      <c r="V82" s="61">
        <v>-8</v>
      </c>
      <c r="W82" s="41">
        <v>-0.57999999999999996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113</v>
      </c>
      <c r="G83" s="61">
        <v>111</v>
      </c>
      <c r="H83" s="70">
        <v>8.3249999999999993</v>
      </c>
      <c r="I83" s="61">
        <v>4</v>
      </c>
      <c r="J83" s="61">
        <v>2</v>
      </c>
      <c r="K83" s="41">
        <v>0.24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113</v>
      </c>
      <c r="S83" s="61" t="s">
        <v>186</v>
      </c>
      <c r="T83" s="61" t="s">
        <v>187</v>
      </c>
      <c r="U83" s="61">
        <v>2</v>
      </c>
      <c r="V83" s="61">
        <v>-3</v>
      </c>
      <c r="W83" s="41">
        <v>-0.37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107</v>
      </c>
      <c r="G84" s="61">
        <v>111.4</v>
      </c>
      <c r="H84" s="70">
        <v>8.3550000000000004</v>
      </c>
      <c r="I84" s="61">
        <v>4</v>
      </c>
      <c r="J84" s="61">
        <v>-4</v>
      </c>
      <c r="K84" s="41">
        <v>-0.53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107</v>
      </c>
      <c r="S84" s="61" t="s">
        <v>188</v>
      </c>
      <c r="T84" s="61" t="s">
        <v>189</v>
      </c>
      <c r="U84" s="61">
        <v>2</v>
      </c>
      <c r="V84" s="61">
        <v>-7</v>
      </c>
      <c r="W84" s="41">
        <v>-0.85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75</v>
      </c>
      <c r="G85" s="61">
        <v>76.38</v>
      </c>
      <c r="H85" s="70">
        <v>5.7284999999999995</v>
      </c>
      <c r="I85" s="61">
        <v>4</v>
      </c>
      <c r="J85" s="61">
        <v>-2</v>
      </c>
      <c r="K85" s="41">
        <v>-0.24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75</v>
      </c>
      <c r="S85" s="61" t="s">
        <v>190</v>
      </c>
      <c r="T85" s="61" t="s">
        <v>191</v>
      </c>
      <c r="U85" s="61">
        <v>2</v>
      </c>
      <c r="V85" s="61">
        <v>-9</v>
      </c>
      <c r="W85" s="41">
        <v>-1.01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212</v>
      </c>
      <c r="G86" s="61">
        <v>216.3</v>
      </c>
      <c r="H86" s="70">
        <v>16.2225</v>
      </c>
      <c r="I86" s="61">
        <v>4</v>
      </c>
      <c r="J86" s="61">
        <v>-2</v>
      </c>
      <c r="K86" s="41">
        <v>-0.27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212</v>
      </c>
      <c r="S86" s="61" t="s">
        <v>192</v>
      </c>
      <c r="T86" s="61" t="s">
        <v>193</v>
      </c>
      <c r="U86" s="61">
        <v>2</v>
      </c>
      <c r="V86" s="61">
        <v>-2</v>
      </c>
      <c r="W86" s="41">
        <v>-0.76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15.96</v>
      </c>
      <c r="G87" s="61">
        <v>15.89</v>
      </c>
      <c r="H87" s="70">
        <v>0.15</v>
      </c>
      <c r="I87" s="61">
        <v>4</v>
      </c>
      <c r="J87" s="61">
        <f>F87-G87</f>
        <v>7.0000000000000284E-2</v>
      </c>
      <c r="K87" s="41">
        <f>(F87-G87)/H87</f>
        <v>0.46666666666666856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15.96</v>
      </c>
      <c r="S87" s="70">
        <v>15.842499999999999</v>
      </c>
      <c r="T87" s="61">
        <v>0.235653627</v>
      </c>
      <c r="U87" s="61">
        <v>2</v>
      </c>
      <c r="V87" s="70">
        <f>R87-S87</f>
        <v>0.11750000000000149</v>
      </c>
      <c r="W87" s="41">
        <f t="shared" ref="W87:W95" si="9">(R87-S87)/T87</f>
        <v>0.49861316159585989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5.3</v>
      </c>
      <c r="G88" s="61">
        <v>5.28</v>
      </c>
      <c r="H88" s="70">
        <v>0.15</v>
      </c>
      <c r="I88" s="61">
        <v>4</v>
      </c>
      <c r="J88" s="61">
        <f t="shared" ref="J88:J95" si="10">F88-G88</f>
        <v>1.9999999999999574E-2</v>
      </c>
      <c r="K88" s="41">
        <f t="shared" ref="K88:K95" si="11">(F88-G88)/H88</f>
        <v>0.1333333333333305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5.3</v>
      </c>
      <c r="S88" s="70">
        <v>5.2237499999999999</v>
      </c>
      <c r="T88" s="61">
        <v>0.17440435200000001</v>
      </c>
      <c r="U88" s="61">
        <v>2</v>
      </c>
      <c r="V88" s="70">
        <f t="shared" ref="V88:V95" si="12">R88-S88</f>
        <v>7.6249999999999929E-2</v>
      </c>
      <c r="W88" s="41">
        <f t="shared" si="9"/>
        <v>0.43720239274763006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9.7100000000000009</v>
      </c>
      <c r="G89" s="61">
        <v>9.67</v>
      </c>
      <c r="H89" s="70">
        <v>0.15</v>
      </c>
      <c r="I89" s="61">
        <v>4</v>
      </c>
      <c r="J89" s="61">
        <f t="shared" si="10"/>
        <v>4.0000000000000924E-2</v>
      </c>
      <c r="K89" s="41">
        <f t="shared" si="11"/>
        <v>0.26666666666667282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9.7100000000000009</v>
      </c>
      <c r="S89" s="70">
        <v>9.6037499999999998</v>
      </c>
      <c r="T89" s="61">
        <v>0.29975923900000001</v>
      </c>
      <c r="U89" s="61">
        <v>2</v>
      </c>
      <c r="V89" s="70">
        <f t="shared" si="12"/>
        <v>0.10625000000000107</v>
      </c>
      <c r="W89" s="41">
        <f t="shared" si="9"/>
        <v>0.35445112669238216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12.1</v>
      </c>
      <c r="G90" s="61">
        <v>11.98</v>
      </c>
      <c r="H90" s="70">
        <v>0.15</v>
      </c>
      <c r="I90" s="61">
        <v>4</v>
      </c>
      <c r="J90" s="61">
        <f t="shared" si="10"/>
        <v>0.11999999999999922</v>
      </c>
      <c r="K90" s="41">
        <f t="shared" si="11"/>
        <v>0.79999999999999483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12.1</v>
      </c>
      <c r="S90" s="70">
        <v>12.141249999999999</v>
      </c>
      <c r="T90" s="61">
        <v>0.29299517800000002</v>
      </c>
      <c r="U90" s="61">
        <v>2</v>
      </c>
      <c r="V90" s="70">
        <f t="shared" si="12"/>
        <v>-4.1249999999999787E-2</v>
      </c>
      <c r="W90" s="41">
        <f t="shared" si="9"/>
        <v>-0.14078729991931738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12.4</v>
      </c>
      <c r="G91" s="61">
        <v>12.22</v>
      </c>
      <c r="H91" s="70">
        <v>0.15</v>
      </c>
      <c r="I91" s="61">
        <v>4</v>
      </c>
      <c r="J91" s="61">
        <f t="shared" si="10"/>
        <v>0.17999999999999972</v>
      </c>
      <c r="K91" s="41">
        <f t="shared" si="11"/>
        <v>1.1999999999999982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12.4</v>
      </c>
      <c r="S91" s="70">
        <v>12.355278419999999</v>
      </c>
      <c r="T91" s="61">
        <v>0.32335403200000001</v>
      </c>
      <c r="U91" s="61">
        <v>2</v>
      </c>
      <c r="V91" s="70">
        <f t="shared" si="12"/>
        <v>4.4721580000000927E-2</v>
      </c>
      <c r="W91" s="41">
        <f t="shared" si="9"/>
        <v>0.13830531112721961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4</v>
      </c>
      <c r="G92" s="61">
        <v>3.97</v>
      </c>
      <c r="H92" s="70">
        <v>0.15</v>
      </c>
      <c r="I92" s="61">
        <v>4</v>
      </c>
      <c r="J92" s="61">
        <f t="shared" si="10"/>
        <v>2.9999999999999805E-2</v>
      </c>
      <c r="K92" s="41">
        <f t="shared" si="11"/>
        <v>0.19999999999999871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4</v>
      </c>
      <c r="S92" s="70">
        <v>3.9018919030000001</v>
      </c>
      <c r="T92" s="61">
        <v>0.18694021</v>
      </c>
      <c r="U92" s="61">
        <v>2</v>
      </c>
      <c r="V92" s="70">
        <f t="shared" si="12"/>
        <v>9.8108096999999894E-2</v>
      </c>
      <c r="W92" s="41">
        <f t="shared" si="9"/>
        <v>0.52481002883221273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11.56</v>
      </c>
      <c r="G93" s="61">
        <v>11.52</v>
      </c>
      <c r="H93" s="70">
        <v>0.15</v>
      </c>
      <c r="I93" s="61">
        <v>4</v>
      </c>
      <c r="J93" s="61">
        <f t="shared" si="10"/>
        <v>4.0000000000000924E-2</v>
      </c>
      <c r="K93" s="41">
        <f t="shared" si="11"/>
        <v>0.26666666666667282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11.56</v>
      </c>
      <c r="S93" s="70">
        <v>11.39195694</v>
      </c>
      <c r="T93" s="61">
        <v>0.26651810300000001</v>
      </c>
      <c r="U93" s="61">
        <v>2</v>
      </c>
      <c r="V93" s="70">
        <f t="shared" si="12"/>
        <v>0.16804306000000047</v>
      </c>
      <c r="W93" s="41">
        <f t="shared" si="9"/>
        <v>0.63051274231829746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8.23</v>
      </c>
      <c r="G94" s="61">
        <v>8.1999999999999993</v>
      </c>
      <c r="H94" s="70">
        <v>0.15</v>
      </c>
      <c r="I94" s="61">
        <v>4</v>
      </c>
      <c r="J94" s="61">
        <f t="shared" si="10"/>
        <v>3.0000000000001137E-2</v>
      </c>
      <c r="K94" s="41">
        <f t="shared" si="11"/>
        <v>0.20000000000000759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8.23</v>
      </c>
      <c r="S94" s="70">
        <v>8.0762499999999999</v>
      </c>
      <c r="T94" s="61">
        <v>0.242940762</v>
      </c>
      <c r="U94" s="61">
        <v>2</v>
      </c>
      <c r="V94" s="70">
        <f t="shared" si="12"/>
        <v>0.1537500000000005</v>
      </c>
      <c r="W94" s="41">
        <f t="shared" si="9"/>
        <v>0.63287032910516883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16.100000000000001</v>
      </c>
      <c r="G95" s="64">
        <v>16.05</v>
      </c>
      <c r="H95" s="80">
        <v>0.15</v>
      </c>
      <c r="I95" s="64">
        <v>4</v>
      </c>
      <c r="J95" s="64">
        <f t="shared" si="10"/>
        <v>5.0000000000000711E-2</v>
      </c>
      <c r="K95" s="44">
        <f t="shared" si="11"/>
        <v>0.33333333333333809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16.100000000000001</v>
      </c>
      <c r="S95" s="80">
        <v>15.99164992</v>
      </c>
      <c r="T95" s="64">
        <v>0.23861923800000001</v>
      </c>
      <c r="U95" s="64">
        <v>2</v>
      </c>
      <c r="V95" s="80">
        <f t="shared" si="12"/>
        <v>0.10835008000000101</v>
      </c>
      <c r="W95" s="44">
        <f t="shared" si="9"/>
        <v>0.45407101668810546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71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579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92.6</v>
      </c>
      <c r="G14" s="71">
        <v>91.7</v>
      </c>
      <c r="H14" s="68">
        <f>G14*0.04</f>
        <v>3.6680000000000001</v>
      </c>
      <c r="I14" s="68">
        <v>4</v>
      </c>
      <c r="J14" s="72">
        <v>0.98146128680478895</v>
      </c>
      <c r="K14" s="41">
        <f>(F14-G14)/(G14*0.04)</f>
        <v>0.24536532170119724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109.8</v>
      </c>
      <c r="G15" s="71">
        <v>109.78</v>
      </c>
      <c r="H15" s="68">
        <f>1</f>
        <v>1</v>
      </c>
      <c r="I15" s="68">
        <v>4</v>
      </c>
      <c r="J15" s="72">
        <v>1.821825469119696E-2</v>
      </c>
      <c r="K15" s="41">
        <f>(F15-G15)/1</f>
        <v>1.9999999999996021E-2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5.56</v>
      </c>
      <c r="G16" s="71">
        <v>5.42</v>
      </c>
      <c r="H16" s="68">
        <f>((12.5-0.53*G16)/200)*G16</f>
        <v>0.26090254000000002</v>
      </c>
      <c r="I16" s="68">
        <v>4</v>
      </c>
      <c r="J16" s="72">
        <v>2.5830258302582969</v>
      </c>
      <c r="K16" s="41">
        <f>(F16-G16)/(((12.5-0.53*G16)/2/100)*G16)</f>
        <v>0.53659883878478021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5.32</v>
      </c>
      <c r="G17" s="71">
        <v>5.41</v>
      </c>
      <c r="H17" s="68">
        <f>((12.5-0.53*G17)/200)*G17</f>
        <v>0.26056453499999999</v>
      </c>
      <c r="I17" s="68">
        <v>4</v>
      </c>
      <c r="J17" s="72">
        <v>-1.6635859519408478</v>
      </c>
      <c r="K17" s="41">
        <f t="shared" ref="K17:K20" si="0">(F17-G17)/(((12.5-0.53*G17)/2/100)*G17)</f>
        <v>-0.34540387470612555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>
        <v>4</v>
      </c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13.67</v>
      </c>
      <c r="G19" s="71">
        <v>13.56</v>
      </c>
      <c r="H19" s="68">
        <f>((12.5-0.53*G19)/200)*G19</f>
        <v>0.36023495999999994</v>
      </c>
      <c r="I19" s="68">
        <v>4</v>
      </c>
      <c r="J19" s="72">
        <v>0.81120943952801938</v>
      </c>
      <c r="K19" s="41">
        <f t="shared" si="0"/>
        <v>0.30535625970338764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13.66</v>
      </c>
      <c r="G20" s="71">
        <v>13.56</v>
      </c>
      <c r="H20" s="68">
        <f>((12.5-0.53*G20)/200)*G20</f>
        <v>0.36023495999999994</v>
      </c>
      <c r="I20" s="68">
        <v>4</v>
      </c>
      <c r="J20" s="72">
        <v>0.73746312684365523</v>
      </c>
      <c r="K20" s="41">
        <f t="shared" si="0"/>
        <v>0.27759659973035283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>
        <v>4</v>
      </c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9.42</v>
      </c>
      <c r="G22" s="71">
        <v>9.4600000000000009</v>
      </c>
      <c r="H22" s="68">
        <f>G22*0.075</f>
        <v>0.70950000000000002</v>
      </c>
      <c r="I22" s="68">
        <v>4</v>
      </c>
      <c r="J22" s="72">
        <v>-0.42283298097252559</v>
      </c>
      <c r="K22" s="41">
        <f>(F22-G22)/(0.075*G22)</f>
        <v>-5.6377730796336747E-2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5.4799999999999844</v>
      </c>
      <c r="G23" s="59">
        <v>5.6143784628981281</v>
      </c>
      <c r="H23" s="19">
        <f t="shared" ref="H23:H25" si="1">G23*0.075</f>
        <v>0.42107838471735959</v>
      </c>
      <c r="I23" s="19">
        <v>4</v>
      </c>
      <c r="J23" s="43">
        <v>-2.3934699768846341</v>
      </c>
      <c r="K23" s="41">
        <f>(F23-G23)/(0.075*G23)</f>
        <v>-0.31912933025128454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10.690000000000005</v>
      </c>
      <c r="G24" s="59">
        <v>10.582045772536476</v>
      </c>
      <c r="H24" s="19">
        <f t="shared" si="1"/>
        <v>0.79365343294023571</v>
      </c>
      <c r="I24" s="19">
        <v>4</v>
      </c>
      <c r="J24" s="43">
        <v>1.0201640569699795</v>
      </c>
      <c r="K24" s="41">
        <f>(F24-G24)/(0.075*G24)</f>
        <v>0.13602187426266396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17.660000000000011</v>
      </c>
      <c r="G25" s="59">
        <v>17.533459766351786</v>
      </c>
      <c r="H25" s="19">
        <f t="shared" si="1"/>
        <v>1.3150094824763838</v>
      </c>
      <c r="I25" s="19">
        <v>4</v>
      </c>
      <c r="J25" s="43">
        <v>0.7217071549738644</v>
      </c>
      <c r="K25" s="41">
        <f>(F25-G25)/(0.075*G25)</f>
        <v>9.6227620663181926E-2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>
        <v>4.9999999999994493E-2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>
        <v>6.0000000000004494E-2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83.8</v>
      </c>
      <c r="G28" s="36">
        <v>85.775054187034655</v>
      </c>
      <c r="H28" s="19">
        <f>G28*0.05</f>
        <v>4.2887527093517326</v>
      </c>
      <c r="I28" s="19">
        <v>4</v>
      </c>
      <c r="J28" s="43">
        <v>-2.3025974227052108</v>
      </c>
      <c r="K28" s="41">
        <f>(F28-G28)/(0.05*G28)</f>
        <v>-0.46051948454104219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101.49999999999999</v>
      </c>
      <c r="G29" s="36">
        <v>101.13373380113406</v>
      </c>
      <c r="H29" s="19">
        <f t="shared" ref="H29:H30" si="2">G29*0.05</f>
        <v>5.0566866900567033</v>
      </c>
      <c r="I29" s="19">
        <v>4</v>
      </c>
      <c r="J29" s="43">
        <v>0.36216026552143615</v>
      </c>
      <c r="K29" s="41">
        <f>(F29-G29)/(0.05*G29)</f>
        <v>7.2432053104287214E-2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145.98999999999998</v>
      </c>
      <c r="G30" s="36">
        <v>145.80290477443643</v>
      </c>
      <c r="H30" s="19">
        <f t="shared" si="2"/>
        <v>7.2901452387218217</v>
      </c>
      <c r="I30" s="19">
        <v>4</v>
      </c>
      <c r="J30" s="43">
        <v>0.12832064344191055</v>
      </c>
      <c r="K30" s="41">
        <f>(F30-G30)/(0.05*G30)</f>
        <v>2.566412868838211E-2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>
        <v>8.0000000000024496E-2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>
        <v>6.0000000000004494E-2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46.3</v>
      </c>
      <c r="G33" s="68">
        <v>45.75</v>
      </c>
      <c r="H33" s="71">
        <v>3.4312499999999999</v>
      </c>
      <c r="I33" s="68">
        <v>4</v>
      </c>
      <c r="J33" s="68">
        <v>1</v>
      </c>
      <c r="K33" s="41">
        <v>0.16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46.3</v>
      </c>
      <c r="S33" s="68" t="s">
        <v>105</v>
      </c>
      <c r="T33" s="68" t="s">
        <v>106</v>
      </c>
      <c r="U33" s="68">
        <v>1</v>
      </c>
      <c r="V33" s="72">
        <v>0</v>
      </c>
      <c r="W33" s="40">
        <v>-7.0000000000000007E-2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91.4</v>
      </c>
      <c r="G34" s="68">
        <v>92.32</v>
      </c>
      <c r="H34" s="71">
        <v>6.9239999999999995</v>
      </c>
      <c r="I34" s="68">
        <v>4</v>
      </c>
      <c r="J34" s="68">
        <v>-1</v>
      </c>
      <c r="K34" s="41">
        <v>-0.13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91.4</v>
      </c>
      <c r="S34" s="68" t="s">
        <v>107</v>
      </c>
      <c r="T34" s="68" t="s">
        <v>108</v>
      </c>
      <c r="U34" s="68">
        <v>1</v>
      </c>
      <c r="V34" s="72">
        <v>-1</v>
      </c>
      <c r="W34" s="40">
        <v>-0.6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67.599999999999994</v>
      </c>
      <c r="G35" s="68">
        <v>68.67</v>
      </c>
      <c r="H35" s="71">
        <v>5.1502499999999998</v>
      </c>
      <c r="I35" s="68">
        <v>4</v>
      </c>
      <c r="J35" s="68">
        <v>-2</v>
      </c>
      <c r="K35" s="41">
        <v>-0.21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67.599999999999994</v>
      </c>
      <c r="S35" s="68" t="s">
        <v>109</v>
      </c>
      <c r="T35" s="68" t="s">
        <v>110</v>
      </c>
      <c r="U35" s="68">
        <v>1</v>
      </c>
      <c r="V35" s="72">
        <v>-2</v>
      </c>
      <c r="W35" s="40">
        <v>-0.49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27.1</v>
      </c>
      <c r="G36" s="68">
        <v>27.48</v>
      </c>
      <c r="H36" s="71">
        <v>2.0609999999999999</v>
      </c>
      <c r="I36" s="68">
        <v>4</v>
      </c>
      <c r="J36" s="90">
        <f>((F36-G36)/G36)*100</f>
        <v>-1.3828238719068378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27.1</v>
      </c>
      <c r="S36" s="68" t="s">
        <v>111</v>
      </c>
      <c r="T36" s="68" t="s">
        <v>112</v>
      </c>
      <c r="U36" s="68">
        <v>1</v>
      </c>
      <c r="V36" s="72">
        <v>-1</v>
      </c>
      <c r="W36" s="40">
        <v>-0.26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24.6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-3.7181996086105644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24.6</v>
      </c>
      <c r="S37" s="68" t="s">
        <v>113</v>
      </c>
      <c r="T37" s="68" t="s">
        <v>114</v>
      </c>
      <c r="U37" s="68">
        <v>1</v>
      </c>
      <c r="V37" s="72">
        <v>-3</v>
      </c>
      <c r="W37" s="40">
        <v>-0.57999999999999996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34.299999999999997</v>
      </c>
      <c r="G38" s="68">
        <v>33.33</v>
      </c>
      <c r="H38" s="71">
        <v>2.4997499999999997</v>
      </c>
      <c r="I38" s="68">
        <v>4</v>
      </c>
      <c r="J38" s="90">
        <f t="shared" si="3"/>
        <v>2.9102910291029072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34.299999999999997</v>
      </c>
      <c r="S38" s="68" t="s">
        <v>115</v>
      </c>
      <c r="T38" s="68" t="s">
        <v>116</v>
      </c>
      <c r="U38" s="68">
        <v>1</v>
      </c>
      <c r="V38" s="72">
        <v>-2</v>
      </c>
      <c r="W38" s="40">
        <v>-0.28000000000000003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 t="s">
        <v>96</v>
      </c>
      <c r="G39" s="68">
        <v>141.6</v>
      </c>
      <c r="H39" s="71">
        <v>10.62</v>
      </c>
      <c r="I39" s="68">
        <v>4</v>
      </c>
      <c r="J39" s="90">
        <f t="shared" si="3"/>
        <v>-5.3672316384180752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 t="s">
        <v>96</v>
      </c>
      <c r="S39" s="68" t="s">
        <v>117</v>
      </c>
      <c r="T39" s="68" t="s">
        <v>118</v>
      </c>
      <c r="U39" s="68">
        <v>1</v>
      </c>
      <c r="V39" s="72">
        <v>-1</v>
      </c>
      <c r="W39" s="40">
        <v>-0.08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 t="s">
        <v>100</v>
      </c>
      <c r="G40" s="68">
        <v>127.8</v>
      </c>
      <c r="H40" s="71">
        <v>9.5849999999999991</v>
      </c>
      <c r="I40" s="68">
        <v>4</v>
      </c>
      <c r="J40" s="90">
        <f t="shared" si="3"/>
        <v>-5.3208137715179946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 t="s">
        <v>100</v>
      </c>
      <c r="S40" s="68" t="s">
        <v>119</v>
      </c>
      <c r="T40" s="68" t="s">
        <v>120</v>
      </c>
      <c r="U40" s="68">
        <v>1</v>
      </c>
      <c r="V40" s="72">
        <v>-1</v>
      </c>
      <c r="W40" s="40">
        <v>-0.34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160</v>
      </c>
      <c r="G41" s="68">
        <v>162.5</v>
      </c>
      <c r="H41" s="71">
        <v>12.1875</v>
      </c>
      <c r="I41" s="68">
        <v>4</v>
      </c>
      <c r="J41" s="90">
        <f t="shared" si="3"/>
        <v>-1.5384615384615385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160</v>
      </c>
      <c r="S41" s="68" t="s">
        <v>121</v>
      </c>
      <c r="T41" s="68" t="s">
        <v>122</v>
      </c>
      <c r="U41" s="68">
        <v>1</v>
      </c>
      <c r="V41" s="72">
        <v>0</v>
      </c>
      <c r="W41" s="40">
        <v>-0.01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71.2</v>
      </c>
      <c r="G42" s="68">
        <v>93.11</v>
      </c>
      <c r="H42" s="71">
        <v>6.98325</v>
      </c>
      <c r="I42" s="68">
        <v>4</v>
      </c>
      <c r="J42" s="90">
        <f t="shared" si="3"/>
        <v>-23.531307056170117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71.2</v>
      </c>
      <c r="S42" s="68" t="s">
        <v>123</v>
      </c>
      <c r="T42" s="68" t="s">
        <v>124</v>
      </c>
      <c r="U42" s="68">
        <v>1</v>
      </c>
      <c r="V42" s="72">
        <v>0</v>
      </c>
      <c r="W42" s="40">
        <v>-0.12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87.1</v>
      </c>
      <c r="G43" s="68">
        <v>115.2</v>
      </c>
      <c r="H43" s="71">
        <v>8.64</v>
      </c>
      <c r="I43" s="68">
        <v>4</v>
      </c>
      <c r="J43" s="90">
        <f t="shared" si="3"/>
        <v>-24.392361111111118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87.1</v>
      </c>
      <c r="S43" s="68" t="s">
        <v>125</v>
      </c>
      <c r="T43" s="68" t="s">
        <v>126</v>
      </c>
      <c r="U43" s="68">
        <v>1</v>
      </c>
      <c r="V43" s="72">
        <v>-1</v>
      </c>
      <c r="W43" s="40">
        <v>-0.41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72.400000000000006</v>
      </c>
      <c r="G44" s="68">
        <v>95.01</v>
      </c>
      <c r="H44" s="71">
        <v>7.12575</v>
      </c>
      <c r="I44" s="68">
        <v>4</v>
      </c>
      <c r="J44" s="90">
        <f t="shared" si="3"/>
        <v>-23.797495000526258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72.400000000000006</v>
      </c>
      <c r="S44" s="68" t="s">
        <v>127</v>
      </c>
      <c r="T44" s="68" t="s">
        <v>128</v>
      </c>
      <c r="U44" s="68">
        <v>1</v>
      </c>
      <c r="V44" s="72">
        <v>-1</v>
      </c>
      <c r="W44" s="40">
        <v>-0.31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46.2</v>
      </c>
      <c r="G45" s="68">
        <v>45.75</v>
      </c>
      <c r="H45" s="71">
        <v>3.4312499999999999</v>
      </c>
      <c r="I45" s="68">
        <v>4</v>
      </c>
      <c r="J45" s="68">
        <v>1</v>
      </c>
      <c r="K45" s="41">
        <v>0.13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46.2</v>
      </c>
      <c r="S45" s="68" t="s">
        <v>129</v>
      </c>
      <c r="T45" s="68" t="s">
        <v>128</v>
      </c>
      <c r="U45" s="68">
        <v>1</v>
      </c>
      <c r="V45" s="72">
        <v>0</v>
      </c>
      <c r="W45" s="40">
        <v>-0.08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84.6</v>
      </c>
      <c r="G46" s="19">
        <v>80.45</v>
      </c>
      <c r="H46" s="36">
        <v>6.0337500000000004</v>
      </c>
      <c r="I46" s="19">
        <v>4</v>
      </c>
      <c r="J46" s="19">
        <v>5</v>
      </c>
      <c r="K46" s="40">
        <v>0.69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84.6</v>
      </c>
      <c r="S46" s="19" t="s">
        <v>130</v>
      </c>
      <c r="T46" s="19" t="s">
        <v>131</v>
      </c>
      <c r="U46" s="19">
        <v>1</v>
      </c>
      <c r="V46" s="19">
        <v>4</v>
      </c>
      <c r="W46" s="40">
        <v>0.91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41.8</v>
      </c>
      <c r="G47" s="19">
        <v>39.700000000000003</v>
      </c>
      <c r="H47" s="36">
        <v>2.9775</v>
      </c>
      <c r="I47" s="19">
        <v>4</v>
      </c>
      <c r="J47" s="19">
        <v>5</v>
      </c>
      <c r="K47" s="40">
        <v>0.71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41.8</v>
      </c>
      <c r="S47" s="19" t="s">
        <v>132</v>
      </c>
      <c r="T47" s="19" t="s">
        <v>133</v>
      </c>
      <c r="U47" s="19">
        <v>1</v>
      </c>
      <c r="V47" s="19">
        <v>4</v>
      </c>
      <c r="W47" s="40">
        <v>1.22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155</v>
      </c>
      <c r="G48" s="19">
        <v>151.80000000000001</v>
      </c>
      <c r="H48" s="36">
        <v>11.385</v>
      </c>
      <c r="I48" s="19">
        <v>4</v>
      </c>
      <c r="J48" s="19">
        <v>2</v>
      </c>
      <c r="K48" s="40">
        <v>0.28000000000000003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155</v>
      </c>
      <c r="S48" s="19" t="s">
        <v>134</v>
      </c>
      <c r="T48" s="19" t="s">
        <v>135</v>
      </c>
      <c r="U48" s="19">
        <v>1</v>
      </c>
      <c r="V48" s="19">
        <v>2</v>
      </c>
      <c r="W48" s="40">
        <v>0.73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148</v>
      </c>
      <c r="G49" s="19">
        <v>144.30000000000001</v>
      </c>
      <c r="H49" s="36">
        <v>10.8225</v>
      </c>
      <c r="I49" s="19">
        <v>4</v>
      </c>
      <c r="J49" s="19">
        <v>2</v>
      </c>
      <c r="K49" s="40">
        <v>0.34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148</v>
      </c>
      <c r="S49" s="19" t="s">
        <v>136</v>
      </c>
      <c r="T49" s="19" t="s">
        <v>137</v>
      </c>
      <c r="U49" s="19">
        <v>1</v>
      </c>
      <c r="V49" s="19">
        <v>2</v>
      </c>
      <c r="W49" s="40">
        <v>0.77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100</v>
      </c>
      <c r="G50" s="19">
        <v>100.8</v>
      </c>
      <c r="H50" s="36">
        <v>7.56</v>
      </c>
      <c r="I50" s="19">
        <v>4</v>
      </c>
      <c r="J50" s="19">
        <v>0</v>
      </c>
      <c r="K50" s="40">
        <v>-0.11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100</v>
      </c>
      <c r="S50" s="19" t="s">
        <v>138</v>
      </c>
      <c r="T50" s="19" t="s">
        <v>139</v>
      </c>
      <c r="U50" s="19">
        <v>1</v>
      </c>
      <c r="V50" s="19">
        <v>-2</v>
      </c>
      <c r="W50" s="40">
        <v>-0.66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149</v>
      </c>
      <c r="G51" s="19">
        <v>147.69999999999999</v>
      </c>
      <c r="H51" s="36">
        <v>11.077499999999999</v>
      </c>
      <c r="I51" s="19">
        <v>4</v>
      </c>
      <c r="J51" s="19">
        <v>1</v>
      </c>
      <c r="K51" s="40">
        <v>0.12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149</v>
      </c>
      <c r="S51" s="19" t="s">
        <v>140</v>
      </c>
      <c r="T51" s="19" t="s">
        <v>141</v>
      </c>
      <c r="U51" s="19">
        <v>1</v>
      </c>
      <c r="V51" s="19">
        <v>1</v>
      </c>
      <c r="W51" s="40">
        <v>0.3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56.6</v>
      </c>
      <c r="G52" s="19">
        <v>57.98</v>
      </c>
      <c r="H52" s="36">
        <v>4.3484999999999996</v>
      </c>
      <c r="I52" s="19">
        <v>4</v>
      </c>
      <c r="J52" s="19">
        <v>-2</v>
      </c>
      <c r="K52" s="40">
        <v>-0.32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56.6</v>
      </c>
      <c r="S52" s="19" t="s">
        <v>142</v>
      </c>
      <c r="T52" s="19" t="s">
        <v>143</v>
      </c>
      <c r="U52" s="19">
        <v>1</v>
      </c>
      <c r="V52" s="19">
        <v>-1</v>
      </c>
      <c r="W52" s="40">
        <v>-0.17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63.3</v>
      </c>
      <c r="G53" s="19">
        <v>61.32</v>
      </c>
      <c r="H53" s="36">
        <v>4.5990000000000002</v>
      </c>
      <c r="I53" s="19">
        <v>4</v>
      </c>
      <c r="J53" s="19">
        <v>3</v>
      </c>
      <c r="K53" s="40">
        <v>0.43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63.3</v>
      </c>
      <c r="S53" s="19" t="s">
        <v>144</v>
      </c>
      <c r="T53" s="19" t="s">
        <v>145</v>
      </c>
      <c r="U53" s="19">
        <v>1</v>
      </c>
      <c r="V53" s="19">
        <v>2</v>
      </c>
      <c r="W53" s="40">
        <v>0.47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68.5</v>
      </c>
      <c r="G54" s="19">
        <v>68.13</v>
      </c>
      <c r="H54" s="36">
        <v>5.1097499999999991</v>
      </c>
      <c r="I54" s="19">
        <v>4</v>
      </c>
      <c r="J54" s="19">
        <v>1</v>
      </c>
      <c r="K54" s="40">
        <v>7.0000000000000007E-2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68.5</v>
      </c>
      <c r="S54" s="19" t="s">
        <v>146</v>
      </c>
      <c r="T54" s="19" t="s">
        <v>147</v>
      </c>
      <c r="U54" s="19">
        <v>1</v>
      </c>
      <c r="V54" s="19">
        <v>2</v>
      </c>
      <c r="W54" s="40">
        <v>0.6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137</v>
      </c>
      <c r="G55" s="19">
        <v>135.80000000000001</v>
      </c>
      <c r="H55" s="36">
        <v>10.185</v>
      </c>
      <c r="I55" s="19">
        <v>4</v>
      </c>
      <c r="J55" s="19">
        <v>1</v>
      </c>
      <c r="K55" s="40">
        <v>0.12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137</v>
      </c>
      <c r="S55" s="19" t="s">
        <v>148</v>
      </c>
      <c r="T55" s="19" t="s">
        <v>149</v>
      </c>
      <c r="U55" s="19">
        <v>1</v>
      </c>
      <c r="V55" s="19">
        <v>3</v>
      </c>
      <c r="W55" s="40">
        <v>0.82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59.7</v>
      </c>
      <c r="G56" s="19">
        <v>60.38</v>
      </c>
      <c r="H56" s="36">
        <v>4.5285000000000002</v>
      </c>
      <c r="I56" s="19">
        <v>4</v>
      </c>
      <c r="J56" s="19">
        <v>-1</v>
      </c>
      <c r="K56" s="40">
        <v>-0.15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59.7</v>
      </c>
      <c r="S56" s="19" t="s">
        <v>150</v>
      </c>
      <c r="T56" s="19" t="s">
        <v>151</v>
      </c>
      <c r="U56" s="19">
        <v>1</v>
      </c>
      <c r="V56" s="19">
        <v>0</v>
      </c>
      <c r="W56" s="40">
        <v>7.0000000000000007E-2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216</v>
      </c>
      <c r="G57" s="19">
        <v>216.1</v>
      </c>
      <c r="H57" s="36">
        <v>16.2075</v>
      </c>
      <c r="I57" s="19">
        <v>4</v>
      </c>
      <c r="J57" s="19">
        <v>0</v>
      </c>
      <c r="K57" s="40">
        <v>-0.01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216</v>
      </c>
      <c r="S57" s="19" t="s">
        <v>152</v>
      </c>
      <c r="T57" s="19" t="s">
        <v>153</v>
      </c>
      <c r="U57" s="19">
        <v>1</v>
      </c>
      <c r="V57" s="19">
        <v>1</v>
      </c>
      <c r="W57" s="40">
        <v>0.27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57.8</v>
      </c>
      <c r="G58" s="19">
        <v>55.59</v>
      </c>
      <c r="H58" s="36">
        <v>4.1692499999999999</v>
      </c>
      <c r="I58" s="19">
        <v>4</v>
      </c>
      <c r="J58" s="19">
        <v>4</v>
      </c>
      <c r="K58" s="40">
        <v>0.53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57.8</v>
      </c>
      <c r="S58" s="19" t="s">
        <v>154</v>
      </c>
      <c r="T58" s="19" t="s">
        <v>155</v>
      </c>
      <c r="U58" s="19">
        <v>1</v>
      </c>
      <c r="V58" s="19">
        <v>11</v>
      </c>
      <c r="W58" s="40">
        <v>0.76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109</v>
      </c>
      <c r="G59" s="19">
        <v>109.5</v>
      </c>
      <c r="H59" s="36">
        <v>8.2125000000000004</v>
      </c>
      <c r="I59" s="19">
        <v>4</v>
      </c>
      <c r="J59" s="19">
        <v>-1</v>
      </c>
      <c r="K59" s="40">
        <v>-0.06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109</v>
      </c>
      <c r="S59" s="19" t="s">
        <v>156</v>
      </c>
      <c r="T59" s="19" t="s">
        <v>157</v>
      </c>
      <c r="U59" s="19">
        <v>1</v>
      </c>
      <c r="V59" s="19">
        <v>2</v>
      </c>
      <c r="W59" s="40">
        <v>0.37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112</v>
      </c>
      <c r="G60" s="19">
        <v>112.9</v>
      </c>
      <c r="H60" s="36">
        <v>8.4674999999999994</v>
      </c>
      <c r="I60" s="19">
        <v>4</v>
      </c>
      <c r="J60" s="19">
        <v>-1</v>
      </c>
      <c r="K60" s="41">
        <v>-0.11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112</v>
      </c>
      <c r="S60" s="19" t="s">
        <v>158</v>
      </c>
      <c r="T60" s="19" t="s">
        <v>159</v>
      </c>
      <c r="U60" s="19">
        <v>1</v>
      </c>
      <c r="V60" s="19">
        <v>2</v>
      </c>
      <c r="W60" s="40">
        <v>0.31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11.54</v>
      </c>
      <c r="G61" s="19">
        <v>11.52</v>
      </c>
      <c r="H61" s="36">
        <v>0.15</v>
      </c>
      <c r="I61" s="19">
        <v>4</v>
      </c>
      <c r="J61" s="36">
        <f>F61-G61</f>
        <v>1.9999999999999574E-2</v>
      </c>
      <c r="K61" s="41">
        <f>(F61-G61)/H61</f>
        <v>0.1333333333333305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11.54</v>
      </c>
      <c r="S61" s="19" t="s">
        <v>194</v>
      </c>
      <c r="T61" s="96">
        <v>6.9842551597036492E-2</v>
      </c>
      <c r="U61" s="19">
        <v>1</v>
      </c>
      <c r="V61" s="19">
        <f>R61-S61</f>
        <v>9.9999999999997868E-3</v>
      </c>
      <c r="W61" s="41">
        <f>(R61-S61)/T61</f>
        <v>0.14317919049830505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3.99</v>
      </c>
      <c r="G62" s="19">
        <v>3.92</v>
      </c>
      <c r="H62" s="36">
        <v>0.15</v>
      </c>
      <c r="I62" s="19">
        <v>4</v>
      </c>
      <c r="J62" s="36">
        <f t="shared" ref="J62:J69" si="4">F62-G62</f>
        <v>7.0000000000000284E-2</v>
      </c>
      <c r="K62" s="41">
        <f t="shared" ref="K62:K69" si="5">(F62-G62)/H62</f>
        <v>0.46666666666666856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3.99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5.0000000000000266E-2</v>
      </c>
      <c r="W62" s="41">
        <f t="shared" ref="W62:W69" si="7">(R62-S62)/T62</f>
        <v>0.6346960290928445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15.94</v>
      </c>
      <c r="G63" s="19">
        <v>15.99</v>
      </c>
      <c r="H63" s="36">
        <v>0.15</v>
      </c>
      <c r="I63" s="19">
        <v>4</v>
      </c>
      <c r="J63" s="36">
        <f t="shared" si="4"/>
        <v>-5.0000000000000711E-2</v>
      </c>
      <c r="K63" s="41">
        <f t="shared" si="5"/>
        <v>-0.33333333333333809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15.94</v>
      </c>
      <c r="S63" s="19" t="s">
        <v>196</v>
      </c>
      <c r="T63" s="96">
        <v>8.3734407999999996E-2</v>
      </c>
      <c r="U63" s="19">
        <v>1</v>
      </c>
      <c r="V63" s="19">
        <f t="shared" si="6"/>
        <v>-3.0000000000001137E-2</v>
      </c>
      <c r="W63" s="41">
        <f t="shared" si="7"/>
        <v>-0.35827565652582316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16.05</v>
      </c>
      <c r="G64" s="19">
        <v>16.04</v>
      </c>
      <c r="H64" s="36">
        <v>0.15</v>
      </c>
      <c r="I64" s="19">
        <v>4</v>
      </c>
      <c r="J64" s="36">
        <f t="shared" si="4"/>
        <v>1.0000000000001563E-2</v>
      </c>
      <c r="K64" s="41">
        <f t="shared" si="5"/>
        <v>6.6666666666677088E-2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16.05</v>
      </c>
      <c r="S64" s="19" t="s">
        <v>197</v>
      </c>
      <c r="T64" s="96">
        <v>8.7409444000000003E-2</v>
      </c>
      <c r="U64" s="19">
        <v>1</v>
      </c>
      <c r="V64" s="19">
        <f t="shared" si="6"/>
        <v>-2.9999999999997584E-2</v>
      </c>
      <c r="W64" s="41">
        <f t="shared" si="7"/>
        <v>-0.34321234213545143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8.23</v>
      </c>
      <c r="G65" s="19">
        <v>8.2100000000000009</v>
      </c>
      <c r="H65" s="36">
        <v>0.15</v>
      </c>
      <c r="I65" s="19">
        <v>4</v>
      </c>
      <c r="J65" s="36">
        <f t="shared" si="4"/>
        <v>1.9999999999999574E-2</v>
      </c>
      <c r="K65" s="41">
        <f t="shared" si="5"/>
        <v>0.1333333333333305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8.23</v>
      </c>
      <c r="S65" s="19" t="s">
        <v>198</v>
      </c>
      <c r="T65" s="96">
        <v>9.4293472000000003E-2</v>
      </c>
      <c r="U65" s="19">
        <v>1</v>
      </c>
      <c r="V65" s="19">
        <f t="shared" si="6"/>
        <v>1.9999999999999574E-2</v>
      </c>
      <c r="W65" s="41">
        <f t="shared" si="7"/>
        <v>0.21210376048089069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9.7100000000000009</v>
      </c>
      <c r="G66" s="19">
        <v>9.67</v>
      </c>
      <c r="H66" s="36">
        <v>0.15</v>
      </c>
      <c r="I66" s="19">
        <v>4</v>
      </c>
      <c r="J66" s="36">
        <f t="shared" si="4"/>
        <v>4.0000000000000924E-2</v>
      </c>
      <c r="K66" s="41">
        <f t="shared" si="5"/>
        <v>0.26666666666667282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9.7100000000000009</v>
      </c>
      <c r="S66" s="36">
        <v>9.68</v>
      </c>
      <c r="T66" s="96">
        <v>8.1315473999999999E-2</v>
      </c>
      <c r="U66" s="19">
        <v>1</v>
      </c>
      <c r="V66" s="19">
        <f t="shared" si="6"/>
        <v>3.0000000000001137E-2</v>
      </c>
      <c r="W66" s="41">
        <f t="shared" si="7"/>
        <v>0.36893347015355449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5.35</v>
      </c>
      <c r="G67" s="19">
        <v>5.31</v>
      </c>
      <c r="H67" s="36">
        <v>0.15</v>
      </c>
      <c r="I67" s="19">
        <v>4</v>
      </c>
      <c r="J67" s="36">
        <f t="shared" si="4"/>
        <v>4.0000000000000036E-2</v>
      </c>
      <c r="K67" s="41">
        <f t="shared" si="5"/>
        <v>0.26666666666666694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5.35</v>
      </c>
      <c r="S67" s="19" t="s">
        <v>199</v>
      </c>
      <c r="T67" s="96">
        <v>7.6238812000000003E-2</v>
      </c>
      <c r="U67" s="19">
        <v>1</v>
      </c>
      <c r="V67" s="19">
        <f t="shared" si="6"/>
        <v>1.9999999999999574E-2</v>
      </c>
      <c r="W67" s="41">
        <f t="shared" si="7"/>
        <v>0.26233357361339227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</v>
      </c>
      <c r="G68" s="19">
        <v>12.01</v>
      </c>
      <c r="H68" s="36">
        <v>0.15</v>
      </c>
      <c r="I68" s="19">
        <v>4</v>
      </c>
      <c r="J68" s="36">
        <f t="shared" si="4"/>
        <v>-9.9999999999997868E-3</v>
      </c>
      <c r="K68" s="41">
        <f t="shared" si="5"/>
        <v>-6.666666666666525E-2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</v>
      </c>
      <c r="S68" s="19" t="s">
        <v>200</v>
      </c>
      <c r="T68" s="96">
        <v>4.7523006E-2</v>
      </c>
      <c r="U68" s="19">
        <v>1</v>
      </c>
      <c r="V68" s="19">
        <f t="shared" si="6"/>
        <v>9.9999999999997868E-3</v>
      </c>
      <c r="W68" s="41">
        <f t="shared" si="7"/>
        <v>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12.19</v>
      </c>
      <c r="G69" s="19">
        <v>12.19</v>
      </c>
      <c r="H69" s="36">
        <v>0.15</v>
      </c>
      <c r="I69" s="19">
        <v>4</v>
      </c>
      <c r="J69" s="36">
        <f t="shared" si="4"/>
        <v>0</v>
      </c>
      <c r="K69" s="41">
        <f t="shared" si="5"/>
        <v>0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12.19</v>
      </c>
      <c r="S69" s="19" t="s">
        <v>201</v>
      </c>
      <c r="T69" s="96">
        <v>7.6338587999999999E-2</v>
      </c>
      <c r="U69" s="19">
        <v>1</v>
      </c>
      <c r="V69" s="19">
        <f t="shared" si="6"/>
        <v>9.9999999999997868E-3</v>
      </c>
      <c r="W69" s="41">
        <f t="shared" si="7"/>
        <v>0.13099534929831014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5.98</v>
      </c>
      <c r="G70" s="19">
        <v>5.95</v>
      </c>
      <c r="H70" s="36">
        <v>0.44624999999999998</v>
      </c>
      <c r="I70" s="19">
        <v>4</v>
      </c>
      <c r="J70" s="86">
        <f>((F70-G70)/G70)*100</f>
        <v>0.50420168067227311</v>
      </c>
      <c r="K70" s="41">
        <f>(F70-G70)/H70</f>
        <v>6.7226890756303087E-2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5.98</v>
      </c>
      <c r="S70" s="19" t="s">
        <v>160</v>
      </c>
      <c r="T70" s="19" t="s">
        <v>161</v>
      </c>
      <c r="U70" s="19">
        <v>1</v>
      </c>
      <c r="V70" s="19">
        <v>-1</v>
      </c>
      <c r="W70" s="40">
        <v>-0.55000000000000004</v>
      </c>
    </row>
    <row r="71" spans="1:23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6.05</v>
      </c>
      <c r="G71" s="100">
        <v>6.06</v>
      </c>
      <c r="H71" s="104">
        <v>0.45449999999999996</v>
      </c>
      <c r="I71" s="100">
        <v>4</v>
      </c>
      <c r="J71" s="103">
        <f>((F71-G71)/G71)*100</f>
        <v>-0.16501650165016152</v>
      </c>
      <c r="K71" s="44">
        <f>(F71-G71)/H71</f>
        <v>-2.2002200220021535E-2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6.05</v>
      </c>
      <c r="S71" s="100" t="s">
        <v>162</v>
      </c>
      <c r="T71" s="100" t="s">
        <v>163</v>
      </c>
      <c r="U71" s="100">
        <v>1</v>
      </c>
      <c r="V71" s="108">
        <v>-1</v>
      </c>
      <c r="W71" s="110">
        <v>-0.66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  <headerFooter>
    <oddFooter>&amp;C&amp;P/1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71"/>
  <sheetViews>
    <sheetView topLeftCell="A2" zoomScale="70" zoomScaleNormal="70" zoomScalePageLayoutView="85" workbookViewId="0">
      <selection activeCell="E52" sqref="E5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42578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644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94.6</v>
      </c>
      <c r="G14" s="71">
        <v>96.2</v>
      </c>
      <c r="H14" s="71">
        <f>G14*0.04</f>
        <v>3.8480000000000003</v>
      </c>
      <c r="I14" s="68">
        <v>4</v>
      </c>
      <c r="J14" s="72">
        <v>-1.663201663201672</v>
      </c>
      <c r="K14" s="41">
        <f>(F14-G14)/(G14*0.04)</f>
        <v>-0.41580041580041799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109.02</v>
      </c>
      <c r="G15" s="71">
        <v>109.34</v>
      </c>
      <c r="H15" s="71">
        <f>1</f>
        <v>1</v>
      </c>
      <c r="I15" s="68">
        <v>4</v>
      </c>
      <c r="J15" s="72">
        <v>-0.29266508139748254</v>
      </c>
      <c r="K15" s="41">
        <f>(F15-G15)/1</f>
        <v>-0.32000000000000739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5.46</v>
      </c>
      <c r="G16" s="71">
        <v>5.31</v>
      </c>
      <c r="H16" s="71">
        <f>((12.5-0.53*G16)/200)*G16</f>
        <v>0.25715533500000004</v>
      </c>
      <c r="I16" s="68">
        <v>4</v>
      </c>
      <c r="J16" s="72">
        <v>2.8248587570621537</v>
      </c>
      <c r="K16" s="41">
        <f>(F16-G16)/(((12.5-0.53*G16)/2/100)*G16)</f>
        <v>0.58330502845682874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5.68</v>
      </c>
      <c r="G17" s="71">
        <v>5.45</v>
      </c>
      <c r="H17" s="71">
        <f>((12.5-0.53*G17)/200)*G17</f>
        <v>0.261913375</v>
      </c>
      <c r="I17" s="68">
        <v>4</v>
      </c>
      <c r="J17" s="72">
        <v>4.2201834862385237</v>
      </c>
      <c r="K17" s="41">
        <f t="shared" ref="K17:K20" si="0">(F17-G17)/(((12.5-0.53*G17)/2/100)*G17)</f>
        <v>0.87815293892493862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71"/>
      <c r="I18" s="68">
        <v>4</v>
      </c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13.75</v>
      </c>
      <c r="G19" s="71">
        <v>13.46</v>
      </c>
      <c r="H19" s="71">
        <f>((12.5-0.53*G19)/200)*G19</f>
        <v>0.36114525999999997</v>
      </c>
      <c r="I19" s="68">
        <v>4</v>
      </c>
      <c r="J19" s="72">
        <v>2.1545319465081656</v>
      </c>
      <c r="K19" s="41">
        <f t="shared" si="0"/>
        <v>0.80300098636210582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14.37</v>
      </c>
      <c r="G20" s="71">
        <v>13.66</v>
      </c>
      <c r="H20" s="71">
        <f>((12.5-0.53*G20)/200)*G20</f>
        <v>0.35927165999999999</v>
      </c>
      <c r="I20" s="68">
        <v>4</v>
      </c>
      <c r="J20" s="72">
        <v>-5.1976573938506521</v>
      </c>
      <c r="K20" s="41">
        <f t="shared" si="0"/>
        <v>1.976220445553649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71"/>
      <c r="I21" s="68">
        <v>4</v>
      </c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9.17</v>
      </c>
      <c r="G22" s="71">
        <v>9.4600000000000009</v>
      </c>
      <c r="H22" s="71">
        <f>G22*0.075</f>
        <v>0.70950000000000002</v>
      </c>
      <c r="I22" s="68">
        <v>4</v>
      </c>
      <c r="J22" s="72">
        <v>-3.0655391120507494</v>
      </c>
      <c r="K22" s="41">
        <f>(F22-G22)/(0.075*G22)</f>
        <v>-0.40873854827343331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ht="14.25" customHeight="1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5.65</v>
      </c>
      <c r="G23" s="59">
        <v>5.6594135842582718</v>
      </c>
      <c r="H23" s="36">
        <f>G23*0.075</f>
        <v>0.4244560188193704</v>
      </c>
      <c r="I23" s="19">
        <v>4</v>
      </c>
      <c r="J23" s="43">
        <v>-0.16633497655049342</v>
      </c>
      <c r="K23" s="41">
        <f>(F23-G23)/(0.075*G23)</f>
        <v>-2.2177996873399119E-2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10.68</v>
      </c>
      <c r="G24" s="59">
        <v>10.597055766540075</v>
      </c>
      <c r="H24" s="36">
        <f>G24*0.075</f>
        <v>0.79477918249050561</v>
      </c>
      <c r="I24" s="19">
        <v>4</v>
      </c>
      <c r="J24" s="43">
        <v>0.78271017240296936</v>
      </c>
      <c r="K24" s="41">
        <f>(F24-G24)/(0.075*G24)</f>
        <v>0.10436135632039592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18.07</v>
      </c>
      <c r="G25" s="59">
        <v>18.028416286702178</v>
      </c>
      <c r="H25" s="36">
        <f>G25*0.075</f>
        <v>1.3521312215026633</v>
      </c>
      <c r="I25" s="19">
        <v>4</v>
      </c>
      <c r="J25" s="43">
        <v>0.23065649603672694</v>
      </c>
      <c r="K25" s="41">
        <f>(F25-G25)/(0.075*G25)</f>
        <v>3.0754199471563593E-2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78</v>
      </c>
      <c r="G26" s="36">
        <v>0</v>
      </c>
      <c r="H26" s="36"/>
      <c r="I26" s="19"/>
      <c r="J26" s="86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78</v>
      </c>
      <c r="G27" s="36">
        <v>0</v>
      </c>
      <c r="H27" s="36"/>
      <c r="I27" s="19"/>
      <c r="J27" s="86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86.38</v>
      </c>
      <c r="G28" s="36">
        <v>86.399508571040442</v>
      </c>
      <c r="H28" s="36">
        <f>G28*0.05</f>
        <v>4.3199754285520227</v>
      </c>
      <c r="I28" s="19">
        <v>4</v>
      </c>
      <c r="J28" s="43">
        <v>-2.2579493058581968E-2</v>
      </c>
      <c r="K28" s="41">
        <f>(F28-G28)/(0.05*G28)</f>
        <v>-4.5158986117163928E-3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102.27</v>
      </c>
      <c r="G29" s="36">
        <v>101.9940207553277</v>
      </c>
      <c r="H29" s="36">
        <f t="shared" ref="H29:H30" si="1">G29*0.05</f>
        <v>5.0997010377663852</v>
      </c>
      <c r="I29" s="19">
        <v>4</v>
      </c>
      <c r="J29" s="43">
        <v>0.27058374856536266</v>
      </c>
      <c r="K29" s="41">
        <f>(F29-G29)/(0.05*G29)</f>
        <v>5.4116749713072537E-2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145.43</v>
      </c>
      <c r="G30" s="36">
        <v>145.37796916991635</v>
      </c>
      <c r="H30" s="36">
        <f t="shared" si="1"/>
        <v>7.2688984584958183</v>
      </c>
      <c r="I30" s="19">
        <v>4</v>
      </c>
      <c r="J30" s="43">
        <v>3.579003777583295E-2</v>
      </c>
      <c r="K30" s="41">
        <f>(F30-G30)/(0.05*G30)</f>
        <v>7.1580075551665881E-3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78</v>
      </c>
      <c r="G31" s="36">
        <v>0</v>
      </c>
      <c r="H31" s="36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78</v>
      </c>
      <c r="G32" s="36">
        <v>0</v>
      </c>
      <c r="H32" s="36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47.9</v>
      </c>
      <c r="G33" s="68">
        <v>45.75</v>
      </c>
      <c r="H33" s="71">
        <v>3.4312499999999999</v>
      </c>
      <c r="I33" s="68">
        <v>4</v>
      </c>
      <c r="J33" s="90">
        <f t="shared" ref="J33:J35" si="2">((F33-G33)/G33)*100</f>
        <v>4.6994535519125646</v>
      </c>
      <c r="K33" s="40">
        <v>0.63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47.9</v>
      </c>
      <c r="S33" s="68" t="s">
        <v>105</v>
      </c>
      <c r="T33" s="68" t="s">
        <v>106</v>
      </c>
      <c r="U33" s="68">
        <v>1</v>
      </c>
      <c r="V33" s="68">
        <v>3</v>
      </c>
      <c r="W33" s="40">
        <v>0.82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93.7</v>
      </c>
      <c r="G34" s="68">
        <v>92.32</v>
      </c>
      <c r="H34" s="71">
        <v>6.9239999999999995</v>
      </c>
      <c r="I34" s="68">
        <v>4</v>
      </c>
      <c r="J34" s="90">
        <f t="shared" si="2"/>
        <v>1.4948006932409119</v>
      </c>
      <c r="K34" s="40">
        <v>0.2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93.7</v>
      </c>
      <c r="S34" s="68" t="s">
        <v>107</v>
      </c>
      <c r="T34" s="68" t="s">
        <v>108</v>
      </c>
      <c r="U34" s="68">
        <v>1</v>
      </c>
      <c r="V34" s="68">
        <v>1</v>
      </c>
      <c r="W34" s="40">
        <v>0.48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70</v>
      </c>
      <c r="G35" s="68">
        <v>68.67</v>
      </c>
      <c r="H35" s="71">
        <v>5.1502499999999998</v>
      </c>
      <c r="I35" s="68">
        <v>4</v>
      </c>
      <c r="J35" s="90">
        <f t="shared" si="2"/>
        <v>1.9367991845056041</v>
      </c>
      <c r="K35" s="40">
        <v>0.26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70</v>
      </c>
      <c r="S35" s="68" t="s">
        <v>109</v>
      </c>
      <c r="T35" s="68" t="s">
        <v>110</v>
      </c>
      <c r="U35" s="68">
        <v>1</v>
      </c>
      <c r="V35" s="68">
        <v>2</v>
      </c>
      <c r="W35" s="40">
        <v>0.6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27.1</v>
      </c>
      <c r="G36" s="68">
        <v>27.48</v>
      </c>
      <c r="H36" s="71">
        <v>2.0609999999999999</v>
      </c>
      <c r="I36" s="68">
        <v>4</v>
      </c>
      <c r="J36" s="90">
        <f>((F36-G36)/G36)*100</f>
        <v>-1.3828238719068378</v>
      </c>
      <c r="K36" s="79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27.1</v>
      </c>
      <c r="S36" s="68" t="s">
        <v>111</v>
      </c>
      <c r="T36" s="68" t="s">
        <v>112</v>
      </c>
      <c r="U36" s="68">
        <v>1</v>
      </c>
      <c r="V36" s="68">
        <v>-1</v>
      </c>
      <c r="W36" s="40">
        <v>-0.26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24</v>
      </c>
      <c r="G37" s="68">
        <v>25.55</v>
      </c>
      <c r="H37" s="71">
        <v>1.91625</v>
      </c>
      <c r="I37" s="68">
        <v>4</v>
      </c>
      <c r="J37" s="90">
        <f t="shared" ref="J37:J45" si="3">((F37-G37)/G37)*100</f>
        <v>-6.0665362035225074</v>
      </c>
      <c r="K37" s="79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24</v>
      </c>
      <c r="S37" s="68" t="s">
        <v>113</v>
      </c>
      <c r="T37" s="68" t="s">
        <v>114</v>
      </c>
      <c r="U37" s="68">
        <v>1</v>
      </c>
      <c r="V37" s="68">
        <v>-6</v>
      </c>
      <c r="W37" s="40">
        <v>-0.97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29.4</v>
      </c>
      <c r="G38" s="68">
        <v>33.33</v>
      </c>
      <c r="H38" s="71">
        <v>2.4997499999999997</v>
      </c>
      <c r="I38" s="68">
        <v>4</v>
      </c>
      <c r="J38" s="90">
        <f t="shared" si="3"/>
        <v>-11.79117911791179</v>
      </c>
      <c r="K38" s="79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29.4</v>
      </c>
      <c r="S38" s="68" t="s">
        <v>115</v>
      </c>
      <c r="T38" s="68" t="s">
        <v>116</v>
      </c>
      <c r="U38" s="68">
        <v>1</v>
      </c>
      <c r="V38" s="68">
        <v>-16</v>
      </c>
      <c r="W38" s="40">
        <v>-1.88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135</v>
      </c>
      <c r="G39" s="68">
        <v>141.6</v>
      </c>
      <c r="H39" s="71">
        <v>10.62</v>
      </c>
      <c r="I39" s="68">
        <v>4</v>
      </c>
      <c r="J39" s="90">
        <f t="shared" si="3"/>
        <v>-4.6610169491525379</v>
      </c>
      <c r="K39" s="79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135</v>
      </c>
      <c r="S39" s="68" t="s">
        <v>117</v>
      </c>
      <c r="T39" s="68" t="s">
        <v>118</v>
      </c>
      <c r="U39" s="68">
        <v>1</v>
      </c>
      <c r="V39" s="68">
        <v>0</v>
      </c>
      <c r="W39" s="40">
        <v>0.18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126</v>
      </c>
      <c r="G40" s="68">
        <v>127.8</v>
      </c>
      <c r="H40" s="71">
        <v>9.5849999999999991</v>
      </c>
      <c r="I40" s="68">
        <v>4</v>
      </c>
      <c r="J40" s="90">
        <f t="shared" si="3"/>
        <v>-1.4084507042253498</v>
      </c>
      <c r="K40" s="79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126</v>
      </c>
      <c r="S40" s="68" t="s">
        <v>119</v>
      </c>
      <c r="T40" s="68" t="s">
        <v>120</v>
      </c>
      <c r="U40" s="68">
        <v>1</v>
      </c>
      <c r="V40" s="68">
        <v>3</v>
      </c>
      <c r="W40" s="40">
        <v>0.79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170</v>
      </c>
      <c r="G41" s="68">
        <v>162.5</v>
      </c>
      <c r="H41" s="71">
        <v>12.1875</v>
      </c>
      <c r="I41" s="68">
        <v>4</v>
      </c>
      <c r="J41" s="90">
        <f t="shared" si="3"/>
        <v>4.6153846153846159</v>
      </c>
      <c r="K41" s="79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170</v>
      </c>
      <c r="S41" s="68" t="s">
        <v>121</v>
      </c>
      <c r="T41" s="68" t="s">
        <v>122</v>
      </c>
      <c r="U41" s="68">
        <v>1</v>
      </c>
      <c r="V41" s="68">
        <v>6</v>
      </c>
      <c r="W41" s="40">
        <v>1.41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70.900000000000006</v>
      </c>
      <c r="G42" s="68">
        <v>93.11</v>
      </c>
      <c r="H42" s="71">
        <v>6.98325</v>
      </c>
      <c r="I42" s="68">
        <v>4</v>
      </c>
      <c r="J42" s="90">
        <f t="shared" si="3"/>
        <v>-23.853506605090747</v>
      </c>
      <c r="K42" s="79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70.900000000000006</v>
      </c>
      <c r="S42" s="68" t="s">
        <v>123</v>
      </c>
      <c r="T42" s="68" t="s">
        <v>124</v>
      </c>
      <c r="U42" s="68">
        <v>1</v>
      </c>
      <c r="V42" s="68">
        <v>-1</v>
      </c>
      <c r="W42" s="40">
        <v>-0.23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87.9</v>
      </c>
      <c r="G43" s="68">
        <v>115.2</v>
      </c>
      <c r="H43" s="71">
        <v>8.64</v>
      </c>
      <c r="I43" s="68">
        <v>4</v>
      </c>
      <c r="J43" s="90">
        <f t="shared" si="3"/>
        <v>-23.697916666666664</v>
      </c>
      <c r="K43" s="79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87.9</v>
      </c>
      <c r="S43" s="68" t="s">
        <v>125</v>
      </c>
      <c r="T43" s="68" t="s">
        <v>126</v>
      </c>
      <c r="U43" s="68">
        <v>1</v>
      </c>
      <c r="V43" s="68">
        <v>0</v>
      </c>
      <c r="W43" s="40">
        <v>-0.1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70.7</v>
      </c>
      <c r="G44" s="68">
        <v>95.01</v>
      </c>
      <c r="H44" s="71">
        <v>7.12575</v>
      </c>
      <c r="I44" s="68">
        <v>4</v>
      </c>
      <c r="J44" s="90">
        <f t="shared" si="3"/>
        <v>-25.586780338911698</v>
      </c>
      <c r="K44" s="79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70.7</v>
      </c>
      <c r="S44" s="68" t="s">
        <v>127</v>
      </c>
      <c r="T44" s="68" t="s">
        <v>128</v>
      </c>
      <c r="U44" s="68">
        <v>1</v>
      </c>
      <c r="V44" s="68">
        <v>-3</v>
      </c>
      <c r="W44" s="40">
        <v>-1.1599999999999999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48.3</v>
      </c>
      <c r="G45" s="68">
        <v>45.75</v>
      </c>
      <c r="H45" s="71">
        <v>3.4312499999999999</v>
      </c>
      <c r="I45" s="68">
        <v>4</v>
      </c>
      <c r="J45" s="90">
        <f t="shared" si="3"/>
        <v>5.5737704918032724</v>
      </c>
      <c r="K45" s="40">
        <v>0.74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48.3</v>
      </c>
      <c r="S45" s="68" t="s">
        <v>129</v>
      </c>
      <c r="T45" s="68" t="s">
        <v>128</v>
      </c>
      <c r="U45" s="68">
        <v>1</v>
      </c>
      <c r="V45" s="68">
        <v>4</v>
      </c>
      <c r="W45" s="40">
        <v>0.98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90</v>
      </c>
      <c r="G46" s="19">
        <v>80.45</v>
      </c>
      <c r="H46" s="36">
        <v>6.0337500000000004</v>
      </c>
      <c r="I46" s="19">
        <v>4</v>
      </c>
      <c r="J46" s="19">
        <v>12</v>
      </c>
      <c r="K46" s="40">
        <v>1.58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90</v>
      </c>
      <c r="S46" s="19" t="s">
        <v>130</v>
      </c>
      <c r="T46" s="19" t="s">
        <v>131</v>
      </c>
      <c r="U46" s="19">
        <v>1</v>
      </c>
      <c r="V46" s="19">
        <v>10</v>
      </c>
      <c r="W46" s="94">
        <v>2.61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45</v>
      </c>
      <c r="G47" s="19">
        <v>39.700000000000003</v>
      </c>
      <c r="H47" s="36">
        <v>2.9775</v>
      </c>
      <c r="I47" s="19">
        <v>4</v>
      </c>
      <c r="J47" s="19">
        <v>13</v>
      </c>
      <c r="K47" s="40">
        <v>1.78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45</v>
      </c>
      <c r="S47" s="19" t="s">
        <v>132</v>
      </c>
      <c r="T47" s="19" t="s">
        <v>133</v>
      </c>
      <c r="U47" s="19">
        <v>1</v>
      </c>
      <c r="V47" s="19">
        <v>12</v>
      </c>
      <c r="W47" s="95">
        <v>3.52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165</v>
      </c>
      <c r="G48" s="19">
        <v>151.80000000000001</v>
      </c>
      <c r="H48" s="36">
        <v>11.385</v>
      </c>
      <c r="I48" s="19">
        <v>4</v>
      </c>
      <c r="J48" s="19">
        <v>9</v>
      </c>
      <c r="K48" s="40">
        <v>1.1599999999999999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165</v>
      </c>
      <c r="S48" s="19" t="s">
        <v>134</v>
      </c>
      <c r="T48" s="19" t="s">
        <v>135</v>
      </c>
      <c r="U48" s="19">
        <v>1</v>
      </c>
      <c r="V48" s="19">
        <v>8</v>
      </c>
      <c r="W48" s="95">
        <v>3.25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155</v>
      </c>
      <c r="G49" s="19">
        <v>144.30000000000001</v>
      </c>
      <c r="H49" s="36">
        <v>10.8225</v>
      </c>
      <c r="I49" s="19">
        <v>4</v>
      </c>
      <c r="J49" s="19">
        <v>7</v>
      </c>
      <c r="K49" s="40">
        <v>0.99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155</v>
      </c>
      <c r="S49" s="19" t="s">
        <v>136</v>
      </c>
      <c r="T49" s="19" t="s">
        <v>137</v>
      </c>
      <c r="U49" s="19">
        <v>1</v>
      </c>
      <c r="V49" s="19">
        <v>7</v>
      </c>
      <c r="W49" s="94">
        <v>2.58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102</v>
      </c>
      <c r="G50" s="19">
        <v>100.8</v>
      </c>
      <c r="H50" s="36">
        <v>7.56</v>
      </c>
      <c r="I50" s="19">
        <v>4</v>
      </c>
      <c r="J50" s="19">
        <v>1</v>
      </c>
      <c r="K50" s="40">
        <v>0.16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102</v>
      </c>
      <c r="S50" s="19" t="s">
        <v>138</v>
      </c>
      <c r="T50" s="19" t="s">
        <v>139</v>
      </c>
      <c r="U50" s="19">
        <v>1</v>
      </c>
      <c r="V50" s="19">
        <v>-1</v>
      </c>
      <c r="W50" s="40">
        <v>-0.17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142</v>
      </c>
      <c r="G51" s="19">
        <v>147.69999999999999</v>
      </c>
      <c r="H51" s="36">
        <v>11.077499999999999</v>
      </c>
      <c r="I51" s="19">
        <v>4</v>
      </c>
      <c r="J51" s="19">
        <v>-4</v>
      </c>
      <c r="K51" s="40">
        <v>-0.51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142</v>
      </c>
      <c r="S51" s="19" t="s">
        <v>140</v>
      </c>
      <c r="T51" s="19" t="s">
        <v>141</v>
      </c>
      <c r="U51" s="19">
        <v>1</v>
      </c>
      <c r="V51" s="19">
        <v>-4</v>
      </c>
      <c r="W51" s="40">
        <v>-0.94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57</v>
      </c>
      <c r="G52" s="19">
        <v>57.98</v>
      </c>
      <c r="H52" s="36">
        <v>4.3484999999999996</v>
      </c>
      <c r="I52" s="19">
        <v>4</v>
      </c>
      <c r="J52" s="19">
        <v>-2</v>
      </c>
      <c r="K52" s="40">
        <v>-0.23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57</v>
      </c>
      <c r="S52" s="19" t="s">
        <v>142</v>
      </c>
      <c r="T52" s="19" t="s">
        <v>143</v>
      </c>
      <c r="U52" s="19">
        <v>1</v>
      </c>
      <c r="V52" s="19">
        <v>0</v>
      </c>
      <c r="W52" s="40">
        <v>-0.03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60</v>
      </c>
      <c r="G53" s="19">
        <v>61.32</v>
      </c>
      <c r="H53" s="36">
        <v>4.5990000000000002</v>
      </c>
      <c r="I53" s="19">
        <v>4</v>
      </c>
      <c r="J53" s="19">
        <v>-2</v>
      </c>
      <c r="K53" s="40">
        <v>-0.28999999999999998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60</v>
      </c>
      <c r="S53" s="19" t="s">
        <v>144</v>
      </c>
      <c r="T53" s="19" t="s">
        <v>145</v>
      </c>
      <c r="U53" s="19">
        <v>1</v>
      </c>
      <c r="V53" s="19">
        <v>-3</v>
      </c>
      <c r="W53" s="40">
        <v>-0.67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64</v>
      </c>
      <c r="G54" s="19">
        <v>68.13</v>
      </c>
      <c r="H54" s="36">
        <v>5.1097499999999991</v>
      </c>
      <c r="I54" s="19">
        <v>4</v>
      </c>
      <c r="J54" s="19">
        <v>-6</v>
      </c>
      <c r="K54" s="40">
        <v>-0.81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64</v>
      </c>
      <c r="S54" s="19" t="s">
        <v>146</v>
      </c>
      <c r="T54" s="19" t="s">
        <v>147</v>
      </c>
      <c r="U54" s="19">
        <v>1</v>
      </c>
      <c r="V54" s="19">
        <v>-5</v>
      </c>
      <c r="W54" s="40">
        <v>-1.85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140</v>
      </c>
      <c r="G55" s="19">
        <v>135.80000000000001</v>
      </c>
      <c r="H55" s="36">
        <v>10.185</v>
      </c>
      <c r="I55" s="19">
        <v>4</v>
      </c>
      <c r="J55" s="19">
        <v>3</v>
      </c>
      <c r="K55" s="40">
        <v>0.41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140</v>
      </c>
      <c r="S55" s="19" t="s">
        <v>148</v>
      </c>
      <c r="T55" s="19" t="s">
        <v>149</v>
      </c>
      <c r="U55" s="19">
        <v>1</v>
      </c>
      <c r="V55" s="19">
        <v>5</v>
      </c>
      <c r="W55" s="40">
        <v>1.44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66</v>
      </c>
      <c r="G56" s="19">
        <v>60.38</v>
      </c>
      <c r="H56" s="36">
        <v>4.5285000000000002</v>
      </c>
      <c r="I56" s="19">
        <v>4</v>
      </c>
      <c r="J56" s="19">
        <v>9</v>
      </c>
      <c r="K56" s="40">
        <v>1.24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66</v>
      </c>
      <c r="S56" s="19" t="s">
        <v>150</v>
      </c>
      <c r="T56" s="19" t="s">
        <v>151</v>
      </c>
      <c r="U56" s="19">
        <v>1</v>
      </c>
      <c r="V56" s="19">
        <v>11</v>
      </c>
      <c r="W56" s="40">
        <v>1.88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222</v>
      </c>
      <c r="G57" s="19">
        <v>216.1</v>
      </c>
      <c r="H57" s="36">
        <v>16.2075</v>
      </c>
      <c r="I57" s="19">
        <v>4</v>
      </c>
      <c r="J57" s="19">
        <v>3</v>
      </c>
      <c r="K57" s="40">
        <v>0.36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222</v>
      </c>
      <c r="S57" s="19" t="s">
        <v>152</v>
      </c>
      <c r="T57" s="19" t="s">
        <v>153</v>
      </c>
      <c r="U57" s="19">
        <v>1</v>
      </c>
      <c r="V57" s="19">
        <v>4</v>
      </c>
      <c r="W57" s="40">
        <v>0.97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63</v>
      </c>
      <c r="G58" s="19">
        <v>55.59</v>
      </c>
      <c r="H58" s="36">
        <v>4.1692499999999999</v>
      </c>
      <c r="I58" s="19">
        <v>4</v>
      </c>
      <c r="J58" s="19">
        <v>13</v>
      </c>
      <c r="K58" s="40">
        <v>1.78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63</v>
      </c>
      <c r="S58" s="19" t="s">
        <v>154</v>
      </c>
      <c r="T58" s="19" t="s">
        <v>155</v>
      </c>
      <c r="U58" s="19">
        <v>1</v>
      </c>
      <c r="V58" s="19">
        <v>21</v>
      </c>
      <c r="W58" s="40">
        <v>1.46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119</v>
      </c>
      <c r="G59" s="19">
        <v>109.5</v>
      </c>
      <c r="H59" s="36">
        <v>8.2125000000000004</v>
      </c>
      <c r="I59" s="19">
        <v>4</v>
      </c>
      <c r="J59" s="19">
        <v>9</v>
      </c>
      <c r="K59" s="40">
        <v>1.1599999999999999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119</v>
      </c>
      <c r="S59" s="19" t="s">
        <v>156</v>
      </c>
      <c r="T59" s="19" t="s">
        <v>157</v>
      </c>
      <c r="U59" s="19">
        <v>1</v>
      </c>
      <c r="V59" s="19">
        <v>12</v>
      </c>
      <c r="W59" s="40">
        <v>1.99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121</v>
      </c>
      <c r="G60" s="19">
        <v>112.9</v>
      </c>
      <c r="H60" s="36">
        <v>8.4674999999999994</v>
      </c>
      <c r="I60" s="19">
        <v>4</v>
      </c>
      <c r="J60" s="19">
        <v>7</v>
      </c>
      <c r="K60" s="41">
        <v>0.96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121</v>
      </c>
      <c r="S60" s="19" t="s">
        <v>158</v>
      </c>
      <c r="T60" s="19" t="s">
        <v>159</v>
      </c>
      <c r="U60" s="19">
        <v>1</v>
      </c>
      <c r="V60" s="19">
        <v>10</v>
      </c>
      <c r="W60" s="40">
        <v>1.77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11.56</v>
      </c>
      <c r="G61" s="19">
        <v>11.52</v>
      </c>
      <c r="H61" s="36">
        <v>0.15</v>
      </c>
      <c r="I61" s="19">
        <v>4</v>
      </c>
      <c r="J61" s="36">
        <f>F61-G61</f>
        <v>4.0000000000000924E-2</v>
      </c>
      <c r="K61" s="41">
        <f>(F61-G61)/H61</f>
        <v>0.26666666666667282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11.56</v>
      </c>
      <c r="S61" s="19" t="s">
        <v>194</v>
      </c>
      <c r="T61" s="96">
        <v>6.9842551597036492E-2</v>
      </c>
      <c r="U61" s="19">
        <v>1</v>
      </c>
      <c r="V61" s="19">
        <f>R61-S61</f>
        <v>3.0000000000001137E-2</v>
      </c>
      <c r="W61" s="41">
        <f>(R61-S61)/T61</f>
        <v>0.42953757149494054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3.94</v>
      </c>
      <c r="G62" s="19">
        <v>3.92</v>
      </c>
      <c r="H62" s="36">
        <v>0.15</v>
      </c>
      <c r="I62" s="19">
        <v>4</v>
      </c>
      <c r="J62" s="36">
        <f t="shared" ref="J62:J69" si="4">F62-G62</f>
        <v>2.0000000000000018E-2</v>
      </c>
      <c r="K62" s="41">
        <f t="shared" ref="K62:K69" si="5">(F62-G62)/H62</f>
        <v>0.13333333333333347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3.94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0</v>
      </c>
      <c r="W62" s="41">
        <f t="shared" ref="W62:W69" si="7">(R62-S62)/T62</f>
        <v>0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16</v>
      </c>
      <c r="G63" s="19">
        <v>15.99</v>
      </c>
      <c r="H63" s="36">
        <v>0.15</v>
      </c>
      <c r="I63" s="19">
        <v>4</v>
      </c>
      <c r="J63" s="36">
        <f t="shared" si="4"/>
        <v>9.9999999999997868E-3</v>
      </c>
      <c r="K63" s="41">
        <f t="shared" si="5"/>
        <v>6.666666666666525E-2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16</v>
      </c>
      <c r="S63" s="19" t="s">
        <v>196</v>
      </c>
      <c r="T63" s="96">
        <v>8.3734407999999996E-2</v>
      </c>
      <c r="U63" s="19">
        <v>1</v>
      </c>
      <c r="V63" s="19">
        <f t="shared" si="6"/>
        <v>2.9999999999999361E-2</v>
      </c>
      <c r="W63" s="41">
        <f t="shared" si="7"/>
        <v>0.35827565652580196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16.100000000000001</v>
      </c>
      <c r="G64" s="19">
        <v>16.04</v>
      </c>
      <c r="H64" s="36">
        <v>0.15</v>
      </c>
      <c r="I64" s="19">
        <v>4</v>
      </c>
      <c r="J64" s="36">
        <f t="shared" si="4"/>
        <v>6.0000000000002274E-2</v>
      </c>
      <c r="K64" s="41">
        <f t="shared" si="5"/>
        <v>0.40000000000001518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16.100000000000001</v>
      </c>
      <c r="S64" s="19" t="s">
        <v>197</v>
      </c>
      <c r="T64" s="96">
        <v>8.7409444000000003E-2</v>
      </c>
      <c r="U64" s="19">
        <v>1</v>
      </c>
      <c r="V64" s="19">
        <f t="shared" si="6"/>
        <v>2.0000000000003126E-2</v>
      </c>
      <c r="W64" s="41">
        <f t="shared" si="7"/>
        <v>0.22880822809035514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8.2200000000000006</v>
      </c>
      <c r="G65" s="19">
        <v>8.2100000000000009</v>
      </c>
      <c r="H65" s="36">
        <v>0.15</v>
      </c>
      <c r="I65" s="19">
        <v>4</v>
      </c>
      <c r="J65" s="36">
        <f t="shared" si="4"/>
        <v>9.9999999999997868E-3</v>
      </c>
      <c r="K65" s="41">
        <f t="shared" si="5"/>
        <v>6.666666666666525E-2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8.2200000000000006</v>
      </c>
      <c r="S65" s="19" t="s">
        <v>198</v>
      </c>
      <c r="T65" s="96">
        <v>9.4293472000000003E-2</v>
      </c>
      <c r="U65" s="19">
        <v>1</v>
      </c>
      <c r="V65" s="19">
        <f t="shared" si="6"/>
        <v>9.9999999999997868E-3</v>
      </c>
      <c r="W65" s="41">
        <f t="shared" si="7"/>
        <v>0.10605188024044535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9.68</v>
      </c>
      <c r="G66" s="19">
        <v>9.67</v>
      </c>
      <c r="H66" s="36">
        <v>0.15</v>
      </c>
      <c r="I66" s="19">
        <v>4</v>
      </c>
      <c r="J66" s="36">
        <f t="shared" si="4"/>
        <v>9.9999999999997868E-3</v>
      </c>
      <c r="K66" s="41">
        <f t="shared" si="5"/>
        <v>6.666666666666525E-2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9.68</v>
      </c>
      <c r="S66" s="36">
        <v>9.68</v>
      </c>
      <c r="T66" s="96">
        <v>8.1315473999999999E-2</v>
      </c>
      <c r="U66" s="19">
        <v>1</v>
      </c>
      <c r="V66" s="19">
        <f t="shared" si="6"/>
        <v>0</v>
      </c>
      <c r="W66" s="41">
        <f t="shared" si="7"/>
        <v>0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5.33</v>
      </c>
      <c r="G67" s="19">
        <v>5.31</v>
      </c>
      <c r="H67" s="36">
        <v>0.15</v>
      </c>
      <c r="I67" s="19">
        <v>4</v>
      </c>
      <c r="J67" s="36">
        <f t="shared" si="4"/>
        <v>2.0000000000000462E-2</v>
      </c>
      <c r="K67" s="41">
        <f t="shared" si="5"/>
        <v>0.13333333333333641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5.33</v>
      </c>
      <c r="S67" s="19" t="s">
        <v>199</v>
      </c>
      <c r="T67" s="96">
        <v>7.6238812000000003E-2</v>
      </c>
      <c r="U67" s="19">
        <v>1</v>
      </c>
      <c r="V67" s="19">
        <f t="shared" si="6"/>
        <v>0</v>
      </c>
      <c r="W67" s="41">
        <f t="shared" si="7"/>
        <v>0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</v>
      </c>
      <c r="G68" s="19">
        <v>12.01</v>
      </c>
      <c r="H68" s="36">
        <v>0.15</v>
      </c>
      <c r="I68" s="19">
        <v>4</v>
      </c>
      <c r="J68" s="36">
        <f t="shared" si="4"/>
        <v>-9.9999999999997868E-3</v>
      </c>
      <c r="K68" s="41">
        <f t="shared" si="5"/>
        <v>-6.666666666666525E-2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</v>
      </c>
      <c r="S68" s="19" t="s">
        <v>200</v>
      </c>
      <c r="T68" s="96">
        <v>4.7523006E-2</v>
      </c>
      <c r="U68" s="19">
        <v>1</v>
      </c>
      <c r="V68" s="19">
        <f t="shared" si="6"/>
        <v>9.9999999999997868E-3</v>
      </c>
      <c r="W68" s="41">
        <f t="shared" si="7"/>
        <v>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12.19</v>
      </c>
      <c r="G69" s="19">
        <v>12.19</v>
      </c>
      <c r="H69" s="36">
        <v>0.15</v>
      </c>
      <c r="I69" s="19">
        <v>4</v>
      </c>
      <c r="J69" s="36">
        <f t="shared" si="4"/>
        <v>0</v>
      </c>
      <c r="K69" s="41">
        <f t="shared" si="5"/>
        <v>0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12.19</v>
      </c>
      <c r="S69" s="19" t="s">
        <v>201</v>
      </c>
      <c r="T69" s="96">
        <v>7.6338587999999999E-2</v>
      </c>
      <c r="U69" s="19">
        <v>1</v>
      </c>
      <c r="V69" s="19">
        <f t="shared" si="6"/>
        <v>9.9999999999997868E-3</v>
      </c>
      <c r="W69" s="41">
        <f t="shared" si="7"/>
        <v>0.13099534929831014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6.33</v>
      </c>
      <c r="G70" s="19">
        <v>5.95</v>
      </c>
      <c r="H70" s="36">
        <v>0.44624999999999998</v>
      </c>
      <c r="I70" s="19">
        <v>4</v>
      </c>
      <c r="J70" s="86">
        <f>((F70-G70)/G70)*100</f>
        <v>6.3865546218487372</v>
      </c>
      <c r="K70" s="41">
        <f>(F70-G70)/H70</f>
        <v>0.85154061624649835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6.33</v>
      </c>
      <c r="S70" s="19" t="s">
        <v>202</v>
      </c>
      <c r="T70" s="96">
        <v>9.9239999999999995E-2</v>
      </c>
      <c r="U70" s="19">
        <v>1</v>
      </c>
      <c r="V70" s="19">
        <v>5</v>
      </c>
      <c r="W70" s="94">
        <v>2.97</v>
      </c>
    </row>
    <row r="71" spans="1:23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6.4</v>
      </c>
      <c r="G71" s="100">
        <v>6.06</v>
      </c>
      <c r="H71" s="102">
        <v>0.45449999999999996</v>
      </c>
      <c r="I71" s="100">
        <v>4</v>
      </c>
      <c r="J71" s="103">
        <f>((F71-G71)/G71)*100</f>
        <v>5.6105610561056229</v>
      </c>
      <c r="K71" s="44">
        <f>(F71-G71)/H71</f>
        <v>0.74807480748074984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6.4</v>
      </c>
      <c r="S71" s="100" t="s">
        <v>203</v>
      </c>
      <c r="T71" s="100" t="s">
        <v>163</v>
      </c>
      <c r="U71" s="100">
        <v>1</v>
      </c>
      <c r="V71" s="108">
        <v>4</v>
      </c>
      <c r="W71" s="109">
        <v>2.33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headerFooter>
    <oddFooter>&amp;C&amp;P/1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22"/>
  <sheetViews>
    <sheetView topLeftCell="A2" zoomScale="70" zoomScaleNormal="70" zoomScalePageLayoutView="85" workbookViewId="0">
      <selection activeCell="K19" sqref="K19"/>
    </sheetView>
  </sheetViews>
  <sheetFormatPr defaultRowHeight="15" x14ac:dyDescent="0.25"/>
  <cols>
    <col min="1" max="1" width="14" style="9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10.7109375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42578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685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45.8</v>
      </c>
      <c r="G14" s="71">
        <v>45.2</v>
      </c>
      <c r="H14" s="68">
        <f>G14*0.04</f>
        <v>1.8080000000000001</v>
      </c>
      <c r="I14" s="68">
        <v>4</v>
      </c>
      <c r="J14" s="73">
        <f>(F14-G14)/G14</f>
        <v>1.3274336283185714E-2</v>
      </c>
      <c r="K14" s="41">
        <f>(F14-G14)/(G14*0.04)</f>
        <v>0.33185840707964287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108.86</v>
      </c>
      <c r="G15" s="71">
        <v>109.11</v>
      </c>
      <c r="H15" s="68">
        <f>1</f>
        <v>1</v>
      </c>
      <c r="I15" s="68">
        <v>4</v>
      </c>
      <c r="J15" s="73">
        <f t="shared" ref="J15:J22" si="0">(F15-G15)/G15</f>
        <v>-2.2912656951700121E-3</v>
      </c>
      <c r="K15" s="41">
        <f>(F15-G15)/1</f>
        <v>-0.25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4.54</v>
      </c>
      <c r="G16" s="71">
        <v>5.39</v>
      </c>
      <c r="H16" s="68">
        <f>((12.5-0.53*G16)/200)*G16</f>
        <v>0.25988693499999999</v>
      </c>
      <c r="I16" s="68">
        <v>4</v>
      </c>
      <c r="J16" s="73">
        <f t="shared" si="0"/>
        <v>-0.15769944341372907</v>
      </c>
      <c r="K16" s="42">
        <f>(F16-G16)/(((12.5-0.53*G16)/2/100)*G16)</f>
        <v>-3.2706530630329675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/>
      <c r="G17" s="71"/>
      <c r="H17" s="68"/>
      <c r="I17" s="68"/>
      <c r="J17" s="73"/>
      <c r="K17" s="78"/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3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14.15</v>
      </c>
      <c r="G19" s="71">
        <v>13.61</v>
      </c>
      <c r="H19" s="68">
        <f>((12.5-0.53*G19)/200)*G19</f>
        <v>0.35975993499999998</v>
      </c>
      <c r="I19" s="68">
        <v>4</v>
      </c>
      <c r="J19" s="81">
        <f t="shared" si="0"/>
        <v>3.9676708302718661E-2</v>
      </c>
      <c r="K19" s="41">
        <f>(F19-G19)/(((12.5-0.53*G19)/2/100)*G19)</f>
        <v>1.5010009383062652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/>
      <c r="G20" s="71"/>
      <c r="H20" s="68"/>
      <c r="I20" s="68"/>
      <c r="J20" s="73"/>
      <c r="K20" s="78"/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3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ht="15.75" thickBot="1" x14ac:dyDescent="0.3">
      <c r="A22" s="115" t="s">
        <v>17</v>
      </c>
      <c r="B22" s="116" t="s">
        <v>13</v>
      </c>
      <c r="C22" s="117">
        <v>9</v>
      </c>
      <c r="D22" s="118" t="s">
        <v>53</v>
      </c>
      <c r="E22" s="117" t="s">
        <v>54</v>
      </c>
      <c r="F22" s="80">
        <v>8.65</v>
      </c>
      <c r="G22" s="119">
        <v>9.4600000000000009</v>
      </c>
      <c r="H22" s="117">
        <f>G22*0.075</f>
        <v>0.70950000000000002</v>
      </c>
      <c r="I22" s="117">
        <v>4</v>
      </c>
      <c r="J22" s="122">
        <f t="shared" si="0"/>
        <v>-8.5623678646934501E-2</v>
      </c>
      <c r="K22" s="44">
        <f>(F22-G22)/(0.075*G22)</f>
        <v>-1.1416490486257935</v>
      </c>
      <c r="L22" s="38"/>
      <c r="M22" s="115" t="s">
        <v>17</v>
      </c>
      <c r="N22" s="116" t="s">
        <v>13</v>
      </c>
      <c r="O22" s="117">
        <v>9</v>
      </c>
      <c r="P22" s="118" t="s">
        <v>53</v>
      </c>
      <c r="Q22" s="117" t="s">
        <v>54</v>
      </c>
      <c r="R22" s="80"/>
      <c r="S22" s="119"/>
      <c r="T22" s="117"/>
      <c r="U22" s="117"/>
      <c r="V22" s="120"/>
      <c r="W22" s="92"/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5" fitToHeight="2" orientation="landscape" r:id="rId1"/>
  <headerFooter>
    <oddFooter>&amp;C&amp;P/1</oddFooter>
  </headerFooter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71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5.5703125" style="9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689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96.61</v>
      </c>
      <c r="G14" s="71">
        <v>95.4</v>
      </c>
      <c r="H14" s="68">
        <f>G14*0.04</f>
        <v>3.8160000000000003</v>
      </c>
      <c r="I14" s="68">
        <v>4</v>
      </c>
      <c r="J14" s="72">
        <v>1.2683438155136202</v>
      </c>
      <c r="K14" s="41">
        <f>(F14-G14)/(G14*0.04)</f>
        <v>0.31708595387840505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109.17</v>
      </c>
      <c r="G15" s="71">
        <v>108.84</v>
      </c>
      <c r="H15" s="68">
        <f>1</f>
        <v>1</v>
      </c>
      <c r="I15" s="68">
        <v>4</v>
      </c>
      <c r="J15" s="72">
        <v>0.30319735391400066</v>
      </c>
      <c r="K15" s="41">
        <f>(F15-G15)/1</f>
        <v>0.32999999999999829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5.41</v>
      </c>
      <c r="G16" s="71">
        <v>5.3</v>
      </c>
      <c r="H16" s="68">
        <f>((12.5-0.53*G16)/200)*G16</f>
        <v>0.25681149999999997</v>
      </c>
      <c r="I16" s="68">
        <v>4</v>
      </c>
      <c r="J16" s="72">
        <v>2.0754716981132137</v>
      </c>
      <c r="K16" s="41">
        <f>(F16-G16)/(((12.5-0.53*G16)/2/100)*G16)</f>
        <v>0.42832972822478871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/>
      <c r="G17" s="71"/>
      <c r="H17" s="68"/>
      <c r="I17" s="68"/>
      <c r="J17" s="72"/>
      <c r="K17" s="78"/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13.89</v>
      </c>
      <c r="G19" s="71">
        <v>13.36</v>
      </c>
      <c r="H19" s="68">
        <f>((12.5-0.53*G19)/200)*G19</f>
        <v>0.36200255999999997</v>
      </c>
      <c r="I19" s="68">
        <v>4</v>
      </c>
      <c r="J19" s="72">
        <v>3.9670658682634814</v>
      </c>
      <c r="K19" s="41">
        <f t="shared" ref="K19" si="0">(F19-G19)/(((12.5-0.53*G19)/2/100)*G19)</f>
        <v>1.4640780440889731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/>
      <c r="G20" s="71"/>
      <c r="H20" s="68"/>
      <c r="I20" s="68"/>
      <c r="J20" s="72"/>
      <c r="K20" s="78"/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8.94</v>
      </c>
      <c r="G22" s="71">
        <v>9.4600000000000009</v>
      </c>
      <c r="H22" s="68">
        <f>G22*0.075</f>
        <v>0.70950000000000002</v>
      </c>
      <c r="I22" s="68">
        <v>4</v>
      </c>
      <c r="J22" s="72">
        <v>-5.4968287526427195</v>
      </c>
      <c r="K22" s="41">
        <f>(F22-G22)/(0.075*G22)</f>
        <v>-0.73291050035236271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5.5</v>
      </c>
      <c r="G23" s="59">
        <v>5.6444018771382236</v>
      </c>
      <c r="H23" s="19">
        <f t="shared" ref="H23:H25" si="1">G23*0.075</f>
        <v>0.42333014078536674</v>
      </c>
      <c r="I23" s="19">
        <v>4</v>
      </c>
      <c r="J23" s="43">
        <v>-2.5583202663704911</v>
      </c>
      <c r="K23" s="41">
        <f>(F23-G23)/(0.075*G23)</f>
        <v>-0.34110936884939885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</v>
      </c>
      <c r="G24" s="59">
        <v>10.582045772536476</v>
      </c>
      <c r="H24" s="19">
        <f t="shared" si="1"/>
        <v>0.79365343294023571</v>
      </c>
      <c r="I24" s="19">
        <v>4</v>
      </c>
      <c r="J24" s="43">
        <v>1.1146637427107784</v>
      </c>
      <c r="K24" s="41">
        <f>(F24-G24)/(0.075*G24)</f>
        <v>0.14862183236143714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18.3</v>
      </c>
      <c r="G25" s="59">
        <v>18.268395205659946</v>
      </c>
      <c r="H25" s="19">
        <f t="shared" si="1"/>
        <v>1.3701296404244958</v>
      </c>
      <c r="I25" s="19">
        <v>4</v>
      </c>
      <c r="J25" s="43">
        <v>0.17300257622116122</v>
      </c>
      <c r="K25" s="41">
        <f>(F25-G25)/(0.075*G25)</f>
        <v>2.3067010162821498E-2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76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76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84.9</v>
      </c>
      <c r="G28" s="36">
        <v>85.275490679830028</v>
      </c>
      <c r="H28" s="19">
        <f>G28*0.05</f>
        <v>4.2637745339915014</v>
      </c>
      <c r="I28" s="19">
        <v>4</v>
      </c>
      <c r="J28" s="43">
        <v>-0.44032661300046477</v>
      </c>
      <c r="K28" s="41">
        <f>(F28-G28)/(0.05*G28)</f>
        <v>-8.8065322600092963E-2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102.2</v>
      </c>
      <c r="G29" s="36">
        <v>102.01402742868105</v>
      </c>
      <c r="H29" s="19">
        <f t="shared" ref="H29:H30" si="2">G29*0.05</f>
        <v>5.1007013714340523</v>
      </c>
      <c r="I29" s="19">
        <v>4</v>
      </c>
      <c r="J29" s="43">
        <v>0.18230097958731342</v>
      </c>
      <c r="K29" s="41">
        <f>(F29-G29)/(0.05*G29)</f>
        <v>3.646019591746269E-2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145.1</v>
      </c>
      <c r="G30" s="36">
        <v>145.02802220148808</v>
      </c>
      <c r="H30" s="19">
        <f t="shared" si="2"/>
        <v>7.2514011100744042</v>
      </c>
      <c r="I30" s="19">
        <v>4</v>
      </c>
      <c r="J30" s="43">
        <v>4.9630269667409764E-2</v>
      </c>
      <c r="K30" s="41">
        <f>(F30-G30)/(0.05*G30)</f>
        <v>9.9260539334819538E-3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76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76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47.1</v>
      </c>
      <c r="G33" s="68">
        <v>45.75</v>
      </c>
      <c r="H33" s="71">
        <v>3.4312499999999999</v>
      </c>
      <c r="I33" s="68">
        <v>4</v>
      </c>
      <c r="J33" s="90">
        <f t="shared" ref="J33:J35" si="3">((F33-G33)/G33)*100</f>
        <v>2.9508196721311508</v>
      </c>
      <c r="K33" s="41">
        <v>0.39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47.1</v>
      </c>
      <c r="S33" s="68" t="s">
        <v>105</v>
      </c>
      <c r="T33" s="68" t="s">
        <v>106</v>
      </c>
      <c r="U33" s="68">
        <v>1</v>
      </c>
      <c r="V33" s="68">
        <v>1</v>
      </c>
      <c r="W33" s="40">
        <v>0.38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92.4</v>
      </c>
      <c r="G34" s="68">
        <v>92.32</v>
      </c>
      <c r="H34" s="71">
        <v>6.9239999999999995</v>
      </c>
      <c r="I34" s="68">
        <v>4</v>
      </c>
      <c r="J34" s="90">
        <f t="shared" si="3"/>
        <v>8.6655112651659996E-2</v>
      </c>
      <c r="K34" s="41">
        <v>0.01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92.4</v>
      </c>
      <c r="S34" s="68" t="s">
        <v>107</v>
      </c>
      <c r="T34" s="68" t="s">
        <v>108</v>
      </c>
      <c r="U34" s="68">
        <v>1</v>
      </c>
      <c r="V34" s="68">
        <v>0</v>
      </c>
      <c r="W34" s="40">
        <v>-0.13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68.3</v>
      </c>
      <c r="G35" s="68">
        <v>68.67</v>
      </c>
      <c r="H35" s="71">
        <v>5.1502499999999998</v>
      </c>
      <c r="I35" s="68">
        <v>4</v>
      </c>
      <c r="J35" s="90">
        <f t="shared" si="3"/>
        <v>-0.53880879568953621</v>
      </c>
      <c r="K35" s="41">
        <v>-7.0000000000000007E-2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68.3</v>
      </c>
      <c r="S35" s="68" t="s">
        <v>109</v>
      </c>
      <c r="T35" s="68" t="s">
        <v>110</v>
      </c>
      <c r="U35" s="68">
        <v>1</v>
      </c>
      <c r="V35" s="68">
        <v>-1</v>
      </c>
      <c r="W35" s="40">
        <v>-0.17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 t="s">
        <v>91</v>
      </c>
      <c r="G36" s="68">
        <v>27.48</v>
      </c>
      <c r="H36" s="71">
        <v>2.0609999999999999</v>
      </c>
      <c r="I36" s="68">
        <v>4</v>
      </c>
      <c r="J36" s="90">
        <f>((F36-G36)/G36)*100</f>
        <v>7.2780203784569036E-2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 t="s">
        <v>91</v>
      </c>
      <c r="S36" s="68" t="s">
        <v>111</v>
      </c>
      <c r="T36" s="68" t="s">
        <v>112</v>
      </c>
      <c r="U36" s="68">
        <v>1</v>
      </c>
      <c r="V36" s="68">
        <v>0</v>
      </c>
      <c r="W36" s="40">
        <v>0.02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 t="s">
        <v>92</v>
      </c>
      <c r="G37" s="68">
        <v>25.55</v>
      </c>
      <c r="H37" s="71">
        <v>1.91625</v>
      </c>
      <c r="I37" s="68">
        <v>4</v>
      </c>
      <c r="J37" s="90">
        <f t="shared" ref="J37:J60" si="4">((F37-G37)/G37)*100</f>
        <v>0.19569471624266421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 t="s">
        <v>92</v>
      </c>
      <c r="S37" s="68" t="s">
        <v>113</v>
      </c>
      <c r="T37" s="68" t="s">
        <v>114</v>
      </c>
      <c r="U37" s="68">
        <v>1</v>
      </c>
      <c r="V37" s="68">
        <v>0</v>
      </c>
      <c r="W37" s="40">
        <v>0.08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 t="s">
        <v>93</v>
      </c>
      <c r="G38" s="68">
        <v>33.33</v>
      </c>
      <c r="H38" s="71">
        <v>2.4997499999999997</v>
      </c>
      <c r="I38" s="68">
        <v>4</v>
      </c>
      <c r="J38" s="90">
        <f t="shared" si="4"/>
        <v>6.5106510651065168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 t="s">
        <v>93</v>
      </c>
      <c r="S38" s="68" t="s">
        <v>115</v>
      </c>
      <c r="T38" s="68" t="s">
        <v>116</v>
      </c>
      <c r="U38" s="68">
        <v>1</v>
      </c>
      <c r="V38" s="68">
        <v>1</v>
      </c>
      <c r="W38" s="40">
        <v>0.12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 t="s">
        <v>96</v>
      </c>
      <c r="G39" s="68">
        <v>141.6</v>
      </c>
      <c r="H39" s="71">
        <v>10.62</v>
      </c>
      <c r="I39" s="68">
        <v>4</v>
      </c>
      <c r="J39" s="90">
        <f t="shared" si="4"/>
        <v>-5.3672316384180752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 t="s">
        <v>96</v>
      </c>
      <c r="S39" s="68" t="s">
        <v>117</v>
      </c>
      <c r="T39" s="68" t="s">
        <v>118</v>
      </c>
      <c r="U39" s="68">
        <v>1</v>
      </c>
      <c r="V39" s="68">
        <v>0</v>
      </c>
      <c r="W39" s="40">
        <v>-0.08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 t="s">
        <v>94</v>
      </c>
      <c r="G40" s="68">
        <v>127.8</v>
      </c>
      <c r="H40" s="71">
        <v>9.5849999999999991</v>
      </c>
      <c r="I40" s="68">
        <v>4</v>
      </c>
      <c r="J40" s="90">
        <f t="shared" si="4"/>
        <v>-4.5383411580594659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 t="s">
        <v>94</v>
      </c>
      <c r="S40" s="68" t="s">
        <v>119</v>
      </c>
      <c r="T40" s="68" t="s">
        <v>120</v>
      </c>
      <c r="U40" s="68">
        <v>1</v>
      </c>
      <c r="V40" s="68">
        <v>0</v>
      </c>
      <c r="W40" s="40">
        <v>0.04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 t="s">
        <v>95</v>
      </c>
      <c r="G41" s="68">
        <v>162.5</v>
      </c>
      <c r="H41" s="71">
        <v>12.1875</v>
      </c>
      <c r="I41" s="68">
        <v>4</v>
      </c>
      <c r="J41" s="90">
        <f t="shared" si="4"/>
        <v>-1.5384615384615385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 t="s">
        <v>95</v>
      </c>
      <c r="S41" s="68" t="s">
        <v>121</v>
      </c>
      <c r="T41" s="68" t="s">
        <v>122</v>
      </c>
      <c r="U41" s="68">
        <v>1</v>
      </c>
      <c r="V41" s="68">
        <v>0</v>
      </c>
      <c r="W41" s="40">
        <v>-0.01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 t="s">
        <v>97</v>
      </c>
      <c r="G42" s="68">
        <v>93.11</v>
      </c>
      <c r="H42" s="71">
        <v>6.98325</v>
      </c>
      <c r="I42" s="68">
        <v>4</v>
      </c>
      <c r="J42" s="90">
        <f t="shared" si="4"/>
        <v>-22.672108259048436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 t="s">
        <v>97</v>
      </c>
      <c r="S42" s="68" t="s">
        <v>123</v>
      </c>
      <c r="T42" s="68" t="s">
        <v>124</v>
      </c>
      <c r="U42" s="68">
        <v>1</v>
      </c>
      <c r="V42" s="68">
        <v>1</v>
      </c>
      <c r="W42" s="40">
        <v>0.17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 t="s">
        <v>98</v>
      </c>
      <c r="G43" s="68">
        <v>115.2</v>
      </c>
      <c r="H43" s="71">
        <v>8.64</v>
      </c>
      <c r="I43" s="68">
        <v>4</v>
      </c>
      <c r="J43" s="90">
        <f t="shared" si="4"/>
        <v>-22.569444444444446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 t="s">
        <v>98</v>
      </c>
      <c r="S43" s="68" t="s">
        <v>125</v>
      </c>
      <c r="T43" s="68" t="s">
        <v>126</v>
      </c>
      <c r="U43" s="68">
        <v>1</v>
      </c>
      <c r="V43" s="68">
        <v>1</v>
      </c>
      <c r="W43" s="40">
        <v>0.41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 t="s">
        <v>99</v>
      </c>
      <c r="G44" s="68">
        <v>95.01</v>
      </c>
      <c r="H44" s="71">
        <v>7.12575</v>
      </c>
      <c r="I44" s="68">
        <v>4</v>
      </c>
      <c r="J44" s="90">
        <f t="shared" si="4"/>
        <v>-22.74497421324071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 t="s">
        <v>99</v>
      </c>
      <c r="S44" s="68" t="s">
        <v>127</v>
      </c>
      <c r="T44" s="68" t="s">
        <v>128</v>
      </c>
      <c r="U44" s="68">
        <v>1</v>
      </c>
      <c r="V44" s="68">
        <v>1</v>
      </c>
      <c r="W44" s="40">
        <v>0.19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46.3</v>
      </c>
      <c r="G45" s="68">
        <v>45.75</v>
      </c>
      <c r="H45" s="71">
        <v>3.4312499999999999</v>
      </c>
      <c r="I45" s="68">
        <v>4</v>
      </c>
      <c r="J45" s="90">
        <f t="shared" si="4"/>
        <v>1.2021857923497206</v>
      </c>
      <c r="K45" s="41">
        <v>0.16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46.3</v>
      </c>
      <c r="S45" s="68" t="s">
        <v>129</v>
      </c>
      <c r="T45" s="68" t="s">
        <v>128</v>
      </c>
      <c r="U45" s="68">
        <v>1</v>
      </c>
      <c r="V45" s="68">
        <v>0</v>
      </c>
      <c r="W45" s="40">
        <v>-0.03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81.2</v>
      </c>
      <c r="G46" s="19">
        <v>80.45</v>
      </c>
      <c r="H46" s="36">
        <v>6.0337500000000004</v>
      </c>
      <c r="I46" s="19">
        <v>4</v>
      </c>
      <c r="J46" s="86">
        <f t="shared" si="4"/>
        <v>0.93225605966438774</v>
      </c>
      <c r="K46" s="40">
        <v>0.12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81.2</v>
      </c>
      <c r="S46" s="19" t="s">
        <v>130</v>
      </c>
      <c r="T46" s="19" t="s">
        <v>131</v>
      </c>
      <c r="U46" s="19">
        <v>1</v>
      </c>
      <c r="V46" s="19">
        <v>-1</v>
      </c>
      <c r="W46" s="40">
        <v>-0.16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40.1</v>
      </c>
      <c r="G47" s="19">
        <v>39.700000000000003</v>
      </c>
      <c r="H47" s="36">
        <v>2.9775</v>
      </c>
      <c r="I47" s="19">
        <v>4</v>
      </c>
      <c r="J47" s="86">
        <f t="shared" si="4"/>
        <v>1.0075566750629685</v>
      </c>
      <c r="K47" s="40">
        <v>0.13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40.1</v>
      </c>
      <c r="S47" s="19" t="s">
        <v>132</v>
      </c>
      <c r="T47" s="19" t="s">
        <v>133</v>
      </c>
      <c r="U47" s="19">
        <v>1</v>
      </c>
      <c r="V47" s="19">
        <v>0</v>
      </c>
      <c r="W47" s="40">
        <v>-0.01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155</v>
      </c>
      <c r="G48" s="19">
        <v>151.80000000000001</v>
      </c>
      <c r="H48" s="36">
        <v>11.385</v>
      </c>
      <c r="I48" s="19">
        <v>4</v>
      </c>
      <c r="J48" s="86">
        <f t="shared" si="4"/>
        <v>2.1080368906455789</v>
      </c>
      <c r="K48" s="40">
        <v>0.28000000000000003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155</v>
      </c>
      <c r="S48" s="19" t="s">
        <v>134</v>
      </c>
      <c r="T48" s="19" t="s">
        <v>135</v>
      </c>
      <c r="U48" s="19">
        <v>1</v>
      </c>
      <c r="V48" s="19">
        <v>2</v>
      </c>
      <c r="W48" s="40">
        <v>0.73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147</v>
      </c>
      <c r="G49" s="19">
        <v>144.30000000000001</v>
      </c>
      <c r="H49" s="36">
        <v>10.8225</v>
      </c>
      <c r="I49" s="19">
        <v>4</v>
      </c>
      <c r="J49" s="86">
        <f t="shared" si="4"/>
        <v>1.8711018711018632</v>
      </c>
      <c r="K49" s="40">
        <v>0.25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147</v>
      </c>
      <c r="S49" s="19" t="s">
        <v>136</v>
      </c>
      <c r="T49" s="19" t="s">
        <v>137</v>
      </c>
      <c r="U49" s="19">
        <v>1</v>
      </c>
      <c r="V49" s="19">
        <v>1</v>
      </c>
      <c r="W49" s="40">
        <v>0.52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 t="s">
        <v>84</v>
      </c>
      <c r="G50" s="19">
        <v>100.8</v>
      </c>
      <c r="H50" s="36">
        <v>7.56</v>
      </c>
      <c r="I50" s="19">
        <v>4</v>
      </c>
      <c r="J50" s="86" t="s">
        <v>104</v>
      </c>
      <c r="K50" s="87" t="s">
        <v>89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 t="s">
        <v>84</v>
      </c>
      <c r="S50" s="19" t="s">
        <v>138</v>
      </c>
      <c r="T50" s="19" t="s">
        <v>139</v>
      </c>
      <c r="U50" s="19">
        <v>1</v>
      </c>
      <c r="V50" s="19"/>
      <c r="W50" s="95" t="s">
        <v>89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 t="s">
        <v>85</v>
      </c>
      <c r="G51" s="19">
        <v>147.69999999999999</v>
      </c>
      <c r="H51" s="36">
        <v>11.077499999999999</v>
      </c>
      <c r="I51" s="19">
        <v>4</v>
      </c>
      <c r="J51" s="86" t="s">
        <v>104</v>
      </c>
      <c r="K51" s="87" t="s">
        <v>89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 t="s">
        <v>85</v>
      </c>
      <c r="S51" s="19" t="s">
        <v>140</v>
      </c>
      <c r="T51" s="19" t="s">
        <v>141</v>
      </c>
      <c r="U51" s="19">
        <v>1</v>
      </c>
      <c r="V51" s="19"/>
      <c r="W51" s="95" t="s">
        <v>89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 t="s">
        <v>86</v>
      </c>
      <c r="G52" s="19">
        <v>57.98</v>
      </c>
      <c r="H52" s="36">
        <v>4.3484999999999996</v>
      </c>
      <c r="I52" s="19">
        <v>4</v>
      </c>
      <c r="J52" s="86" t="s">
        <v>104</v>
      </c>
      <c r="K52" s="87" t="s">
        <v>89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 t="s">
        <v>86</v>
      </c>
      <c r="S52" s="19" t="s">
        <v>142</v>
      </c>
      <c r="T52" s="19" t="s">
        <v>143</v>
      </c>
      <c r="U52" s="19">
        <v>1</v>
      </c>
      <c r="V52" s="19"/>
      <c r="W52" s="95" t="s">
        <v>89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 t="s">
        <v>87</v>
      </c>
      <c r="G53" s="19">
        <v>61.32</v>
      </c>
      <c r="H53" s="36">
        <v>4.5990000000000002</v>
      </c>
      <c r="I53" s="19">
        <v>4</v>
      </c>
      <c r="J53" s="86" t="s">
        <v>104</v>
      </c>
      <c r="K53" s="87" t="s">
        <v>89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 t="s">
        <v>87</v>
      </c>
      <c r="S53" s="19" t="s">
        <v>144</v>
      </c>
      <c r="T53" s="19" t="s">
        <v>145</v>
      </c>
      <c r="U53" s="19">
        <v>1</v>
      </c>
      <c r="V53" s="19"/>
      <c r="W53" s="95" t="s">
        <v>89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 t="s">
        <v>88</v>
      </c>
      <c r="G54" s="19">
        <v>68.13</v>
      </c>
      <c r="H54" s="36">
        <v>5.1097499999999991</v>
      </c>
      <c r="I54" s="19">
        <v>4</v>
      </c>
      <c r="J54" s="86" t="s">
        <v>104</v>
      </c>
      <c r="K54" s="87" t="s">
        <v>89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 t="s">
        <v>88</v>
      </c>
      <c r="S54" s="19" t="s">
        <v>146</v>
      </c>
      <c r="T54" s="19" t="s">
        <v>147</v>
      </c>
      <c r="U54" s="19">
        <v>1</v>
      </c>
      <c r="V54" s="19"/>
      <c r="W54" s="95" t="s">
        <v>89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137</v>
      </c>
      <c r="G55" s="19">
        <v>135.80000000000001</v>
      </c>
      <c r="H55" s="36">
        <v>10.185</v>
      </c>
      <c r="I55" s="19">
        <v>4</v>
      </c>
      <c r="J55" s="86">
        <f t="shared" si="4"/>
        <v>0.88365243004417415</v>
      </c>
      <c r="K55" s="40">
        <v>0.12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137</v>
      </c>
      <c r="S55" s="19" t="s">
        <v>148</v>
      </c>
      <c r="T55" s="19" t="s">
        <v>149</v>
      </c>
      <c r="U55" s="19">
        <v>1</v>
      </c>
      <c r="V55" s="19">
        <v>3</v>
      </c>
      <c r="W55" s="40">
        <v>0.82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61.7</v>
      </c>
      <c r="G56" s="19">
        <v>60.38</v>
      </c>
      <c r="H56" s="36">
        <v>4.5285000000000002</v>
      </c>
      <c r="I56" s="19">
        <v>4</v>
      </c>
      <c r="J56" s="86">
        <f t="shared" si="4"/>
        <v>2.1861543557469365</v>
      </c>
      <c r="K56" s="40">
        <v>0.28999999999999998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61.7</v>
      </c>
      <c r="S56" s="19" t="s">
        <v>150</v>
      </c>
      <c r="T56" s="19" t="s">
        <v>151</v>
      </c>
      <c r="U56" s="19">
        <v>1</v>
      </c>
      <c r="V56" s="19">
        <v>4</v>
      </c>
      <c r="W56" s="40">
        <v>0.65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217</v>
      </c>
      <c r="G57" s="19">
        <v>216.1</v>
      </c>
      <c r="H57" s="36">
        <v>16.2075</v>
      </c>
      <c r="I57" s="19">
        <v>4</v>
      </c>
      <c r="J57" s="86">
        <f t="shared" si="4"/>
        <v>0.41647385469690223</v>
      </c>
      <c r="K57" s="40">
        <v>0.06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217</v>
      </c>
      <c r="S57" s="19" t="s">
        <v>152</v>
      </c>
      <c r="T57" s="19" t="s">
        <v>153</v>
      </c>
      <c r="U57" s="19">
        <v>1</v>
      </c>
      <c r="V57" s="19">
        <v>1</v>
      </c>
      <c r="W57" s="40">
        <v>0.39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43.6</v>
      </c>
      <c r="G58" s="19">
        <v>55.59</v>
      </c>
      <c r="H58" s="36">
        <v>4.1692499999999999</v>
      </c>
      <c r="I58" s="19">
        <v>4</v>
      </c>
      <c r="J58" s="86">
        <f t="shared" si="4"/>
        <v>-21.568627450980394</v>
      </c>
      <c r="K58" s="88">
        <v>-2.88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43.6</v>
      </c>
      <c r="S58" s="19" t="s">
        <v>154</v>
      </c>
      <c r="T58" s="19" t="s">
        <v>155</v>
      </c>
      <c r="U58" s="19">
        <v>1</v>
      </c>
      <c r="V58" s="19">
        <v>-16</v>
      </c>
      <c r="W58" s="40">
        <v>-1.1399999999999999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107</v>
      </c>
      <c r="G59" s="19">
        <v>109.5</v>
      </c>
      <c r="H59" s="36">
        <v>8.2125000000000004</v>
      </c>
      <c r="I59" s="19">
        <v>4</v>
      </c>
      <c r="J59" s="86">
        <f t="shared" si="4"/>
        <v>-2.2831050228310499</v>
      </c>
      <c r="K59" s="40">
        <v>-0.3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107</v>
      </c>
      <c r="S59" s="19" t="s">
        <v>156</v>
      </c>
      <c r="T59" s="19" t="s">
        <v>157</v>
      </c>
      <c r="U59" s="19">
        <v>1</v>
      </c>
      <c r="V59" s="19">
        <v>0</v>
      </c>
      <c r="W59" s="40">
        <v>0.05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112</v>
      </c>
      <c r="G60" s="19">
        <v>112.9</v>
      </c>
      <c r="H60" s="36">
        <v>8.4674999999999994</v>
      </c>
      <c r="I60" s="19">
        <v>4</v>
      </c>
      <c r="J60" s="86">
        <f t="shared" si="4"/>
        <v>-0.79716563330381374</v>
      </c>
      <c r="K60" s="41">
        <v>-0.11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112</v>
      </c>
      <c r="S60" s="19" t="s">
        <v>158</v>
      </c>
      <c r="T60" s="19" t="s">
        <v>159</v>
      </c>
      <c r="U60" s="19">
        <v>1</v>
      </c>
      <c r="V60" s="19">
        <v>1</v>
      </c>
      <c r="W60" s="40">
        <v>0.31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11.54</v>
      </c>
      <c r="G61" s="19">
        <v>11.52</v>
      </c>
      <c r="H61" s="36">
        <v>0.15</v>
      </c>
      <c r="I61" s="19">
        <v>4</v>
      </c>
      <c r="J61" s="36">
        <f>F61-G61</f>
        <v>1.9999999999999574E-2</v>
      </c>
      <c r="K61" s="41">
        <f>(F61-G61)/H61</f>
        <v>0.1333333333333305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11.54</v>
      </c>
      <c r="S61" s="19" t="s">
        <v>194</v>
      </c>
      <c r="T61" s="96">
        <v>6.9842551597036492E-2</v>
      </c>
      <c r="U61" s="19">
        <v>1</v>
      </c>
      <c r="V61" s="19">
        <f>R61-S61</f>
        <v>9.9999999999997868E-3</v>
      </c>
      <c r="W61" s="41">
        <f>(R61-S61)/T61</f>
        <v>0.14317919049830505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3.98</v>
      </c>
      <c r="G62" s="19">
        <v>3.92</v>
      </c>
      <c r="H62" s="36">
        <v>0.15</v>
      </c>
      <c r="I62" s="19">
        <v>4</v>
      </c>
      <c r="J62" s="36">
        <f t="shared" ref="J62:J69" si="5">F62-G62</f>
        <v>6.0000000000000053E-2</v>
      </c>
      <c r="K62" s="41">
        <f t="shared" ref="K62:K69" si="6">(F62-G62)/H62</f>
        <v>0.40000000000000036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3.98</v>
      </c>
      <c r="S62" s="19" t="s">
        <v>195</v>
      </c>
      <c r="T62" s="96">
        <v>7.8777868000000001E-2</v>
      </c>
      <c r="U62" s="19">
        <v>1</v>
      </c>
      <c r="V62" s="19">
        <f t="shared" ref="V62:V69" si="7">R62-S62</f>
        <v>4.0000000000000036E-2</v>
      </c>
      <c r="W62" s="41">
        <f t="shared" ref="W62:W69" si="8">(R62-S62)/T62</f>
        <v>0.50775682327427341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15.99</v>
      </c>
      <c r="G63" s="19">
        <v>15.99</v>
      </c>
      <c r="H63" s="36">
        <v>0.15</v>
      </c>
      <c r="I63" s="19">
        <v>4</v>
      </c>
      <c r="J63" s="36">
        <f t="shared" si="5"/>
        <v>0</v>
      </c>
      <c r="K63" s="41">
        <f t="shared" si="6"/>
        <v>0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15.99</v>
      </c>
      <c r="S63" s="19" t="s">
        <v>196</v>
      </c>
      <c r="T63" s="96">
        <v>8.3734407999999996E-2</v>
      </c>
      <c r="U63" s="19">
        <v>1</v>
      </c>
      <c r="V63" s="19">
        <f t="shared" si="7"/>
        <v>1.9999999999999574E-2</v>
      </c>
      <c r="W63" s="41">
        <f t="shared" si="8"/>
        <v>0.23885043768386796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16.16</v>
      </c>
      <c r="G64" s="19">
        <v>16.04</v>
      </c>
      <c r="H64" s="36">
        <v>0.15</v>
      </c>
      <c r="I64" s="19">
        <v>4</v>
      </c>
      <c r="J64" s="36">
        <f t="shared" si="5"/>
        <v>0.12000000000000099</v>
      </c>
      <c r="K64" s="41">
        <f t="shared" si="6"/>
        <v>0.80000000000000671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16.16</v>
      </c>
      <c r="S64" s="19" t="s">
        <v>197</v>
      </c>
      <c r="T64" s="96">
        <v>8.7409444000000003E-2</v>
      </c>
      <c r="U64" s="19">
        <v>1</v>
      </c>
      <c r="V64" s="19">
        <f t="shared" si="7"/>
        <v>8.0000000000001847E-2</v>
      </c>
      <c r="W64" s="41">
        <f t="shared" si="8"/>
        <v>0.91523291236129867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8.2899999999999991</v>
      </c>
      <c r="G65" s="19">
        <v>8.2100000000000009</v>
      </c>
      <c r="H65" s="36">
        <v>0.15</v>
      </c>
      <c r="I65" s="19">
        <v>4</v>
      </c>
      <c r="J65" s="36">
        <f t="shared" si="5"/>
        <v>7.9999999999998295E-2</v>
      </c>
      <c r="K65" s="41">
        <f t="shared" si="6"/>
        <v>0.533333333333322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8.2899999999999991</v>
      </c>
      <c r="S65" s="19" t="s">
        <v>198</v>
      </c>
      <c r="T65" s="96">
        <v>9.4293472000000003E-2</v>
      </c>
      <c r="U65" s="19">
        <v>1</v>
      </c>
      <c r="V65" s="19">
        <f t="shared" si="7"/>
        <v>7.9999999999998295E-2</v>
      </c>
      <c r="W65" s="41">
        <f t="shared" si="8"/>
        <v>0.84841504192356276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9.75</v>
      </c>
      <c r="G66" s="19">
        <v>9.67</v>
      </c>
      <c r="H66" s="36">
        <v>0.15</v>
      </c>
      <c r="I66" s="19">
        <v>4</v>
      </c>
      <c r="J66" s="36">
        <f t="shared" si="5"/>
        <v>8.0000000000000071E-2</v>
      </c>
      <c r="K66" s="41">
        <f t="shared" si="6"/>
        <v>0.53333333333333388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9.75</v>
      </c>
      <c r="S66" s="36">
        <v>9.68</v>
      </c>
      <c r="T66" s="96">
        <v>8.1315473999999999E-2</v>
      </c>
      <c r="U66" s="19">
        <v>1</v>
      </c>
      <c r="V66" s="19">
        <f t="shared" si="7"/>
        <v>7.0000000000000284E-2</v>
      </c>
      <c r="W66" s="41">
        <f t="shared" si="8"/>
        <v>0.86084476369159801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5.4</v>
      </c>
      <c r="G67" s="19">
        <v>5.31</v>
      </c>
      <c r="H67" s="36">
        <v>0.15</v>
      </c>
      <c r="I67" s="19">
        <v>4</v>
      </c>
      <c r="J67" s="36">
        <f t="shared" si="5"/>
        <v>9.0000000000000746E-2</v>
      </c>
      <c r="K67" s="41">
        <f t="shared" si="6"/>
        <v>0.60000000000000497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5.4</v>
      </c>
      <c r="S67" s="19" t="s">
        <v>199</v>
      </c>
      <c r="T67" s="96">
        <v>7.6238812000000003E-2</v>
      </c>
      <c r="U67" s="19">
        <v>1</v>
      </c>
      <c r="V67" s="19">
        <f t="shared" si="7"/>
        <v>7.0000000000000284E-2</v>
      </c>
      <c r="W67" s="41">
        <f t="shared" si="8"/>
        <v>0.91816750764689614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12.03</v>
      </c>
      <c r="G68" s="19">
        <v>12.01</v>
      </c>
      <c r="H68" s="36">
        <v>0.15</v>
      </c>
      <c r="I68" s="19">
        <v>4</v>
      </c>
      <c r="J68" s="36">
        <f t="shared" si="5"/>
        <v>1.9999999999999574E-2</v>
      </c>
      <c r="K68" s="41">
        <f t="shared" si="6"/>
        <v>0.1333333333333305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12.03</v>
      </c>
      <c r="S68" s="19" t="s">
        <v>200</v>
      </c>
      <c r="T68" s="96">
        <v>4.7523006E-2</v>
      </c>
      <c r="U68" s="19">
        <v>1</v>
      </c>
      <c r="V68" s="19">
        <f t="shared" si="7"/>
        <v>3.9999999999999147E-2</v>
      </c>
      <c r="W68" s="41">
        <f t="shared" si="8"/>
        <v>0.84169759800125332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12.27</v>
      </c>
      <c r="G69" s="19">
        <v>12.19</v>
      </c>
      <c r="H69" s="36">
        <v>0.15</v>
      </c>
      <c r="I69" s="19">
        <v>4</v>
      </c>
      <c r="J69" s="36">
        <f t="shared" si="5"/>
        <v>8.0000000000000071E-2</v>
      </c>
      <c r="K69" s="41">
        <f t="shared" si="6"/>
        <v>0.53333333333333388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12.27</v>
      </c>
      <c r="S69" s="19" t="s">
        <v>201</v>
      </c>
      <c r="T69" s="96">
        <v>7.6338587999999999E-2</v>
      </c>
      <c r="U69" s="19">
        <v>1</v>
      </c>
      <c r="V69" s="19">
        <f t="shared" si="7"/>
        <v>8.9999999999999858E-2</v>
      </c>
      <c r="W69" s="41">
        <f t="shared" si="8"/>
        <v>1.1789581436848144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6.07</v>
      </c>
      <c r="G70" s="19">
        <v>5.95</v>
      </c>
      <c r="H70" s="36">
        <v>0.44624999999999998</v>
      </c>
      <c r="I70" s="19">
        <v>4</v>
      </c>
      <c r="J70" s="86">
        <f>((F70-G70)/G70)*100</f>
        <v>2.0168067226890773</v>
      </c>
      <c r="K70" s="41">
        <f>(F70-G70)/H70</f>
        <v>0.26890756302521035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6.07</v>
      </c>
      <c r="S70" s="19" t="s">
        <v>160</v>
      </c>
      <c r="T70" s="19" t="s">
        <v>161</v>
      </c>
      <c r="U70" s="19">
        <v>1</v>
      </c>
      <c r="V70" s="19">
        <v>1</v>
      </c>
      <c r="W70" s="40">
        <v>0.35</v>
      </c>
    </row>
    <row r="71" spans="1:23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6.22</v>
      </c>
      <c r="G71" s="100">
        <v>6.06</v>
      </c>
      <c r="H71" s="104">
        <v>0.45449999999999996</v>
      </c>
      <c r="I71" s="100">
        <v>4</v>
      </c>
      <c r="J71" s="103">
        <f>((F71-G71)/G71)*100</f>
        <v>2.6402640264026429</v>
      </c>
      <c r="K71" s="44">
        <f>(F71-G71)/H71</f>
        <v>0.35203520352035239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6.22</v>
      </c>
      <c r="S71" s="100" t="s">
        <v>162</v>
      </c>
      <c r="T71" s="100" t="s">
        <v>163</v>
      </c>
      <c r="U71" s="100">
        <v>1</v>
      </c>
      <c r="V71" s="108">
        <v>2</v>
      </c>
      <c r="W71" s="110">
        <v>0.79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headerFooter>
    <oddFooter>&amp;C&amp;P/1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32"/>
  <sheetViews>
    <sheetView topLeftCell="A2" zoomScale="70" zoomScaleNormal="70" zoomScalePageLayoutView="85" workbookViewId="0">
      <selection activeCell="K27" sqref="K27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700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25.8</v>
      </c>
      <c r="G14" s="71">
        <v>25</v>
      </c>
      <c r="H14" s="68">
        <f>G14*0.04</f>
        <v>1</v>
      </c>
      <c r="I14" s="68">
        <v>4</v>
      </c>
      <c r="J14" s="72">
        <v>3.2000000000000028</v>
      </c>
      <c r="K14" s="41">
        <f>(F14-G14)/(G14*0.04)</f>
        <v>0.80000000000000071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110.4</v>
      </c>
      <c r="G15" s="71">
        <v>109.4</v>
      </c>
      <c r="H15" s="68">
        <f>1</f>
        <v>1</v>
      </c>
      <c r="I15" s="68">
        <v>4</v>
      </c>
      <c r="J15" s="72">
        <v>0.91407678244972579</v>
      </c>
      <c r="K15" s="41">
        <f>(F15-G15)/1</f>
        <v>1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5.5</v>
      </c>
      <c r="G16" s="71">
        <v>5.32</v>
      </c>
      <c r="H16" s="68">
        <f t="shared" ref="H16:H21" si="0">((12.5-0.53*G16)/200)*G16</f>
        <v>0.25749864</v>
      </c>
      <c r="I16" s="68">
        <v>4</v>
      </c>
      <c r="J16" s="72">
        <v>3.3834586466165355</v>
      </c>
      <c r="K16" s="41">
        <f>(F16-G16)/(((12.5-0.53*G16)/2/100)*G16)</f>
        <v>0.69903281819274743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5.3</v>
      </c>
      <c r="G17" s="71">
        <v>5.32</v>
      </c>
      <c r="H17" s="68">
        <f t="shared" si="0"/>
        <v>0.25749864</v>
      </c>
      <c r="I17" s="68">
        <v>4</v>
      </c>
      <c r="J17" s="72">
        <v>-0.37593984962406879</v>
      </c>
      <c r="K17" s="41">
        <f t="shared" ref="K17:K21" si="1">(F17-G17)/(((12.5-0.53*G17)/2/100)*G17)</f>
        <v>-7.7670313132529409E-2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>
        <v>5.5</v>
      </c>
      <c r="G18" s="71">
        <v>5.31</v>
      </c>
      <c r="H18" s="68">
        <f t="shared" si="0"/>
        <v>0.25715533500000004</v>
      </c>
      <c r="I18" s="68">
        <v>4</v>
      </c>
      <c r="J18" s="72">
        <v>3.5781544256120603</v>
      </c>
      <c r="K18" s="41">
        <f t="shared" si="1"/>
        <v>0.73885303604531616</v>
      </c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14.5</v>
      </c>
      <c r="G19" s="71">
        <v>13.41</v>
      </c>
      <c r="H19" s="68">
        <f t="shared" si="0"/>
        <v>0.36158053499999998</v>
      </c>
      <c r="I19" s="68">
        <v>4</v>
      </c>
      <c r="J19" s="72">
        <v>8.1282624906785959</v>
      </c>
      <c r="K19" s="76">
        <f t="shared" si="1"/>
        <v>3.0145428044128533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13.6</v>
      </c>
      <c r="G20" s="71">
        <v>13.46</v>
      </c>
      <c r="H20" s="68">
        <f t="shared" si="0"/>
        <v>0.36114525999999997</v>
      </c>
      <c r="I20" s="68">
        <v>4</v>
      </c>
      <c r="J20" s="72">
        <v>1.0401188707280742</v>
      </c>
      <c r="K20" s="41">
        <f t="shared" si="1"/>
        <v>0.38765564858860063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>
        <v>14.3</v>
      </c>
      <c r="G21" s="71">
        <v>13.46</v>
      </c>
      <c r="H21" s="68">
        <f t="shared" si="0"/>
        <v>0.36114525999999997</v>
      </c>
      <c r="I21" s="68">
        <v>4</v>
      </c>
      <c r="J21" s="72">
        <v>6.2407132243684975</v>
      </c>
      <c r="K21" s="77">
        <f t="shared" si="1"/>
        <v>2.3259338915316232</v>
      </c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9.3000000000000007</v>
      </c>
      <c r="G22" s="71">
        <v>9.4600000000000009</v>
      </c>
      <c r="H22" s="68">
        <f>G22*0.075</f>
        <v>0.70950000000000002</v>
      </c>
      <c r="I22" s="68">
        <v>4</v>
      </c>
      <c r="J22" s="72">
        <v>-1.6913319238900648</v>
      </c>
      <c r="K22" s="41">
        <f>(F22-G22)/(0.075*G22)</f>
        <v>-0.22551092318534199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5.55</v>
      </c>
      <c r="G23" s="59">
        <v>5.6444018771382236</v>
      </c>
      <c r="H23" s="19">
        <f t="shared" ref="H23:H25" si="2">G23*0.075</f>
        <v>0.42333014078536674</v>
      </c>
      <c r="I23" s="19">
        <v>4</v>
      </c>
      <c r="J23" s="43">
        <v>-1.6724868142465896</v>
      </c>
      <c r="K23" s="41">
        <f>(F23-G23)/(0.075*G23)</f>
        <v>-0.22299824189954531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10.71</v>
      </c>
      <c r="G24" s="59">
        <v>10.612065760543674</v>
      </c>
      <c r="H24" s="19">
        <f t="shared" si="2"/>
        <v>0.7959049320407755</v>
      </c>
      <c r="I24" s="19">
        <v>4</v>
      </c>
      <c r="J24" s="43">
        <v>0.92285744987043727</v>
      </c>
      <c r="K24" s="41">
        <f>(F24-G24)/(0.075*G24)</f>
        <v>0.12304765998272497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18.29</v>
      </c>
      <c r="G25" s="59">
        <v>18.268395205659946</v>
      </c>
      <c r="H25" s="19">
        <f t="shared" si="2"/>
        <v>1.3701296404244958</v>
      </c>
      <c r="I25" s="19">
        <v>4</v>
      </c>
      <c r="J25" s="43">
        <v>0.11826323055108645</v>
      </c>
      <c r="K25" s="41">
        <f>(F25-G25)/(0.075*G25)</f>
        <v>1.5768430740144862E-2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>
        <v>0.05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>
        <v>0.05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84.52</v>
      </c>
      <c r="G28" s="36">
        <v>85.325447030550507</v>
      </c>
      <c r="H28" s="19">
        <f>G28*0.05</f>
        <v>4.2662723515275252</v>
      </c>
      <c r="I28" s="19">
        <v>4</v>
      </c>
      <c r="J28" s="43">
        <v>-0.94397047842260084</v>
      </c>
      <c r="K28" s="41">
        <f>(F28-G28)/(0.05*G28)</f>
        <v>-0.18879409568452021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100.72</v>
      </c>
      <c r="G29" s="36">
        <v>100.4535069071205</v>
      </c>
      <c r="H29" s="19">
        <f t="shared" ref="H29:H30" si="3">G29*0.05</f>
        <v>5.0226753453560251</v>
      </c>
      <c r="I29" s="19">
        <v>4</v>
      </c>
      <c r="J29" s="43">
        <v>0.2652899844760026</v>
      </c>
      <c r="K29" s="41">
        <f>(F29-G29)/(0.05*G29)</f>
        <v>5.3057996895200521E-2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143.22999999999999</v>
      </c>
      <c r="G30" s="36">
        <v>143.10331387513259</v>
      </c>
      <c r="H30" s="19">
        <f t="shared" si="3"/>
        <v>7.1551656937566293</v>
      </c>
      <c r="I30" s="19">
        <v>4</v>
      </c>
      <c r="J30" s="43">
        <v>8.8527736665795886E-2</v>
      </c>
      <c r="K30" s="41">
        <f>(F30-G30)/(0.05*G30)</f>
        <v>1.7705547333159176E-2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>
        <v>7.0000000000000007E-2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ht="15.75" thickBot="1" x14ac:dyDescent="0.3">
      <c r="A32" s="111" t="s">
        <v>75</v>
      </c>
      <c r="B32" s="112" t="s">
        <v>44</v>
      </c>
      <c r="C32" s="108">
        <v>24</v>
      </c>
      <c r="D32" s="113" t="s">
        <v>45</v>
      </c>
      <c r="E32" s="108" t="s">
        <v>46</v>
      </c>
      <c r="F32" s="104">
        <v>0.02</v>
      </c>
      <c r="G32" s="102">
        <v>0</v>
      </c>
      <c r="H32" s="108"/>
      <c r="I32" s="108"/>
      <c r="J32" s="114"/>
      <c r="K32" s="44"/>
      <c r="M32" s="111" t="s">
        <v>75</v>
      </c>
      <c r="N32" s="112" t="s">
        <v>44</v>
      </c>
      <c r="O32" s="108">
        <v>24</v>
      </c>
      <c r="P32" s="113" t="s">
        <v>45</v>
      </c>
      <c r="Q32" s="108" t="s">
        <v>46</v>
      </c>
      <c r="R32" s="104"/>
      <c r="S32" s="102"/>
      <c r="T32" s="108"/>
      <c r="U32" s="108"/>
      <c r="V32" s="105"/>
      <c r="W32" s="106"/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  <headerFooter>
    <oddFooter>&amp;C&amp;P/1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9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744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93</v>
      </c>
      <c r="G14" s="71">
        <v>91.2</v>
      </c>
      <c r="H14" s="68">
        <f>G14*0.04</f>
        <v>3.6480000000000001</v>
      </c>
      <c r="I14" s="68">
        <v>4</v>
      </c>
      <c r="J14" s="72">
        <v>1.9736842105263126</v>
      </c>
      <c r="K14" s="41">
        <f>(F14-G14)/(G14*0.04)</f>
        <v>0.49342105263157815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</v>
      </c>
      <c r="G15" s="71">
        <v>109.32</v>
      </c>
      <c r="H15" s="68">
        <f>1</f>
        <v>1</v>
      </c>
      <c r="I15" s="68">
        <v>4</v>
      </c>
      <c r="J15" s="72">
        <v>-0.29271862422245992</v>
      </c>
      <c r="K15" s="41">
        <f>(F15-G15)/1</f>
        <v>-0.31999999999999318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5.93</v>
      </c>
      <c r="G16" s="71">
        <v>5.28</v>
      </c>
      <c r="H16" s="68">
        <f>((12.5-0.53*G16)/200)*G16</f>
        <v>0.25612224</v>
      </c>
      <c r="I16" s="68">
        <v>4</v>
      </c>
      <c r="J16" s="72">
        <v>12.31060606060605</v>
      </c>
      <c r="K16" s="75">
        <f>(F16-G16)/(((12.5-0.53*G16)/2/100)*G16)</f>
        <v>2.5378506763020638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5.9</v>
      </c>
      <c r="G17" s="71">
        <v>5.31</v>
      </c>
      <c r="H17" s="68">
        <f>((12.5-0.53*G17)/200)*G17</f>
        <v>0.25715533500000004</v>
      </c>
      <c r="I17" s="68">
        <v>4</v>
      </c>
      <c r="J17" s="72">
        <v>11.111111111111125</v>
      </c>
      <c r="K17" s="75">
        <f t="shared" ref="K17:K20" si="0">(F17-G17)/(((12.5-0.53*G17)/2/100)*G17)</f>
        <v>2.2943331119301904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14.9</v>
      </c>
      <c r="G19" s="71">
        <v>13.41</v>
      </c>
      <c r="H19" s="68">
        <f>((12.5-0.53*G19)/200)*G19</f>
        <v>0.36158053499999998</v>
      </c>
      <c r="I19" s="68">
        <v>4</v>
      </c>
      <c r="J19" s="72">
        <v>11.111111111111112</v>
      </c>
      <c r="K19" s="42">
        <f t="shared" si="0"/>
        <v>4.1207970445643607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14.9</v>
      </c>
      <c r="G20" s="71">
        <v>13.43</v>
      </c>
      <c r="H20" s="68">
        <f>((12.5-0.53*G20)/200)*G20</f>
        <v>0.36140801499999997</v>
      </c>
      <c r="I20" s="68">
        <v>4</v>
      </c>
      <c r="J20" s="72">
        <v>10.945644080416981</v>
      </c>
      <c r="K20" s="42">
        <f t="shared" si="0"/>
        <v>4.0674250126965248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9.27</v>
      </c>
      <c r="G22" s="71">
        <v>9.4600000000000009</v>
      </c>
      <c r="H22" s="68">
        <f>G22*0.075</f>
        <v>0.70950000000000002</v>
      </c>
      <c r="I22" s="68">
        <v>4</v>
      </c>
      <c r="J22" s="72">
        <v>-2.0084566596194637</v>
      </c>
      <c r="K22" s="41">
        <f>(F22-G22)/(0.075*G22)</f>
        <v>-0.26779422128259517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5.6</v>
      </c>
      <c r="G23" s="59">
        <v>5.67442529137832</v>
      </c>
      <c r="H23" s="19">
        <f t="shared" ref="H23:H25" si="1">G23*0.075</f>
        <v>0.425581896853374</v>
      </c>
      <c r="I23" s="19">
        <v>4</v>
      </c>
      <c r="J23" s="43">
        <v>-1.3115917041220291</v>
      </c>
      <c r="K23" s="41">
        <f>(F23-G23)/(0.075*G23)</f>
        <v>-0.17487889388293723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11.5</v>
      </c>
      <c r="G24" s="59">
        <v>10.56703577853288</v>
      </c>
      <c r="H24" s="19">
        <f t="shared" si="1"/>
        <v>0.79252768338996593</v>
      </c>
      <c r="I24" s="19">
        <v>4</v>
      </c>
      <c r="J24" s="43">
        <v>8.8290059863566821</v>
      </c>
      <c r="K24" s="41">
        <f>(F24-G24)/(0.075*G24)</f>
        <v>1.177200798180891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18.2</v>
      </c>
      <c r="G25" s="59">
        <v>18.283393888094803</v>
      </c>
      <c r="H25" s="19">
        <f t="shared" si="1"/>
        <v>1.3712545416071102</v>
      </c>
      <c r="I25" s="19">
        <v>4</v>
      </c>
      <c r="J25" s="43">
        <v>-0.45611820543397985</v>
      </c>
      <c r="K25" s="41">
        <f>(F25-G25)/(0.075*G25)</f>
        <v>-6.0815760724530647E-2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>
        <v>0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>
        <v>0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84.9</v>
      </c>
      <c r="G28" s="36">
        <v>84.967647264230564</v>
      </c>
      <c r="H28" s="19">
        <f>G28*0.05</f>
        <v>4.2483823632115287</v>
      </c>
      <c r="I28" s="19">
        <v>4</v>
      </c>
      <c r="J28" s="43">
        <v>-7.9615319958419375E-2</v>
      </c>
      <c r="K28" s="41">
        <f>(F28-G28)/(0.05*G28)</f>
        <v>-1.5923063991683875E-2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135</v>
      </c>
      <c r="G29" s="36">
        <v>133.57699658048639</v>
      </c>
      <c r="H29" s="19">
        <f t="shared" ref="H29:H30" si="2">G29*0.05</f>
        <v>6.6788498290243199</v>
      </c>
      <c r="I29" s="19">
        <v>4</v>
      </c>
      <c r="J29" s="43">
        <v>1.0653057457061326</v>
      </c>
      <c r="K29" s="41">
        <f>(F29-G29)/(0.05*G29)</f>
        <v>0.21306114914122648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191</v>
      </c>
      <c r="G30" s="36">
        <v>190.95808749053555</v>
      </c>
      <c r="H30" s="19">
        <f t="shared" si="2"/>
        <v>9.5479043745267784</v>
      </c>
      <c r="I30" s="19">
        <v>4</v>
      </c>
      <c r="J30" s="43">
        <v>2.194853855903333E-2</v>
      </c>
      <c r="K30" s="41">
        <f>(F30-G30)/(0.05*G30)</f>
        <v>4.3897077118066653E-3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>
        <v>0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>
        <v>0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48.1</v>
      </c>
      <c r="G33" s="68">
        <v>45.75</v>
      </c>
      <c r="H33" s="71">
        <v>3.4312499999999999</v>
      </c>
      <c r="I33" s="68">
        <v>4</v>
      </c>
      <c r="J33" s="90">
        <f t="shared" ref="J33:J35" si="3">((F33-G33)/G33)*100</f>
        <v>5.1366120218579265</v>
      </c>
      <c r="K33" s="40">
        <v>0.68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48.1</v>
      </c>
      <c r="S33" s="68" t="s">
        <v>105</v>
      </c>
      <c r="T33" s="68" t="s">
        <v>106</v>
      </c>
      <c r="U33" s="68">
        <v>1</v>
      </c>
      <c r="V33" s="68">
        <v>4</v>
      </c>
      <c r="W33" s="40">
        <v>0.93</v>
      </c>
    </row>
    <row r="34" spans="1:23" ht="15.75" customHeight="1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97.3</v>
      </c>
      <c r="G34" s="68">
        <v>92.32</v>
      </c>
      <c r="H34" s="71">
        <v>6.9239999999999995</v>
      </c>
      <c r="I34" s="68">
        <v>4</v>
      </c>
      <c r="J34" s="90">
        <f t="shared" si="3"/>
        <v>5.3942807625649962</v>
      </c>
      <c r="K34" s="40">
        <v>0.72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97.3</v>
      </c>
      <c r="S34" s="68" t="s">
        <v>107</v>
      </c>
      <c r="T34" s="68" t="s">
        <v>108</v>
      </c>
      <c r="U34" s="68">
        <v>1</v>
      </c>
      <c r="V34" s="68">
        <v>5</v>
      </c>
      <c r="W34" s="94">
        <v>2.17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71.8</v>
      </c>
      <c r="G35" s="68">
        <v>68.67</v>
      </c>
      <c r="H35" s="71">
        <v>5.1502499999999998</v>
      </c>
      <c r="I35" s="68">
        <v>4</v>
      </c>
      <c r="J35" s="90">
        <f t="shared" si="3"/>
        <v>4.5580311635357438</v>
      </c>
      <c r="K35" s="40">
        <v>0.61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71.8</v>
      </c>
      <c r="S35" s="68" t="s">
        <v>109</v>
      </c>
      <c r="T35" s="68" t="s">
        <v>110</v>
      </c>
      <c r="U35" s="68">
        <v>1</v>
      </c>
      <c r="V35" s="68">
        <v>5</v>
      </c>
      <c r="W35" s="40">
        <v>1.42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28.3</v>
      </c>
      <c r="G36" s="68">
        <v>27.48</v>
      </c>
      <c r="H36" s="71">
        <v>2.0609999999999999</v>
      </c>
      <c r="I36" s="68">
        <v>4</v>
      </c>
      <c r="J36" s="90">
        <f>((F36-G36)/G36)*100</f>
        <v>2.9839883551673956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28.3</v>
      </c>
      <c r="S36" s="68" t="s">
        <v>111</v>
      </c>
      <c r="T36" s="68" t="s">
        <v>112</v>
      </c>
      <c r="U36" s="68">
        <v>1</v>
      </c>
      <c r="V36" s="68">
        <v>3</v>
      </c>
      <c r="W36" s="40">
        <v>0.59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26.4</v>
      </c>
      <c r="G37" s="68">
        <v>25.55</v>
      </c>
      <c r="H37" s="71">
        <v>1.91625</v>
      </c>
      <c r="I37" s="68">
        <v>4</v>
      </c>
      <c r="J37" s="90">
        <f t="shared" ref="J37:J60" si="4">((F37-G37)/G37)*100</f>
        <v>3.3268101761252362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26.4</v>
      </c>
      <c r="S37" s="68" t="s">
        <v>113</v>
      </c>
      <c r="T37" s="68" t="s">
        <v>114</v>
      </c>
      <c r="U37" s="68">
        <v>1</v>
      </c>
      <c r="V37" s="68">
        <v>4</v>
      </c>
      <c r="W37" s="40">
        <v>0.6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37.700000000000003</v>
      </c>
      <c r="G38" s="68">
        <v>33.33</v>
      </c>
      <c r="H38" s="71">
        <v>2.4997499999999997</v>
      </c>
      <c r="I38" s="68">
        <v>4</v>
      </c>
      <c r="J38" s="90">
        <f t="shared" si="4"/>
        <v>13.111311131113126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37.700000000000003</v>
      </c>
      <c r="S38" s="68" t="s">
        <v>115</v>
      </c>
      <c r="T38" s="68" t="s">
        <v>116</v>
      </c>
      <c r="U38" s="68">
        <v>1</v>
      </c>
      <c r="V38" s="68">
        <v>7</v>
      </c>
      <c r="W38" s="40">
        <v>0.84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140</v>
      </c>
      <c r="G39" s="68">
        <v>141.6</v>
      </c>
      <c r="H39" s="71">
        <v>10.62</v>
      </c>
      <c r="I39" s="68">
        <v>4</v>
      </c>
      <c r="J39" s="90">
        <f t="shared" si="4"/>
        <v>-1.1299435028248548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140</v>
      </c>
      <c r="S39" s="68" t="s">
        <v>117</v>
      </c>
      <c r="T39" s="68" t="s">
        <v>118</v>
      </c>
      <c r="U39" s="68">
        <v>1</v>
      </c>
      <c r="V39" s="68">
        <v>4</v>
      </c>
      <c r="W39" s="40">
        <v>1.51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127</v>
      </c>
      <c r="G40" s="68">
        <v>127.8</v>
      </c>
      <c r="H40" s="71">
        <v>9.5849999999999991</v>
      </c>
      <c r="I40" s="68">
        <v>4</v>
      </c>
      <c r="J40" s="90">
        <f t="shared" si="4"/>
        <v>-0.62597809076682087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127</v>
      </c>
      <c r="S40" s="68" t="s">
        <v>119</v>
      </c>
      <c r="T40" s="68" t="s">
        <v>120</v>
      </c>
      <c r="U40" s="68">
        <v>1</v>
      </c>
      <c r="V40" s="68">
        <v>4</v>
      </c>
      <c r="W40" s="40">
        <v>0.98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169</v>
      </c>
      <c r="G41" s="68">
        <v>162.5</v>
      </c>
      <c r="H41" s="71">
        <v>12.1875</v>
      </c>
      <c r="I41" s="68">
        <v>4</v>
      </c>
      <c r="J41" s="90">
        <f t="shared" si="4"/>
        <v>4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169</v>
      </c>
      <c r="S41" s="68" t="s">
        <v>121</v>
      </c>
      <c r="T41" s="68" t="s">
        <v>122</v>
      </c>
      <c r="U41" s="68">
        <v>1</v>
      </c>
      <c r="V41" s="68">
        <v>6</v>
      </c>
      <c r="W41" s="40">
        <v>1.26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78.400000000000006</v>
      </c>
      <c r="G42" s="68">
        <v>93.11</v>
      </c>
      <c r="H42" s="71">
        <v>6.98325</v>
      </c>
      <c r="I42" s="68">
        <v>4</v>
      </c>
      <c r="J42" s="90">
        <f t="shared" si="4"/>
        <v>-15.798517882074957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78.400000000000006</v>
      </c>
      <c r="S42" s="68" t="s">
        <v>123</v>
      </c>
      <c r="T42" s="68" t="s">
        <v>124</v>
      </c>
      <c r="U42" s="68">
        <v>1</v>
      </c>
      <c r="V42" s="68">
        <v>10</v>
      </c>
      <c r="W42" s="94">
        <v>2.5299999999999998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94.5</v>
      </c>
      <c r="G43" s="68">
        <v>115.2</v>
      </c>
      <c r="H43" s="71">
        <v>8.64</v>
      </c>
      <c r="I43" s="68">
        <v>4</v>
      </c>
      <c r="J43" s="90">
        <f t="shared" si="4"/>
        <v>-17.968750000000004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94.5</v>
      </c>
      <c r="S43" s="68" t="s">
        <v>125</v>
      </c>
      <c r="T43" s="68" t="s">
        <v>126</v>
      </c>
      <c r="U43" s="68">
        <v>1</v>
      </c>
      <c r="V43" s="68">
        <v>7</v>
      </c>
      <c r="W43" s="94">
        <v>2.4700000000000002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78.400000000000006</v>
      </c>
      <c r="G44" s="68">
        <v>95.01</v>
      </c>
      <c r="H44" s="71">
        <v>7.12575</v>
      </c>
      <c r="I44" s="68">
        <v>4</v>
      </c>
      <c r="J44" s="90">
        <f t="shared" si="4"/>
        <v>-17.482370276812969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78.400000000000006</v>
      </c>
      <c r="S44" s="68" t="s">
        <v>127</v>
      </c>
      <c r="T44" s="68" t="s">
        <v>128</v>
      </c>
      <c r="U44" s="68">
        <v>1</v>
      </c>
      <c r="V44" s="68">
        <v>7</v>
      </c>
      <c r="W44" s="94">
        <v>2.7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48.5</v>
      </c>
      <c r="G45" s="68">
        <v>45.75</v>
      </c>
      <c r="H45" s="71">
        <v>3.4312499999999999</v>
      </c>
      <c r="I45" s="68">
        <v>4</v>
      </c>
      <c r="J45" s="90">
        <f t="shared" si="4"/>
        <v>6.0109289617486334</v>
      </c>
      <c r="K45" s="41">
        <v>0.8</v>
      </c>
      <c r="L45" s="85"/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48.5</v>
      </c>
      <c r="S45" s="68" t="s">
        <v>129</v>
      </c>
      <c r="T45" s="68" t="s">
        <v>128</v>
      </c>
      <c r="U45" s="68">
        <v>1</v>
      </c>
      <c r="V45" s="68">
        <v>5</v>
      </c>
      <c r="W45" s="40">
        <v>1.08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94.4</v>
      </c>
      <c r="G46" s="19">
        <v>80.45</v>
      </c>
      <c r="H46" s="36">
        <v>6.0337500000000004</v>
      </c>
      <c r="I46" s="19">
        <v>4</v>
      </c>
      <c r="J46" s="86">
        <f t="shared" si="4"/>
        <v>17.339962709757618</v>
      </c>
      <c r="K46" s="75">
        <v>2.31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94.4</v>
      </c>
      <c r="S46" s="19" t="s">
        <v>130</v>
      </c>
      <c r="T46" s="19" t="s">
        <v>131</v>
      </c>
      <c r="U46" s="19">
        <v>1</v>
      </c>
      <c r="V46" s="19">
        <v>16</v>
      </c>
      <c r="W46" s="95">
        <v>4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48.9</v>
      </c>
      <c r="G47" s="19">
        <v>39.700000000000003</v>
      </c>
      <c r="H47" s="36">
        <v>2.9775</v>
      </c>
      <c r="I47" s="19">
        <v>4</v>
      </c>
      <c r="J47" s="86">
        <f t="shared" si="4"/>
        <v>23.173803526448349</v>
      </c>
      <c r="K47" s="42">
        <v>3.09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48.9</v>
      </c>
      <c r="S47" s="19" t="s">
        <v>132</v>
      </c>
      <c r="T47" s="19" t="s">
        <v>133</v>
      </c>
      <c r="U47" s="19">
        <v>1</v>
      </c>
      <c r="V47" s="19">
        <v>22</v>
      </c>
      <c r="W47" s="95">
        <v>6.33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165</v>
      </c>
      <c r="G48" s="19">
        <v>151.80000000000001</v>
      </c>
      <c r="H48" s="36">
        <v>11.385</v>
      </c>
      <c r="I48" s="19">
        <v>4</v>
      </c>
      <c r="J48" s="86">
        <f t="shared" si="4"/>
        <v>8.6956521739130341</v>
      </c>
      <c r="K48" s="40">
        <v>1.1599999999999999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165</v>
      </c>
      <c r="S48" s="19" t="s">
        <v>134</v>
      </c>
      <c r="T48" s="19" t="s">
        <v>135</v>
      </c>
      <c r="U48" s="19">
        <v>1</v>
      </c>
      <c r="V48" s="19">
        <v>8</v>
      </c>
      <c r="W48" s="95">
        <v>3.25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158</v>
      </c>
      <c r="G49" s="19">
        <v>144.30000000000001</v>
      </c>
      <c r="H49" s="36">
        <v>10.8225</v>
      </c>
      <c r="I49" s="19">
        <v>4</v>
      </c>
      <c r="J49" s="86">
        <f t="shared" si="4"/>
        <v>9.4941094941094857</v>
      </c>
      <c r="K49" s="40">
        <v>1.27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158</v>
      </c>
      <c r="S49" s="19" t="s">
        <v>136</v>
      </c>
      <c r="T49" s="19" t="s">
        <v>137</v>
      </c>
      <c r="U49" s="19">
        <v>1</v>
      </c>
      <c r="V49" s="19">
        <v>9</v>
      </c>
      <c r="W49" s="95">
        <v>3.36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100</v>
      </c>
      <c r="G50" s="19">
        <v>100.8</v>
      </c>
      <c r="H50" s="36">
        <v>7.56</v>
      </c>
      <c r="I50" s="19">
        <v>4</v>
      </c>
      <c r="J50" s="86">
        <f t="shared" si="4"/>
        <v>-0.79365079365079083</v>
      </c>
      <c r="K50" s="40">
        <v>-0.11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100</v>
      </c>
      <c r="S50" s="19" t="s">
        <v>138</v>
      </c>
      <c r="T50" s="19" t="s">
        <v>139</v>
      </c>
      <c r="U50" s="19">
        <v>1</v>
      </c>
      <c r="V50" s="19">
        <v>-3</v>
      </c>
      <c r="W50" s="40">
        <v>-0.66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154</v>
      </c>
      <c r="G51" s="19">
        <v>147.69999999999999</v>
      </c>
      <c r="H51" s="36">
        <v>11.077499999999999</v>
      </c>
      <c r="I51" s="19">
        <v>4</v>
      </c>
      <c r="J51" s="86">
        <f t="shared" si="4"/>
        <v>4.2654028436019038</v>
      </c>
      <c r="K51" s="40">
        <v>0.56999999999999995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154</v>
      </c>
      <c r="S51" s="19" t="s">
        <v>140</v>
      </c>
      <c r="T51" s="19" t="s">
        <v>141</v>
      </c>
      <c r="U51" s="19">
        <v>1</v>
      </c>
      <c r="V51" s="19">
        <v>5</v>
      </c>
      <c r="W51" s="40">
        <v>1.19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56.8</v>
      </c>
      <c r="G52" s="19">
        <v>57.98</v>
      </c>
      <c r="H52" s="36">
        <v>4.3484999999999996</v>
      </c>
      <c r="I52" s="19">
        <v>4</v>
      </c>
      <c r="J52" s="86">
        <f t="shared" si="4"/>
        <v>-2.0351845463953087</v>
      </c>
      <c r="K52" s="40">
        <v>-0.27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56.8</v>
      </c>
      <c r="S52" s="19" t="s">
        <v>142</v>
      </c>
      <c r="T52" s="19" t="s">
        <v>143</v>
      </c>
      <c r="U52" s="19">
        <v>1</v>
      </c>
      <c r="V52" s="19">
        <v>-1</v>
      </c>
      <c r="W52" s="40">
        <v>-0.1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65.400000000000006</v>
      </c>
      <c r="G53" s="19">
        <v>61.32</v>
      </c>
      <c r="H53" s="36">
        <v>4.5990000000000002</v>
      </c>
      <c r="I53" s="19">
        <v>4</v>
      </c>
      <c r="J53" s="86">
        <f t="shared" si="4"/>
        <v>6.6536203522504982</v>
      </c>
      <c r="K53" s="40">
        <v>0.89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65.400000000000006</v>
      </c>
      <c r="S53" s="19" t="s">
        <v>144</v>
      </c>
      <c r="T53" s="19" t="s">
        <v>145</v>
      </c>
      <c r="U53" s="19">
        <v>1</v>
      </c>
      <c r="V53" s="19">
        <v>6</v>
      </c>
      <c r="W53" s="40">
        <v>1.2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69.7</v>
      </c>
      <c r="G54" s="19">
        <v>68.13</v>
      </c>
      <c r="H54" s="36">
        <v>5.1097499999999991</v>
      </c>
      <c r="I54" s="19">
        <v>4</v>
      </c>
      <c r="J54" s="86">
        <f t="shared" si="4"/>
        <v>2.3044180243651953</v>
      </c>
      <c r="K54" s="40">
        <v>0.31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69.7</v>
      </c>
      <c r="S54" s="19" t="s">
        <v>146</v>
      </c>
      <c r="T54" s="19" t="s">
        <v>147</v>
      </c>
      <c r="U54" s="19">
        <v>1</v>
      </c>
      <c r="V54" s="19">
        <v>3</v>
      </c>
      <c r="W54" s="40">
        <v>1.25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132</v>
      </c>
      <c r="G55" s="19">
        <v>135.80000000000001</v>
      </c>
      <c r="H55" s="36">
        <v>10.185</v>
      </c>
      <c r="I55" s="19">
        <v>4</v>
      </c>
      <c r="J55" s="86">
        <f t="shared" si="4"/>
        <v>-2.7982326951399199</v>
      </c>
      <c r="K55" s="40">
        <v>-0.37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132</v>
      </c>
      <c r="S55" s="19" t="s">
        <v>148</v>
      </c>
      <c r="T55" s="19" t="s">
        <v>149</v>
      </c>
      <c r="U55" s="19">
        <v>1</v>
      </c>
      <c r="V55" s="19">
        <v>-1</v>
      </c>
      <c r="W55" s="40">
        <v>-0.23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58.7</v>
      </c>
      <c r="G56" s="19">
        <v>60.38</v>
      </c>
      <c r="H56" s="36">
        <v>4.5285000000000002</v>
      </c>
      <c r="I56" s="19">
        <v>4</v>
      </c>
      <c r="J56" s="86">
        <f t="shared" si="4"/>
        <v>-2.782378270950645</v>
      </c>
      <c r="K56" s="40">
        <v>-0.37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58.7</v>
      </c>
      <c r="S56" s="19" t="s">
        <v>150</v>
      </c>
      <c r="T56" s="19" t="s">
        <v>151</v>
      </c>
      <c r="U56" s="19">
        <v>1</v>
      </c>
      <c r="V56" s="19">
        <v>-1</v>
      </c>
      <c r="W56" s="40">
        <v>-0.21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211</v>
      </c>
      <c r="G57" s="19">
        <v>216.1</v>
      </c>
      <c r="H57" s="36">
        <v>16.2075</v>
      </c>
      <c r="I57" s="19">
        <v>4</v>
      </c>
      <c r="J57" s="86">
        <f t="shared" si="4"/>
        <v>-2.3600185099490951</v>
      </c>
      <c r="K57" s="40">
        <v>-0.31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211</v>
      </c>
      <c r="S57" s="19" t="s">
        <v>152</v>
      </c>
      <c r="T57" s="19" t="s">
        <v>153</v>
      </c>
      <c r="U57" s="19">
        <v>1</v>
      </c>
      <c r="V57" s="19">
        <v>-1</v>
      </c>
      <c r="W57" s="40">
        <v>-0.32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56.3</v>
      </c>
      <c r="G58" s="19">
        <v>55.59</v>
      </c>
      <c r="H58" s="36">
        <v>4.1692499999999999</v>
      </c>
      <c r="I58" s="19">
        <v>4</v>
      </c>
      <c r="J58" s="86">
        <f t="shared" si="4"/>
        <v>1.2772081309587942</v>
      </c>
      <c r="K58" s="40">
        <v>0.17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56.3</v>
      </c>
      <c r="S58" s="19" t="s">
        <v>154</v>
      </c>
      <c r="T58" s="19" t="s">
        <v>155</v>
      </c>
      <c r="U58" s="19">
        <v>1</v>
      </c>
      <c r="V58" s="19">
        <v>8</v>
      </c>
      <c r="W58" s="40">
        <v>0.56000000000000005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109</v>
      </c>
      <c r="G59" s="19">
        <v>109.5</v>
      </c>
      <c r="H59" s="36">
        <v>8.2125000000000004</v>
      </c>
      <c r="I59" s="19">
        <v>4</v>
      </c>
      <c r="J59" s="86">
        <f t="shared" si="4"/>
        <v>-0.45662100456621002</v>
      </c>
      <c r="K59" s="40">
        <v>-0.06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109</v>
      </c>
      <c r="S59" s="19" t="s">
        <v>156</v>
      </c>
      <c r="T59" s="19" t="s">
        <v>157</v>
      </c>
      <c r="U59" s="19">
        <v>1</v>
      </c>
      <c r="V59" s="19">
        <v>2</v>
      </c>
      <c r="W59" s="40">
        <v>0.37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112</v>
      </c>
      <c r="G60" s="19">
        <v>112.9</v>
      </c>
      <c r="H60" s="36">
        <v>8.4674999999999994</v>
      </c>
      <c r="I60" s="19">
        <v>4</v>
      </c>
      <c r="J60" s="86">
        <f t="shared" si="4"/>
        <v>-0.79716563330381374</v>
      </c>
      <c r="K60" s="41">
        <v>-0.11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112</v>
      </c>
      <c r="S60" s="19" t="s">
        <v>158</v>
      </c>
      <c r="T60" s="19" t="s">
        <v>159</v>
      </c>
      <c r="U60" s="19">
        <v>1</v>
      </c>
      <c r="V60" s="19">
        <v>2</v>
      </c>
      <c r="W60" s="40">
        <v>0.31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11.44</v>
      </c>
      <c r="G61" s="19">
        <v>11.52</v>
      </c>
      <c r="H61" s="36">
        <v>0.15</v>
      </c>
      <c r="I61" s="19">
        <v>4</v>
      </c>
      <c r="J61" s="36">
        <f>F61-G61</f>
        <v>-8.0000000000000071E-2</v>
      </c>
      <c r="K61" s="41">
        <f>(F61-G61)/H61</f>
        <v>-0.53333333333333388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11.44</v>
      </c>
      <c r="S61" s="19" t="s">
        <v>194</v>
      </c>
      <c r="T61" s="96">
        <v>6.9842551597036492E-2</v>
      </c>
      <c r="U61" s="19">
        <v>1</v>
      </c>
      <c r="V61" s="19">
        <f>R61-S61</f>
        <v>-8.9999999999999858E-2</v>
      </c>
      <c r="W61" s="41">
        <f>(R61-S61)/T61</f>
        <v>-1.2886127144847708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3.91</v>
      </c>
      <c r="G62" s="19">
        <v>3.92</v>
      </c>
      <c r="H62" s="36">
        <v>0.15</v>
      </c>
      <c r="I62" s="19">
        <v>4</v>
      </c>
      <c r="J62" s="36">
        <f t="shared" ref="J62:J69" si="5">F62-G62</f>
        <v>-9.9999999999997868E-3</v>
      </c>
      <c r="K62" s="41">
        <f t="shared" ref="K62:K69" si="6">(F62-G62)/H62</f>
        <v>-6.666666666666525E-2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3.91</v>
      </c>
      <c r="S62" s="19" t="s">
        <v>195</v>
      </c>
      <c r="T62" s="96">
        <v>7.8777868000000001E-2</v>
      </c>
      <c r="U62" s="19">
        <v>1</v>
      </c>
      <c r="V62" s="19">
        <f t="shared" ref="V62:V69" si="7">R62-S62</f>
        <v>-2.9999999999999805E-2</v>
      </c>
      <c r="W62" s="41">
        <f t="shared" ref="W62:W69" si="8">(R62-S62)/T62</f>
        <v>-0.3808176174557022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15.82</v>
      </c>
      <c r="G63" s="19">
        <v>15.99</v>
      </c>
      <c r="H63" s="36">
        <v>0.15</v>
      </c>
      <c r="I63" s="19">
        <v>4</v>
      </c>
      <c r="J63" s="36">
        <f t="shared" si="5"/>
        <v>-0.16999999999999993</v>
      </c>
      <c r="K63" s="41">
        <f t="shared" si="6"/>
        <v>-1.1333333333333329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15.82</v>
      </c>
      <c r="S63" s="19" t="s">
        <v>196</v>
      </c>
      <c r="T63" s="96">
        <v>8.3734407999999996E-2</v>
      </c>
      <c r="U63" s="19">
        <v>1</v>
      </c>
      <c r="V63" s="19">
        <f t="shared" si="7"/>
        <v>-0.15000000000000036</v>
      </c>
      <c r="W63" s="41">
        <f t="shared" si="8"/>
        <v>-1.7913782826290521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15.93</v>
      </c>
      <c r="G64" s="19">
        <v>16.04</v>
      </c>
      <c r="H64" s="36">
        <v>0.15</v>
      </c>
      <c r="I64" s="19">
        <v>4</v>
      </c>
      <c r="J64" s="36">
        <f t="shared" si="5"/>
        <v>-0.10999999999999943</v>
      </c>
      <c r="K64" s="41">
        <f t="shared" si="6"/>
        <v>-0.73333333333332962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15.93</v>
      </c>
      <c r="S64" s="19" t="s">
        <v>197</v>
      </c>
      <c r="T64" s="96">
        <v>8.7409444000000003E-2</v>
      </c>
      <c r="U64" s="19">
        <v>1</v>
      </c>
      <c r="V64" s="19">
        <f t="shared" si="7"/>
        <v>-0.14999999999999858</v>
      </c>
      <c r="W64" s="41">
        <f t="shared" si="8"/>
        <v>-1.7160617106773792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8.1300000000000008</v>
      </c>
      <c r="G65" s="19">
        <v>8.2100000000000009</v>
      </c>
      <c r="H65" s="36">
        <v>0.15</v>
      </c>
      <c r="I65" s="19">
        <v>4</v>
      </c>
      <c r="J65" s="36">
        <f t="shared" si="5"/>
        <v>-8.0000000000000071E-2</v>
      </c>
      <c r="K65" s="41">
        <f t="shared" si="6"/>
        <v>-0.53333333333333388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8.1300000000000008</v>
      </c>
      <c r="S65" s="19" t="s">
        <v>198</v>
      </c>
      <c r="T65" s="96">
        <v>9.4293472000000003E-2</v>
      </c>
      <c r="U65" s="19">
        <v>1</v>
      </c>
      <c r="V65" s="19">
        <f t="shared" si="7"/>
        <v>-8.0000000000000071E-2</v>
      </c>
      <c r="W65" s="41">
        <f t="shared" si="8"/>
        <v>-0.84841504192358164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9.58</v>
      </c>
      <c r="G66" s="19">
        <v>9.67</v>
      </c>
      <c r="H66" s="36">
        <v>0.15</v>
      </c>
      <c r="I66" s="19">
        <v>4</v>
      </c>
      <c r="J66" s="36">
        <f t="shared" si="5"/>
        <v>-8.9999999999999858E-2</v>
      </c>
      <c r="K66" s="41">
        <f t="shared" si="6"/>
        <v>-0.59999999999999909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9.58</v>
      </c>
      <c r="S66" s="36">
        <v>9.68</v>
      </c>
      <c r="T66" s="96">
        <v>8.1315473999999999E-2</v>
      </c>
      <c r="U66" s="19">
        <v>1</v>
      </c>
      <c r="V66" s="19">
        <f t="shared" si="7"/>
        <v>-9.9999999999999645E-2</v>
      </c>
      <c r="W66" s="41">
        <f t="shared" si="8"/>
        <v>-1.2297782338451306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5.27</v>
      </c>
      <c r="G67" s="19">
        <v>5.31</v>
      </c>
      <c r="H67" s="36">
        <v>0.15</v>
      </c>
      <c r="I67" s="19">
        <v>4</v>
      </c>
      <c r="J67" s="36">
        <f t="shared" si="5"/>
        <v>-4.0000000000000036E-2</v>
      </c>
      <c r="K67" s="41">
        <f t="shared" si="6"/>
        <v>-0.26666666666666694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5.27</v>
      </c>
      <c r="S67" s="19" t="s">
        <v>199</v>
      </c>
      <c r="T67" s="96">
        <v>7.6238812000000003E-2</v>
      </c>
      <c r="U67" s="19">
        <v>1</v>
      </c>
      <c r="V67" s="19">
        <f t="shared" si="7"/>
        <v>-6.0000000000000497E-2</v>
      </c>
      <c r="W67" s="41">
        <f t="shared" si="8"/>
        <v>-0.78700072084020012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11.86</v>
      </c>
      <c r="G68" s="19">
        <v>12.01</v>
      </c>
      <c r="H68" s="36">
        <v>0.15</v>
      </c>
      <c r="I68" s="19">
        <v>4</v>
      </c>
      <c r="J68" s="36">
        <f t="shared" si="5"/>
        <v>-0.15000000000000036</v>
      </c>
      <c r="K68" s="41">
        <f t="shared" si="6"/>
        <v>-1.0000000000000024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11.86</v>
      </c>
      <c r="S68" s="19" t="s">
        <v>200</v>
      </c>
      <c r="T68" s="96">
        <v>4.7523006E-2</v>
      </c>
      <c r="U68" s="19">
        <v>1</v>
      </c>
      <c r="V68" s="19">
        <f t="shared" si="7"/>
        <v>-0.13000000000000078</v>
      </c>
      <c r="W68" s="97">
        <f t="shared" si="8"/>
        <v>-2.735517193504148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12.06</v>
      </c>
      <c r="G69" s="19">
        <v>12.19</v>
      </c>
      <c r="H69" s="36">
        <v>0.15</v>
      </c>
      <c r="I69" s="19">
        <v>4</v>
      </c>
      <c r="J69" s="36">
        <f t="shared" si="5"/>
        <v>-0.12999999999999901</v>
      </c>
      <c r="K69" s="41">
        <f t="shared" si="6"/>
        <v>-0.86666666666666003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12.06</v>
      </c>
      <c r="S69" s="19" t="s">
        <v>201</v>
      </c>
      <c r="T69" s="96">
        <v>7.6338587999999999E-2</v>
      </c>
      <c r="U69" s="19">
        <v>1</v>
      </c>
      <c r="V69" s="19">
        <f t="shared" si="7"/>
        <v>-0.11999999999999922</v>
      </c>
      <c r="W69" s="41">
        <f t="shared" si="8"/>
        <v>-1.571944191579745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5.93</v>
      </c>
      <c r="G70" s="19">
        <v>5.95</v>
      </c>
      <c r="H70" s="36">
        <v>0.44624999999999998</v>
      </c>
      <c r="I70" s="19">
        <v>4</v>
      </c>
      <c r="J70" s="86">
        <f>((F70-G70)/G70)*100</f>
        <v>-0.33613445378152035</v>
      </c>
      <c r="K70" s="41">
        <f>(F70-G70)/H70</f>
        <v>-4.4817927170869382E-2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5.93</v>
      </c>
      <c r="S70" s="19" t="s">
        <v>160</v>
      </c>
      <c r="T70" s="19" t="s">
        <v>161</v>
      </c>
      <c r="U70" s="19">
        <v>1</v>
      </c>
      <c r="V70" s="19">
        <v>-2</v>
      </c>
      <c r="W70" s="40">
        <v>-1.06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6.05</v>
      </c>
      <c r="G71" s="58">
        <v>6.06</v>
      </c>
      <c r="H71" s="59">
        <v>0.45449999999999996</v>
      </c>
      <c r="I71" s="58">
        <v>4</v>
      </c>
      <c r="J71" s="91">
        <f>((F71-G71)/G71)*100</f>
        <v>-0.16501650165016152</v>
      </c>
      <c r="K71" s="41">
        <f>(F71-G71)/H71</f>
        <v>-2.2002200220021535E-2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6.05</v>
      </c>
      <c r="S71" s="58" t="s">
        <v>162</v>
      </c>
      <c r="T71" s="58" t="s">
        <v>163</v>
      </c>
      <c r="U71" s="58">
        <v>1</v>
      </c>
      <c r="V71" s="19">
        <v>-1</v>
      </c>
      <c r="W71" s="40">
        <v>-0.66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74.3</v>
      </c>
      <c r="G72" s="61">
        <v>72.819999999999993</v>
      </c>
      <c r="H72" s="70">
        <v>5.4614999999999991</v>
      </c>
      <c r="I72" s="61">
        <v>4</v>
      </c>
      <c r="J72" s="90">
        <f t="shared" ref="J72:J86" si="9">((F72-G72)/G72)*100</f>
        <v>2.0324086789343645</v>
      </c>
      <c r="K72" s="41">
        <v>0.27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74.3</v>
      </c>
      <c r="S72" s="61" t="s">
        <v>164</v>
      </c>
      <c r="T72" s="61" t="s">
        <v>165</v>
      </c>
      <c r="U72" s="61">
        <v>2</v>
      </c>
      <c r="V72" s="61">
        <v>5</v>
      </c>
      <c r="W72" s="40">
        <v>1.1399999999999999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149</v>
      </c>
      <c r="G73" s="61">
        <v>141.80000000000001</v>
      </c>
      <c r="H73" s="70">
        <v>10.635</v>
      </c>
      <c r="I73" s="61">
        <v>4</v>
      </c>
      <c r="J73" s="90">
        <f t="shared" si="9"/>
        <v>5.0775740479548572</v>
      </c>
      <c r="K73" s="41">
        <v>0.68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149</v>
      </c>
      <c r="S73" s="61" t="s">
        <v>166</v>
      </c>
      <c r="T73" s="61" t="s">
        <v>167</v>
      </c>
      <c r="U73" s="61">
        <v>2</v>
      </c>
      <c r="V73" s="61">
        <v>5</v>
      </c>
      <c r="W73" s="40">
        <v>1.21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162</v>
      </c>
      <c r="G74" s="61">
        <v>154.4</v>
      </c>
      <c r="H74" s="70">
        <v>11.58</v>
      </c>
      <c r="I74" s="61">
        <v>4</v>
      </c>
      <c r="J74" s="90">
        <f t="shared" si="9"/>
        <v>4.9222797927461102</v>
      </c>
      <c r="K74" s="41">
        <v>0.66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162</v>
      </c>
      <c r="S74" s="61" t="s">
        <v>168</v>
      </c>
      <c r="T74" s="61" t="s">
        <v>169</v>
      </c>
      <c r="U74" s="61">
        <v>2</v>
      </c>
      <c r="V74" s="61">
        <v>5</v>
      </c>
      <c r="W74" s="40">
        <v>1.2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44.6</v>
      </c>
      <c r="G75" s="61">
        <v>43.88</v>
      </c>
      <c r="H75" s="70">
        <v>3.2909999999999999</v>
      </c>
      <c r="I75" s="61">
        <v>4</v>
      </c>
      <c r="J75" s="90">
        <f t="shared" si="9"/>
        <v>1.6408386508659956</v>
      </c>
      <c r="K75" s="41">
        <v>0.22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44.6</v>
      </c>
      <c r="S75" s="61" t="s">
        <v>170</v>
      </c>
      <c r="T75" s="61" t="s">
        <v>171</v>
      </c>
      <c r="U75" s="61">
        <v>2</v>
      </c>
      <c r="V75" s="61">
        <v>4</v>
      </c>
      <c r="W75" s="40">
        <v>0.88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17.5</v>
      </c>
      <c r="G76" s="61">
        <v>66.959999999999994</v>
      </c>
      <c r="H76" s="70">
        <v>5.0219999999999994</v>
      </c>
      <c r="I76" s="61">
        <v>4</v>
      </c>
      <c r="J76" s="90">
        <f t="shared" si="9"/>
        <v>-73.86499402628435</v>
      </c>
      <c r="K76" s="42">
        <v>-9.85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17.5</v>
      </c>
      <c r="S76" s="61" t="s">
        <v>172</v>
      </c>
      <c r="T76" s="61" t="s">
        <v>173</v>
      </c>
      <c r="U76" s="61">
        <v>2</v>
      </c>
      <c r="V76" s="61">
        <v>-70</v>
      </c>
      <c r="W76" s="94">
        <v>-2.79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 t="s">
        <v>90</v>
      </c>
      <c r="G77" s="61">
        <v>62.39</v>
      </c>
      <c r="H77" s="70">
        <v>4.6792499999999997</v>
      </c>
      <c r="I77" s="61">
        <v>4</v>
      </c>
      <c r="J77" s="90" t="s">
        <v>104</v>
      </c>
      <c r="K77" s="42">
        <v>-12.27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 t="s">
        <v>90</v>
      </c>
      <c r="S77" s="61" t="s">
        <v>174</v>
      </c>
      <c r="T77" s="61" t="s">
        <v>175</v>
      </c>
      <c r="U77" s="61">
        <v>2</v>
      </c>
      <c r="V77" s="61"/>
      <c r="W77" s="95">
        <v>-3.74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102</v>
      </c>
      <c r="G78" s="61">
        <v>100.8</v>
      </c>
      <c r="H78" s="70">
        <v>7.56</v>
      </c>
      <c r="I78" s="61">
        <v>4</v>
      </c>
      <c r="J78" s="90">
        <f t="shared" si="9"/>
        <v>1.1904761904761934</v>
      </c>
      <c r="K78" s="41">
        <v>0.16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102</v>
      </c>
      <c r="S78" s="61" t="s">
        <v>176</v>
      </c>
      <c r="T78" s="61" t="s">
        <v>177</v>
      </c>
      <c r="U78" s="61">
        <v>2</v>
      </c>
      <c r="V78" s="61">
        <v>-3</v>
      </c>
      <c r="W78" s="40">
        <v>-0.49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145</v>
      </c>
      <c r="G79" s="61">
        <v>150.9</v>
      </c>
      <c r="H79" s="70">
        <v>11.317500000000001</v>
      </c>
      <c r="I79" s="61">
        <v>4</v>
      </c>
      <c r="J79" s="90">
        <f t="shared" si="9"/>
        <v>-3.9098740888005334</v>
      </c>
      <c r="K79" s="41">
        <v>-0.52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145</v>
      </c>
      <c r="S79" s="61" t="s">
        <v>178</v>
      </c>
      <c r="T79" s="61" t="s">
        <v>179</v>
      </c>
      <c r="U79" s="61">
        <v>2</v>
      </c>
      <c r="V79" s="61">
        <v>-4</v>
      </c>
      <c r="W79" s="40">
        <v>-0.85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46.4</v>
      </c>
      <c r="G80" s="61">
        <v>56.76</v>
      </c>
      <c r="H80" s="70">
        <v>4.2569999999999997</v>
      </c>
      <c r="I80" s="61">
        <v>4</v>
      </c>
      <c r="J80" s="90">
        <f t="shared" si="9"/>
        <v>-18.2522903453136</v>
      </c>
      <c r="K80" s="75">
        <v>-2.4300000000000002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46.4</v>
      </c>
      <c r="S80" s="61" t="s">
        <v>180</v>
      </c>
      <c r="T80" s="61" t="s">
        <v>181</v>
      </c>
      <c r="U80" s="61">
        <v>2</v>
      </c>
      <c r="V80" s="61">
        <v>-5</v>
      </c>
      <c r="W80" s="40">
        <v>-0.57999999999999996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131</v>
      </c>
      <c r="G81" s="61">
        <v>127.1</v>
      </c>
      <c r="H81" s="70">
        <v>9.5324999999999989</v>
      </c>
      <c r="I81" s="61">
        <v>4</v>
      </c>
      <c r="J81" s="90">
        <f t="shared" si="9"/>
        <v>3.0684500393391079</v>
      </c>
      <c r="K81" s="41">
        <v>0.41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131</v>
      </c>
      <c r="S81" s="61" t="s">
        <v>182</v>
      </c>
      <c r="T81" s="61" t="s">
        <v>183</v>
      </c>
      <c r="U81" s="61">
        <v>2</v>
      </c>
      <c r="V81" s="61">
        <v>1</v>
      </c>
      <c r="W81" s="40">
        <v>0.28000000000000003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64.099999999999994</v>
      </c>
      <c r="G82" s="61">
        <v>51.83</v>
      </c>
      <c r="H82" s="70">
        <v>3.8872499999999999</v>
      </c>
      <c r="I82" s="61">
        <v>4</v>
      </c>
      <c r="J82" s="90">
        <f t="shared" si="9"/>
        <v>23.673548138143925</v>
      </c>
      <c r="K82" s="42">
        <v>3.16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64.099999999999994</v>
      </c>
      <c r="S82" s="61" t="s">
        <v>184</v>
      </c>
      <c r="T82" s="61" t="s">
        <v>185</v>
      </c>
      <c r="U82" s="61">
        <v>2</v>
      </c>
      <c r="V82" s="61">
        <v>5</v>
      </c>
      <c r="W82" s="40">
        <v>0.39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113</v>
      </c>
      <c r="G83" s="61">
        <v>111</v>
      </c>
      <c r="H83" s="70">
        <v>8.3249999999999993</v>
      </c>
      <c r="I83" s="61">
        <v>4</v>
      </c>
      <c r="J83" s="90">
        <f t="shared" si="9"/>
        <v>1.8018018018018018</v>
      </c>
      <c r="K83" s="41">
        <v>0.24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113</v>
      </c>
      <c r="S83" s="61" t="s">
        <v>186</v>
      </c>
      <c r="T83" s="61" t="s">
        <v>187</v>
      </c>
      <c r="U83" s="61">
        <v>2</v>
      </c>
      <c r="V83" s="61">
        <v>-3</v>
      </c>
      <c r="W83" s="40">
        <v>-0.37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115</v>
      </c>
      <c r="G84" s="61">
        <v>111.4</v>
      </c>
      <c r="H84" s="70">
        <v>8.3550000000000004</v>
      </c>
      <c r="I84" s="61">
        <v>4</v>
      </c>
      <c r="J84" s="90">
        <f t="shared" si="9"/>
        <v>3.2315978456014314</v>
      </c>
      <c r="K84" s="41">
        <v>0.43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115</v>
      </c>
      <c r="S84" s="61" t="s">
        <v>188</v>
      </c>
      <c r="T84" s="61" t="s">
        <v>189</v>
      </c>
      <c r="U84" s="61">
        <v>2</v>
      </c>
      <c r="V84" s="61">
        <v>0</v>
      </c>
      <c r="W84" s="40">
        <v>-0.05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84.3</v>
      </c>
      <c r="G85" s="61">
        <v>76.38</v>
      </c>
      <c r="H85" s="70">
        <v>5.7284999999999995</v>
      </c>
      <c r="I85" s="61">
        <v>4</v>
      </c>
      <c r="J85" s="90">
        <f t="shared" si="9"/>
        <v>10.36920659858602</v>
      </c>
      <c r="K85" s="41">
        <v>1.38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84.3</v>
      </c>
      <c r="S85" s="61" t="s">
        <v>190</v>
      </c>
      <c r="T85" s="61" t="s">
        <v>191</v>
      </c>
      <c r="U85" s="61">
        <v>2</v>
      </c>
      <c r="V85" s="61">
        <v>2</v>
      </c>
      <c r="W85" s="40">
        <v>0.23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223</v>
      </c>
      <c r="G86" s="61">
        <v>216.3</v>
      </c>
      <c r="H86" s="70">
        <v>16.2225</v>
      </c>
      <c r="I86" s="61">
        <v>4</v>
      </c>
      <c r="J86" s="90">
        <f t="shared" si="9"/>
        <v>3.0975496994914415</v>
      </c>
      <c r="K86" s="41">
        <v>0.41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223</v>
      </c>
      <c r="S86" s="61" t="s">
        <v>192</v>
      </c>
      <c r="T86" s="61" t="s">
        <v>193</v>
      </c>
      <c r="U86" s="61">
        <v>2</v>
      </c>
      <c r="V86" s="61">
        <v>3</v>
      </c>
      <c r="W86" s="40">
        <v>0.98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15.66</v>
      </c>
      <c r="G87" s="61">
        <v>15.89</v>
      </c>
      <c r="H87" s="70">
        <v>0.15</v>
      </c>
      <c r="I87" s="61">
        <v>4</v>
      </c>
      <c r="J87" s="61">
        <f>F87-G87</f>
        <v>-0.23000000000000043</v>
      </c>
      <c r="K87" s="41">
        <f>(F87-G87)/H87</f>
        <v>-1.5333333333333363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15.66</v>
      </c>
      <c r="S87" s="70">
        <v>15.842499999999999</v>
      </c>
      <c r="T87" s="61">
        <v>0.235653627</v>
      </c>
      <c r="U87" s="61">
        <v>2</v>
      </c>
      <c r="V87" s="70">
        <f>R87-S87</f>
        <v>-0.18249999999999922</v>
      </c>
      <c r="W87" s="41">
        <f t="shared" ref="W87:W95" si="10">(R87-S87)/T87</f>
        <v>-0.77444171907440751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5.09</v>
      </c>
      <c r="G88" s="61">
        <v>5.28</v>
      </c>
      <c r="H88" s="70">
        <v>0.15</v>
      </c>
      <c r="I88" s="61">
        <v>4</v>
      </c>
      <c r="J88" s="61">
        <f t="shared" ref="J88:J95" si="11">F88-G88</f>
        <v>-0.19000000000000039</v>
      </c>
      <c r="K88" s="41">
        <f t="shared" ref="K88:K95" si="12">(F88-G88)/H88</f>
        <v>-1.2666666666666693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5.09</v>
      </c>
      <c r="S88" s="70">
        <v>5.2237499999999999</v>
      </c>
      <c r="T88" s="61">
        <v>0.17440435200000001</v>
      </c>
      <c r="U88" s="61">
        <v>2</v>
      </c>
      <c r="V88" s="70">
        <f t="shared" ref="V88:V95" si="13">R88-S88</f>
        <v>-0.13375000000000004</v>
      </c>
      <c r="W88" s="41">
        <f t="shared" si="10"/>
        <v>-0.76689600039338479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9.3800000000000008</v>
      </c>
      <c r="G89" s="61">
        <v>9.67</v>
      </c>
      <c r="H89" s="70">
        <v>0.15</v>
      </c>
      <c r="I89" s="61">
        <v>4</v>
      </c>
      <c r="J89" s="61">
        <f t="shared" si="11"/>
        <v>-0.28999999999999915</v>
      </c>
      <c r="K89" s="41">
        <f t="shared" si="12"/>
        <v>-1.9333333333333278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9.3800000000000008</v>
      </c>
      <c r="S89" s="70">
        <v>9.6037499999999998</v>
      </c>
      <c r="T89" s="61">
        <v>0.29975923900000001</v>
      </c>
      <c r="U89" s="61">
        <v>2</v>
      </c>
      <c r="V89" s="70">
        <f t="shared" si="13"/>
        <v>-0.22374999999999901</v>
      </c>
      <c r="W89" s="41">
        <f t="shared" si="10"/>
        <v>-0.74643237268159401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11.87</v>
      </c>
      <c r="G90" s="61">
        <v>11.98</v>
      </c>
      <c r="H90" s="70">
        <v>0.15</v>
      </c>
      <c r="I90" s="61">
        <v>4</v>
      </c>
      <c r="J90" s="61">
        <f t="shared" si="11"/>
        <v>-0.11000000000000121</v>
      </c>
      <c r="K90" s="41">
        <f t="shared" si="12"/>
        <v>-0.73333333333334139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11.87</v>
      </c>
      <c r="S90" s="70">
        <v>12.141249999999999</v>
      </c>
      <c r="T90" s="61">
        <v>0.29299517800000002</v>
      </c>
      <c r="U90" s="61">
        <v>2</v>
      </c>
      <c r="V90" s="70">
        <f t="shared" si="13"/>
        <v>-0.27125000000000021</v>
      </c>
      <c r="W90" s="41">
        <f t="shared" si="10"/>
        <v>-0.92578315401491074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12.17</v>
      </c>
      <c r="G91" s="61">
        <v>12.22</v>
      </c>
      <c r="H91" s="70">
        <v>0.15</v>
      </c>
      <c r="I91" s="61">
        <v>4</v>
      </c>
      <c r="J91" s="61">
        <f t="shared" si="11"/>
        <v>-5.0000000000000711E-2</v>
      </c>
      <c r="K91" s="41">
        <f t="shared" si="12"/>
        <v>-0.33333333333333809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12.17</v>
      </c>
      <c r="S91" s="70">
        <v>12.355278419999999</v>
      </c>
      <c r="T91" s="61">
        <v>0.32335403200000001</v>
      </c>
      <c r="U91" s="61">
        <v>2</v>
      </c>
      <c r="V91" s="70">
        <f t="shared" si="13"/>
        <v>-0.1852784199999995</v>
      </c>
      <c r="W91" s="41">
        <f t="shared" si="10"/>
        <v>-0.57298936046667104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3.69</v>
      </c>
      <c r="G92" s="61">
        <v>3.97</v>
      </c>
      <c r="H92" s="70">
        <v>0.15</v>
      </c>
      <c r="I92" s="61">
        <v>4</v>
      </c>
      <c r="J92" s="61">
        <f t="shared" si="11"/>
        <v>-0.28000000000000025</v>
      </c>
      <c r="K92" s="41">
        <f t="shared" si="12"/>
        <v>-1.8666666666666685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3.69</v>
      </c>
      <c r="S92" s="70">
        <v>3.9018919030000001</v>
      </c>
      <c r="T92" s="61">
        <v>0.18694021</v>
      </c>
      <c r="U92" s="61">
        <v>2</v>
      </c>
      <c r="V92" s="70">
        <f t="shared" si="13"/>
        <v>-0.21189190300000016</v>
      </c>
      <c r="W92" s="41">
        <f t="shared" si="10"/>
        <v>-1.1334741894213136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11.07</v>
      </c>
      <c r="G93" s="61">
        <v>11.52</v>
      </c>
      <c r="H93" s="70">
        <v>0.15</v>
      </c>
      <c r="I93" s="61">
        <v>4</v>
      </c>
      <c r="J93" s="61">
        <f t="shared" si="11"/>
        <v>-0.44999999999999929</v>
      </c>
      <c r="K93" s="75">
        <f t="shared" si="12"/>
        <v>-2.9999999999999956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11.07</v>
      </c>
      <c r="S93" s="70">
        <v>11.39195694</v>
      </c>
      <c r="T93" s="61">
        <v>0.26651810300000001</v>
      </c>
      <c r="U93" s="61">
        <v>2</v>
      </c>
      <c r="V93" s="70">
        <f t="shared" si="13"/>
        <v>-0.32195693999999975</v>
      </c>
      <c r="W93" s="41">
        <f t="shared" si="10"/>
        <v>-1.2080115248306407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7.88</v>
      </c>
      <c r="G94" s="61">
        <v>8.1999999999999993</v>
      </c>
      <c r="H94" s="70">
        <v>0.15</v>
      </c>
      <c r="I94" s="61">
        <v>4</v>
      </c>
      <c r="J94" s="61">
        <f t="shared" si="11"/>
        <v>-0.3199999999999994</v>
      </c>
      <c r="K94" s="75">
        <f t="shared" si="12"/>
        <v>-2.1333333333333293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7.88</v>
      </c>
      <c r="S94" s="70">
        <v>8.0762499999999999</v>
      </c>
      <c r="T94" s="61">
        <v>0.242940762</v>
      </c>
      <c r="U94" s="61">
        <v>2</v>
      </c>
      <c r="V94" s="70">
        <f t="shared" si="13"/>
        <v>-0.19625000000000004</v>
      </c>
      <c r="W94" s="41">
        <f t="shared" si="10"/>
        <v>-0.80781009487407485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15.66</v>
      </c>
      <c r="G95" s="64">
        <v>16.05</v>
      </c>
      <c r="H95" s="80">
        <v>0.15</v>
      </c>
      <c r="I95" s="64">
        <v>4</v>
      </c>
      <c r="J95" s="64">
        <f t="shared" si="11"/>
        <v>-0.39000000000000057</v>
      </c>
      <c r="K95" s="93">
        <f t="shared" si="12"/>
        <v>-2.6000000000000041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15.66</v>
      </c>
      <c r="S95" s="80">
        <v>15.99164992</v>
      </c>
      <c r="T95" s="64">
        <v>0.23861923800000001</v>
      </c>
      <c r="U95" s="64">
        <v>2</v>
      </c>
      <c r="V95" s="80">
        <f t="shared" si="13"/>
        <v>-0.33164992000000026</v>
      </c>
      <c r="W95" s="44">
        <f t="shared" si="10"/>
        <v>-1.3898708368182797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71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748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100</v>
      </c>
      <c r="G14" s="71">
        <v>94.8</v>
      </c>
      <c r="H14" s="68">
        <f>G14*0.04</f>
        <v>3.7919999999999998</v>
      </c>
      <c r="I14" s="68">
        <v>4</v>
      </c>
      <c r="J14" s="72">
        <v>5.4852320675105517</v>
      </c>
      <c r="K14" s="41">
        <f>(F14-G14)/(G14*0.04)</f>
        <v>1.3713080168776379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109.6</v>
      </c>
      <c r="G15" s="71">
        <v>109.63</v>
      </c>
      <c r="H15" s="68">
        <f>1</f>
        <v>1</v>
      </c>
      <c r="I15" s="68">
        <v>4</v>
      </c>
      <c r="J15" s="72">
        <v>-2.7364772416310443E-2</v>
      </c>
      <c r="K15" s="41">
        <f>(F15-G15)/1</f>
        <v>-3.0000000000001137E-2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4.8099999999999996</v>
      </c>
      <c r="G16" s="71">
        <v>5.41</v>
      </c>
      <c r="H16" s="68">
        <f>((12.5-0.53*G16)/200)*G16</f>
        <v>0.26056453499999999</v>
      </c>
      <c r="I16" s="68">
        <v>4</v>
      </c>
      <c r="J16" s="72">
        <v>-11.090573012939013</v>
      </c>
      <c r="K16" s="75">
        <f>(F16-G16)/(((12.5-0.53*G16)/2/100)*G16)</f>
        <v>-2.3026924980408428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4.3899999999999997</v>
      </c>
      <c r="G17" s="71">
        <v>5.27</v>
      </c>
      <c r="H17" s="68">
        <f>((12.5-0.53*G17)/200)*G17</f>
        <v>0.25577681500000005</v>
      </c>
      <c r="I17" s="68">
        <v>4</v>
      </c>
      <c r="J17" s="72">
        <v>-16.698292220113849</v>
      </c>
      <c r="K17" s="42">
        <f t="shared" ref="K17:K20" si="0">(F17-G17)/(((12.5-0.53*G17)/2/100)*G17)</f>
        <v>-3.4404994838957541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12.78</v>
      </c>
      <c r="G19" s="71">
        <v>13.65</v>
      </c>
      <c r="H19" s="68">
        <f>((12.5-0.53*G19)/200)*G19</f>
        <v>0.35937037499999996</v>
      </c>
      <c r="I19" s="68">
        <v>4</v>
      </c>
      <c r="J19" s="72">
        <v>-6.3736263736263803</v>
      </c>
      <c r="K19" s="75">
        <f t="shared" si="0"/>
        <v>-2.4209007211571101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13.29</v>
      </c>
      <c r="G20" s="71">
        <v>13.62</v>
      </c>
      <c r="H20" s="68">
        <f>((12.5-0.53*G20)/200)*G20</f>
        <v>0.35966334</v>
      </c>
      <c r="I20" s="68">
        <v>4</v>
      </c>
      <c r="J20" s="72">
        <v>-2.4229074889867848</v>
      </c>
      <c r="K20" s="41">
        <f t="shared" si="0"/>
        <v>-0.91752470518680074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15.5</v>
      </c>
      <c r="G22" s="71">
        <v>9.4600000000000009</v>
      </c>
      <c r="H22" s="68">
        <f>G22*0.075</f>
        <v>0.70950000000000002</v>
      </c>
      <c r="I22" s="68">
        <v>4</v>
      </c>
      <c r="J22" s="72">
        <v>63.847780126849884</v>
      </c>
      <c r="K22" s="42">
        <f>(F22-G22)/(0.075*G22)</f>
        <v>8.5130373502466519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5.7</v>
      </c>
      <c r="G23" s="59">
        <v>5.6894369984983699</v>
      </c>
      <c r="H23" s="19">
        <f t="shared" ref="H23:H25" si="1">G23*0.075</f>
        <v>0.42670777488737771</v>
      </c>
      <c r="I23" s="19">
        <v>4</v>
      </c>
      <c r="J23" s="43">
        <v>0.18565987292623468</v>
      </c>
      <c r="K23" s="41">
        <f>(F23-G23)/(0.075*G23)</f>
        <v>2.475464972349796E-2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11.2</v>
      </c>
      <c r="G24" s="59">
        <v>10.56703577853288</v>
      </c>
      <c r="H24" s="19">
        <f t="shared" si="1"/>
        <v>0.79252768338996593</v>
      </c>
      <c r="I24" s="19">
        <v>4</v>
      </c>
      <c r="J24" s="43">
        <v>5.9899884388864999</v>
      </c>
      <c r="K24" s="41">
        <f>(F24-G24)/(0.075*G24)</f>
        <v>0.79866512518486676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18.5</v>
      </c>
      <c r="G25" s="59">
        <v>17.758440002874693</v>
      </c>
      <c r="H25" s="19">
        <f t="shared" si="1"/>
        <v>1.3318830002156019</v>
      </c>
      <c r="I25" s="19">
        <v>4</v>
      </c>
      <c r="J25" s="43">
        <v>4.1758172283447497</v>
      </c>
      <c r="K25" s="41">
        <f>(F25-G25)/(0.075*G25)</f>
        <v>0.55677563044596667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77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77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80.599999999999994</v>
      </c>
      <c r="G28" s="36">
        <v>85.849988713115351</v>
      </c>
      <c r="H28" s="19">
        <f>G28*0.05</f>
        <v>4.2924994356557677</v>
      </c>
      <c r="I28" s="19">
        <v>4</v>
      </c>
      <c r="J28" s="43">
        <v>-6.1153050708710381</v>
      </c>
      <c r="K28" s="41">
        <f>(F28-G28)/(0.05*G28)</f>
        <v>-1.2230610141742075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102.9</v>
      </c>
      <c r="G29" s="36">
        <v>102.43416756910118</v>
      </c>
      <c r="H29" s="19">
        <f t="shared" ref="H29:H30" si="2">G29*0.05</f>
        <v>5.1217083784550592</v>
      </c>
      <c r="I29" s="19">
        <v>4</v>
      </c>
      <c r="J29" s="43">
        <v>0.45476274367591457</v>
      </c>
      <c r="K29" s="41">
        <f>(F29-G29)/(0.05*G29)</f>
        <v>9.0952548735182909E-2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146.5</v>
      </c>
      <c r="G30" s="36">
        <v>146.30282901504822</v>
      </c>
      <c r="H30" s="19">
        <f t="shared" si="2"/>
        <v>7.3151414507524111</v>
      </c>
      <c r="I30" s="19">
        <v>4</v>
      </c>
      <c r="J30" s="43">
        <v>0.13476908565554932</v>
      </c>
      <c r="K30" s="41">
        <f>(F30-G30)/(0.05*G30)</f>
        <v>2.6953817131109864E-2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77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77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50</v>
      </c>
      <c r="G33" s="68">
        <v>45.75</v>
      </c>
      <c r="H33" s="71">
        <v>3.4312499999999999</v>
      </c>
      <c r="I33" s="68">
        <v>4</v>
      </c>
      <c r="J33" s="68">
        <v>9</v>
      </c>
      <c r="K33" s="41">
        <v>1.24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50</v>
      </c>
      <c r="S33" s="68" t="s">
        <v>105</v>
      </c>
      <c r="T33" s="68" t="s">
        <v>106</v>
      </c>
      <c r="U33" s="68">
        <v>1</v>
      </c>
      <c r="V33" s="68">
        <v>8</v>
      </c>
      <c r="W33" s="40">
        <v>1.99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100</v>
      </c>
      <c r="G34" s="68">
        <v>92.32</v>
      </c>
      <c r="H34" s="71">
        <v>6.9239999999999995</v>
      </c>
      <c r="I34" s="68">
        <v>4</v>
      </c>
      <c r="J34" s="68">
        <v>8</v>
      </c>
      <c r="K34" s="41">
        <v>1.1100000000000001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100</v>
      </c>
      <c r="S34" s="68" t="s">
        <v>107</v>
      </c>
      <c r="T34" s="68" t="s">
        <v>108</v>
      </c>
      <c r="U34" s="68">
        <v>1</v>
      </c>
      <c r="V34" s="68">
        <v>8</v>
      </c>
      <c r="W34" s="95">
        <v>3.44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74</v>
      </c>
      <c r="G35" s="68">
        <v>68.67</v>
      </c>
      <c r="H35" s="71">
        <v>5.1502499999999998</v>
      </c>
      <c r="I35" s="68">
        <v>4</v>
      </c>
      <c r="J35" s="68">
        <v>8</v>
      </c>
      <c r="K35" s="41">
        <v>1.03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74</v>
      </c>
      <c r="S35" s="68" t="s">
        <v>109</v>
      </c>
      <c r="T35" s="68" t="s">
        <v>110</v>
      </c>
      <c r="U35" s="68">
        <v>1</v>
      </c>
      <c r="V35" s="68">
        <v>8</v>
      </c>
      <c r="W35" s="94">
        <v>2.42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30</v>
      </c>
      <c r="G36" s="68">
        <v>27.48</v>
      </c>
      <c r="H36" s="71">
        <v>2.0609999999999999</v>
      </c>
      <c r="I36" s="68">
        <v>4</v>
      </c>
      <c r="J36" s="90">
        <f>((F36-G36)/G36)*100</f>
        <v>9.170305676855893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30</v>
      </c>
      <c r="S36" s="68" t="s">
        <v>111</v>
      </c>
      <c r="T36" s="68" t="s">
        <v>112</v>
      </c>
      <c r="U36" s="68">
        <v>1</v>
      </c>
      <c r="V36" s="68">
        <v>9</v>
      </c>
      <c r="W36" s="40">
        <v>1.81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27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5.6751467710371788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27</v>
      </c>
      <c r="S37" s="68" t="s">
        <v>113</v>
      </c>
      <c r="T37" s="68" t="s">
        <v>114</v>
      </c>
      <c r="U37" s="68">
        <v>1</v>
      </c>
      <c r="V37" s="68">
        <v>6</v>
      </c>
      <c r="W37" s="40">
        <v>1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37</v>
      </c>
      <c r="G38" s="68">
        <v>33.33</v>
      </c>
      <c r="H38" s="71">
        <v>2.4997499999999997</v>
      </c>
      <c r="I38" s="68">
        <v>4</v>
      </c>
      <c r="J38" s="90">
        <f t="shared" si="3"/>
        <v>11.011101110111017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37</v>
      </c>
      <c r="S38" s="68" t="s">
        <v>115</v>
      </c>
      <c r="T38" s="68" t="s">
        <v>116</v>
      </c>
      <c r="U38" s="68">
        <v>1</v>
      </c>
      <c r="V38" s="68">
        <v>5</v>
      </c>
      <c r="W38" s="40">
        <v>0.61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140</v>
      </c>
      <c r="G39" s="68">
        <v>141.6</v>
      </c>
      <c r="H39" s="71">
        <v>10.62</v>
      </c>
      <c r="I39" s="68">
        <v>4</v>
      </c>
      <c r="J39" s="90">
        <f t="shared" si="3"/>
        <v>-1.1299435028248548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140</v>
      </c>
      <c r="S39" s="68" t="s">
        <v>117</v>
      </c>
      <c r="T39" s="68" t="s">
        <v>118</v>
      </c>
      <c r="U39" s="68">
        <v>1</v>
      </c>
      <c r="V39" s="68">
        <v>4</v>
      </c>
      <c r="W39" s="40">
        <v>1.51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129</v>
      </c>
      <c r="G40" s="68">
        <v>127.8</v>
      </c>
      <c r="H40" s="71">
        <v>9.5849999999999991</v>
      </c>
      <c r="I40" s="68">
        <v>4</v>
      </c>
      <c r="J40" s="90">
        <f t="shared" si="3"/>
        <v>0.93896713615023697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129</v>
      </c>
      <c r="S40" s="68" t="s">
        <v>119</v>
      </c>
      <c r="T40" s="68" t="s">
        <v>120</v>
      </c>
      <c r="U40" s="68">
        <v>1</v>
      </c>
      <c r="V40" s="68">
        <v>6</v>
      </c>
      <c r="W40" s="40">
        <v>1.36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168</v>
      </c>
      <c r="G41" s="68">
        <v>162.5</v>
      </c>
      <c r="H41" s="71">
        <v>12.1875</v>
      </c>
      <c r="I41" s="68">
        <v>4</v>
      </c>
      <c r="J41" s="90">
        <f t="shared" si="3"/>
        <v>3.3846153846153846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168</v>
      </c>
      <c r="S41" s="68" t="s">
        <v>121</v>
      </c>
      <c r="T41" s="68" t="s">
        <v>122</v>
      </c>
      <c r="U41" s="68">
        <v>1</v>
      </c>
      <c r="V41" s="68">
        <v>5</v>
      </c>
      <c r="W41" s="40">
        <v>1.1200000000000001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79</v>
      </c>
      <c r="G42" s="68">
        <v>93.11</v>
      </c>
      <c r="H42" s="71">
        <v>6.98325</v>
      </c>
      <c r="I42" s="68">
        <v>4</v>
      </c>
      <c r="J42" s="90">
        <f t="shared" si="3"/>
        <v>-15.154118784233702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79</v>
      </c>
      <c r="S42" s="68" t="s">
        <v>123</v>
      </c>
      <c r="T42" s="68" t="s">
        <v>124</v>
      </c>
      <c r="U42" s="68">
        <v>1</v>
      </c>
      <c r="V42" s="68">
        <v>10</v>
      </c>
      <c r="W42" s="94">
        <v>2.75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95</v>
      </c>
      <c r="G43" s="68">
        <v>115.2</v>
      </c>
      <c r="H43" s="71">
        <v>8.64</v>
      </c>
      <c r="I43" s="68">
        <v>4</v>
      </c>
      <c r="J43" s="90">
        <f t="shared" si="3"/>
        <v>-17.534722222222225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95</v>
      </c>
      <c r="S43" s="68" t="s">
        <v>125</v>
      </c>
      <c r="T43" s="68" t="s">
        <v>126</v>
      </c>
      <c r="U43" s="68">
        <v>1</v>
      </c>
      <c r="V43" s="68">
        <v>8</v>
      </c>
      <c r="W43" s="94">
        <v>2.67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79</v>
      </c>
      <c r="G44" s="68">
        <v>95.01</v>
      </c>
      <c r="H44" s="71">
        <v>7.12575</v>
      </c>
      <c r="I44" s="68">
        <v>4</v>
      </c>
      <c r="J44" s="90">
        <f t="shared" si="3"/>
        <v>-16.850857804441645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79</v>
      </c>
      <c r="S44" s="68" t="s">
        <v>127</v>
      </c>
      <c r="T44" s="68" t="s">
        <v>128</v>
      </c>
      <c r="U44" s="68">
        <v>1</v>
      </c>
      <c r="V44" s="68">
        <v>8</v>
      </c>
      <c r="W44" s="94">
        <v>3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50</v>
      </c>
      <c r="G45" s="68">
        <v>45.75</v>
      </c>
      <c r="H45" s="71">
        <v>3.4312499999999999</v>
      </c>
      <c r="I45" s="68">
        <v>4</v>
      </c>
      <c r="J45" s="68">
        <v>9</v>
      </c>
      <c r="K45" s="41">
        <v>1.24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50</v>
      </c>
      <c r="S45" s="68" t="s">
        <v>129</v>
      </c>
      <c r="T45" s="68" t="s">
        <v>128</v>
      </c>
      <c r="U45" s="68">
        <v>1</v>
      </c>
      <c r="V45" s="68">
        <v>8</v>
      </c>
      <c r="W45" s="40">
        <v>1.83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79</v>
      </c>
      <c r="G46" s="19">
        <v>80.45</v>
      </c>
      <c r="H46" s="36">
        <v>6.0337500000000004</v>
      </c>
      <c r="I46" s="19">
        <v>4</v>
      </c>
      <c r="J46" s="19">
        <v>-2</v>
      </c>
      <c r="K46" s="40">
        <v>-0.24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79</v>
      </c>
      <c r="S46" s="19" t="s">
        <v>130</v>
      </c>
      <c r="T46" s="19" t="s">
        <v>131</v>
      </c>
      <c r="U46" s="19">
        <v>1</v>
      </c>
      <c r="V46" s="19">
        <v>-3</v>
      </c>
      <c r="W46" s="40">
        <v>-0.85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38</v>
      </c>
      <c r="G47" s="19">
        <v>39.700000000000003</v>
      </c>
      <c r="H47" s="36">
        <v>2.9775</v>
      </c>
      <c r="I47" s="19">
        <v>4</v>
      </c>
      <c r="J47" s="19">
        <v>-4</v>
      </c>
      <c r="K47" s="40">
        <v>-0.56999999999999995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38</v>
      </c>
      <c r="S47" s="19" t="s">
        <v>132</v>
      </c>
      <c r="T47" s="19" t="s">
        <v>133</v>
      </c>
      <c r="U47" s="19">
        <v>1</v>
      </c>
      <c r="V47" s="19">
        <v>-5</v>
      </c>
      <c r="W47" s="40">
        <v>-1.52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150</v>
      </c>
      <c r="G48" s="19">
        <v>151.80000000000001</v>
      </c>
      <c r="H48" s="36">
        <v>11.385</v>
      </c>
      <c r="I48" s="19">
        <v>4</v>
      </c>
      <c r="J48" s="19">
        <v>-1</v>
      </c>
      <c r="K48" s="40">
        <v>-0.16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150</v>
      </c>
      <c r="S48" s="19" t="s">
        <v>134</v>
      </c>
      <c r="T48" s="19" t="s">
        <v>135</v>
      </c>
      <c r="U48" s="19">
        <v>1</v>
      </c>
      <c r="V48" s="19">
        <v>-1</v>
      </c>
      <c r="W48" s="40">
        <v>-0.53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144</v>
      </c>
      <c r="G49" s="19">
        <v>144.30000000000001</v>
      </c>
      <c r="H49" s="36">
        <v>10.8225</v>
      </c>
      <c r="I49" s="19">
        <v>4</v>
      </c>
      <c r="J49" s="19">
        <v>0</v>
      </c>
      <c r="K49" s="40">
        <v>-0.03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144</v>
      </c>
      <c r="S49" s="19" t="s">
        <v>136</v>
      </c>
      <c r="T49" s="19" t="s">
        <v>137</v>
      </c>
      <c r="U49" s="19">
        <v>1</v>
      </c>
      <c r="V49" s="19">
        <v>-1</v>
      </c>
      <c r="W49" s="40">
        <v>-0.26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134</v>
      </c>
      <c r="G50" s="19">
        <v>100.8</v>
      </c>
      <c r="H50" s="36">
        <v>7.56</v>
      </c>
      <c r="I50" s="19">
        <v>4</v>
      </c>
      <c r="J50" s="19">
        <v>33</v>
      </c>
      <c r="K50" s="95">
        <v>4.3899999999999997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134</v>
      </c>
      <c r="S50" s="19" t="s">
        <v>138</v>
      </c>
      <c r="T50" s="19" t="s">
        <v>139</v>
      </c>
      <c r="U50" s="19">
        <v>1</v>
      </c>
      <c r="V50" s="19">
        <v>31</v>
      </c>
      <c r="W50" s="95">
        <v>7.66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167</v>
      </c>
      <c r="G51" s="19">
        <v>147.69999999999999</v>
      </c>
      <c r="H51" s="36">
        <v>11.077499999999999</v>
      </c>
      <c r="I51" s="19">
        <v>4</v>
      </c>
      <c r="J51" s="19">
        <v>13</v>
      </c>
      <c r="K51" s="40">
        <v>1.74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167</v>
      </c>
      <c r="S51" s="19" t="s">
        <v>140</v>
      </c>
      <c r="T51" s="19" t="s">
        <v>141</v>
      </c>
      <c r="U51" s="19">
        <v>1</v>
      </c>
      <c r="V51" s="19">
        <v>13</v>
      </c>
      <c r="W51" s="95">
        <v>3.5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51</v>
      </c>
      <c r="G52" s="19">
        <v>57.98</v>
      </c>
      <c r="H52" s="36">
        <v>4.3484999999999996</v>
      </c>
      <c r="I52" s="19">
        <v>4</v>
      </c>
      <c r="J52" s="19">
        <v>-12</v>
      </c>
      <c r="K52" s="40">
        <v>-1.61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51</v>
      </c>
      <c r="S52" s="19" t="s">
        <v>142</v>
      </c>
      <c r="T52" s="19" t="s">
        <v>143</v>
      </c>
      <c r="U52" s="19">
        <v>1</v>
      </c>
      <c r="V52" s="19">
        <v>-11</v>
      </c>
      <c r="W52" s="94">
        <v>-2.11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50</v>
      </c>
      <c r="G53" s="19">
        <v>61.32</v>
      </c>
      <c r="H53" s="36">
        <v>4.5990000000000002</v>
      </c>
      <c r="I53" s="19">
        <v>4</v>
      </c>
      <c r="J53" s="19">
        <v>-18</v>
      </c>
      <c r="K53" s="94">
        <v>-2.46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50</v>
      </c>
      <c r="S53" s="19" t="s">
        <v>144</v>
      </c>
      <c r="T53" s="19" t="s">
        <v>145</v>
      </c>
      <c r="U53" s="19">
        <v>1</v>
      </c>
      <c r="V53" s="19">
        <v>-19</v>
      </c>
      <c r="W53" s="95">
        <v>-4.1399999999999997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67</v>
      </c>
      <c r="G54" s="19">
        <v>68.13</v>
      </c>
      <c r="H54" s="36">
        <v>5.1097499999999991</v>
      </c>
      <c r="I54" s="19">
        <v>4</v>
      </c>
      <c r="J54" s="19">
        <v>-2</v>
      </c>
      <c r="K54" s="40">
        <v>-0.22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67</v>
      </c>
      <c r="S54" s="19" t="s">
        <v>146</v>
      </c>
      <c r="T54" s="19" t="s">
        <v>147</v>
      </c>
      <c r="U54" s="19">
        <v>1</v>
      </c>
      <c r="V54" s="19">
        <v>-1</v>
      </c>
      <c r="W54" s="40">
        <v>-0.22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132</v>
      </c>
      <c r="G55" s="19">
        <v>135.80000000000001</v>
      </c>
      <c r="H55" s="36">
        <v>10.185</v>
      </c>
      <c r="I55" s="19">
        <v>4</v>
      </c>
      <c r="J55" s="19">
        <v>-3</v>
      </c>
      <c r="K55" s="40">
        <v>-0.37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132</v>
      </c>
      <c r="S55" s="19" t="s">
        <v>148</v>
      </c>
      <c r="T55" s="19" t="s">
        <v>149</v>
      </c>
      <c r="U55" s="19">
        <v>1</v>
      </c>
      <c r="V55" s="19">
        <v>-1</v>
      </c>
      <c r="W55" s="40">
        <v>-0.23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57</v>
      </c>
      <c r="G56" s="19">
        <v>60.38</v>
      </c>
      <c r="H56" s="36">
        <v>4.5285000000000002</v>
      </c>
      <c r="I56" s="19">
        <v>4</v>
      </c>
      <c r="J56" s="19">
        <v>-6</v>
      </c>
      <c r="K56" s="40">
        <v>-0.75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57</v>
      </c>
      <c r="S56" s="19" t="s">
        <v>150</v>
      </c>
      <c r="T56" s="19" t="s">
        <v>151</v>
      </c>
      <c r="U56" s="19">
        <v>1</v>
      </c>
      <c r="V56" s="19">
        <v>-4</v>
      </c>
      <c r="W56" s="40">
        <v>-0.7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208</v>
      </c>
      <c r="G57" s="19">
        <v>216.1</v>
      </c>
      <c r="H57" s="36">
        <v>16.2075</v>
      </c>
      <c r="I57" s="19">
        <v>4</v>
      </c>
      <c r="J57" s="19">
        <v>-4</v>
      </c>
      <c r="K57" s="40">
        <v>-0.5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208</v>
      </c>
      <c r="S57" s="19" t="s">
        <v>152</v>
      </c>
      <c r="T57" s="19" t="s">
        <v>153</v>
      </c>
      <c r="U57" s="19">
        <v>1</v>
      </c>
      <c r="V57" s="19">
        <v>-3</v>
      </c>
      <c r="W57" s="40">
        <v>-0.67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40</v>
      </c>
      <c r="G58" s="19">
        <v>55.59</v>
      </c>
      <c r="H58" s="36">
        <v>4.1692499999999999</v>
      </c>
      <c r="I58" s="19">
        <v>4</v>
      </c>
      <c r="J58" s="19">
        <v>-28</v>
      </c>
      <c r="K58" s="95">
        <v>-3.74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40</v>
      </c>
      <c r="S58" s="19" t="s">
        <v>154</v>
      </c>
      <c r="T58" s="19" t="s">
        <v>155</v>
      </c>
      <c r="U58" s="19">
        <v>1</v>
      </c>
      <c r="V58" s="19">
        <v>-23</v>
      </c>
      <c r="W58" s="40">
        <v>-1.63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101</v>
      </c>
      <c r="G59" s="19">
        <v>109.5</v>
      </c>
      <c r="H59" s="36">
        <v>8.2125000000000004</v>
      </c>
      <c r="I59" s="19">
        <v>4</v>
      </c>
      <c r="J59" s="19">
        <v>-8</v>
      </c>
      <c r="K59" s="40">
        <v>-1.04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101</v>
      </c>
      <c r="S59" s="19" t="s">
        <v>156</v>
      </c>
      <c r="T59" s="19" t="s">
        <v>157</v>
      </c>
      <c r="U59" s="19">
        <v>1</v>
      </c>
      <c r="V59" s="19">
        <v>-5</v>
      </c>
      <c r="W59" s="40">
        <v>-0.92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105</v>
      </c>
      <c r="G60" s="19">
        <v>112.9</v>
      </c>
      <c r="H60" s="36">
        <v>8.4674999999999994</v>
      </c>
      <c r="I60" s="19">
        <v>4</v>
      </c>
      <c r="J60" s="19">
        <v>-7</v>
      </c>
      <c r="K60" s="41">
        <v>-0.93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105</v>
      </c>
      <c r="S60" s="19" t="s">
        <v>158</v>
      </c>
      <c r="T60" s="19" t="s">
        <v>159</v>
      </c>
      <c r="U60" s="19">
        <v>1</v>
      </c>
      <c r="V60" s="19">
        <v>-5</v>
      </c>
      <c r="W60" s="40">
        <v>-0.83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11.6</v>
      </c>
      <c r="G61" s="19">
        <v>11.52</v>
      </c>
      <c r="H61" s="36">
        <v>0.15</v>
      </c>
      <c r="I61" s="19">
        <v>4</v>
      </c>
      <c r="J61" s="36">
        <f>F61-G61</f>
        <v>8.0000000000000071E-2</v>
      </c>
      <c r="K61" s="41">
        <f>(F61-G61)/H61</f>
        <v>0.53333333333333388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11.6</v>
      </c>
      <c r="S61" s="19" t="s">
        <v>194</v>
      </c>
      <c r="T61" s="96">
        <v>6.9842551597036492E-2</v>
      </c>
      <c r="U61" s="19">
        <v>1</v>
      </c>
      <c r="V61" s="19">
        <f>R61-S61</f>
        <v>7.0000000000000284E-2</v>
      </c>
      <c r="W61" s="41">
        <f>(R61-S61)/T61</f>
        <v>1.0022543334881606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4</v>
      </c>
      <c r="G62" s="19">
        <v>3.92</v>
      </c>
      <c r="H62" s="36">
        <v>0.15</v>
      </c>
      <c r="I62" s="19">
        <v>4</v>
      </c>
      <c r="J62" s="36">
        <f t="shared" ref="J62:J69" si="4">F62-G62</f>
        <v>8.0000000000000071E-2</v>
      </c>
      <c r="K62" s="41">
        <f t="shared" ref="K62:K69" si="5">(F62-G62)/H62</f>
        <v>0.53333333333333388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4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6.0000000000000053E-2</v>
      </c>
      <c r="W62" s="41">
        <f t="shared" ref="W62:W69" si="7">(R62-S62)/T62</f>
        <v>0.76163523491141005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16</v>
      </c>
      <c r="G63" s="19">
        <v>15.99</v>
      </c>
      <c r="H63" s="36">
        <v>0.15</v>
      </c>
      <c r="I63" s="19">
        <v>4</v>
      </c>
      <c r="J63" s="36">
        <f t="shared" si="4"/>
        <v>9.9999999999997868E-3</v>
      </c>
      <c r="K63" s="41">
        <f t="shared" si="5"/>
        <v>6.666666666666525E-2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16</v>
      </c>
      <c r="S63" s="19" t="s">
        <v>196</v>
      </c>
      <c r="T63" s="96">
        <v>8.3734407999999996E-2</v>
      </c>
      <c r="U63" s="19">
        <v>1</v>
      </c>
      <c r="V63" s="19">
        <f t="shared" si="6"/>
        <v>2.9999999999999361E-2</v>
      </c>
      <c r="W63" s="41">
        <f t="shared" si="7"/>
        <v>0.35827565652580196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16.100000000000001</v>
      </c>
      <c r="G64" s="19">
        <v>16.04</v>
      </c>
      <c r="H64" s="36">
        <v>0.15</v>
      </c>
      <c r="I64" s="19">
        <v>4</v>
      </c>
      <c r="J64" s="36">
        <f t="shared" si="4"/>
        <v>6.0000000000002274E-2</v>
      </c>
      <c r="K64" s="41">
        <f t="shared" si="5"/>
        <v>0.40000000000001518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16.100000000000001</v>
      </c>
      <c r="S64" s="19" t="s">
        <v>197</v>
      </c>
      <c r="T64" s="96">
        <v>8.7409444000000003E-2</v>
      </c>
      <c r="U64" s="19">
        <v>1</v>
      </c>
      <c r="V64" s="19">
        <f t="shared" si="6"/>
        <v>2.0000000000003126E-2</v>
      </c>
      <c r="W64" s="41">
        <f t="shared" si="7"/>
        <v>0.22880822809035514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8.3000000000000007</v>
      </c>
      <c r="G65" s="19">
        <v>8.2100000000000009</v>
      </c>
      <c r="H65" s="36">
        <v>0.15</v>
      </c>
      <c r="I65" s="19">
        <v>4</v>
      </c>
      <c r="J65" s="36">
        <f t="shared" si="4"/>
        <v>8.9999999999999858E-2</v>
      </c>
      <c r="K65" s="41">
        <f t="shared" si="5"/>
        <v>0.59999999999999909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8.3000000000000007</v>
      </c>
      <c r="S65" s="19" t="s">
        <v>198</v>
      </c>
      <c r="T65" s="96">
        <v>9.4293472000000003E-2</v>
      </c>
      <c r="U65" s="19">
        <v>1</v>
      </c>
      <c r="V65" s="19">
        <f t="shared" si="6"/>
        <v>8.9999999999999858E-2</v>
      </c>
      <c r="W65" s="41">
        <f t="shared" si="7"/>
        <v>0.95446692216402695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9.6999999999999993</v>
      </c>
      <c r="G66" s="19">
        <v>9.67</v>
      </c>
      <c r="H66" s="36">
        <v>0.15</v>
      </c>
      <c r="I66" s="19">
        <v>4</v>
      </c>
      <c r="J66" s="36">
        <f t="shared" si="4"/>
        <v>2.9999999999999361E-2</v>
      </c>
      <c r="K66" s="41">
        <f t="shared" si="5"/>
        <v>0.19999999999999574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9.6999999999999993</v>
      </c>
      <c r="S66" s="36">
        <v>9.68</v>
      </c>
      <c r="T66" s="96">
        <v>8.1315473999999999E-2</v>
      </c>
      <c r="U66" s="19">
        <v>1</v>
      </c>
      <c r="V66" s="19">
        <f t="shared" si="6"/>
        <v>1.9999999999999574E-2</v>
      </c>
      <c r="W66" s="41">
        <f t="shared" si="7"/>
        <v>0.24595564676902176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</v>
      </c>
      <c r="G67" s="19">
        <v>5.31</v>
      </c>
      <c r="H67" s="36">
        <v>0.15</v>
      </c>
      <c r="I67" s="19">
        <v>4</v>
      </c>
      <c r="J67" s="36">
        <f t="shared" si="4"/>
        <v>-9.9999999999997868E-3</v>
      </c>
      <c r="K67" s="41">
        <f t="shared" si="5"/>
        <v>-6.666666666666525E-2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</v>
      </c>
      <c r="S67" s="19" t="s">
        <v>199</v>
      </c>
      <c r="T67" s="96">
        <v>7.6238812000000003E-2</v>
      </c>
      <c r="U67" s="19">
        <v>1</v>
      </c>
      <c r="V67" s="19">
        <f t="shared" si="6"/>
        <v>-3.0000000000000249E-2</v>
      </c>
      <c r="W67" s="41">
        <f t="shared" si="7"/>
        <v>-0.39350036042010006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</v>
      </c>
      <c r="G68" s="19">
        <v>12.01</v>
      </c>
      <c r="H68" s="36">
        <v>0.15</v>
      </c>
      <c r="I68" s="19">
        <v>4</v>
      </c>
      <c r="J68" s="36">
        <f t="shared" si="4"/>
        <v>-9.9999999999997868E-3</v>
      </c>
      <c r="K68" s="41">
        <f t="shared" si="5"/>
        <v>-6.666666666666525E-2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</v>
      </c>
      <c r="S68" s="19" t="s">
        <v>200</v>
      </c>
      <c r="T68" s="96">
        <v>4.7523006E-2</v>
      </c>
      <c r="U68" s="19">
        <v>1</v>
      </c>
      <c r="V68" s="19">
        <f t="shared" si="6"/>
        <v>9.9999999999997868E-3</v>
      </c>
      <c r="W68" s="41">
        <f t="shared" si="7"/>
        <v>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12.2</v>
      </c>
      <c r="G69" s="19">
        <v>12.19</v>
      </c>
      <c r="H69" s="36">
        <v>0.15</v>
      </c>
      <c r="I69" s="19">
        <v>4</v>
      </c>
      <c r="J69" s="36">
        <f t="shared" si="4"/>
        <v>9.9999999999997868E-3</v>
      </c>
      <c r="K69" s="41">
        <f t="shared" si="5"/>
        <v>6.666666666666525E-2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12.2</v>
      </c>
      <c r="S69" s="19" t="s">
        <v>201</v>
      </c>
      <c r="T69" s="96">
        <v>7.6338587999999999E-2</v>
      </c>
      <c r="U69" s="19">
        <v>1</v>
      </c>
      <c r="V69" s="19">
        <f t="shared" si="6"/>
        <v>1.9999999999999574E-2</v>
      </c>
      <c r="W69" s="41">
        <f t="shared" si="7"/>
        <v>0.26199069859662028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6.1</v>
      </c>
      <c r="G70" s="19">
        <v>5.95</v>
      </c>
      <c r="H70" s="36">
        <v>0.44624999999999998</v>
      </c>
      <c r="I70" s="19">
        <v>4</v>
      </c>
      <c r="J70" s="86">
        <f>((F70-G70)/G70)*100</f>
        <v>2.5210084033613356</v>
      </c>
      <c r="K70" s="41">
        <f>(F70-G70)/H70</f>
        <v>0.33613445378151141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6.1</v>
      </c>
      <c r="S70" s="19" t="s">
        <v>160</v>
      </c>
      <c r="T70" s="19" t="s">
        <v>161</v>
      </c>
      <c r="U70" s="19">
        <v>1</v>
      </c>
      <c r="V70" s="19">
        <v>1</v>
      </c>
      <c r="W70" s="41">
        <v>0.65</v>
      </c>
    </row>
    <row r="71" spans="1:23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6.2</v>
      </c>
      <c r="G71" s="100">
        <v>6.06</v>
      </c>
      <c r="H71" s="104">
        <v>0.45449999999999996</v>
      </c>
      <c r="I71" s="100">
        <v>4</v>
      </c>
      <c r="J71" s="103">
        <f>((F71-G71)/G71)*100</f>
        <v>2.31023102310232</v>
      </c>
      <c r="K71" s="44">
        <f>(F71-G71)/H71</f>
        <v>0.30803080308030933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6.2</v>
      </c>
      <c r="S71" s="100" t="s">
        <v>162</v>
      </c>
      <c r="T71" s="100" t="s">
        <v>163</v>
      </c>
      <c r="U71" s="100">
        <v>1</v>
      </c>
      <c r="V71" s="100">
        <v>1</v>
      </c>
      <c r="W71" s="44">
        <v>0.62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58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835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93.2</v>
      </c>
      <c r="G14" s="71">
        <v>92.7</v>
      </c>
      <c r="H14" s="68">
        <f>G14*0.04</f>
        <v>3.7080000000000002</v>
      </c>
      <c r="I14" s="68">
        <v>4</v>
      </c>
      <c r="J14" s="72">
        <v>0.53937432578209277</v>
      </c>
      <c r="K14" s="41">
        <f>(F14-G14)/(G14*0.04)</f>
        <v>0.13484358144552319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108</v>
      </c>
      <c r="G15" s="71">
        <v>109.47</v>
      </c>
      <c r="H15" s="68">
        <f>1</f>
        <v>1</v>
      </c>
      <c r="I15" s="68">
        <v>4</v>
      </c>
      <c r="J15" s="72">
        <v>-1.3428336530556306</v>
      </c>
      <c r="K15" s="41">
        <f>(F15-G15)/1</f>
        <v>-1.4699999999999989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5.52</v>
      </c>
      <c r="G16" s="71">
        <v>5.3</v>
      </c>
      <c r="H16" s="68">
        <f>((12.5-0.53*G16)/200)*G16</f>
        <v>0.25681149999999997</v>
      </c>
      <c r="I16" s="68">
        <v>4</v>
      </c>
      <c r="J16" s="72">
        <v>4.1509433962264106</v>
      </c>
      <c r="K16" s="41">
        <f>(F16-G16)/(((12.5-0.53*G16)/2/100)*G16)</f>
        <v>0.85665945644957397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5.28</v>
      </c>
      <c r="G17" s="71">
        <v>5.28</v>
      </c>
      <c r="H17" s="68">
        <f>((12.5-0.53*G17)/200)*G17</f>
        <v>0.25612224</v>
      </c>
      <c r="I17" s="68">
        <v>4</v>
      </c>
      <c r="J17" s="72">
        <v>0</v>
      </c>
      <c r="K17" s="41">
        <f t="shared" ref="K17:K20" si="0">(F17-G17)/(((12.5-0.53*G17)/2/100)*G17)</f>
        <v>0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13.91</v>
      </c>
      <c r="G19" s="71">
        <v>13.48</v>
      </c>
      <c r="H19" s="68">
        <f>((12.5-0.53*G19)/200)*G19</f>
        <v>0.36096743999999997</v>
      </c>
      <c r="I19" s="68">
        <v>4</v>
      </c>
      <c r="J19" s="72">
        <v>3.1899109792284843</v>
      </c>
      <c r="K19" s="41">
        <f t="shared" si="0"/>
        <v>1.1912431769469283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13.62</v>
      </c>
      <c r="G20" s="71">
        <v>13.32</v>
      </c>
      <c r="H20" s="68">
        <f>((12.5-0.53*G20)/200)*G20</f>
        <v>0.36233063999999998</v>
      </c>
      <c r="I20" s="68">
        <v>4</v>
      </c>
      <c r="J20" s="72">
        <v>2.2522522522522443</v>
      </c>
      <c r="K20" s="41">
        <f t="shared" si="0"/>
        <v>0.8279730358989208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9.3800000000000008</v>
      </c>
      <c r="G22" s="71">
        <v>9.4600000000000009</v>
      </c>
      <c r="H22" s="68">
        <f>G22*0.075</f>
        <v>0.70950000000000002</v>
      </c>
      <c r="I22" s="68">
        <v>4</v>
      </c>
      <c r="J22" s="72">
        <v>-0.84566596194503241</v>
      </c>
      <c r="K22" s="41">
        <f>(F22-G22)/(0.075*G22)</f>
        <v>-0.112755461592671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5.633</v>
      </c>
      <c r="G23" s="59">
        <v>5.6894369984983699</v>
      </c>
      <c r="H23" s="19">
        <f t="shared" ref="H23:H25" si="1">G23*0.075</f>
        <v>0.42670777488737771</v>
      </c>
      <c r="I23" s="19">
        <v>4</v>
      </c>
      <c r="J23" s="43">
        <v>-0.99196104136956786</v>
      </c>
      <c r="K23" s="41">
        <f>(F23-G23)/(0.075*G23)</f>
        <v>-0.13226147218260906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10.567</v>
      </c>
      <c r="G24" s="59">
        <v>10.582045772536476</v>
      </c>
      <c r="H24" s="19">
        <f t="shared" si="1"/>
        <v>0.79365343294023571</v>
      </c>
      <c r="I24" s="19">
        <v>4</v>
      </c>
      <c r="J24" s="43">
        <v>-0.14218207764253421</v>
      </c>
      <c r="K24" s="41">
        <f>(F24-G24)/(0.075*G24)</f>
        <v>-1.8957610352337895E-2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17.966999999999999</v>
      </c>
      <c r="G25" s="59">
        <v>18.133407063746198</v>
      </c>
      <c r="H25" s="19">
        <f t="shared" si="1"/>
        <v>1.3600055297809648</v>
      </c>
      <c r="I25" s="19">
        <v>4</v>
      </c>
      <c r="J25" s="43">
        <v>-0.91768228199593938</v>
      </c>
      <c r="K25" s="41">
        <f>(F25-G25)/(0.075*G25)</f>
        <v>-0.12235763759945857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>
        <v>0</v>
      </c>
      <c r="G26" s="36"/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>
        <v>0</v>
      </c>
      <c r="G27" s="36"/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85.832999999999998</v>
      </c>
      <c r="G28" s="36">
        <v>85.899945063835816</v>
      </c>
      <c r="H28" s="19">
        <f>G28*0.05</f>
        <v>4.2949972531917906</v>
      </c>
      <c r="I28" s="19">
        <v>4</v>
      </c>
      <c r="J28" s="43">
        <v>-7.7933767927403738E-2</v>
      </c>
      <c r="K28" s="41">
        <f>(F28-G28)/(0.05*G28)</f>
        <v>-1.5586753585480749E-2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101.533</v>
      </c>
      <c r="G29" s="36">
        <v>101.57388061490757</v>
      </c>
      <c r="H29" s="19">
        <f t="shared" ref="H29:H30" si="2">G29*0.05</f>
        <v>5.0786940307453783</v>
      </c>
      <c r="I29" s="19">
        <v>4</v>
      </c>
      <c r="J29" s="43">
        <v>-4.0247172462134495E-2</v>
      </c>
      <c r="K29" s="41">
        <f>(F29-G29)/(0.05*G29)</f>
        <v>-8.049434492426899E-3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145.43299999999999</v>
      </c>
      <c r="G30" s="36">
        <v>145.40296538194696</v>
      </c>
      <c r="H30" s="19">
        <f t="shared" si="2"/>
        <v>7.2701482690973478</v>
      </c>
      <c r="I30" s="19">
        <v>4</v>
      </c>
      <c r="J30" s="43">
        <v>2.0656124841843097E-2</v>
      </c>
      <c r="K30" s="41">
        <f>(F30-G30)/(0.05*G30)</f>
        <v>4.1312249683686198E-3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>
        <v>0</v>
      </c>
      <c r="G31" s="36"/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>
        <v>0</v>
      </c>
      <c r="G32" s="36"/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17" t="s">
        <v>27</v>
      </c>
      <c r="B33" s="18" t="s">
        <v>13</v>
      </c>
      <c r="C33" s="19">
        <v>43</v>
      </c>
      <c r="D33" s="20" t="s">
        <v>28</v>
      </c>
      <c r="E33" s="19" t="s">
        <v>24</v>
      </c>
      <c r="F33" s="58">
        <v>78.8</v>
      </c>
      <c r="G33" s="19">
        <v>80.45</v>
      </c>
      <c r="H33" s="36">
        <v>6.0337500000000004</v>
      </c>
      <c r="I33" s="19">
        <v>4</v>
      </c>
      <c r="J33" s="19">
        <v>-2</v>
      </c>
      <c r="K33" s="40">
        <v>-0.27</v>
      </c>
      <c r="M33" s="17" t="s">
        <v>27</v>
      </c>
      <c r="N33" s="18" t="s">
        <v>13</v>
      </c>
      <c r="O33" s="19">
        <v>43</v>
      </c>
      <c r="P33" s="20" t="s">
        <v>28</v>
      </c>
      <c r="Q33" s="19" t="s">
        <v>24</v>
      </c>
      <c r="R33" s="58">
        <v>78.8</v>
      </c>
      <c r="S33" s="19" t="s">
        <v>130</v>
      </c>
      <c r="T33" s="19" t="s">
        <v>131</v>
      </c>
      <c r="U33" s="19">
        <v>1</v>
      </c>
      <c r="V33" s="19">
        <v>-4</v>
      </c>
      <c r="W33" s="40">
        <v>-0.92</v>
      </c>
    </row>
    <row r="34" spans="1:23" x14ac:dyDescent="0.25">
      <c r="A34" s="17" t="s">
        <v>25</v>
      </c>
      <c r="B34" s="18" t="s">
        <v>13</v>
      </c>
      <c r="C34" s="19">
        <v>44</v>
      </c>
      <c r="D34" s="20" t="s">
        <v>28</v>
      </c>
      <c r="E34" s="19" t="s">
        <v>24</v>
      </c>
      <c r="F34" s="58">
        <v>39.4</v>
      </c>
      <c r="G34" s="19">
        <v>39.700000000000003</v>
      </c>
      <c r="H34" s="36">
        <v>2.9775</v>
      </c>
      <c r="I34" s="19">
        <v>4</v>
      </c>
      <c r="J34" s="19">
        <v>-1</v>
      </c>
      <c r="K34" s="40">
        <v>-0.1</v>
      </c>
      <c r="M34" s="17" t="s">
        <v>25</v>
      </c>
      <c r="N34" s="18" t="s">
        <v>13</v>
      </c>
      <c r="O34" s="19">
        <v>44</v>
      </c>
      <c r="P34" s="20" t="s">
        <v>28</v>
      </c>
      <c r="Q34" s="19" t="s">
        <v>24</v>
      </c>
      <c r="R34" s="58">
        <v>39.4</v>
      </c>
      <c r="S34" s="19" t="s">
        <v>132</v>
      </c>
      <c r="T34" s="19" t="s">
        <v>133</v>
      </c>
      <c r="U34" s="19">
        <v>1</v>
      </c>
      <c r="V34" s="19">
        <v>-2</v>
      </c>
      <c r="W34" s="40">
        <v>-0.51</v>
      </c>
    </row>
    <row r="35" spans="1:23" x14ac:dyDescent="0.25">
      <c r="A35" s="17" t="s">
        <v>19</v>
      </c>
      <c r="B35" s="18" t="s">
        <v>13</v>
      </c>
      <c r="C35" s="19">
        <v>45</v>
      </c>
      <c r="D35" s="20" t="s">
        <v>28</v>
      </c>
      <c r="E35" s="19" t="s">
        <v>24</v>
      </c>
      <c r="F35" s="58">
        <v>149</v>
      </c>
      <c r="G35" s="19">
        <v>151.80000000000001</v>
      </c>
      <c r="H35" s="36">
        <v>11.385</v>
      </c>
      <c r="I35" s="19">
        <v>4</v>
      </c>
      <c r="J35" s="19">
        <v>-2</v>
      </c>
      <c r="K35" s="40">
        <v>-0.25</v>
      </c>
      <c r="M35" s="17" t="s">
        <v>19</v>
      </c>
      <c r="N35" s="18" t="s">
        <v>13</v>
      </c>
      <c r="O35" s="19">
        <v>45</v>
      </c>
      <c r="P35" s="20" t="s">
        <v>28</v>
      </c>
      <c r="Q35" s="19" t="s">
        <v>24</v>
      </c>
      <c r="R35" s="58">
        <v>149</v>
      </c>
      <c r="S35" s="19" t="s">
        <v>134</v>
      </c>
      <c r="T35" s="19" t="s">
        <v>135</v>
      </c>
      <c r="U35" s="19">
        <v>1</v>
      </c>
      <c r="V35" s="19">
        <v>-2</v>
      </c>
      <c r="W35" s="40">
        <v>-0.78</v>
      </c>
    </row>
    <row r="36" spans="1:23" x14ac:dyDescent="0.25">
      <c r="A36" s="17" t="s">
        <v>17</v>
      </c>
      <c r="B36" s="18" t="s">
        <v>13</v>
      </c>
      <c r="C36" s="19">
        <v>46</v>
      </c>
      <c r="D36" s="20" t="s">
        <v>28</v>
      </c>
      <c r="E36" s="19" t="s">
        <v>24</v>
      </c>
      <c r="F36" s="58">
        <v>142</v>
      </c>
      <c r="G36" s="19">
        <v>144.30000000000001</v>
      </c>
      <c r="H36" s="36">
        <v>10.8225</v>
      </c>
      <c r="I36" s="19">
        <v>4</v>
      </c>
      <c r="J36" s="19">
        <v>-1</v>
      </c>
      <c r="K36" s="40">
        <v>-0.21</v>
      </c>
      <c r="M36" s="17" t="s">
        <v>17</v>
      </c>
      <c r="N36" s="18" t="s">
        <v>13</v>
      </c>
      <c r="O36" s="19">
        <v>46</v>
      </c>
      <c r="P36" s="20" t="s">
        <v>28</v>
      </c>
      <c r="Q36" s="19" t="s">
        <v>24</v>
      </c>
      <c r="R36" s="58">
        <v>142</v>
      </c>
      <c r="S36" s="19" t="s">
        <v>136</v>
      </c>
      <c r="T36" s="19" t="s">
        <v>137</v>
      </c>
      <c r="U36" s="19">
        <v>1</v>
      </c>
      <c r="V36" s="19">
        <v>-2</v>
      </c>
      <c r="W36" s="40">
        <v>-0.77</v>
      </c>
    </row>
    <row r="37" spans="1:23" x14ac:dyDescent="0.25">
      <c r="A37" s="17" t="s">
        <v>22</v>
      </c>
      <c r="B37" s="18" t="s">
        <v>13</v>
      </c>
      <c r="C37" s="19">
        <v>47</v>
      </c>
      <c r="D37" s="20" t="s">
        <v>26</v>
      </c>
      <c r="E37" s="19" t="s">
        <v>24</v>
      </c>
      <c r="F37" s="58">
        <v>101</v>
      </c>
      <c r="G37" s="19">
        <v>100.8</v>
      </c>
      <c r="H37" s="36">
        <v>7.56</v>
      </c>
      <c r="I37" s="19">
        <v>4</v>
      </c>
      <c r="J37" s="19">
        <v>0</v>
      </c>
      <c r="K37" s="40">
        <v>0.03</v>
      </c>
      <c r="M37" s="17" t="s">
        <v>22</v>
      </c>
      <c r="N37" s="18" t="s">
        <v>13</v>
      </c>
      <c r="O37" s="19">
        <v>47</v>
      </c>
      <c r="P37" s="20" t="s">
        <v>26</v>
      </c>
      <c r="Q37" s="19" t="s">
        <v>24</v>
      </c>
      <c r="R37" s="58">
        <v>101</v>
      </c>
      <c r="S37" s="19" t="s">
        <v>138</v>
      </c>
      <c r="T37" s="19" t="s">
        <v>139</v>
      </c>
      <c r="U37" s="19">
        <v>1</v>
      </c>
      <c r="V37" s="19">
        <v>-2</v>
      </c>
      <c r="W37" s="40">
        <v>-0.42</v>
      </c>
    </row>
    <row r="38" spans="1:23" x14ac:dyDescent="0.25">
      <c r="A38" s="17" t="s">
        <v>27</v>
      </c>
      <c r="B38" s="18" t="s">
        <v>13</v>
      </c>
      <c r="C38" s="19">
        <v>48</v>
      </c>
      <c r="D38" s="20" t="s">
        <v>26</v>
      </c>
      <c r="E38" s="19" t="s">
        <v>24</v>
      </c>
      <c r="F38" s="58">
        <v>147</v>
      </c>
      <c r="G38" s="19">
        <v>147.69999999999999</v>
      </c>
      <c r="H38" s="36">
        <v>11.077499999999999</v>
      </c>
      <c r="I38" s="19">
        <v>4</v>
      </c>
      <c r="J38" s="19">
        <v>0</v>
      </c>
      <c r="K38" s="40">
        <v>-0.06</v>
      </c>
      <c r="M38" s="17" t="s">
        <v>27</v>
      </c>
      <c r="N38" s="18" t="s">
        <v>13</v>
      </c>
      <c r="O38" s="19">
        <v>48</v>
      </c>
      <c r="P38" s="20" t="s">
        <v>26</v>
      </c>
      <c r="Q38" s="19" t="s">
        <v>24</v>
      </c>
      <c r="R38" s="58">
        <v>147</v>
      </c>
      <c r="S38" s="19" t="s">
        <v>140</v>
      </c>
      <c r="T38" s="19" t="s">
        <v>141</v>
      </c>
      <c r="U38" s="19">
        <v>1</v>
      </c>
      <c r="V38" s="19">
        <v>0</v>
      </c>
      <c r="W38" s="40">
        <v>-0.05</v>
      </c>
    </row>
    <row r="39" spans="1:23" x14ac:dyDescent="0.25">
      <c r="A39" s="17" t="s">
        <v>21</v>
      </c>
      <c r="B39" s="18" t="s">
        <v>13</v>
      </c>
      <c r="C39" s="19">
        <v>49</v>
      </c>
      <c r="D39" s="20" t="s">
        <v>26</v>
      </c>
      <c r="E39" s="19" t="s">
        <v>24</v>
      </c>
      <c r="F39" s="58">
        <v>57.9</v>
      </c>
      <c r="G39" s="19">
        <v>57.98</v>
      </c>
      <c r="H39" s="36">
        <v>4.3484999999999996</v>
      </c>
      <c r="I39" s="19">
        <v>4</v>
      </c>
      <c r="J39" s="19">
        <v>0</v>
      </c>
      <c r="K39" s="40">
        <v>-0.02</v>
      </c>
      <c r="M39" s="17" t="s">
        <v>21</v>
      </c>
      <c r="N39" s="18" t="s">
        <v>13</v>
      </c>
      <c r="O39" s="19">
        <v>49</v>
      </c>
      <c r="P39" s="20" t="s">
        <v>26</v>
      </c>
      <c r="Q39" s="19" t="s">
        <v>24</v>
      </c>
      <c r="R39" s="58">
        <v>57.9</v>
      </c>
      <c r="S39" s="19" t="s">
        <v>142</v>
      </c>
      <c r="T39" s="19" t="s">
        <v>143</v>
      </c>
      <c r="U39" s="19">
        <v>1</v>
      </c>
      <c r="V39" s="19">
        <v>1</v>
      </c>
      <c r="W39" s="40">
        <v>0.28000000000000003</v>
      </c>
    </row>
    <row r="40" spans="1:23" x14ac:dyDescent="0.25">
      <c r="A40" s="17" t="s">
        <v>19</v>
      </c>
      <c r="B40" s="18" t="s">
        <v>13</v>
      </c>
      <c r="C40" s="19">
        <v>50</v>
      </c>
      <c r="D40" s="20" t="s">
        <v>26</v>
      </c>
      <c r="E40" s="19" t="s">
        <v>24</v>
      </c>
      <c r="F40" s="58">
        <v>61.7</v>
      </c>
      <c r="G40" s="19">
        <v>61.32</v>
      </c>
      <c r="H40" s="36">
        <v>4.5990000000000002</v>
      </c>
      <c r="I40" s="19">
        <v>4</v>
      </c>
      <c r="J40" s="19">
        <v>1</v>
      </c>
      <c r="K40" s="40">
        <v>0.08</v>
      </c>
      <c r="M40" s="17" t="s">
        <v>19</v>
      </c>
      <c r="N40" s="18" t="s">
        <v>13</v>
      </c>
      <c r="O40" s="19">
        <v>50</v>
      </c>
      <c r="P40" s="20" t="s">
        <v>26</v>
      </c>
      <c r="Q40" s="19" t="s">
        <v>24</v>
      </c>
      <c r="R40" s="58">
        <v>61.7</v>
      </c>
      <c r="S40" s="19" t="s">
        <v>144</v>
      </c>
      <c r="T40" s="19" t="s">
        <v>145</v>
      </c>
      <c r="U40" s="19">
        <v>1</v>
      </c>
      <c r="V40" s="19">
        <v>0</v>
      </c>
      <c r="W40" s="40">
        <v>-0.08</v>
      </c>
    </row>
    <row r="41" spans="1:23" x14ac:dyDescent="0.25">
      <c r="A41" s="17" t="s">
        <v>17</v>
      </c>
      <c r="B41" s="18" t="s">
        <v>13</v>
      </c>
      <c r="C41" s="19">
        <v>51</v>
      </c>
      <c r="D41" s="20" t="s">
        <v>26</v>
      </c>
      <c r="E41" s="19" t="s">
        <v>24</v>
      </c>
      <c r="F41" s="58">
        <v>67</v>
      </c>
      <c r="G41" s="19">
        <v>68.13</v>
      </c>
      <c r="H41" s="36">
        <v>5.1097499999999991</v>
      </c>
      <c r="I41" s="19">
        <v>4</v>
      </c>
      <c r="J41" s="19">
        <v>-2</v>
      </c>
      <c r="K41" s="40">
        <v>-0.22</v>
      </c>
      <c r="M41" s="17" t="s">
        <v>17</v>
      </c>
      <c r="N41" s="18" t="s">
        <v>13</v>
      </c>
      <c r="O41" s="19">
        <v>51</v>
      </c>
      <c r="P41" s="20" t="s">
        <v>26</v>
      </c>
      <c r="Q41" s="19" t="s">
        <v>24</v>
      </c>
      <c r="R41" s="58">
        <v>67</v>
      </c>
      <c r="S41" s="19" t="s">
        <v>146</v>
      </c>
      <c r="T41" s="19" t="s">
        <v>147</v>
      </c>
      <c r="U41" s="19">
        <v>1</v>
      </c>
      <c r="V41" s="19">
        <v>-1</v>
      </c>
      <c r="W41" s="40">
        <v>-0.22</v>
      </c>
    </row>
    <row r="42" spans="1:23" x14ac:dyDescent="0.25">
      <c r="A42" s="17" t="s">
        <v>16</v>
      </c>
      <c r="B42" s="18" t="s">
        <v>13</v>
      </c>
      <c r="C42" s="19">
        <v>52</v>
      </c>
      <c r="D42" s="20" t="s">
        <v>23</v>
      </c>
      <c r="E42" s="19" t="s">
        <v>24</v>
      </c>
      <c r="F42" s="58">
        <v>128</v>
      </c>
      <c r="G42" s="19">
        <v>135.80000000000001</v>
      </c>
      <c r="H42" s="36">
        <v>10.185</v>
      </c>
      <c r="I42" s="19">
        <v>4</v>
      </c>
      <c r="J42" s="19">
        <v>-6</v>
      </c>
      <c r="K42" s="40">
        <v>-0.77</v>
      </c>
      <c r="M42" s="17" t="s">
        <v>16</v>
      </c>
      <c r="N42" s="18" t="s">
        <v>13</v>
      </c>
      <c r="O42" s="19">
        <v>52</v>
      </c>
      <c r="P42" s="20" t="s">
        <v>23</v>
      </c>
      <c r="Q42" s="19" t="s">
        <v>24</v>
      </c>
      <c r="R42" s="58">
        <v>128</v>
      </c>
      <c r="S42" s="19" t="s">
        <v>148</v>
      </c>
      <c r="T42" s="19" t="s">
        <v>149</v>
      </c>
      <c r="U42" s="19">
        <v>1</v>
      </c>
      <c r="V42" s="19">
        <v>-4</v>
      </c>
      <c r="W42" s="40">
        <v>-1.07</v>
      </c>
    </row>
    <row r="43" spans="1:23" x14ac:dyDescent="0.25">
      <c r="A43" s="17" t="s">
        <v>12</v>
      </c>
      <c r="B43" s="18" t="s">
        <v>13</v>
      </c>
      <c r="C43" s="19">
        <v>53</v>
      </c>
      <c r="D43" s="20" t="s">
        <v>23</v>
      </c>
      <c r="E43" s="19" t="s">
        <v>24</v>
      </c>
      <c r="F43" s="58">
        <v>57.5</v>
      </c>
      <c r="G43" s="19">
        <v>60.38</v>
      </c>
      <c r="H43" s="36">
        <v>4.5285000000000002</v>
      </c>
      <c r="I43" s="19">
        <v>4</v>
      </c>
      <c r="J43" s="19">
        <v>-5</v>
      </c>
      <c r="K43" s="40">
        <v>-0.64</v>
      </c>
      <c r="M43" s="17" t="s">
        <v>12</v>
      </c>
      <c r="N43" s="18" t="s">
        <v>13</v>
      </c>
      <c r="O43" s="19">
        <v>53</v>
      </c>
      <c r="P43" s="20" t="s">
        <v>23</v>
      </c>
      <c r="Q43" s="19" t="s">
        <v>24</v>
      </c>
      <c r="R43" s="58">
        <v>57.5</v>
      </c>
      <c r="S43" s="19" t="s">
        <v>150</v>
      </c>
      <c r="T43" s="19" t="s">
        <v>151</v>
      </c>
      <c r="U43" s="19">
        <v>1</v>
      </c>
      <c r="V43" s="19">
        <v>-3</v>
      </c>
      <c r="W43" s="40">
        <v>-0.55000000000000004</v>
      </c>
    </row>
    <row r="44" spans="1:23" x14ac:dyDescent="0.25">
      <c r="A44" s="17" t="s">
        <v>27</v>
      </c>
      <c r="B44" s="18" t="s">
        <v>13</v>
      </c>
      <c r="C44" s="19">
        <v>54</v>
      </c>
      <c r="D44" s="20" t="s">
        <v>23</v>
      </c>
      <c r="E44" s="19" t="s">
        <v>24</v>
      </c>
      <c r="F44" s="58">
        <v>208</v>
      </c>
      <c r="G44" s="19">
        <v>216.1</v>
      </c>
      <c r="H44" s="36">
        <v>16.2075</v>
      </c>
      <c r="I44" s="19">
        <v>4</v>
      </c>
      <c r="J44" s="19">
        <v>-4</v>
      </c>
      <c r="K44" s="40">
        <v>-0.5</v>
      </c>
      <c r="M44" s="17" t="s">
        <v>27</v>
      </c>
      <c r="N44" s="18" t="s">
        <v>13</v>
      </c>
      <c r="O44" s="19">
        <v>54</v>
      </c>
      <c r="P44" s="20" t="s">
        <v>23</v>
      </c>
      <c r="Q44" s="19" t="s">
        <v>24</v>
      </c>
      <c r="R44" s="58">
        <v>208</v>
      </c>
      <c r="S44" s="19" t="s">
        <v>152</v>
      </c>
      <c r="T44" s="19" t="s">
        <v>153</v>
      </c>
      <c r="U44" s="19">
        <v>1</v>
      </c>
      <c r="V44" s="19">
        <v>-3</v>
      </c>
      <c r="W44" s="40">
        <v>-0.67</v>
      </c>
    </row>
    <row r="45" spans="1:23" x14ac:dyDescent="0.25">
      <c r="A45" s="17" t="s">
        <v>20</v>
      </c>
      <c r="B45" s="18" t="s">
        <v>13</v>
      </c>
      <c r="C45" s="19">
        <v>55</v>
      </c>
      <c r="D45" s="20" t="s">
        <v>23</v>
      </c>
      <c r="E45" s="19" t="s">
        <v>24</v>
      </c>
      <c r="F45" s="58">
        <v>50.2</v>
      </c>
      <c r="G45" s="19">
        <v>55.59</v>
      </c>
      <c r="H45" s="36">
        <v>4.1692499999999999</v>
      </c>
      <c r="I45" s="19">
        <v>4</v>
      </c>
      <c r="J45" s="19">
        <v>-10</v>
      </c>
      <c r="K45" s="40">
        <v>-1.29</v>
      </c>
      <c r="M45" s="17" t="s">
        <v>20</v>
      </c>
      <c r="N45" s="18" t="s">
        <v>13</v>
      </c>
      <c r="O45" s="19">
        <v>55</v>
      </c>
      <c r="P45" s="20" t="s">
        <v>23</v>
      </c>
      <c r="Q45" s="19" t="s">
        <v>24</v>
      </c>
      <c r="R45" s="58">
        <v>50.2</v>
      </c>
      <c r="S45" s="19" t="s">
        <v>154</v>
      </c>
      <c r="T45" s="19" t="s">
        <v>155</v>
      </c>
      <c r="U45" s="19">
        <v>1</v>
      </c>
      <c r="V45" s="19">
        <v>-4</v>
      </c>
      <c r="W45" s="40">
        <v>-0.26</v>
      </c>
    </row>
    <row r="46" spans="1:23" x14ac:dyDescent="0.25">
      <c r="A46" s="17" t="s">
        <v>19</v>
      </c>
      <c r="B46" s="18" t="s">
        <v>13</v>
      </c>
      <c r="C46" s="19">
        <v>56</v>
      </c>
      <c r="D46" s="20" t="s">
        <v>23</v>
      </c>
      <c r="E46" s="19" t="s">
        <v>24</v>
      </c>
      <c r="F46" s="58">
        <v>104</v>
      </c>
      <c r="G46" s="19">
        <v>109.5</v>
      </c>
      <c r="H46" s="36">
        <v>8.2125000000000004</v>
      </c>
      <c r="I46" s="19">
        <v>4</v>
      </c>
      <c r="J46" s="19">
        <v>-5</v>
      </c>
      <c r="K46" s="40">
        <v>-0.67</v>
      </c>
      <c r="M46" s="17" t="s">
        <v>19</v>
      </c>
      <c r="N46" s="18" t="s">
        <v>13</v>
      </c>
      <c r="O46" s="19">
        <v>56</v>
      </c>
      <c r="P46" s="20" t="s">
        <v>23</v>
      </c>
      <c r="Q46" s="19" t="s">
        <v>24</v>
      </c>
      <c r="R46" s="58">
        <v>104</v>
      </c>
      <c r="S46" s="19" t="s">
        <v>156</v>
      </c>
      <c r="T46" s="19" t="s">
        <v>157</v>
      </c>
      <c r="U46" s="19">
        <v>1</v>
      </c>
      <c r="V46" s="19">
        <v>-3</v>
      </c>
      <c r="W46" s="40">
        <v>-0.44</v>
      </c>
    </row>
    <row r="47" spans="1:23" x14ac:dyDescent="0.25">
      <c r="A47" s="17" t="s">
        <v>17</v>
      </c>
      <c r="B47" s="18" t="s">
        <v>13</v>
      </c>
      <c r="C47" s="19">
        <v>57</v>
      </c>
      <c r="D47" s="20" t="s">
        <v>23</v>
      </c>
      <c r="E47" s="19" t="s">
        <v>24</v>
      </c>
      <c r="F47" s="58">
        <v>107</v>
      </c>
      <c r="G47" s="19">
        <v>112.9</v>
      </c>
      <c r="H47" s="36">
        <v>8.4674999999999994</v>
      </c>
      <c r="I47" s="19">
        <v>4</v>
      </c>
      <c r="J47" s="19">
        <v>-5</v>
      </c>
      <c r="K47" s="41">
        <v>-0.7</v>
      </c>
      <c r="M47" s="17" t="s">
        <v>17</v>
      </c>
      <c r="N47" s="18" t="s">
        <v>13</v>
      </c>
      <c r="O47" s="19">
        <v>57</v>
      </c>
      <c r="P47" s="20" t="s">
        <v>23</v>
      </c>
      <c r="Q47" s="19" t="s">
        <v>24</v>
      </c>
      <c r="R47" s="58">
        <v>107</v>
      </c>
      <c r="S47" s="19" t="s">
        <v>158</v>
      </c>
      <c r="T47" s="19" t="s">
        <v>159</v>
      </c>
      <c r="U47" s="19">
        <v>1</v>
      </c>
      <c r="V47" s="19">
        <v>-3</v>
      </c>
      <c r="W47" s="40">
        <v>-0.5</v>
      </c>
    </row>
    <row r="48" spans="1:23" x14ac:dyDescent="0.25">
      <c r="A48" s="17" t="s">
        <v>22</v>
      </c>
      <c r="B48" s="18" t="s">
        <v>13</v>
      </c>
      <c r="C48" s="19">
        <v>58</v>
      </c>
      <c r="D48" s="20" t="s">
        <v>18</v>
      </c>
      <c r="E48" s="19" t="s">
        <v>15</v>
      </c>
      <c r="F48" s="58">
        <v>11.65</v>
      </c>
      <c r="G48" s="19">
        <v>11.52</v>
      </c>
      <c r="H48" s="36">
        <v>0.15</v>
      </c>
      <c r="I48" s="19">
        <v>4</v>
      </c>
      <c r="J48" s="36">
        <f>F48-G48</f>
        <v>0.13000000000000078</v>
      </c>
      <c r="K48" s="41">
        <f>(F48-G48)/H48</f>
        <v>0.86666666666667191</v>
      </c>
      <c r="M48" s="17" t="s">
        <v>22</v>
      </c>
      <c r="N48" s="18" t="s">
        <v>13</v>
      </c>
      <c r="O48" s="19">
        <v>58</v>
      </c>
      <c r="P48" s="20" t="s">
        <v>18</v>
      </c>
      <c r="Q48" s="19" t="s">
        <v>15</v>
      </c>
      <c r="R48" s="58">
        <v>11.65</v>
      </c>
      <c r="S48" s="19" t="s">
        <v>194</v>
      </c>
      <c r="T48" s="96">
        <v>6.9842551597036492E-2</v>
      </c>
      <c r="U48" s="19">
        <v>1</v>
      </c>
      <c r="V48" s="19">
        <f>R48-S48</f>
        <v>0.12000000000000099</v>
      </c>
      <c r="W48" s="41">
        <f>(R48-S48)/T48</f>
        <v>1.7181502859797113</v>
      </c>
    </row>
    <row r="49" spans="1:23" x14ac:dyDescent="0.25">
      <c r="A49" s="17" t="s">
        <v>16</v>
      </c>
      <c r="B49" s="18" t="s">
        <v>13</v>
      </c>
      <c r="C49" s="19">
        <v>59</v>
      </c>
      <c r="D49" s="20" t="s">
        <v>18</v>
      </c>
      <c r="E49" s="19" t="s">
        <v>15</v>
      </c>
      <c r="F49" s="58">
        <v>4.08</v>
      </c>
      <c r="G49" s="19">
        <v>3.92</v>
      </c>
      <c r="H49" s="36">
        <v>0.15</v>
      </c>
      <c r="I49" s="19">
        <v>4</v>
      </c>
      <c r="J49" s="36">
        <f t="shared" ref="J49:J56" si="3">F49-G49</f>
        <v>0.16000000000000014</v>
      </c>
      <c r="K49" s="41">
        <f t="shared" ref="K49:K56" si="4">(F49-G49)/H49</f>
        <v>1.0666666666666678</v>
      </c>
      <c r="M49" s="17" t="s">
        <v>16</v>
      </c>
      <c r="N49" s="18" t="s">
        <v>13</v>
      </c>
      <c r="O49" s="19">
        <v>59</v>
      </c>
      <c r="P49" s="20" t="s">
        <v>18</v>
      </c>
      <c r="Q49" s="19" t="s">
        <v>15</v>
      </c>
      <c r="R49" s="58">
        <v>4.08</v>
      </c>
      <c r="S49" s="19" t="s">
        <v>195</v>
      </c>
      <c r="T49" s="96">
        <v>7.8777868000000001E-2</v>
      </c>
      <c r="U49" s="19">
        <v>1</v>
      </c>
      <c r="V49" s="19">
        <f t="shared" ref="V49:V56" si="5">R49-S49</f>
        <v>0.14000000000000012</v>
      </c>
      <c r="W49" s="41">
        <f t="shared" ref="W49:W56" si="6">(R49-S49)/T49</f>
        <v>1.7771488814599568</v>
      </c>
    </row>
    <row r="50" spans="1:23" x14ac:dyDescent="0.25">
      <c r="A50" s="17" t="s">
        <v>12</v>
      </c>
      <c r="B50" s="18" t="s">
        <v>13</v>
      </c>
      <c r="C50" s="19">
        <v>60</v>
      </c>
      <c r="D50" s="20" t="s">
        <v>18</v>
      </c>
      <c r="E50" s="19" t="s">
        <v>15</v>
      </c>
      <c r="F50" s="58">
        <v>16.100000000000001</v>
      </c>
      <c r="G50" s="19">
        <v>15.99</v>
      </c>
      <c r="H50" s="36">
        <v>0.15</v>
      </c>
      <c r="I50" s="19">
        <v>4</v>
      </c>
      <c r="J50" s="36">
        <f t="shared" si="3"/>
        <v>0.11000000000000121</v>
      </c>
      <c r="K50" s="41">
        <f t="shared" si="4"/>
        <v>0.73333333333334139</v>
      </c>
      <c r="M50" s="17" t="s">
        <v>12</v>
      </c>
      <c r="N50" s="18" t="s">
        <v>13</v>
      </c>
      <c r="O50" s="19">
        <v>60</v>
      </c>
      <c r="P50" s="20" t="s">
        <v>18</v>
      </c>
      <c r="Q50" s="19" t="s">
        <v>15</v>
      </c>
      <c r="R50" s="58">
        <v>16.100000000000001</v>
      </c>
      <c r="S50" s="19" t="s">
        <v>196</v>
      </c>
      <c r="T50" s="96">
        <v>8.3734407999999996E-2</v>
      </c>
      <c r="U50" s="19">
        <v>1</v>
      </c>
      <c r="V50" s="19">
        <f t="shared" si="5"/>
        <v>0.13000000000000078</v>
      </c>
      <c r="W50" s="41">
        <f t="shared" si="6"/>
        <v>1.5525278449451843</v>
      </c>
    </row>
    <row r="51" spans="1:23" x14ac:dyDescent="0.25">
      <c r="A51" s="17" t="s">
        <v>27</v>
      </c>
      <c r="B51" s="18" t="s">
        <v>13</v>
      </c>
      <c r="C51" s="19">
        <v>61</v>
      </c>
      <c r="D51" s="20" t="s">
        <v>18</v>
      </c>
      <c r="E51" s="19" t="s">
        <v>15</v>
      </c>
      <c r="F51" s="58">
        <v>16.2</v>
      </c>
      <c r="G51" s="19">
        <v>16.04</v>
      </c>
      <c r="H51" s="36">
        <v>0.15</v>
      </c>
      <c r="I51" s="19">
        <v>4</v>
      </c>
      <c r="J51" s="36">
        <f t="shared" si="3"/>
        <v>0.16000000000000014</v>
      </c>
      <c r="K51" s="41">
        <f t="shared" si="4"/>
        <v>1.0666666666666678</v>
      </c>
      <c r="M51" s="17" t="s">
        <v>27</v>
      </c>
      <c r="N51" s="18" t="s">
        <v>13</v>
      </c>
      <c r="O51" s="19">
        <v>61</v>
      </c>
      <c r="P51" s="20" t="s">
        <v>18</v>
      </c>
      <c r="Q51" s="19" t="s">
        <v>15</v>
      </c>
      <c r="R51" s="58">
        <v>16.2</v>
      </c>
      <c r="S51" s="19" t="s">
        <v>197</v>
      </c>
      <c r="T51" s="96">
        <v>8.7409444000000003E-2</v>
      </c>
      <c r="U51" s="19">
        <v>1</v>
      </c>
      <c r="V51" s="19">
        <f t="shared" si="5"/>
        <v>0.12000000000000099</v>
      </c>
      <c r="W51" s="41">
        <f t="shared" si="6"/>
        <v>1.3728493685419276</v>
      </c>
    </row>
    <row r="52" spans="1:23" x14ac:dyDescent="0.25">
      <c r="A52" s="17" t="s">
        <v>21</v>
      </c>
      <c r="B52" s="18" t="s">
        <v>13</v>
      </c>
      <c r="C52" s="19">
        <v>62</v>
      </c>
      <c r="D52" s="20" t="s">
        <v>18</v>
      </c>
      <c r="E52" s="19" t="s">
        <v>15</v>
      </c>
      <c r="F52" s="58">
        <v>8.33</v>
      </c>
      <c r="G52" s="19">
        <v>8.2100000000000009</v>
      </c>
      <c r="H52" s="36">
        <v>0.15</v>
      </c>
      <c r="I52" s="19">
        <v>4</v>
      </c>
      <c r="J52" s="36">
        <f t="shared" si="3"/>
        <v>0.11999999999999922</v>
      </c>
      <c r="K52" s="41">
        <f t="shared" si="4"/>
        <v>0.79999999999999483</v>
      </c>
      <c r="M52" s="17" t="s">
        <v>21</v>
      </c>
      <c r="N52" s="18" t="s">
        <v>13</v>
      </c>
      <c r="O52" s="19">
        <v>62</v>
      </c>
      <c r="P52" s="20" t="s">
        <v>18</v>
      </c>
      <c r="Q52" s="19" t="s">
        <v>15</v>
      </c>
      <c r="R52" s="58">
        <v>8.33</v>
      </c>
      <c r="S52" s="19" t="s">
        <v>198</v>
      </c>
      <c r="T52" s="96">
        <v>9.4293472000000003E-2</v>
      </c>
      <c r="U52" s="19">
        <v>1</v>
      </c>
      <c r="V52" s="19">
        <f t="shared" si="5"/>
        <v>0.11999999999999922</v>
      </c>
      <c r="W52" s="41">
        <f t="shared" si="6"/>
        <v>1.2726225628853629</v>
      </c>
    </row>
    <row r="53" spans="1:23" x14ac:dyDescent="0.25">
      <c r="A53" s="17" t="s">
        <v>25</v>
      </c>
      <c r="B53" s="18" t="s">
        <v>13</v>
      </c>
      <c r="C53" s="19">
        <v>63</v>
      </c>
      <c r="D53" s="20" t="s">
        <v>18</v>
      </c>
      <c r="E53" s="19" t="s">
        <v>15</v>
      </c>
      <c r="F53" s="58">
        <v>9.8000000000000007</v>
      </c>
      <c r="G53" s="19">
        <v>9.67</v>
      </c>
      <c r="H53" s="36">
        <v>0.15</v>
      </c>
      <c r="I53" s="19">
        <v>4</v>
      </c>
      <c r="J53" s="36">
        <f t="shared" si="3"/>
        <v>0.13000000000000078</v>
      </c>
      <c r="K53" s="41">
        <f t="shared" si="4"/>
        <v>0.86666666666667191</v>
      </c>
      <c r="M53" s="17" t="s">
        <v>25</v>
      </c>
      <c r="N53" s="18" t="s">
        <v>13</v>
      </c>
      <c r="O53" s="19">
        <v>63</v>
      </c>
      <c r="P53" s="20" t="s">
        <v>18</v>
      </c>
      <c r="Q53" s="19" t="s">
        <v>15</v>
      </c>
      <c r="R53" s="58">
        <v>9.8000000000000007</v>
      </c>
      <c r="S53" s="36">
        <v>9.68</v>
      </c>
      <c r="T53" s="96">
        <v>8.1315473999999999E-2</v>
      </c>
      <c r="U53" s="19">
        <v>1</v>
      </c>
      <c r="V53" s="19">
        <f t="shared" si="5"/>
        <v>0.12000000000000099</v>
      </c>
      <c r="W53" s="41">
        <f t="shared" si="6"/>
        <v>1.4757338806141744</v>
      </c>
    </row>
    <row r="54" spans="1:23" x14ac:dyDescent="0.25">
      <c r="A54" s="17" t="s">
        <v>20</v>
      </c>
      <c r="B54" s="18" t="s">
        <v>13</v>
      </c>
      <c r="C54" s="19">
        <v>64</v>
      </c>
      <c r="D54" s="20" t="s">
        <v>18</v>
      </c>
      <c r="E54" s="19" t="s">
        <v>15</v>
      </c>
      <c r="F54" s="58">
        <v>5.46</v>
      </c>
      <c r="G54" s="19">
        <v>5.31</v>
      </c>
      <c r="H54" s="36">
        <v>0.15</v>
      </c>
      <c r="I54" s="19">
        <v>4</v>
      </c>
      <c r="J54" s="36">
        <f t="shared" si="3"/>
        <v>0.15000000000000036</v>
      </c>
      <c r="K54" s="41">
        <f t="shared" si="4"/>
        <v>1.0000000000000024</v>
      </c>
      <c r="M54" s="17" t="s">
        <v>20</v>
      </c>
      <c r="N54" s="18" t="s">
        <v>13</v>
      </c>
      <c r="O54" s="19">
        <v>64</v>
      </c>
      <c r="P54" s="20" t="s">
        <v>18</v>
      </c>
      <c r="Q54" s="19" t="s">
        <v>15</v>
      </c>
      <c r="R54" s="58">
        <v>5.46</v>
      </c>
      <c r="S54" s="19" t="s">
        <v>199</v>
      </c>
      <c r="T54" s="96">
        <v>7.6238812000000003E-2</v>
      </c>
      <c r="U54" s="19">
        <v>1</v>
      </c>
      <c r="V54" s="19">
        <f t="shared" si="5"/>
        <v>0.12999999999999989</v>
      </c>
      <c r="W54" s="41">
        <f t="shared" si="6"/>
        <v>1.7051682284870846</v>
      </c>
    </row>
    <row r="55" spans="1:23" x14ac:dyDescent="0.25">
      <c r="A55" s="17" t="s">
        <v>19</v>
      </c>
      <c r="B55" s="18" t="s">
        <v>13</v>
      </c>
      <c r="C55" s="19">
        <v>65</v>
      </c>
      <c r="D55" s="20" t="s">
        <v>18</v>
      </c>
      <c r="E55" s="19" t="s">
        <v>15</v>
      </c>
      <c r="F55" s="58">
        <v>12.12</v>
      </c>
      <c r="G55" s="19">
        <v>12.01</v>
      </c>
      <c r="H55" s="36">
        <v>0.15</v>
      </c>
      <c r="I55" s="19">
        <v>4</v>
      </c>
      <c r="J55" s="36">
        <f t="shared" si="3"/>
        <v>0.10999999999999943</v>
      </c>
      <c r="K55" s="41">
        <f t="shared" si="4"/>
        <v>0.73333333333332962</v>
      </c>
      <c r="M55" s="17" t="s">
        <v>19</v>
      </c>
      <c r="N55" s="18" t="s">
        <v>13</v>
      </c>
      <c r="O55" s="19">
        <v>65</v>
      </c>
      <c r="P55" s="20" t="s">
        <v>18</v>
      </c>
      <c r="Q55" s="19" t="s">
        <v>15</v>
      </c>
      <c r="R55" s="58">
        <v>12.12</v>
      </c>
      <c r="S55" s="19" t="s">
        <v>200</v>
      </c>
      <c r="T55" s="96">
        <v>4.7523006E-2</v>
      </c>
      <c r="U55" s="19">
        <v>1</v>
      </c>
      <c r="V55" s="19">
        <f t="shared" si="5"/>
        <v>0.12999999999999901</v>
      </c>
      <c r="W55" s="75">
        <f t="shared" si="6"/>
        <v>2.7355171935041107</v>
      </c>
    </row>
    <row r="56" spans="1:23" x14ac:dyDescent="0.25">
      <c r="A56" s="17" t="s">
        <v>17</v>
      </c>
      <c r="B56" s="18" t="s">
        <v>13</v>
      </c>
      <c r="C56" s="19">
        <v>66</v>
      </c>
      <c r="D56" s="20" t="s">
        <v>18</v>
      </c>
      <c r="E56" s="19" t="s">
        <v>15</v>
      </c>
      <c r="F56" s="58">
        <v>12.3</v>
      </c>
      <c r="G56" s="19">
        <v>12.19</v>
      </c>
      <c r="H56" s="36">
        <v>0.15</v>
      </c>
      <c r="I56" s="19">
        <v>4</v>
      </c>
      <c r="J56" s="36">
        <f t="shared" si="3"/>
        <v>0.11000000000000121</v>
      </c>
      <c r="K56" s="41">
        <f t="shared" si="4"/>
        <v>0.73333333333334139</v>
      </c>
      <c r="M56" s="17" t="s">
        <v>17</v>
      </c>
      <c r="N56" s="18" t="s">
        <v>13</v>
      </c>
      <c r="O56" s="19">
        <v>66</v>
      </c>
      <c r="P56" s="20" t="s">
        <v>18</v>
      </c>
      <c r="Q56" s="19" t="s">
        <v>15</v>
      </c>
      <c r="R56" s="58">
        <v>12.3</v>
      </c>
      <c r="S56" s="19" t="s">
        <v>201</v>
      </c>
      <c r="T56" s="96">
        <v>7.6338587999999999E-2</v>
      </c>
      <c r="U56" s="19">
        <v>1</v>
      </c>
      <c r="V56" s="19">
        <f t="shared" si="5"/>
        <v>0.12000000000000099</v>
      </c>
      <c r="W56" s="41">
        <f t="shared" si="6"/>
        <v>1.5719441915797683</v>
      </c>
    </row>
    <row r="57" spans="1:23" x14ac:dyDescent="0.25">
      <c r="A57" s="17" t="s">
        <v>19</v>
      </c>
      <c r="B57" s="18" t="s">
        <v>13</v>
      </c>
      <c r="C57" s="19">
        <v>67</v>
      </c>
      <c r="D57" s="20" t="s">
        <v>14</v>
      </c>
      <c r="E57" s="19" t="s">
        <v>15</v>
      </c>
      <c r="F57" s="58">
        <v>5.96</v>
      </c>
      <c r="G57" s="19">
        <v>5.95</v>
      </c>
      <c r="H57" s="36">
        <v>0.44624999999999998</v>
      </c>
      <c r="I57" s="19">
        <v>4</v>
      </c>
      <c r="J57" s="86">
        <f>((F57-G57)/G57)*100</f>
        <v>0.16806722689075271</v>
      </c>
      <c r="K57" s="41">
        <f>(F57-G57)/H57</f>
        <v>2.2408963585433699E-2</v>
      </c>
      <c r="M57" s="17" t="s">
        <v>19</v>
      </c>
      <c r="N57" s="18" t="s">
        <v>13</v>
      </c>
      <c r="O57" s="19">
        <v>67</v>
      </c>
      <c r="P57" s="20" t="s">
        <v>14</v>
      </c>
      <c r="Q57" s="19" t="s">
        <v>15</v>
      </c>
      <c r="R57" s="58">
        <v>5.96</v>
      </c>
      <c r="S57" s="19" t="s">
        <v>160</v>
      </c>
      <c r="T57" s="19" t="s">
        <v>161</v>
      </c>
      <c r="U57" s="19">
        <v>1</v>
      </c>
      <c r="V57" s="19">
        <v>-1</v>
      </c>
      <c r="W57" s="40">
        <v>-0.76</v>
      </c>
    </row>
    <row r="58" spans="1:23" ht="15.75" thickBot="1" x14ac:dyDescent="0.3">
      <c r="A58" s="99" t="s">
        <v>17</v>
      </c>
      <c r="B58" s="100" t="s">
        <v>13</v>
      </c>
      <c r="C58" s="100">
        <v>68</v>
      </c>
      <c r="D58" s="101" t="s">
        <v>14</v>
      </c>
      <c r="E58" s="100" t="s">
        <v>15</v>
      </c>
      <c r="F58" s="100">
        <v>6.04</v>
      </c>
      <c r="G58" s="100">
        <v>6.06</v>
      </c>
      <c r="H58" s="104">
        <v>0.45449999999999996</v>
      </c>
      <c r="I58" s="100">
        <v>4</v>
      </c>
      <c r="J58" s="103">
        <f>((F58-G58)/G58)*100</f>
        <v>-0.33003300330032304</v>
      </c>
      <c r="K58" s="44">
        <f>(F58-G58)/H58</f>
        <v>-4.400440044004307E-2</v>
      </c>
      <c r="M58" s="99" t="s">
        <v>17</v>
      </c>
      <c r="N58" s="100" t="s">
        <v>13</v>
      </c>
      <c r="O58" s="100">
        <v>68</v>
      </c>
      <c r="P58" s="101" t="s">
        <v>14</v>
      </c>
      <c r="Q58" s="100" t="s">
        <v>15</v>
      </c>
      <c r="R58" s="100">
        <v>6.04</v>
      </c>
      <c r="S58" s="100" t="s">
        <v>162</v>
      </c>
      <c r="T58" s="100" t="s">
        <v>163</v>
      </c>
      <c r="U58" s="100">
        <v>1</v>
      </c>
      <c r="V58" s="108">
        <v>-1</v>
      </c>
      <c r="W58" s="110">
        <v>-0.74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  <headerFooter>
    <oddFooter>&amp;C&amp;P/1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9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225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96.74</v>
      </c>
      <c r="G14" s="71">
        <v>98.3</v>
      </c>
      <c r="H14" s="68">
        <f>G14*0.04</f>
        <v>3.9319999999999999</v>
      </c>
      <c r="I14" s="68">
        <v>4</v>
      </c>
      <c r="J14" s="72">
        <v>-1.586978636826045</v>
      </c>
      <c r="K14" s="41">
        <f>(F14-G14)/(G14*0.04)</f>
        <v>-0.39674465920651125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109.17</v>
      </c>
      <c r="G15" s="71">
        <v>109.62</v>
      </c>
      <c r="H15" s="68">
        <f>1</f>
        <v>1</v>
      </c>
      <c r="I15" s="68">
        <v>4</v>
      </c>
      <c r="J15" s="72">
        <v>-0.41050903119868892</v>
      </c>
      <c r="K15" s="41">
        <f>(F15-G15)/1</f>
        <v>-0.45000000000000284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5.24</v>
      </c>
      <c r="G16" s="71">
        <v>5.44</v>
      </c>
      <c r="H16" s="68">
        <f>((12.5-0.53*G16)/200)*G16</f>
        <v>0.26157695999999997</v>
      </c>
      <c r="I16" s="68">
        <v>4</v>
      </c>
      <c r="J16" s="72">
        <v>-3.676470588235297</v>
      </c>
      <c r="K16" s="41">
        <f>(F16-G16)/(((12.5-0.53*G16)/2/100)*G16)</f>
        <v>-0.76459333421414566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5.38</v>
      </c>
      <c r="G17" s="71">
        <v>5.4</v>
      </c>
      <c r="H17" s="68">
        <f>((12.5-0.53*G17)/200)*G17</f>
        <v>0.26022600000000001</v>
      </c>
      <c r="I17" s="68">
        <v>4</v>
      </c>
      <c r="J17" s="72">
        <v>-0.3703703703703789</v>
      </c>
      <c r="K17" s="41">
        <f t="shared" ref="K17:K20" si="0">(F17-G17)/(((12.5-0.53*G17)/2/100)*G17)</f>
        <v>-7.6856271087441155E-2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13.29</v>
      </c>
      <c r="G19" s="71">
        <v>13.52</v>
      </c>
      <c r="H19" s="68">
        <f>((12.5-0.53*G19)/200)*G19</f>
        <v>0.36060543999999994</v>
      </c>
      <c r="I19" s="68">
        <v>4</v>
      </c>
      <c r="J19" s="72">
        <v>-1.701183431952666</v>
      </c>
      <c r="K19" s="41">
        <f t="shared" si="0"/>
        <v>-0.63781622373750235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13.75</v>
      </c>
      <c r="G20" s="71">
        <v>13.47</v>
      </c>
      <c r="H20" s="68">
        <f>((12.5-0.53*G20)/200)*G20</f>
        <v>0.36105661499999997</v>
      </c>
      <c r="I20" s="68">
        <v>4</v>
      </c>
      <c r="J20" s="72">
        <v>2.0786933927245683</v>
      </c>
      <c r="K20" s="41">
        <f t="shared" si="0"/>
        <v>0.77550164812795186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9.2899999999999991</v>
      </c>
      <c r="G22" s="71">
        <v>9.4600000000000009</v>
      </c>
      <c r="H22" s="68">
        <f>G22*0.075</f>
        <v>0.70950000000000002</v>
      </c>
      <c r="I22" s="68">
        <v>4</v>
      </c>
      <c r="J22" s="72">
        <v>-1.7970401691332103</v>
      </c>
      <c r="K22" s="41">
        <f>(F22-G22)/(0.075*G22)</f>
        <v>-0.23960535588442805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6.1</v>
      </c>
      <c r="G23" s="59">
        <v>5.5693433415379818</v>
      </c>
      <c r="H23" s="19">
        <f t="shared" ref="H23:H25" si="1">G23*0.075</f>
        <v>0.41770075061534861</v>
      </c>
      <c r="I23" s="19">
        <v>4</v>
      </c>
      <c r="J23" s="43">
        <v>9.5281728189427142</v>
      </c>
      <c r="K23" s="41">
        <f>(F23-G23)/(0.075*G23)</f>
        <v>1.270423042525695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11.1</v>
      </c>
      <c r="G24" s="59">
        <v>10.62707575454727</v>
      </c>
      <c r="H24" s="19">
        <f t="shared" si="1"/>
        <v>0.79703068159104529</v>
      </c>
      <c r="I24" s="19">
        <v>4</v>
      </c>
      <c r="J24" s="43">
        <v>4.4501823114450589</v>
      </c>
      <c r="K24" s="41">
        <f>(F24-G24)/(0.075*G24)</f>
        <v>0.5933576415260079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18.8</v>
      </c>
      <c r="G25" s="59">
        <v>18.283393888094803</v>
      </c>
      <c r="H25" s="19">
        <f t="shared" si="1"/>
        <v>1.3712545416071102</v>
      </c>
      <c r="I25" s="19">
        <v>4</v>
      </c>
      <c r="J25" s="43">
        <v>2.8255482273539192</v>
      </c>
      <c r="K25" s="41">
        <f>(F25-G25)/(0.075*G25)</f>
        <v>0.3767397636471892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78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78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87.2</v>
      </c>
      <c r="G28" s="36">
        <v>86.998984779686012</v>
      </c>
      <c r="H28" s="19">
        <f>G28*0.05</f>
        <v>4.3499492389843004</v>
      </c>
      <c r="I28" s="19">
        <v>4</v>
      </c>
      <c r="J28" s="43">
        <v>0.23105467359537213</v>
      </c>
      <c r="K28" s="41">
        <f>(F28-G28)/(0.05*G28)</f>
        <v>4.6210934719074427E-2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102.6</v>
      </c>
      <c r="G29" s="36">
        <v>102.05404077538772</v>
      </c>
      <c r="H29" s="19">
        <f t="shared" ref="H29:H30" si="2">G29*0.05</f>
        <v>5.1027020387693867</v>
      </c>
      <c r="I29" s="19">
        <v>4</v>
      </c>
      <c r="J29" s="43">
        <v>0.53497070813088643</v>
      </c>
      <c r="K29" s="41">
        <f>(F29-G29)/(0.05*G29)</f>
        <v>0.10699414162617728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146.30000000000001</v>
      </c>
      <c r="G30" s="36">
        <v>145.60293507819168</v>
      </c>
      <c r="H30" s="19">
        <f t="shared" si="2"/>
        <v>7.2801467539095839</v>
      </c>
      <c r="I30" s="19">
        <v>4</v>
      </c>
      <c r="J30" s="43">
        <v>0.47874372960544792</v>
      </c>
      <c r="K30" s="41">
        <f>(F30-G30)/(0.05*G30)</f>
        <v>9.5748745921089576E-2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78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78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44.2</v>
      </c>
      <c r="G33" s="68">
        <v>45.75</v>
      </c>
      <c r="H33" s="71">
        <v>3.4312499999999999</v>
      </c>
      <c r="I33" s="68">
        <v>4</v>
      </c>
      <c r="J33" s="68">
        <v>-3</v>
      </c>
      <c r="K33" s="41">
        <v>-0.45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44.2</v>
      </c>
      <c r="S33" s="68" t="s">
        <v>105</v>
      </c>
      <c r="T33" s="68" t="s">
        <v>106</v>
      </c>
      <c r="U33" s="68">
        <v>1</v>
      </c>
      <c r="V33" s="61">
        <v>-5</v>
      </c>
      <c r="W33" s="40">
        <v>-1.24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90.4</v>
      </c>
      <c r="G34" s="68">
        <v>92.32</v>
      </c>
      <c r="H34" s="71">
        <v>6.9239999999999995</v>
      </c>
      <c r="I34" s="68">
        <v>4</v>
      </c>
      <c r="J34" s="68">
        <v>-2</v>
      </c>
      <c r="K34" s="41">
        <v>-0.28000000000000003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90.4</v>
      </c>
      <c r="S34" s="68" t="s">
        <v>107</v>
      </c>
      <c r="T34" s="68" t="s">
        <v>108</v>
      </c>
      <c r="U34" s="68">
        <v>1</v>
      </c>
      <c r="V34" s="61">
        <v>-2</v>
      </c>
      <c r="W34" s="40">
        <v>-1.07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68</v>
      </c>
      <c r="G35" s="68">
        <v>68.67</v>
      </c>
      <c r="H35" s="71">
        <v>5.1502499999999998</v>
      </c>
      <c r="I35" s="68">
        <v>4</v>
      </c>
      <c r="J35" s="68">
        <v>-1</v>
      </c>
      <c r="K35" s="41">
        <v>-0.13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68</v>
      </c>
      <c r="S35" s="68" t="s">
        <v>109</v>
      </c>
      <c r="T35" s="68" t="s">
        <v>110</v>
      </c>
      <c r="U35" s="68">
        <v>1</v>
      </c>
      <c r="V35" s="61">
        <v>-1</v>
      </c>
      <c r="W35" s="40">
        <v>-0.3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28.8</v>
      </c>
      <c r="G36" s="68">
        <v>27.48</v>
      </c>
      <c r="H36" s="71">
        <v>2.0609999999999999</v>
      </c>
      <c r="I36" s="68">
        <v>4</v>
      </c>
      <c r="J36" s="90">
        <f>((F36-G36)/G36)*100</f>
        <v>4.8034934497816604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28.8</v>
      </c>
      <c r="S36" s="68" t="s">
        <v>111</v>
      </c>
      <c r="T36" s="68" t="s">
        <v>112</v>
      </c>
      <c r="U36" s="68">
        <v>1</v>
      </c>
      <c r="V36" s="61">
        <v>5</v>
      </c>
      <c r="W36" s="40">
        <v>0.95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26.72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4.5792563600782703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26.72</v>
      </c>
      <c r="S37" s="68" t="s">
        <v>113</v>
      </c>
      <c r="T37" s="68" t="s">
        <v>114</v>
      </c>
      <c r="U37" s="68">
        <v>1</v>
      </c>
      <c r="V37" s="61">
        <v>5</v>
      </c>
      <c r="W37" s="40">
        <v>0.8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33.76</v>
      </c>
      <c r="G38" s="68">
        <v>33.33</v>
      </c>
      <c r="H38" s="71">
        <v>2.4997499999999997</v>
      </c>
      <c r="I38" s="68">
        <v>4</v>
      </c>
      <c r="J38" s="90">
        <f t="shared" si="3"/>
        <v>1.2901290129012892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33.76</v>
      </c>
      <c r="S38" s="68" t="s">
        <v>115</v>
      </c>
      <c r="T38" s="68" t="s">
        <v>116</v>
      </c>
      <c r="U38" s="68">
        <v>1</v>
      </c>
      <c r="V38" s="61">
        <v>-4</v>
      </c>
      <c r="W38" s="40">
        <v>-0.44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130.72</v>
      </c>
      <c r="G39" s="68">
        <v>141.6</v>
      </c>
      <c r="H39" s="71">
        <v>10.62</v>
      </c>
      <c r="I39" s="68">
        <v>4</v>
      </c>
      <c r="J39" s="90">
        <f t="shared" si="3"/>
        <v>-7.6836158192090371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130.72</v>
      </c>
      <c r="S39" s="68" t="s">
        <v>117</v>
      </c>
      <c r="T39" s="68" t="s">
        <v>118</v>
      </c>
      <c r="U39" s="68">
        <v>1</v>
      </c>
      <c r="V39" s="61">
        <v>-3</v>
      </c>
      <c r="W39" s="40">
        <v>-0.87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116.64</v>
      </c>
      <c r="G40" s="68">
        <v>127.8</v>
      </c>
      <c r="H40" s="71">
        <v>9.5849999999999991</v>
      </c>
      <c r="I40" s="68">
        <v>4</v>
      </c>
      <c r="J40" s="90">
        <f t="shared" si="3"/>
        <v>-8.7323943661971803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116.64</v>
      </c>
      <c r="S40" s="68" t="s">
        <v>119</v>
      </c>
      <c r="T40" s="68" t="s">
        <v>120</v>
      </c>
      <c r="U40" s="68">
        <v>1</v>
      </c>
      <c r="V40" s="61">
        <v>-4</v>
      </c>
      <c r="W40" s="40">
        <v>-0.91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153.12</v>
      </c>
      <c r="G41" s="68">
        <v>162.5</v>
      </c>
      <c r="H41" s="71">
        <v>12.1875</v>
      </c>
      <c r="I41" s="68">
        <v>4</v>
      </c>
      <c r="J41" s="90">
        <f t="shared" si="3"/>
        <v>-5.7723076923076899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153.12</v>
      </c>
      <c r="S41" s="68" t="s">
        <v>121</v>
      </c>
      <c r="T41" s="68" t="s">
        <v>122</v>
      </c>
      <c r="U41" s="68">
        <v>1</v>
      </c>
      <c r="V41" s="61">
        <v>-4</v>
      </c>
      <c r="W41" s="40">
        <v>-1.01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69.92</v>
      </c>
      <c r="G42" s="68">
        <v>93.11</v>
      </c>
      <c r="H42" s="71">
        <v>6.98325</v>
      </c>
      <c r="I42" s="68">
        <v>4</v>
      </c>
      <c r="J42" s="90">
        <f t="shared" si="3"/>
        <v>-24.906025131564814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69.92</v>
      </c>
      <c r="S42" s="68" t="s">
        <v>123</v>
      </c>
      <c r="T42" s="68" t="s">
        <v>124</v>
      </c>
      <c r="U42" s="68">
        <v>1</v>
      </c>
      <c r="V42" s="61">
        <v>-2</v>
      </c>
      <c r="W42" s="40">
        <v>-0.6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86.88</v>
      </c>
      <c r="G43" s="68">
        <v>115.2</v>
      </c>
      <c r="H43" s="71">
        <v>8.64</v>
      </c>
      <c r="I43" s="68">
        <v>4</v>
      </c>
      <c r="J43" s="90">
        <f t="shared" si="3"/>
        <v>-24.583333333333339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86.88</v>
      </c>
      <c r="S43" s="68" t="s">
        <v>125</v>
      </c>
      <c r="T43" s="68" t="s">
        <v>126</v>
      </c>
      <c r="U43" s="68">
        <v>1</v>
      </c>
      <c r="V43" s="61">
        <v>-1</v>
      </c>
      <c r="W43" s="40">
        <v>-0.49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71.36</v>
      </c>
      <c r="G44" s="68">
        <v>95.01</v>
      </c>
      <c r="H44" s="71">
        <v>7.12575</v>
      </c>
      <c r="I44" s="68">
        <v>4</v>
      </c>
      <c r="J44" s="90">
        <f t="shared" si="3"/>
        <v>-24.892116619303238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71.36</v>
      </c>
      <c r="S44" s="68" t="s">
        <v>127</v>
      </c>
      <c r="T44" s="68" t="s">
        <v>128</v>
      </c>
      <c r="U44" s="68">
        <v>1</v>
      </c>
      <c r="V44" s="61">
        <v>-2</v>
      </c>
      <c r="W44" s="40">
        <v>-0.81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44.3</v>
      </c>
      <c r="G45" s="68">
        <v>45.75</v>
      </c>
      <c r="H45" s="71">
        <v>3.4312499999999999</v>
      </c>
      <c r="I45" s="68">
        <v>4</v>
      </c>
      <c r="J45" s="68">
        <v>-3</v>
      </c>
      <c r="K45" s="41">
        <v>-0.42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44.3</v>
      </c>
      <c r="S45" s="68" t="s">
        <v>129</v>
      </c>
      <c r="T45" s="68" t="s">
        <v>128</v>
      </c>
      <c r="U45" s="68">
        <v>1</v>
      </c>
      <c r="V45" s="61">
        <v>-4</v>
      </c>
      <c r="W45" s="40">
        <v>-1.03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78.8</v>
      </c>
      <c r="G46" s="19">
        <v>80.45</v>
      </c>
      <c r="H46" s="36">
        <v>6.0337500000000004</v>
      </c>
      <c r="I46" s="19">
        <v>4</v>
      </c>
      <c r="J46" s="19">
        <v>-2</v>
      </c>
      <c r="K46" s="40">
        <v>-0.27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78.8</v>
      </c>
      <c r="S46" s="19" t="s">
        <v>130</v>
      </c>
      <c r="T46" s="19" t="s">
        <v>131</v>
      </c>
      <c r="U46" s="19">
        <v>1</v>
      </c>
      <c r="V46" s="19">
        <v>-4</v>
      </c>
      <c r="W46" s="40">
        <v>-0.92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39.5</v>
      </c>
      <c r="G47" s="19">
        <v>39.700000000000003</v>
      </c>
      <c r="H47" s="36">
        <v>2.9775</v>
      </c>
      <c r="I47" s="19">
        <v>4</v>
      </c>
      <c r="J47" s="19">
        <v>0</v>
      </c>
      <c r="K47" s="40">
        <v>-7.0000000000000007E-2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39.5</v>
      </c>
      <c r="S47" s="19" t="s">
        <v>132</v>
      </c>
      <c r="T47" s="19" t="s">
        <v>133</v>
      </c>
      <c r="U47" s="19">
        <v>1</v>
      </c>
      <c r="V47" s="19">
        <v>-2</v>
      </c>
      <c r="W47" s="40">
        <v>-0.44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152</v>
      </c>
      <c r="G48" s="19">
        <v>151.80000000000001</v>
      </c>
      <c r="H48" s="36">
        <v>11.385</v>
      </c>
      <c r="I48" s="19">
        <v>4</v>
      </c>
      <c r="J48" s="19">
        <v>0</v>
      </c>
      <c r="K48" s="40">
        <v>0.02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152</v>
      </c>
      <c r="S48" s="19" t="s">
        <v>134</v>
      </c>
      <c r="T48" s="19" t="s">
        <v>135</v>
      </c>
      <c r="U48" s="19">
        <v>1</v>
      </c>
      <c r="V48" s="19">
        <v>0</v>
      </c>
      <c r="W48" s="40">
        <v>-0.03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145</v>
      </c>
      <c r="G49" s="19">
        <v>144.30000000000001</v>
      </c>
      <c r="H49" s="36">
        <v>10.8225</v>
      </c>
      <c r="I49" s="19">
        <v>4</v>
      </c>
      <c r="J49" s="19">
        <v>0</v>
      </c>
      <c r="K49" s="40">
        <v>0.06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145</v>
      </c>
      <c r="S49" s="19" t="s">
        <v>136</v>
      </c>
      <c r="T49" s="19" t="s">
        <v>137</v>
      </c>
      <c r="U49" s="19">
        <v>1</v>
      </c>
      <c r="V49" s="19">
        <v>0</v>
      </c>
      <c r="W49" s="40">
        <v>0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108</v>
      </c>
      <c r="G50" s="19">
        <v>100.8</v>
      </c>
      <c r="H50" s="36">
        <v>7.56</v>
      </c>
      <c r="I50" s="19">
        <v>4</v>
      </c>
      <c r="J50" s="19">
        <v>8</v>
      </c>
      <c r="K50" s="40">
        <v>0.95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108</v>
      </c>
      <c r="S50" s="19" t="s">
        <v>138</v>
      </c>
      <c r="T50" s="19" t="s">
        <v>139</v>
      </c>
      <c r="U50" s="19">
        <v>1</v>
      </c>
      <c r="V50" s="19">
        <v>6</v>
      </c>
      <c r="W50" s="40">
        <v>1.3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154</v>
      </c>
      <c r="G51" s="19">
        <v>147.69999999999999</v>
      </c>
      <c r="H51" s="36">
        <v>11.077499999999999</v>
      </c>
      <c r="I51" s="19">
        <v>4</v>
      </c>
      <c r="J51" s="19">
        <v>4</v>
      </c>
      <c r="K51" s="40">
        <v>0.56999999999999995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154</v>
      </c>
      <c r="S51" s="19" t="s">
        <v>140</v>
      </c>
      <c r="T51" s="19" t="s">
        <v>141</v>
      </c>
      <c r="U51" s="19">
        <v>1</v>
      </c>
      <c r="V51" s="19">
        <v>4</v>
      </c>
      <c r="W51" s="40">
        <v>1.19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61.3</v>
      </c>
      <c r="G52" s="19">
        <v>57.98</v>
      </c>
      <c r="H52" s="36">
        <v>4.3484999999999996</v>
      </c>
      <c r="I52" s="19">
        <v>4</v>
      </c>
      <c r="J52" s="19">
        <v>6</v>
      </c>
      <c r="K52" s="40">
        <v>0.76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61.3</v>
      </c>
      <c r="S52" s="19" t="s">
        <v>142</v>
      </c>
      <c r="T52" s="19" t="s">
        <v>143</v>
      </c>
      <c r="U52" s="19">
        <v>1</v>
      </c>
      <c r="V52" s="19">
        <v>7</v>
      </c>
      <c r="W52" s="40">
        <v>1.45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71.5</v>
      </c>
      <c r="G53" s="19">
        <v>61.32</v>
      </c>
      <c r="H53" s="36">
        <v>4.5990000000000002</v>
      </c>
      <c r="I53" s="19">
        <v>4</v>
      </c>
      <c r="J53" s="19">
        <v>17</v>
      </c>
      <c r="K53" s="88">
        <v>2.21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71.5</v>
      </c>
      <c r="S53" s="19" t="s">
        <v>144</v>
      </c>
      <c r="T53" s="19" t="s">
        <v>145</v>
      </c>
      <c r="U53" s="19">
        <v>1</v>
      </c>
      <c r="V53" s="19">
        <v>15</v>
      </c>
      <c r="W53" s="95">
        <v>3.32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78</v>
      </c>
      <c r="G54" s="19">
        <v>68.13</v>
      </c>
      <c r="H54" s="36">
        <v>5.1097499999999991</v>
      </c>
      <c r="I54" s="19">
        <v>4</v>
      </c>
      <c r="J54" s="19">
        <v>14</v>
      </c>
      <c r="K54" s="40">
        <v>1.93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78</v>
      </c>
      <c r="S54" s="19" t="s">
        <v>146</v>
      </c>
      <c r="T54" s="19" t="s">
        <v>147</v>
      </c>
      <c r="U54" s="19">
        <v>1</v>
      </c>
      <c r="V54" s="19">
        <v>16</v>
      </c>
      <c r="W54" s="95">
        <v>5.78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129</v>
      </c>
      <c r="G55" s="19">
        <v>135.80000000000001</v>
      </c>
      <c r="H55" s="36">
        <v>10.185</v>
      </c>
      <c r="I55" s="19">
        <v>4</v>
      </c>
      <c r="J55" s="19">
        <v>-5</v>
      </c>
      <c r="K55" s="40">
        <v>-0.67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129</v>
      </c>
      <c r="S55" s="19" t="s">
        <v>148</v>
      </c>
      <c r="T55" s="19" t="s">
        <v>149</v>
      </c>
      <c r="U55" s="19">
        <v>1</v>
      </c>
      <c r="V55" s="19">
        <v>-3</v>
      </c>
      <c r="W55" s="40">
        <v>-0.86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55.4</v>
      </c>
      <c r="G56" s="19">
        <v>60.38</v>
      </c>
      <c r="H56" s="36">
        <v>4.5285000000000002</v>
      </c>
      <c r="I56" s="19">
        <v>4</v>
      </c>
      <c r="J56" s="19">
        <v>-8</v>
      </c>
      <c r="K56" s="40">
        <v>-1.1000000000000001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55.4</v>
      </c>
      <c r="S56" s="19" t="s">
        <v>150</v>
      </c>
      <c r="T56" s="19" t="s">
        <v>151</v>
      </c>
      <c r="U56" s="19">
        <v>1</v>
      </c>
      <c r="V56" s="19">
        <v>-7</v>
      </c>
      <c r="W56" s="40">
        <v>-1.1599999999999999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232</v>
      </c>
      <c r="G57" s="19">
        <v>216.1</v>
      </c>
      <c r="H57" s="36">
        <v>16.2075</v>
      </c>
      <c r="I57" s="19">
        <v>4</v>
      </c>
      <c r="J57" s="19">
        <v>7</v>
      </c>
      <c r="K57" s="40">
        <v>0.98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232</v>
      </c>
      <c r="S57" s="19" t="s">
        <v>152</v>
      </c>
      <c r="T57" s="19" t="s">
        <v>153</v>
      </c>
      <c r="U57" s="19">
        <v>1</v>
      </c>
      <c r="V57" s="19">
        <v>8</v>
      </c>
      <c r="W57" s="94">
        <v>2.14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52.2</v>
      </c>
      <c r="G58" s="19">
        <v>55.59</v>
      </c>
      <c r="H58" s="36">
        <v>4.1692499999999999</v>
      </c>
      <c r="I58" s="19">
        <v>4</v>
      </c>
      <c r="J58" s="19">
        <v>-6</v>
      </c>
      <c r="K58" s="40">
        <v>-0.81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52.2</v>
      </c>
      <c r="S58" s="19" t="s">
        <v>154</v>
      </c>
      <c r="T58" s="19" t="s">
        <v>155</v>
      </c>
      <c r="U58" s="19">
        <v>1</v>
      </c>
      <c r="V58" s="19">
        <v>0</v>
      </c>
      <c r="W58" s="40">
        <v>0.01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102</v>
      </c>
      <c r="G59" s="19">
        <v>109.5</v>
      </c>
      <c r="H59" s="36">
        <v>8.2125000000000004</v>
      </c>
      <c r="I59" s="19">
        <v>4</v>
      </c>
      <c r="J59" s="19">
        <v>-7</v>
      </c>
      <c r="K59" s="40">
        <v>-0.91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102</v>
      </c>
      <c r="S59" s="19" t="s">
        <v>156</v>
      </c>
      <c r="T59" s="19" t="s">
        <v>157</v>
      </c>
      <c r="U59" s="19">
        <v>1</v>
      </c>
      <c r="V59" s="19">
        <v>-4</v>
      </c>
      <c r="W59" s="40">
        <v>-0.76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103</v>
      </c>
      <c r="G60" s="19">
        <v>112.9</v>
      </c>
      <c r="H60" s="36">
        <v>8.4674999999999994</v>
      </c>
      <c r="I60" s="19">
        <v>4</v>
      </c>
      <c r="J60" s="19">
        <v>-8</v>
      </c>
      <c r="K60" s="41">
        <v>-1.17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103</v>
      </c>
      <c r="S60" s="19" t="s">
        <v>158</v>
      </c>
      <c r="T60" s="19" t="s">
        <v>159</v>
      </c>
      <c r="U60" s="19">
        <v>1</v>
      </c>
      <c r="V60" s="19">
        <v>-6</v>
      </c>
      <c r="W60" s="40">
        <v>-1.1499999999999999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11.52</v>
      </c>
      <c r="G61" s="19">
        <v>11.52</v>
      </c>
      <c r="H61" s="36">
        <v>0.15</v>
      </c>
      <c r="I61" s="19">
        <v>4</v>
      </c>
      <c r="J61" s="36">
        <f>F61-G61</f>
        <v>0</v>
      </c>
      <c r="K61" s="41">
        <f>(F61-G61)/H61</f>
        <v>0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11.52</v>
      </c>
      <c r="S61" s="19" t="s">
        <v>194</v>
      </c>
      <c r="T61" s="96">
        <v>6.9842551597036492E-2</v>
      </c>
      <c r="U61" s="19">
        <v>1</v>
      </c>
      <c r="V61" s="19">
        <f>R61-S61</f>
        <v>-9.9999999999997868E-3</v>
      </c>
      <c r="W61" s="41">
        <f>(R61-S61)/T61</f>
        <v>-0.14317919049830505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3.88</v>
      </c>
      <c r="G62" s="19">
        <v>3.92</v>
      </c>
      <c r="H62" s="36">
        <v>0.15</v>
      </c>
      <c r="I62" s="19">
        <v>4</v>
      </c>
      <c r="J62" s="36">
        <f t="shared" ref="J62:J69" si="4">F62-G62</f>
        <v>-4.0000000000000036E-2</v>
      </c>
      <c r="K62" s="41">
        <f t="shared" ref="K62:K69" si="5">(F62-G62)/H62</f>
        <v>-0.26666666666666694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3.88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-6.0000000000000053E-2</v>
      </c>
      <c r="W62" s="41">
        <f t="shared" ref="W62:W69" si="7">(R62-S62)/T62</f>
        <v>-0.76163523491141005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16.03</v>
      </c>
      <c r="G63" s="19">
        <v>15.99</v>
      </c>
      <c r="H63" s="36">
        <v>0.15</v>
      </c>
      <c r="I63" s="19">
        <v>4</v>
      </c>
      <c r="J63" s="36">
        <f t="shared" si="4"/>
        <v>4.0000000000000924E-2</v>
      </c>
      <c r="K63" s="41">
        <f t="shared" si="5"/>
        <v>0.26666666666667282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16.03</v>
      </c>
      <c r="S63" s="19" t="s">
        <v>196</v>
      </c>
      <c r="T63" s="96">
        <v>8.3734407999999996E-2</v>
      </c>
      <c r="U63" s="19">
        <v>1</v>
      </c>
      <c r="V63" s="19">
        <f t="shared" si="6"/>
        <v>6.0000000000000497E-2</v>
      </c>
      <c r="W63" s="41">
        <f t="shared" si="7"/>
        <v>0.71655131305162512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16.11</v>
      </c>
      <c r="G64" s="19">
        <v>16.04</v>
      </c>
      <c r="H64" s="36">
        <v>0.15</v>
      </c>
      <c r="I64" s="19">
        <v>4</v>
      </c>
      <c r="J64" s="36">
        <f t="shared" si="4"/>
        <v>7.0000000000000284E-2</v>
      </c>
      <c r="K64" s="41">
        <f t="shared" si="5"/>
        <v>0.46666666666666856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16.11</v>
      </c>
      <c r="S64" s="19" t="s">
        <v>197</v>
      </c>
      <c r="T64" s="96">
        <v>8.7409444000000003E-2</v>
      </c>
      <c r="U64" s="19">
        <v>1</v>
      </c>
      <c r="V64" s="19">
        <f t="shared" si="6"/>
        <v>3.0000000000001137E-2</v>
      </c>
      <c r="W64" s="41">
        <f t="shared" si="7"/>
        <v>0.34321234213549207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8.19</v>
      </c>
      <c r="G65" s="19">
        <v>8.2100000000000009</v>
      </c>
      <c r="H65" s="36">
        <v>0.15</v>
      </c>
      <c r="I65" s="19">
        <v>4</v>
      </c>
      <c r="J65" s="36">
        <f t="shared" si="4"/>
        <v>-2.000000000000135E-2</v>
      </c>
      <c r="K65" s="41">
        <f t="shared" si="5"/>
        <v>-0.13333333333334235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8.19</v>
      </c>
      <c r="S65" s="19" t="s">
        <v>198</v>
      </c>
      <c r="T65" s="96">
        <v>9.4293472000000003E-2</v>
      </c>
      <c r="U65" s="19">
        <v>1</v>
      </c>
      <c r="V65" s="19">
        <f t="shared" si="6"/>
        <v>-2.000000000000135E-2</v>
      </c>
      <c r="W65" s="41">
        <f t="shared" si="7"/>
        <v>-0.21210376048090954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9.65</v>
      </c>
      <c r="G66" s="19">
        <v>9.67</v>
      </c>
      <c r="H66" s="36">
        <v>0.15</v>
      </c>
      <c r="I66" s="19">
        <v>4</v>
      </c>
      <c r="J66" s="36">
        <f t="shared" si="4"/>
        <v>-1.9999999999999574E-2</v>
      </c>
      <c r="K66" s="41">
        <f t="shared" si="5"/>
        <v>-0.1333333333333305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9.65</v>
      </c>
      <c r="S66" s="36">
        <v>9.68</v>
      </c>
      <c r="T66" s="96">
        <v>8.1315473999999999E-2</v>
      </c>
      <c r="U66" s="19">
        <v>1</v>
      </c>
      <c r="V66" s="19">
        <f t="shared" si="6"/>
        <v>-2.9999999999999361E-2</v>
      </c>
      <c r="W66" s="41">
        <f t="shared" si="7"/>
        <v>-0.36893347015353267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5.28</v>
      </c>
      <c r="G67" s="19">
        <v>5.31</v>
      </c>
      <c r="H67" s="36">
        <v>0.15</v>
      </c>
      <c r="I67" s="19">
        <v>4</v>
      </c>
      <c r="J67" s="36">
        <f t="shared" si="4"/>
        <v>-2.9999999999999361E-2</v>
      </c>
      <c r="K67" s="41">
        <f t="shared" si="5"/>
        <v>-0.19999999999999574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5.28</v>
      </c>
      <c r="S67" s="19" t="s">
        <v>199</v>
      </c>
      <c r="T67" s="96">
        <v>7.6238812000000003E-2</v>
      </c>
      <c r="U67" s="19">
        <v>1</v>
      </c>
      <c r="V67" s="19">
        <f t="shared" si="6"/>
        <v>-4.9999999999999822E-2</v>
      </c>
      <c r="W67" s="41">
        <f t="shared" si="7"/>
        <v>-0.65583393403349233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11.97</v>
      </c>
      <c r="G68" s="19">
        <v>12.01</v>
      </c>
      <c r="H68" s="36">
        <v>0.15</v>
      </c>
      <c r="I68" s="19">
        <v>4</v>
      </c>
      <c r="J68" s="36">
        <f t="shared" si="4"/>
        <v>-3.9999999999999147E-2</v>
      </c>
      <c r="K68" s="41">
        <f t="shared" si="5"/>
        <v>-0.266666666666661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11.97</v>
      </c>
      <c r="S68" s="19" t="s">
        <v>200</v>
      </c>
      <c r="T68" s="96">
        <v>4.7523006E-2</v>
      </c>
      <c r="U68" s="19">
        <v>1</v>
      </c>
      <c r="V68" s="19">
        <f t="shared" si="6"/>
        <v>-1.9999999999999574E-2</v>
      </c>
      <c r="W68" s="41">
        <f t="shared" si="7"/>
        <v>-0.42084879900062666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12.18</v>
      </c>
      <c r="G69" s="19">
        <v>12.19</v>
      </c>
      <c r="H69" s="36">
        <v>0.15</v>
      </c>
      <c r="I69" s="19">
        <v>4</v>
      </c>
      <c r="J69" s="36">
        <f t="shared" si="4"/>
        <v>-9.9999999999997868E-3</v>
      </c>
      <c r="K69" s="41">
        <f t="shared" si="5"/>
        <v>-6.666666666666525E-2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12.18</v>
      </c>
      <c r="S69" s="19" t="s">
        <v>201</v>
      </c>
      <c r="T69" s="96">
        <v>7.6338587999999999E-2</v>
      </c>
      <c r="U69" s="19">
        <v>1</v>
      </c>
      <c r="V69" s="19">
        <f t="shared" si="6"/>
        <v>0</v>
      </c>
      <c r="W69" s="41">
        <f t="shared" si="7"/>
        <v>0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6.03</v>
      </c>
      <c r="G70" s="19">
        <v>5.95</v>
      </c>
      <c r="H70" s="36">
        <v>0.44624999999999998</v>
      </c>
      <c r="I70" s="19">
        <v>4</v>
      </c>
      <c r="J70" s="86">
        <f>((F70-G70)/G70)*100</f>
        <v>1.3445378151260516</v>
      </c>
      <c r="K70" s="41">
        <f>(F70-G70)/H70</f>
        <v>0.17927170868347356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6.03</v>
      </c>
      <c r="S70" s="19" t="s">
        <v>160</v>
      </c>
      <c r="T70" s="19" t="s">
        <v>161</v>
      </c>
      <c r="U70" s="19">
        <v>1</v>
      </c>
      <c r="V70" s="19">
        <v>0</v>
      </c>
      <c r="W70" s="40">
        <v>-0.05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6.12</v>
      </c>
      <c r="G71" s="58">
        <v>6.06</v>
      </c>
      <c r="H71" s="59">
        <v>0.45449999999999996</v>
      </c>
      <c r="I71" s="58">
        <v>4</v>
      </c>
      <c r="J71" s="91">
        <f>((F71-G71)/G71)*100</f>
        <v>0.99009900990099842</v>
      </c>
      <c r="K71" s="41">
        <f>(F71-G71)/H71</f>
        <v>0.13201320132013311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6.12</v>
      </c>
      <c r="S71" s="58" t="s">
        <v>162</v>
      </c>
      <c r="T71" s="58" t="s">
        <v>163</v>
      </c>
      <c r="U71" s="58">
        <v>1</v>
      </c>
      <c r="V71" s="19">
        <v>0</v>
      </c>
      <c r="W71" s="40">
        <v>-0.06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68.8</v>
      </c>
      <c r="G72" s="61">
        <v>72.819999999999993</v>
      </c>
      <c r="H72" s="70">
        <v>5.4614999999999991</v>
      </c>
      <c r="I72" s="61">
        <v>4</v>
      </c>
      <c r="J72" s="61">
        <v>-6</v>
      </c>
      <c r="K72" s="41">
        <v>-0.74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68.8</v>
      </c>
      <c r="S72" s="61" t="s">
        <v>164</v>
      </c>
      <c r="T72" s="61" t="s">
        <v>165</v>
      </c>
      <c r="U72" s="61">
        <v>2</v>
      </c>
      <c r="V72" s="61">
        <v>-3</v>
      </c>
      <c r="W72" s="40">
        <v>-0.75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139</v>
      </c>
      <c r="G73" s="61">
        <v>141.80000000000001</v>
      </c>
      <c r="H73" s="70">
        <v>10.635</v>
      </c>
      <c r="I73" s="61">
        <v>4</v>
      </c>
      <c r="J73" s="61">
        <v>-2</v>
      </c>
      <c r="K73" s="41">
        <v>-0.26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139</v>
      </c>
      <c r="S73" s="61" t="s">
        <v>166</v>
      </c>
      <c r="T73" s="61" t="s">
        <v>167</v>
      </c>
      <c r="U73" s="61">
        <v>2</v>
      </c>
      <c r="V73" s="61">
        <v>-3</v>
      </c>
      <c r="W73" s="40">
        <v>-0.63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150</v>
      </c>
      <c r="G74" s="61">
        <v>154.4</v>
      </c>
      <c r="H74" s="70">
        <v>11.58</v>
      </c>
      <c r="I74" s="61">
        <v>4</v>
      </c>
      <c r="J74" s="61">
        <v>-3</v>
      </c>
      <c r="K74" s="41">
        <v>-0.38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150</v>
      </c>
      <c r="S74" s="61" t="s">
        <v>168</v>
      </c>
      <c r="T74" s="61" t="s">
        <v>169</v>
      </c>
      <c r="U74" s="61">
        <v>2</v>
      </c>
      <c r="V74" s="61">
        <v>-3</v>
      </c>
      <c r="W74" s="40">
        <v>-0.85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42.5</v>
      </c>
      <c r="G75" s="61">
        <v>43.88</v>
      </c>
      <c r="H75" s="70">
        <v>3.2909999999999999</v>
      </c>
      <c r="I75" s="61">
        <v>4</v>
      </c>
      <c r="J75" s="61">
        <v>-3</v>
      </c>
      <c r="K75" s="41">
        <v>-0.42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42.5</v>
      </c>
      <c r="S75" s="61" t="s">
        <v>170</v>
      </c>
      <c r="T75" s="61" t="s">
        <v>171</v>
      </c>
      <c r="U75" s="61">
        <v>2</v>
      </c>
      <c r="V75" s="61">
        <v>-1</v>
      </c>
      <c r="W75" s="40">
        <v>-0.22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52.6</v>
      </c>
      <c r="G76" s="61">
        <v>66.959999999999994</v>
      </c>
      <c r="H76" s="70">
        <v>5.0219999999999994</v>
      </c>
      <c r="I76" s="61">
        <v>4</v>
      </c>
      <c r="J76" s="61">
        <v>-22</v>
      </c>
      <c r="K76" s="88">
        <v>-2.86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52.6</v>
      </c>
      <c r="S76" s="61" t="s">
        <v>172</v>
      </c>
      <c r="T76" s="61" t="s">
        <v>173</v>
      </c>
      <c r="U76" s="61">
        <v>2</v>
      </c>
      <c r="V76" s="61">
        <v>-9</v>
      </c>
      <c r="W76" s="40">
        <v>-0.35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>
        <v>40.9</v>
      </c>
      <c r="G77" s="61">
        <v>62.39</v>
      </c>
      <c r="H77" s="70">
        <v>4.6792499999999997</v>
      </c>
      <c r="I77" s="61">
        <v>4</v>
      </c>
      <c r="J77" s="61">
        <v>-34</v>
      </c>
      <c r="K77" s="76">
        <v>-4.59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>
        <v>40.9</v>
      </c>
      <c r="S77" s="61" t="s">
        <v>174</v>
      </c>
      <c r="T77" s="61" t="s">
        <v>175</v>
      </c>
      <c r="U77" s="61">
        <v>2</v>
      </c>
      <c r="V77" s="61">
        <v>-11</v>
      </c>
      <c r="W77" s="40">
        <v>-0.45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108</v>
      </c>
      <c r="G78" s="61">
        <v>100.8</v>
      </c>
      <c r="H78" s="70">
        <v>7.56</v>
      </c>
      <c r="I78" s="61">
        <v>4</v>
      </c>
      <c r="J78" s="61">
        <v>7</v>
      </c>
      <c r="K78" s="41">
        <v>0.95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108</v>
      </c>
      <c r="S78" s="61" t="s">
        <v>176</v>
      </c>
      <c r="T78" s="61" t="s">
        <v>177</v>
      </c>
      <c r="U78" s="61">
        <v>2</v>
      </c>
      <c r="V78" s="61">
        <v>3</v>
      </c>
      <c r="W78" s="40">
        <v>0.6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161</v>
      </c>
      <c r="G79" s="61">
        <v>150.9</v>
      </c>
      <c r="H79" s="70">
        <v>11.317500000000001</v>
      </c>
      <c r="I79" s="61">
        <v>4</v>
      </c>
      <c r="J79" s="61">
        <v>6</v>
      </c>
      <c r="K79" s="41">
        <v>0.89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161</v>
      </c>
      <c r="S79" s="61" t="s">
        <v>178</v>
      </c>
      <c r="T79" s="61" t="s">
        <v>179</v>
      </c>
      <c r="U79" s="61">
        <v>2</v>
      </c>
      <c r="V79" s="61">
        <v>6</v>
      </c>
      <c r="W79" s="40">
        <v>1.21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43.8</v>
      </c>
      <c r="G80" s="61">
        <v>56.76</v>
      </c>
      <c r="H80" s="70">
        <v>4.2569999999999997</v>
      </c>
      <c r="I80" s="61">
        <v>4</v>
      </c>
      <c r="J80" s="61">
        <v>-23</v>
      </c>
      <c r="K80" s="76">
        <v>-3.04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43.8</v>
      </c>
      <c r="S80" s="61" t="s">
        <v>180</v>
      </c>
      <c r="T80" s="61" t="s">
        <v>181</v>
      </c>
      <c r="U80" s="61">
        <v>2</v>
      </c>
      <c r="V80" s="61">
        <v>-10</v>
      </c>
      <c r="W80" s="40">
        <v>-1.22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81.599999999999994</v>
      </c>
      <c r="G81" s="61">
        <v>127.1</v>
      </c>
      <c r="H81" s="70">
        <v>9.5324999999999989</v>
      </c>
      <c r="I81" s="61">
        <v>4</v>
      </c>
      <c r="J81" s="61">
        <v>-36</v>
      </c>
      <c r="K81" s="76">
        <v>-4.7699999999999996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81.599999999999994</v>
      </c>
      <c r="S81" s="61" t="s">
        <v>182</v>
      </c>
      <c r="T81" s="61" t="s">
        <v>183</v>
      </c>
      <c r="U81" s="61">
        <v>2</v>
      </c>
      <c r="V81" s="61">
        <v>-37</v>
      </c>
      <c r="W81" s="95">
        <v>-15.16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54.9</v>
      </c>
      <c r="G82" s="61">
        <v>51.83</v>
      </c>
      <c r="H82" s="70">
        <v>3.8872499999999999</v>
      </c>
      <c r="I82" s="61">
        <v>4</v>
      </c>
      <c r="J82" s="61">
        <v>6</v>
      </c>
      <c r="K82" s="41">
        <v>0.79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54.9</v>
      </c>
      <c r="S82" s="61" t="s">
        <v>184</v>
      </c>
      <c r="T82" s="61" t="s">
        <v>185</v>
      </c>
      <c r="U82" s="61">
        <v>2</v>
      </c>
      <c r="V82" s="61">
        <v>-10</v>
      </c>
      <c r="W82" s="40">
        <v>-0.71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59.4</v>
      </c>
      <c r="G83" s="61">
        <v>111</v>
      </c>
      <c r="H83" s="70">
        <v>8.3249999999999993</v>
      </c>
      <c r="I83" s="61">
        <v>4</v>
      </c>
      <c r="J83" s="61">
        <v>-46</v>
      </c>
      <c r="K83" s="76">
        <v>-6.2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59.4</v>
      </c>
      <c r="S83" s="61" t="s">
        <v>186</v>
      </c>
      <c r="T83" s="61" t="s">
        <v>187</v>
      </c>
      <c r="U83" s="61">
        <v>2</v>
      </c>
      <c r="V83" s="61">
        <v>-49</v>
      </c>
      <c r="W83" s="95">
        <v>-6.91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65.599999999999994</v>
      </c>
      <c r="G84" s="61">
        <v>111.4</v>
      </c>
      <c r="H84" s="70">
        <v>8.3550000000000004</v>
      </c>
      <c r="I84" s="61">
        <v>4</v>
      </c>
      <c r="J84" s="61">
        <v>-41</v>
      </c>
      <c r="K84" s="76">
        <v>-5.48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65.599999999999994</v>
      </c>
      <c r="S84" s="61" t="s">
        <v>188</v>
      </c>
      <c r="T84" s="61" t="s">
        <v>189</v>
      </c>
      <c r="U84" s="61">
        <v>2</v>
      </c>
      <c r="V84" s="61">
        <v>-43</v>
      </c>
      <c r="W84" s="95">
        <v>-4.9800000000000004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31.4</v>
      </c>
      <c r="G85" s="61">
        <v>76.38</v>
      </c>
      <c r="H85" s="70">
        <v>5.7284999999999995</v>
      </c>
      <c r="I85" s="61">
        <v>4</v>
      </c>
      <c r="J85" s="61">
        <v>-59</v>
      </c>
      <c r="K85" s="76">
        <v>-7.85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31.4</v>
      </c>
      <c r="S85" s="61" t="s">
        <v>190</v>
      </c>
      <c r="T85" s="61" t="s">
        <v>191</v>
      </c>
      <c r="U85" s="61">
        <v>2</v>
      </c>
      <c r="V85" s="61">
        <v>-62</v>
      </c>
      <c r="W85" s="95">
        <v>-6.81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131</v>
      </c>
      <c r="G86" s="61">
        <v>216.3</v>
      </c>
      <c r="H86" s="70">
        <v>16.2225</v>
      </c>
      <c r="I86" s="61">
        <v>4</v>
      </c>
      <c r="J86" s="61">
        <v>-39</v>
      </c>
      <c r="K86" s="76">
        <v>-5.26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131</v>
      </c>
      <c r="S86" s="61" t="s">
        <v>192</v>
      </c>
      <c r="T86" s="61" t="s">
        <v>193</v>
      </c>
      <c r="U86" s="61">
        <v>2</v>
      </c>
      <c r="V86" s="61">
        <v>-39</v>
      </c>
      <c r="W86" s="95">
        <v>-13.59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15.75</v>
      </c>
      <c r="G87" s="61">
        <v>15.89</v>
      </c>
      <c r="H87" s="70">
        <v>0.15</v>
      </c>
      <c r="I87" s="61">
        <v>4</v>
      </c>
      <c r="J87" s="61">
        <f>F87-G87</f>
        <v>-0.14000000000000057</v>
      </c>
      <c r="K87" s="41">
        <f>(F87-G87)/H87</f>
        <v>-0.93333333333333712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15.75</v>
      </c>
      <c r="S87" s="70">
        <v>15.842499999999999</v>
      </c>
      <c r="T87" s="61">
        <v>0.235653627</v>
      </c>
      <c r="U87" s="61">
        <v>2</v>
      </c>
      <c r="V87" s="70">
        <f>R87-S87</f>
        <v>-9.2499999999999361E-2</v>
      </c>
      <c r="W87" s="41">
        <f t="shared" ref="W87:W95" si="8">(R87-S87)/T87</f>
        <v>-0.39252525487332879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5.16</v>
      </c>
      <c r="G88" s="61">
        <v>5.28</v>
      </c>
      <c r="H88" s="70">
        <v>0.15</v>
      </c>
      <c r="I88" s="61">
        <v>4</v>
      </c>
      <c r="J88" s="61">
        <f t="shared" ref="J88:J95" si="9">F88-G88</f>
        <v>-0.12000000000000011</v>
      </c>
      <c r="K88" s="41">
        <f t="shared" ref="K88:K95" si="10">(F88-G88)/H88</f>
        <v>-0.80000000000000071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5.16</v>
      </c>
      <c r="S88" s="70">
        <v>5.2237499999999999</v>
      </c>
      <c r="T88" s="61">
        <v>0.17440435200000001</v>
      </c>
      <c r="U88" s="61">
        <v>2</v>
      </c>
      <c r="V88" s="70">
        <f t="shared" ref="V88:V95" si="11">R88-S88</f>
        <v>-6.3749999999999751E-2</v>
      </c>
      <c r="W88" s="41">
        <f t="shared" si="8"/>
        <v>-0.36552986934637816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9.4499999999999993</v>
      </c>
      <c r="G89" s="61">
        <v>9.67</v>
      </c>
      <c r="H89" s="70">
        <v>0.15</v>
      </c>
      <c r="I89" s="61">
        <v>4</v>
      </c>
      <c r="J89" s="61">
        <f t="shared" si="9"/>
        <v>-0.22000000000000064</v>
      </c>
      <c r="K89" s="41">
        <f t="shared" si="10"/>
        <v>-1.466666666666671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9.4499999999999993</v>
      </c>
      <c r="S89" s="70">
        <v>9.6037499999999998</v>
      </c>
      <c r="T89" s="61">
        <v>0.29975923900000001</v>
      </c>
      <c r="U89" s="61">
        <v>2</v>
      </c>
      <c r="V89" s="70">
        <f t="shared" si="11"/>
        <v>-0.1537500000000005</v>
      </c>
      <c r="W89" s="41">
        <f t="shared" si="8"/>
        <v>-0.51291163039014953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12.01</v>
      </c>
      <c r="G90" s="61">
        <v>11.98</v>
      </c>
      <c r="H90" s="70">
        <v>0.15</v>
      </c>
      <c r="I90" s="61">
        <v>4</v>
      </c>
      <c r="J90" s="61">
        <f t="shared" si="9"/>
        <v>2.9999999999999361E-2</v>
      </c>
      <c r="K90" s="41">
        <f t="shared" si="10"/>
        <v>0.19999999999999574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12.01</v>
      </c>
      <c r="S90" s="70">
        <v>12.141249999999999</v>
      </c>
      <c r="T90" s="61">
        <v>0.29299517800000002</v>
      </c>
      <c r="U90" s="61">
        <v>2</v>
      </c>
      <c r="V90" s="70">
        <f t="shared" si="11"/>
        <v>-0.13124999999999964</v>
      </c>
      <c r="W90" s="41">
        <f t="shared" si="8"/>
        <v>-0.44795959065237462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12.36</v>
      </c>
      <c r="G91" s="61">
        <v>12.22</v>
      </c>
      <c r="H91" s="70">
        <v>0.15</v>
      </c>
      <c r="I91" s="61">
        <v>4</v>
      </c>
      <c r="J91" s="61">
        <f t="shared" si="9"/>
        <v>0.13999999999999879</v>
      </c>
      <c r="K91" s="41">
        <f t="shared" si="10"/>
        <v>0.93333333333332535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12.36</v>
      </c>
      <c r="S91" s="70">
        <v>12.355278419999999</v>
      </c>
      <c r="T91" s="61">
        <v>0.32335403200000001</v>
      </c>
      <c r="U91" s="61">
        <v>2</v>
      </c>
      <c r="V91" s="70">
        <f t="shared" si="11"/>
        <v>4.721580000000003E-3</v>
      </c>
      <c r="W91" s="41">
        <f t="shared" si="8"/>
        <v>1.4601889980453383E-2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3.83</v>
      </c>
      <c r="G92" s="61">
        <v>3.97</v>
      </c>
      <c r="H92" s="70">
        <v>0.15</v>
      </c>
      <c r="I92" s="61">
        <v>4</v>
      </c>
      <c r="J92" s="61">
        <f t="shared" si="9"/>
        <v>-0.14000000000000012</v>
      </c>
      <c r="K92" s="41">
        <f t="shared" si="10"/>
        <v>-0.93333333333333424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3.83</v>
      </c>
      <c r="S92" s="70">
        <v>3.9018919030000001</v>
      </c>
      <c r="T92" s="61">
        <v>0.18694021</v>
      </c>
      <c r="U92" s="61">
        <v>2</v>
      </c>
      <c r="V92" s="70">
        <f t="shared" si="11"/>
        <v>-7.1891903000000035E-2</v>
      </c>
      <c r="W92" s="41">
        <f t="shared" si="8"/>
        <v>-0.38457163924230126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11.28</v>
      </c>
      <c r="G93" s="61">
        <v>11.52</v>
      </c>
      <c r="H93" s="70">
        <v>0.15</v>
      </c>
      <c r="I93" s="61">
        <v>4</v>
      </c>
      <c r="J93" s="61">
        <f t="shared" si="9"/>
        <v>-0.24000000000000021</v>
      </c>
      <c r="K93" s="41">
        <f t="shared" si="10"/>
        <v>-1.6000000000000014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11.28</v>
      </c>
      <c r="S93" s="70">
        <v>11.39195694</v>
      </c>
      <c r="T93" s="61">
        <v>0.26651810300000001</v>
      </c>
      <c r="U93" s="61">
        <v>2</v>
      </c>
      <c r="V93" s="70">
        <f t="shared" si="11"/>
        <v>-0.11195694000000067</v>
      </c>
      <c r="W93" s="41">
        <f t="shared" si="8"/>
        <v>-0.42007255319538528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7.95</v>
      </c>
      <c r="G94" s="61">
        <v>8.1999999999999993</v>
      </c>
      <c r="H94" s="70">
        <v>0.15</v>
      </c>
      <c r="I94" s="61">
        <v>4</v>
      </c>
      <c r="J94" s="61">
        <f t="shared" si="9"/>
        <v>-0.24999999999999911</v>
      </c>
      <c r="K94" s="41">
        <f t="shared" si="10"/>
        <v>-1.6666666666666607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7.95</v>
      </c>
      <c r="S94" s="70">
        <v>8.0762499999999999</v>
      </c>
      <c r="T94" s="61">
        <v>0.242940762</v>
      </c>
      <c r="U94" s="61">
        <v>2</v>
      </c>
      <c r="V94" s="70">
        <f t="shared" si="11"/>
        <v>-0.12624999999999975</v>
      </c>
      <c r="W94" s="41">
        <f t="shared" si="8"/>
        <v>-0.51967401007822533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15.92</v>
      </c>
      <c r="G95" s="64">
        <v>16.05</v>
      </c>
      <c r="H95" s="80">
        <v>0.15</v>
      </c>
      <c r="I95" s="64">
        <v>4</v>
      </c>
      <c r="J95" s="64">
        <f t="shared" si="9"/>
        <v>-0.13000000000000078</v>
      </c>
      <c r="K95" s="44">
        <f t="shared" si="10"/>
        <v>-0.86666666666667191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15.92</v>
      </c>
      <c r="S95" s="80">
        <v>15.99164992</v>
      </c>
      <c r="T95" s="64">
        <v>0.23861923800000001</v>
      </c>
      <c r="U95" s="64">
        <v>2</v>
      </c>
      <c r="V95" s="80">
        <f t="shared" si="11"/>
        <v>-7.1649920000000478E-2</v>
      </c>
      <c r="W95" s="44">
        <f t="shared" si="8"/>
        <v>-0.30026883247360164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W71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904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104.1</v>
      </c>
      <c r="G14" s="71">
        <v>101.7</v>
      </c>
      <c r="H14" s="68">
        <f>G14*0.04</f>
        <v>4.0680000000000005</v>
      </c>
      <c r="I14" s="68">
        <v>4</v>
      </c>
      <c r="J14" s="72">
        <v>2.3598820058996965</v>
      </c>
      <c r="K14" s="41">
        <f>(F14-G14)/(G14*0.04)</f>
        <v>0.58997050147492414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109.7</v>
      </c>
      <c r="G15" s="71">
        <v>109.25</v>
      </c>
      <c r="H15" s="68">
        <f>1</f>
        <v>1</v>
      </c>
      <c r="I15" s="68">
        <v>4</v>
      </c>
      <c r="J15" s="72">
        <v>0.41189931350114678</v>
      </c>
      <c r="K15" s="41">
        <f>(F15-G15)/1</f>
        <v>0.45000000000000284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5.8</v>
      </c>
      <c r="G16" s="71">
        <v>5.41</v>
      </c>
      <c r="H16" s="68">
        <f t="shared" ref="H16:H21" si="0">((12.5-0.53*G16)/200)*G16</f>
        <v>0.26056453499999999</v>
      </c>
      <c r="I16" s="68">
        <v>4</v>
      </c>
      <c r="J16" s="72">
        <v>7.2088724584103456</v>
      </c>
      <c r="K16" s="41">
        <f>(F16-G16)/(((12.5-0.53*G16)/2/100)*G16)</f>
        <v>1.496750123726545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5.5</v>
      </c>
      <c r="G17" s="71">
        <v>5.3</v>
      </c>
      <c r="H17" s="68">
        <f t="shared" si="0"/>
        <v>0.25681149999999997</v>
      </c>
      <c r="I17" s="68">
        <v>4</v>
      </c>
      <c r="J17" s="72">
        <v>3.7735849056603805</v>
      </c>
      <c r="K17" s="41">
        <f t="shared" ref="K17:K21" si="1">(F17-G17)/(((12.5-0.53*G17)/2/100)*G17)</f>
        <v>0.77878132404506883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>
        <v>5.6</v>
      </c>
      <c r="G18" s="71">
        <v>5.36</v>
      </c>
      <c r="H18" s="68">
        <f t="shared" si="0"/>
        <v>0.25886656000000002</v>
      </c>
      <c r="I18" s="68">
        <v>4</v>
      </c>
      <c r="J18" s="72">
        <v>4.4776119402984946</v>
      </c>
      <c r="K18" s="41">
        <f t="shared" si="1"/>
        <v>0.92711858959302929</v>
      </c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14.7</v>
      </c>
      <c r="G19" s="71">
        <v>13.68</v>
      </c>
      <c r="H19" s="68">
        <f t="shared" si="0"/>
        <v>0.35907264</v>
      </c>
      <c r="I19" s="68">
        <v>4</v>
      </c>
      <c r="J19" s="72">
        <v>7.45614035087719</v>
      </c>
      <c r="K19" s="75">
        <f t="shared" si="1"/>
        <v>2.8406508499227332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14</v>
      </c>
      <c r="G20" s="71">
        <v>13.31</v>
      </c>
      <c r="H20" s="68">
        <f t="shared" si="0"/>
        <v>0.362411335</v>
      </c>
      <c r="I20" s="68">
        <v>4</v>
      </c>
      <c r="J20" s="72">
        <v>5.1840721262208822</v>
      </c>
      <c r="K20" s="41">
        <f t="shared" si="1"/>
        <v>1.9039139600862636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>
        <v>14.2</v>
      </c>
      <c r="G21" s="71">
        <v>13.54</v>
      </c>
      <c r="H21" s="68">
        <f t="shared" si="0"/>
        <v>0.36042125999999997</v>
      </c>
      <c r="I21" s="68">
        <v>4</v>
      </c>
      <c r="J21" s="72">
        <v>4.8744460856720844</v>
      </c>
      <c r="K21" s="41">
        <f t="shared" si="1"/>
        <v>1.8311905352087172</v>
      </c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8.7899999999999991</v>
      </c>
      <c r="G22" s="71">
        <v>9.4600000000000009</v>
      </c>
      <c r="H22" s="68">
        <f>G22*0.075</f>
        <v>0.70950000000000002</v>
      </c>
      <c r="I22" s="68">
        <v>4</v>
      </c>
      <c r="J22" s="72">
        <v>-7.0824524312896582</v>
      </c>
      <c r="K22" s="41">
        <f>(F22-G22)/(0.075*G22)</f>
        <v>-0.94432699083862115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5.2</v>
      </c>
      <c r="G23" s="59">
        <v>5.6594135842582718</v>
      </c>
      <c r="H23" s="19">
        <f t="shared" ref="H23:H25" si="2">G23*0.075</f>
        <v>0.4244560188193704</v>
      </c>
      <c r="I23" s="19">
        <v>4</v>
      </c>
      <c r="J23" s="43">
        <v>-8.1176888279756767</v>
      </c>
      <c r="K23" s="41">
        <f>(F23-G23)/(0.075*G23)</f>
        <v>-1.082358510396757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10.8</v>
      </c>
      <c r="G24" s="59">
        <v>10.657095742554466</v>
      </c>
      <c r="H24" s="19">
        <f t="shared" si="2"/>
        <v>0.79928218069158496</v>
      </c>
      <c r="I24" s="19">
        <v>4</v>
      </c>
      <c r="J24" s="43">
        <v>1.3409305958931095</v>
      </c>
      <c r="K24" s="41">
        <f>(F24-G24)/(0.075*G24)</f>
        <v>0.17879074611908127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</v>
      </c>
      <c r="G25" s="59">
        <v>18.043414969137036</v>
      </c>
      <c r="H25" s="19">
        <f t="shared" si="2"/>
        <v>1.3532561226852777</v>
      </c>
      <c r="I25" s="19">
        <v>4</v>
      </c>
      <c r="J25" s="43">
        <v>-0.2406139259740819</v>
      </c>
      <c r="K25" s="41">
        <f>(F25-G25)/(0.075*G25)</f>
        <v>-3.2081856796544253E-2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78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78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85.6</v>
      </c>
      <c r="G28" s="36">
        <v>85.974879589916512</v>
      </c>
      <c r="H28" s="19">
        <f>G28*0.05</f>
        <v>4.2987439794958258</v>
      </c>
      <c r="I28" s="19">
        <v>4</v>
      </c>
      <c r="J28" s="43">
        <v>-0.43603386443182041</v>
      </c>
      <c r="K28" s="41">
        <f>(F28-G28)/(0.05*G28)</f>
        <v>-8.7206772886364067E-2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102.1</v>
      </c>
      <c r="G29" s="36">
        <v>102.17408081550776</v>
      </c>
      <c r="H29" s="19">
        <f t="shared" ref="H29:H30" si="3">G29*0.05</f>
        <v>5.1087040407753888</v>
      </c>
      <c r="I29" s="19">
        <v>4</v>
      </c>
      <c r="J29" s="43">
        <v>-7.2504508889622718E-2</v>
      </c>
      <c r="K29" s="41">
        <f>(F29-G29)/(0.05*G29)</f>
        <v>-1.4500901777924543E-2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146.19999999999999</v>
      </c>
      <c r="G30" s="36">
        <v>146.37781765113999</v>
      </c>
      <c r="H30" s="19">
        <f t="shared" si="3"/>
        <v>7.3188908825569996</v>
      </c>
      <c r="I30" s="19">
        <v>4</v>
      </c>
      <c r="J30" s="43">
        <v>-0.12147855050264067</v>
      </c>
      <c r="K30" s="41">
        <f>(F30-G30)/(0.05*G30)</f>
        <v>-2.4295710100528133E-2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78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78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47</v>
      </c>
      <c r="G33" s="68">
        <v>45.75</v>
      </c>
      <c r="H33" s="71">
        <v>3.4312499999999999</v>
      </c>
      <c r="I33" s="68">
        <v>4</v>
      </c>
      <c r="J33" s="68">
        <v>3</v>
      </c>
      <c r="K33" s="41">
        <v>0.36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47</v>
      </c>
      <c r="S33" s="68" t="s">
        <v>105</v>
      </c>
      <c r="T33" s="68" t="s">
        <v>106</v>
      </c>
      <c r="U33" s="68">
        <v>1</v>
      </c>
      <c r="V33" s="68">
        <v>1</v>
      </c>
      <c r="W33" s="40">
        <v>0.32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93</v>
      </c>
      <c r="G34" s="68">
        <v>92.32</v>
      </c>
      <c r="H34" s="71">
        <v>6.9239999999999995</v>
      </c>
      <c r="I34" s="68">
        <v>4</v>
      </c>
      <c r="J34" s="68">
        <v>1</v>
      </c>
      <c r="K34" s="41">
        <v>0.1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93</v>
      </c>
      <c r="S34" s="68" t="s">
        <v>107</v>
      </c>
      <c r="T34" s="68" t="s">
        <v>108</v>
      </c>
      <c r="U34" s="68">
        <v>1</v>
      </c>
      <c r="V34" s="68">
        <v>0</v>
      </c>
      <c r="W34" s="40">
        <v>0.15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69</v>
      </c>
      <c r="G35" s="68">
        <v>68.67</v>
      </c>
      <c r="H35" s="71">
        <v>5.1502499999999998</v>
      </c>
      <c r="I35" s="68">
        <v>4</v>
      </c>
      <c r="J35" s="68">
        <v>0</v>
      </c>
      <c r="K35" s="41">
        <v>0.06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69</v>
      </c>
      <c r="S35" s="68" t="s">
        <v>109</v>
      </c>
      <c r="T35" s="68" t="s">
        <v>110</v>
      </c>
      <c r="U35" s="68">
        <v>1</v>
      </c>
      <c r="V35" s="68">
        <v>0</v>
      </c>
      <c r="W35" s="40">
        <v>0.15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27</v>
      </c>
      <c r="G36" s="68">
        <v>27.48</v>
      </c>
      <c r="H36" s="71">
        <v>2.0609999999999999</v>
      </c>
      <c r="I36" s="68">
        <v>4</v>
      </c>
      <c r="J36" s="90">
        <f>((F36-G36)/G36)*100</f>
        <v>-1.746724890829696</v>
      </c>
      <c r="K36" s="79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27</v>
      </c>
      <c r="S36" s="68" t="s">
        <v>111</v>
      </c>
      <c r="T36" s="68" t="s">
        <v>112</v>
      </c>
      <c r="U36" s="68">
        <v>1</v>
      </c>
      <c r="V36" s="68">
        <v>-2</v>
      </c>
      <c r="W36" s="40">
        <v>-0.34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25</v>
      </c>
      <c r="G37" s="68">
        <v>25.55</v>
      </c>
      <c r="H37" s="71">
        <v>1.91625</v>
      </c>
      <c r="I37" s="68">
        <v>4</v>
      </c>
      <c r="J37" s="90">
        <f t="shared" ref="J37:J44" si="4">((F37-G37)/G37)*100</f>
        <v>-2.1526418786692787</v>
      </c>
      <c r="K37" s="79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25</v>
      </c>
      <c r="S37" s="68" t="s">
        <v>113</v>
      </c>
      <c r="T37" s="68" t="s">
        <v>114</v>
      </c>
      <c r="U37" s="68">
        <v>1</v>
      </c>
      <c r="V37" s="68">
        <v>-2</v>
      </c>
      <c r="W37" s="40">
        <v>-0.32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34</v>
      </c>
      <c r="G38" s="68">
        <v>33.33</v>
      </c>
      <c r="H38" s="71">
        <v>2.4997499999999997</v>
      </c>
      <c r="I38" s="68">
        <v>4</v>
      </c>
      <c r="J38" s="90">
        <f t="shared" si="4"/>
        <v>2.0102010201020155</v>
      </c>
      <c r="K38" s="79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34</v>
      </c>
      <c r="S38" s="68" t="s">
        <v>115</v>
      </c>
      <c r="T38" s="68" t="s">
        <v>116</v>
      </c>
      <c r="U38" s="68">
        <v>1</v>
      </c>
      <c r="V38" s="68">
        <v>-3</v>
      </c>
      <c r="W38" s="40">
        <v>-0.37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135</v>
      </c>
      <c r="G39" s="68">
        <v>141.6</v>
      </c>
      <c r="H39" s="71">
        <v>10.62</v>
      </c>
      <c r="I39" s="68">
        <v>4</v>
      </c>
      <c r="J39" s="90">
        <f t="shared" si="4"/>
        <v>-4.6610169491525379</v>
      </c>
      <c r="K39" s="79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135</v>
      </c>
      <c r="S39" s="68" t="s">
        <v>117</v>
      </c>
      <c r="T39" s="68" t="s">
        <v>118</v>
      </c>
      <c r="U39" s="68">
        <v>1</v>
      </c>
      <c r="V39" s="68">
        <v>0</v>
      </c>
      <c r="W39" s="40">
        <v>0.18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124</v>
      </c>
      <c r="G40" s="68">
        <v>127.8</v>
      </c>
      <c r="H40" s="71">
        <v>9.5849999999999991</v>
      </c>
      <c r="I40" s="68">
        <v>4</v>
      </c>
      <c r="J40" s="90">
        <f t="shared" si="4"/>
        <v>-2.9733959311424076</v>
      </c>
      <c r="K40" s="79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124</v>
      </c>
      <c r="S40" s="68" t="s">
        <v>119</v>
      </c>
      <c r="T40" s="68" t="s">
        <v>120</v>
      </c>
      <c r="U40" s="68">
        <v>1</v>
      </c>
      <c r="V40" s="68">
        <v>2</v>
      </c>
      <c r="W40" s="40">
        <v>0.42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163</v>
      </c>
      <c r="G41" s="68">
        <v>162.5</v>
      </c>
      <c r="H41" s="71">
        <v>12.1875</v>
      </c>
      <c r="I41" s="68">
        <v>4</v>
      </c>
      <c r="J41" s="90">
        <f t="shared" si="4"/>
        <v>0.30769230769230771</v>
      </c>
      <c r="K41" s="79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163</v>
      </c>
      <c r="S41" s="68" t="s">
        <v>121</v>
      </c>
      <c r="T41" s="68" t="s">
        <v>122</v>
      </c>
      <c r="U41" s="68">
        <v>1</v>
      </c>
      <c r="V41" s="68">
        <v>2</v>
      </c>
      <c r="W41" s="40">
        <v>0.41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72</v>
      </c>
      <c r="G42" s="68">
        <v>93.11</v>
      </c>
      <c r="H42" s="71">
        <v>6.98325</v>
      </c>
      <c r="I42" s="68">
        <v>4</v>
      </c>
      <c r="J42" s="90">
        <f t="shared" si="4"/>
        <v>-22.672108259048436</v>
      </c>
      <c r="K42" s="79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72</v>
      </c>
      <c r="S42" s="68" t="s">
        <v>123</v>
      </c>
      <c r="T42" s="68" t="s">
        <v>124</v>
      </c>
      <c r="U42" s="68">
        <v>1</v>
      </c>
      <c r="V42" s="68">
        <v>1</v>
      </c>
      <c r="W42" s="40">
        <v>0.17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89</v>
      </c>
      <c r="G43" s="68">
        <v>115.2</v>
      </c>
      <c r="H43" s="71">
        <v>8.64</v>
      </c>
      <c r="I43" s="68">
        <v>4</v>
      </c>
      <c r="J43" s="90">
        <f t="shared" si="4"/>
        <v>-22.743055555555557</v>
      </c>
      <c r="K43" s="79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89</v>
      </c>
      <c r="S43" s="68" t="s">
        <v>125</v>
      </c>
      <c r="T43" s="68" t="s">
        <v>126</v>
      </c>
      <c r="U43" s="68">
        <v>1</v>
      </c>
      <c r="V43" s="68">
        <v>1</v>
      </c>
      <c r="W43" s="40">
        <v>0.33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73</v>
      </c>
      <c r="G44" s="68">
        <v>95.01</v>
      </c>
      <c r="H44" s="71">
        <v>7.12575</v>
      </c>
      <c r="I44" s="68">
        <v>4</v>
      </c>
      <c r="J44" s="90">
        <f t="shared" si="4"/>
        <v>-23.165982528154935</v>
      </c>
      <c r="K44" s="79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73</v>
      </c>
      <c r="S44" s="68" t="s">
        <v>127</v>
      </c>
      <c r="T44" s="68" t="s">
        <v>128</v>
      </c>
      <c r="U44" s="68">
        <v>1</v>
      </c>
      <c r="V44" s="68">
        <v>0</v>
      </c>
      <c r="W44" s="40">
        <v>-0.01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47</v>
      </c>
      <c r="G45" s="68">
        <v>45.75</v>
      </c>
      <c r="H45" s="71">
        <v>3.4312499999999999</v>
      </c>
      <c r="I45" s="68">
        <v>4</v>
      </c>
      <c r="J45" s="68">
        <v>3</v>
      </c>
      <c r="K45" s="41">
        <v>0.36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47</v>
      </c>
      <c r="S45" s="68" t="s">
        <v>129</v>
      </c>
      <c r="T45" s="68" t="s">
        <v>128</v>
      </c>
      <c r="U45" s="68">
        <v>1</v>
      </c>
      <c r="V45" s="68">
        <v>1</v>
      </c>
      <c r="W45" s="40">
        <v>0.33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81</v>
      </c>
      <c r="G46" s="19">
        <v>80.45</v>
      </c>
      <c r="H46" s="36">
        <v>6.0337500000000004</v>
      </c>
      <c r="I46" s="19">
        <v>4</v>
      </c>
      <c r="J46" s="19">
        <v>1</v>
      </c>
      <c r="K46" s="40">
        <v>0.09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81</v>
      </c>
      <c r="S46" s="19" t="s">
        <v>130</v>
      </c>
      <c r="T46" s="19" t="s">
        <v>131</v>
      </c>
      <c r="U46" s="19">
        <v>1</v>
      </c>
      <c r="V46" s="19">
        <v>-1</v>
      </c>
      <c r="W46" s="40">
        <v>-0.22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39</v>
      </c>
      <c r="G47" s="19">
        <v>39.700000000000003</v>
      </c>
      <c r="H47" s="36">
        <v>2.9775</v>
      </c>
      <c r="I47" s="19">
        <v>4</v>
      </c>
      <c r="J47" s="19">
        <v>-2</v>
      </c>
      <c r="K47" s="40">
        <v>-0.24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39</v>
      </c>
      <c r="S47" s="19" t="s">
        <v>132</v>
      </c>
      <c r="T47" s="19" t="s">
        <v>133</v>
      </c>
      <c r="U47" s="19">
        <v>1</v>
      </c>
      <c r="V47" s="19">
        <v>-3</v>
      </c>
      <c r="W47" s="40">
        <v>-0.8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155</v>
      </c>
      <c r="G48" s="19">
        <v>151.80000000000001</v>
      </c>
      <c r="H48" s="36">
        <v>11.385</v>
      </c>
      <c r="I48" s="19">
        <v>4</v>
      </c>
      <c r="J48" s="19">
        <v>2</v>
      </c>
      <c r="K48" s="40">
        <v>0.28000000000000003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155</v>
      </c>
      <c r="S48" s="19" t="s">
        <v>134</v>
      </c>
      <c r="T48" s="19" t="s">
        <v>135</v>
      </c>
      <c r="U48" s="19">
        <v>1</v>
      </c>
      <c r="V48" s="19">
        <v>2</v>
      </c>
      <c r="W48" s="40">
        <v>0.73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148</v>
      </c>
      <c r="G49" s="19">
        <v>144.30000000000001</v>
      </c>
      <c r="H49" s="36">
        <v>10.8225</v>
      </c>
      <c r="I49" s="19">
        <v>4</v>
      </c>
      <c r="J49" s="19">
        <v>3</v>
      </c>
      <c r="K49" s="40">
        <v>0.34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148</v>
      </c>
      <c r="S49" s="19" t="s">
        <v>136</v>
      </c>
      <c r="T49" s="19" t="s">
        <v>137</v>
      </c>
      <c r="U49" s="19">
        <v>1</v>
      </c>
      <c r="V49" s="19">
        <v>2</v>
      </c>
      <c r="W49" s="40">
        <v>0.77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95</v>
      </c>
      <c r="G50" s="19">
        <v>100.8</v>
      </c>
      <c r="H50" s="36">
        <v>7.56</v>
      </c>
      <c r="I50" s="19">
        <v>4</v>
      </c>
      <c r="J50" s="19">
        <v>-6</v>
      </c>
      <c r="K50" s="40">
        <v>-0.77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95</v>
      </c>
      <c r="S50" s="19" t="s">
        <v>138</v>
      </c>
      <c r="T50" s="19" t="s">
        <v>139</v>
      </c>
      <c r="U50" s="19">
        <v>1</v>
      </c>
      <c r="V50" s="19">
        <v>-7</v>
      </c>
      <c r="W50" s="40">
        <v>-1.88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134</v>
      </c>
      <c r="G51" s="19">
        <v>147.69999999999999</v>
      </c>
      <c r="H51" s="36">
        <v>11.077499999999999</v>
      </c>
      <c r="I51" s="19">
        <v>4</v>
      </c>
      <c r="J51" s="19">
        <v>-9</v>
      </c>
      <c r="K51" s="40">
        <v>-1.24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134</v>
      </c>
      <c r="S51" s="19" t="s">
        <v>140</v>
      </c>
      <c r="T51" s="19" t="s">
        <v>141</v>
      </c>
      <c r="U51" s="19">
        <v>1</v>
      </c>
      <c r="V51" s="19">
        <v>-9</v>
      </c>
      <c r="W51" s="94">
        <v>-2.36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51</v>
      </c>
      <c r="G52" s="19">
        <v>57.98</v>
      </c>
      <c r="H52" s="36">
        <v>4.3484999999999996</v>
      </c>
      <c r="I52" s="19">
        <v>4</v>
      </c>
      <c r="J52" s="19">
        <v>-12</v>
      </c>
      <c r="K52" s="40">
        <v>-1.61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51</v>
      </c>
      <c r="S52" s="19" t="s">
        <v>142</v>
      </c>
      <c r="T52" s="19" t="s">
        <v>143</v>
      </c>
      <c r="U52" s="19">
        <v>1</v>
      </c>
      <c r="V52" s="19">
        <v>-11</v>
      </c>
      <c r="W52" s="94">
        <v>-2.11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54</v>
      </c>
      <c r="G53" s="19">
        <v>61.32</v>
      </c>
      <c r="H53" s="36">
        <v>4.5990000000000002</v>
      </c>
      <c r="I53" s="19">
        <v>4</v>
      </c>
      <c r="J53" s="19">
        <v>-12</v>
      </c>
      <c r="K53" s="40">
        <v>-1.59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54</v>
      </c>
      <c r="S53" s="19" t="s">
        <v>144</v>
      </c>
      <c r="T53" s="19" t="s">
        <v>145</v>
      </c>
      <c r="U53" s="19">
        <v>1</v>
      </c>
      <c r="V53" s="19">
        <v>-13</v>
      </c>
      <c r="W53" s="94">
        <v>-2.75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59</v>
      </c>
      <c r="G54" s="19">
        <v>68.13</v>
      </c>
      <c r="H54" s="36">
        <v>5.1097499999999991</v>
      </c>
      <c r="I54" s="19">
        <v>4</v>
      </c>
      <c r="J54" s="19">
        <v>-13</v>
      </c>
      <c r="K54" s="40">
        <v>-1.79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59</v>
      </c>
      <c r="S54" s="19" t="s">
        <v>146</v>
      </c>
      <c r="T54" s="19" t="s">
        <v>147</v>
      </c>
      <c r="U54" s="19">
        <v>1</v>
      </c>
      <c r="V54" s="19">
        <v>-12</v>
      </c>
      <c r="W54" s="95">
        <v>-4.58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132</v>
      </c>
      <c r="G55" s="19">
        <v>135.80000000000001</v>
      </c>
      <c r="H55" s="36">
        <v>10.185</v>
      </c>
      <c r="I55" s="19">
        <v>4</v>
      </c>
      <c r="J55" s="19">
        <v>-3</v>
      </c>
      <c r="K55" s="40">
        <v>-0.37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132</v>
      </c>
      <c r="S55" s="19" t="s">
        <v>148</v>
      </c>
      <c r="T55" s="19" t="s">
        <v>149</v>
      </c>
      <c r="U55" s="19">
        <v>1</v>
      </c>
      <c r="V55" s="19">
        <v>-1</v>
      </c>
      <c r="W55" s="40">
        <v>-0.23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57</v>
      </c>
      <c r="G56" s="19">
        <v>60.38</v>
      </c>
      <c r="H56" s="36">
        <v>4.5285000000000002</v>
      </c>
      <c r="I56" s="19">
        <v>4</v>
      </c>
      <c r="J56" s="19">
        <v>-6</v>
      </c>
      <c r="K56" s="40">
        <v>-0.75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57</v>
      </c>
      <c r="S56" s="19" t="s">
        <v>150</v>
      </c>
      <c r="T56" s="19" t="s">
        <v>151</v>
      </c>
      <c r="U56" s="19">
        <v>1</v>
      </c>
      <c r="V56" s="19">
        <v>-4</v>
      </c>
      <c r="W56" s="40">
        <v>-0.7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210</v>
      </c>
      <c r="G57" s="19">
        <v>216.1</v>
      </c>
      <c r="H57" s="36">
        <v>16.2075</v>
      </c>
      <c r="I57" s="19">
        <v>4</v>
      </c>
      <c r="J57" s="19">
        <v>-3</v>
      </c>
      <c r="K57" s="40">
        <v>-0.38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210</v>
      </c>
      <c r="S57" s="19" t="s">
        <v>152</v>
      </c>
      <c r="T57" s="19" t="s">
        <v>153</v>
      </c>
      <c r="U57" s="19">
        <v>1</v>
      </c>
      <c r="V57" s="19">
        <v>-2</v>
      </c>
      <c r="W57" s="40">
        <v>-0.43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47</v>
      </c>
      <c r="G58" s="19">
        <v>55.59</v>
      </c>
      <c r="H58" s="36">
        <v>4.1692499999999999</v>
      </c>
      <c r="I58" s="19">
        <v>4</v>
      </c>
      <c r="J58" s="19">
        <v>-15</v>
      </c>
      <c r="K58" s="89">
        <v>-2.06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47</v>
      </c>
      <c r="S58" s="19" t="s">
        <v>154</v>
      </c>
      <c r="T58" s="19" t="s">
        <v>155</v>
      </c>
      <c r="U58" s="19">
        <v>1</v>
      </c>
      <c r="V58" s="19">
        <v>-10</v>
      </c>
      <c r="W58" s="40">
        <v>-0.69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105</v>
      </c>
      <c r="G59" s="19">
        <v>109.5</v>
      </c>
      <c r="H59" s="36">
        <v>8.2125000000000004</v>
      </c>
      <c r="I59" s="19">
        <v>4</v>
      </c>
      <c r="J59" s="19">
        <v>-4</v>
      </c>
      <c r="K59" s="40">
        <v>-0.55000000000000004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105</v>
      </c>
      <c r="S59" s="19" t="s">
        <v>156</v>
      </c>
      <c r="T59" s="19" t="s">
        <v>157</v>
      </c>
      <c r="U59" s="19">
        <v>1</v>
      </c>
      <c r="V59" s="19">
        <v>-2</v>
      </c>
      <c r="W59" s="40">
        <v>-0.27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107</v>
      </c>
      <c r="G60" s="19">
        <v>112.9</v>
      </c>
      <c r="H60" s="36">
        <v>8.4674999999999994</v>
      </c>
      <c r="I60" s="19">
        <v>4</v>
      </c>
      <c r="J60" s="19">
        <v>-5</v>
      </c>
      <c r="K60" s="41">
        <v>-0.7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107</v>
      </c>
      <c r="S60" s="19" t="s">
        <v>158</v>
      </c>
      <c r="T60" s="19" t="s">
        <v>159</v>
      </c>
      <c r="U60" s="19">
        <v>1</v>
      </c>
      <c r="V60" s="19">
        <v>-3</v>
      </c>
      <c r="W60" s="40">
        <v>-0.5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11.49</v>
      </c>
      <c r="G61" s="19">
        <v>11.52</v>
      </c>
      <c r="H61" s="36">
        <v>0.15</v>
      </c>
      <c r="I61" s="19">
        <v>4</v>
      </c>
      <c r="J61" s="36">
        <f>F61-G61</f>
        <v>-2.9999999999999361E-2</v>
      </c>
      <c r="K61" s="41">
        <f>(F61-G61)/H61</f>
        <v>-0.19999999999999574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11.49</v>
      </c>
      <c r="S61" s="19" t="s">
        <v>194</v>
      </c>
      <c r="T61" s="96">
        <v>6.9842551597036492E-2</v>
      </c>
      <c r="U61" s="19">
        <v>1</v>
      </c>
      <c r="V61" s="19">
        <f>R61-S61</f>
        <v>-3.9999999999999147E-2</v>
      </c>
      <c r="W61" s="41">
        <f>(R61-S61)/T61</f>
        <v>-0.57271676199322019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3.74</v>
      </c>
      <c r="G62" s="19">
        <v>3.92</v>
      </c>
      <c r="H62" s="36">
        <v>0.15</v>
      </c>
      <c r="I62" s="19">
        <v>4</v>
      </c>
      <c r="J62" s="36">
        <f t="shared" ref="J62:J69" si="5">F62-G62</f>
        <v>-0.17999999999999972</v>
      </c>
      <c r="K62" s="41">
        <f t="shared" ref="K62:K69" si="6">(F62-G62)/H62</f>
        <v>-1.1999999999999982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3.74</v>
      </c>
      <c r="S62" s="19" t="s">
        <v>195</v>
      </c>
      <c r="T62" s="96">
        <v>7.8777868000000001E-2</v>
      </c>
      <c r="U62" s="19">
        <v>1</v>
      </c>
      <c r="V62" s="19">
        <f t="shared" ref="V62:V69" si="7">R62-S62</f>
        <v>-0.19999999999999973</v>
      </c>
      <c r="W62" s="97">
        <f t="shared" ref="W62:W69" si="8">(R62-S62)/T62</f>
        <v>-2.5387841163713611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15.98</v>
      </c>
      <c r="G63" s="19">
        <v>15.99</v>
      </c>
      <c r="H63" s="36">
        <v>0.15</v>
      </c>
      <c r="I63" s="19">
        <v>4</v>
      </c>
      <c r="J63" s="36">
        <f t="shared" si="5"/>
        <v>-9.9999999999997868E-3</v>
      </c>
      <c r="K63" s="41">
        <f t="shared" si="6"/>
        <v>-6.666666666666525E-2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15.98</v>
      </c>
      <c r="S63" s="19" t="s">
        <v>196</v>
      </c>
      <c r="T63" s="96">
        <v>8.3734407999999996E-2</v>
      </c>
      <c r="U63" s="19">
        <v>1</v>
      </c>
      <c r="V63" s="19">
        <f t="shared" si="7"/>
        <v>9.9999999999997868E-3</v>
      </c>
      <c r="W63" s="41">
        <f t="shared" si="8"/>
        <v>0.11942521884193398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16.079999999999998</v>
      </c>
      <c r="G64" s="19">
        <v>16.04</v>
      </c>
      <c r="H64" s="36">
        <v>0.15</v>
      </c>
      <c r="I64" s="19">
        <v>4</v>
      </c>
      <c r="J64" s="36">
        <f t="shared" si="5"/>
        <v>3.9999999999999147E-2</v>
      </c>
      <c r="K64" s="41">
        <f t="shared" si="6"/>
        <v>0.266666666666661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16.079999999999998</v>
      </c>
      <c r="S64" s="19" t="s">
        <v>197</v>
      </c>
      <c r="T64" s="96">
        <v>8.7409444000000003E-2</v>
      </c>
      <c r="U64" s="19">
        <v>1</v>
      </c>
      <c r="V64" s="19">
        <f t="shared" si="7"/>
        <v>0</v>
      </c>
      <c r="W64" s="41">
        <f t="shared" si="8"/>
        <v>0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8.06</v>
      </c>
      <c r="G65" s="19">
        <v>8.2100000000000009</v>
      </c>
      <c r="H65" s="36">
        <v>0.15</v>
      </c>
      <c r="I65" s="19">
        <v>4</v>
      </c>
      <c r="J65" s="36">
        <f t="shared" si="5"/>
        <v>-0.15000000000000036</v>
      </c>
      <c r="K65" s="41">
        <f t="shared" si="6"/>
        <v>-1.0000000000000024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8.06</v>
      </c>
      <c r="S65" s="19" t="s">
        <v>198</v>
      </c>
      <c r="T65" s="96">
        <v>9.4293472000000003E-2</v>
      </c>
      <c r="U65" s="19">
        <v>1</v>
      </c>
      <c r="V65" s="19">
        <f t="shared" si="7"/>
        <v>-0.15000000000000036</v>
      </c>
      <c r="W65" s="41">
        <f t="shared" si="8"/>
        <v>-1.590778203606718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9.5500000000000007</v>
      </c>
      <c r="G66" s="19">
        <v>9.67</v>
      </c>
      <c r="H66" s="36">
        <v>0.15</v>
      </c>
      <c r="I66" s="19">
        <v>4</v>
      </c>
      <c r="J66" s="36">
        <f t="shared" si="5"/>
        <v>-0.11999999999999922</v>
      </c>
      <c r="K66" s="41">
        <f t="shared" si="6"/>
        <v>-0.79999999999999483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9.5500000000000007</v>
      </c>
      <c r="S66" s="36">
        <v>9.68</v>
      </c>
      <c r="T66" s="96">
        <v>8.1315473999999999E-2</v>
      </c>
      <c r="U66" s="19">
        <v>1</v>
      </c>
      <c r="V66" s="19">
        <f t="shared" si="7"/>
        <v>-0.12999999999999901</v>
      </c>
      <c r="W66" s="41">
        <f t="shared" si="8"/>
        <v>-1.5987117039986634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5.12</v>
      </c>
      <c r="G67" s="19">
        <v>5.31</v>
      </c>
      <c r="H67" s="36">
        <v>0.15</v>
      </c>
      <c r="I67" s="19">
        <v>4</v>
      </c>
      <c r="J67" s="36">
        <f t="shared" si="5"/>
        <v>-0.1899999999999995</v>
      </c>
      <c r="K67" s="41">
        <f t="shared" si="6"/>
        <v>-1.2666666666666635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5.12</v>
      </c>
      <c r="S67" s="19" t="s">
        <v>199</v>
      </c>
      <c r="T67" s="96">
        <v>7.6238812000000003E-2</v>
      </c>
      <c r="U67" s="19">
        <v>1</v>
      </c>
      <c r="V67" s="19">
        <f t="shared" si="7"/>
        <v>-0.20999999999999996</v>
      </c>
      <c r="W67" s="97">
        <f t="shared" si="8"/>
        <v>-2.754502522940677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11.9</v>
      </c>
      <c r="G68" s="19">
        <v>12.01</v>
      </c>
      <c r="H68" s="36">
        <v>0.15</v>
      </c>
      <c r="I68" s="19">
        <v>4</v>
      </c>
      <c r="J68" s="36">
        <f t="shared" si="5"/>
        <v>-0.10999999999999943</v>
      </c>
      <c r="K68" s="41">
        <f t="shared" si="6"/>
        <v>-0.73333333333332962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11.9</v>
      </c>
      <c r="S68" s="19" t="s">
        <v>200</v>
      </c>
      <c r="T68" s="96">
        <v>4.7523006E-2</v>
      </c>
      <c r="U68" s="19">
        <v>1</v>
      </c>
      <c r="V68" s="19">
        <f t="shared" si="7"/>
        <v>-8.9999999999999858E-2</v>
      </c>
      <c r="W68" s="41">
        <f t="shared" si="8"/>
        <v>-1.8938195955028572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12.11</v>
      </c>
      <c r="G69" s="19">
        <v>12.19</v>
      </c>
      <c r="H69" s="36">
        <v>0.15</v>
      </c>
      <c r="I69" s="19">
        <v>4</v>
      </c>
      <c r="J69" s="36">
        <f t="shared" si="5"/>
        <v>-8.0000000000000071E-2</v>
      </c>
      <c r="K69" s="41">
        <f t="shared" si="6"/>
        <v>-0.53333333333333388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12.11</v>
      </c>
      <c r="S69" s="19" t="s">
        <v>201</v>
      </c>
      <c r="T69" s="96">
        <v>7.6338587999999999E-2</v>
      </c>
      <c r="U69" s="19">
        <v>1</v>
      </c>
      <c r="V69" s="19">
        <f t="shared" si="7"/>
        <v>-7.0000000000000284E-2</v>
      </c>
      <c r="W69" s="41">
        <f t="shared" si="8"/>
        <v>-0.91696744508819428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6.23</v>
      </c>
      <c r="G70" s="19">
        <v>5.95</v>
      </c>
      <c r="H70" s="36">
        <v>0.44624999999999998</v>
      </c>
      <c r="I70" s="19">
        <v>4</v>
      </c>
      <c r="J70" s="86">
        <f>((F70-G70)/G70)*100</f>
        <v>4.7058823529411802</v>
      </c>
      <c r="K70" s="41">
        <f>(F70-G70)/H70</f>
        <v>0.62745098039215741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6.23</v>
      </c>
      <c r="S70" s="19" t="s">
        <v>160</v>
      </c>
      <c r="T70" s="19" t="s">
        <v>161</v>
      </c>
      <c r="U70" s="19">
        <v>1</v>
      </c>
      <c r="V70" s="19">
        <v>3</v>
      </c>
      <c r="W70" s="40">
        <v>1.96</v>
      </c>
    </row>
    <row r="71" spans="1:23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6.32</v>
      </c>
      <c r="G71" s="100">
        <v>6.06</v>
      </c>
      <c r="H71" s="104">
        <v>0.45449999999999996</v>
      </c>
      <c r="I71" s="100">
        <v>4</v>
      </c>
      <c r="J71" s="103">
        <f>((F71-G71)/G71)*100</f>
        <v>4.2904290429043019</v>
      </c>
      <c r="K71" s="44">
        <f>(F71-G71)/H71</f>
        <v>0.57205720572057361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6.32</v>
      </c>
      <c r="S71" s="100" t="s">
        <v>162</v>
      </c>
      <c r="T71" s="100" t="s">
        <v>163</v>
      </c>
      <c r="U71" s="100">
        <v>1</v>
      </c>
      <c r="V71" s="108">
        <v>3</v>
      </c>
      <c r="W71" s="110">
        <v>1.65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headerFooter>
    <oddFooter>&amp;C&amp;P/1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W56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928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92</v>
      </c>
      <c r="G14" s="71">
        <v>96.7</v>
      </c>
      <c r="H14" s="68">
        <f>G14*0.04</f>
        <v>3.8680000000000003</v>
      </c>
      <c r="I14" s="68">
        <v>4</v>
      </c>
      <c r="J14" s="72">
        <v>-4.8603929679420919</v>
      </c>
      <c r="K14" s="41">
        <f>(F14-G14)/(G14*0.04)</f>
        <v>-1.215098241985523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109.6</v>
      </c>
      <c r="G15" s="71">
        <v>109.66</v>
      </c>
      <c r="H15" s="68">
        <f>1</f>
        <v>1</v>
      </c>
      <c r="I15" s="68">
        <v>4</v>
      </c>
      <c r="J15" s="72">
        <v>-5.4714572314428486E-2</v>
      </c>
      <c r="K15" s="41">
        <f>(F15-G15)/1</f>
        <v>-6.0000000000002274E-2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5.55</v>
      </c>
      <c r="G16" s="71">
        <v>5.37</v>
      </c>
      <c r="H16" s="68">
        <f>((12.5-0.53*G16)/200)*G16</f>
        <v>0.25920721499999999</v>
      </c>
      <c r="I16" s="68">
        <v>4</v>
      </c>
      <c r="J16" s="72">
        <v>3.3519553072625641</v>
      </c>
      <c r="K16" s="41">
        <f>(F16-G16)/(((12.5-0.53*G16)/2/100)*G16)</f>
        <v>0.69442511467128609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/>
      <c r="G17" s="71"/>
      <c r="H17" s="68"/>
      <c r="I17" s="68"/>
      <c r="J17" s="72"/>
      <c r="K17" s="78"/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13.7</v>
      </c>
      <c r="G19" s="71">
        <v>13.48</v>
      </c>
      <c r="H19" s="68">
        <f>((12.5-0.53*G19)/200)*G19</f>
        <v>0.36096743999999997</v>
      </c>
      <c r="I19" s="68">
        <v>4</v>
      </c>
      <c r="J19" s="72">
        <v>1.6320474777447986</v>
      </c>
      <c r="K19" s="41">
        <f t="shared" ref="K19" si="0">(F19-G19)/(((12.5-0.53*G19)/2/100)*G19)</f>
        <v>0.60947325332168156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/>
      <c r="G20" s="71"/>
      <c r="H20" s="68"/>
      <c r="I20" s="68"/>
      <c r="J20" s="72"/>
      <c r="K20" s="78"/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8.1999999999999993</v>
      </c>
      <c r="G22" s="71">
        <v>9.4600000000000009</v>
      </c>
      <c r="H22" s="68">
        <f>G22*0.075</f>
        <v>0.70950000000000002</v>
      </c>
      <c r="I22" s="68">
        <v>4</v>
      </c>
      <c r="J22" s="72">
        <v>-13.319238900634264</v>
      </c>
      <c r="K22" s="41">
        <f>(F22-G22)/(0.075*G22)</f>
        <v>-1.7758985200845687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5.0999999999999996</v>
      </c>
      <c r="G23" s="59">
        <v>5.7344721198585136</v>
      </c>
      <c r="H23" s="19">
        <f t="shared" ref="H23:H25" si="1">G23*0.075</f>
        <v>0.43008540898938852</v>
      </c>
      <c r="I23" s="19">
        <v>4</v>
      </c>
      <c r="J23" s="43">
        <v>-11.064176555350805</v>
      </c>
      <c r="K23" s="41">
        <f>(F23-G23)/(0.075*G23)</f>
        <v>-1.4752235407134406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</v>
      </c>
      <c r="G24" s="59">
        <v>10.642085748550869</v>
      </c>
      <c r="H24" s="19">
        <f t="shared" si="1"/>
        <v>0.79815643114131518</v>
      </c>
      <c r="I24" s="19">
        <v>4</v>
      </c>
      <c r="J24" s="43">
        <v>0.54420019550224341</v>
      </c>
      <c r="K24" s="41">
        <f>(F24-G24)/(0.075*G24)</f>
        <v>7.256002606696578E-2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18.2</v>
      </c>
      <c r="G25" s="59">
        <v>18.148405746181059</v>
      </c>
      <c r="H25" s="19">
        <f t="shared" si="1"/>
        <v>1.3611304309635794</v>
      </c>
      <c r="I25" s="19">
        <v>4</v>
      </c>
      <c r="J25" s="43">
        <v>0.28429083270742705</v>
      </c>
      <c r="K25" s="41">
        <f>(F25-G25)/(0.075*G25)</f>
        <v>3.7905444360990276E-2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>
        <v>0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>
        <v>0.1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78.400000000000006</v>
      </c>
      <c r="G28" s="36">
        <v>85.225534329109578</v>
      </c>
      <c r="H28" s="19">
        <f>G28*0.05</f>
        <v>4.2612767164554795</v>
      </c>
      <c r="I28" s="19">
        <v>4</v>
      </c>
      <c r="J28" s="43">
        <v>-8.0087903030937611</v>
      </c>
      <c r="K28" s="41">
        <f>(F28-G28)/(0.05*G28)</f>
        <v>-1.601758060618752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101.4</v>
      </c>
      <c r="G29" s="36">
        <v>101.23376716790078</v>
      </c>
      <c r="H29" s="19">
        <f t="shared" ref="H29:H30" si="2">G29*0.05</f>
        <v>5.0616883583950392</v>
      </c>
      <c r="I29" s="19">
        <v>4</v>
      </c>
      <c r="J29" s="43">
        <v>0.16420690126400336</v>
      </c>
      <c r="K29" s="41">
        <f>(F29-G29)/(0.05*G29)</f>
        <v>3.2841380252800673E-2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145.80000000000001</v>
      </c>
      <c r="G30" s="36">
        <v>145.87789341052817</v>
      </c>
      <c r="H30" s="19">
        <f t="shared" si="2"/>
        <v>7.2938946705264094</v>
      </c>
      <c r="I30" s="19">
        <v>4</v>
      </c>
      <c r="J30" s="43">
        <v>-5.3396308862889347E-2</v>
      </c>
      <c r="K30" s="41">
        <f>(F30-G30)/(0.05*G30)</f>
        <v>-1.0679261772577867E-2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>
        <v>0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>
        <v>0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0" t="s">
        <v>12</v>
      </c>
      <c r="B33" s="61" t="s">
        <v>13</v>
      </c>
      <c r="C33" s="61">
        <v>69</v>
      </c>
      <c r="D33" s="62" t="s">
        <v>28</v>
      </c>
      <c r="E33" s="61" t="s">
        <v>24</v>
      </c>
      <c r="F33" s="61">
        <v>72.5</v>
      </c>
      <c r="G33" s="61">
        <v>72.819999999999993</v>
      </c>
      <c r="H33" s="70">
        <v>5.4614999999999991</v>
      </c>
      <c r="I33" s="61">
        <v>4</v>
      </c>
      <c r="J33" s="61">
        <v>0</v>
      </c>
      <c r="K33" s="41">
        <v>-0.06</v>
      </c>
      <c r="M33" s="60" t="s">
        <v>12</v>
      </c>
      <c r="N33" s="61" t="s">
        <v>13</v>
      </c>
      <c r="O33" s="61">
        <v>69</v>
      </c>
      <c r="P33" s="62" t="s">
        <v>28</v>
      </c>
      <c r="Q33" s="61" t="s">
        <v>24</v>
      </c>
      <c r="R33" s="61">
        <v>72.5</v>
      </c>
      <c r="S33" s="61" t="s">
        <v>164</v>
      </c>
      <c r="T33" s="61" t="s">
        <v>165</v>
      </c>
      <c r="U33" s="61">
        <v>2</v>
      </c>
      <c r="V33" s="61">
        <v>2</v>
      </c>
      <c r="W33" s="40">
        <v>0.52</v>
      </c>
    </row>
    <row r="34" spans="1:23" x14ac:dyDescent="0.25">
      <c r="A34" s="60" t="s">
        <v>27</v>
      </c>
      <c r="B34" s="61" t="s">
        <v>13</v>
      </c>
      <c r="C34" s="61">
        <v>70</v>
      </c>
      <c r="D34" s="62" t="s">
        <v>28</v>
      </c>
      <c r="E34" s="61" t="s">
        <v>24</v>
      </c>
      <c r="F34" s="61">
        <v>145</v>
      </c>
      <c r="G34" s="61">
        <v>141.80000000000001</v>
      </c>
      <c r="H34" s="70">
        <v>10.635</v>
      </c>
      <c r="I34" s="61">
        <v>4</v>
      </c>
      <c r="J34" s="61">
        <v>2</v>
      </c>
      <c r="K34" s="41">
        <v>0.3</v>
      </c>
      <c r="M34" s="60" t="s">
        <v>27</v>
      </c>
      <c r="N34" s="61" t="s">
        <v>13</v>
      </c>
      <c r="O34" s="61">
        <v>70</v>
      </c>
      <c r="P34" s="62" t="s">
        <v>28</v>
      </c>
      <c r="Q34" s="61" t="s">
        <v>24</v>
      </c>
      <c r="R34" s="61">
        <v>145</v>
      </c>
      <c r="S34" s="61" t="s">
        <v>166</v>
      </c>
      <c r="T34" s="61" t="s">
        <v>167</v>
      </c>
      <c r="U34" s="61">
        <v>2</v>
      </c>
      <c r="V34" s="61">
        <v>2</v>
      </c>
      <c r="W34" s="40">
        <v>0.48</v>
      </c>
    </row>
    <row r="35" spans="1:23" x14ac:dyDescent="0.25">
      <c r="A35" s="60" t="s">
        <v>21</v>
      </c>
      <c r="B35" s="61" t="s">
        <v>13</v>
      </c>
      <c r="C35" s="61">
        <v>71</v>
      </c>
      <c r="D35" s="62" t="s">
        <v>28</v>
      </c>
      <c r="E35" s="61" t="s">
        <v>24</v>
      </c>
      <c r="F35" s="61">
        <v>158</v>
      </c>
      <c r="G35" s="61">
        <v>154.4</v>
      </c>
      <c r="H35" s="70">
        <v>11.58</v>
      </c>
      <c r="I35" s="61">
        <v>4</v>
      </c>
      <c r="J35" s="61">
        <v>2</v>
      </c>
      <c r="K35" s="41">
        <v>0.31</v>
      </c>
      <c r="M35" s="60" t="s">
        <v>21</v>
      </c>
      <c r="N35" s="61" t="s">
        <v>13</v>
      </c>
      <c r="O35" s="61">
        <v>71</v>
      </c>
      <c r="P35" s="62" t="s">
        <v>28</v>
      </c>
      <c r="Q35" s="61" t="s">
        <v>24</v>
      </c>
      <c r="R35" s="61">
        <v>158</v>
      </c>
      <c r="S35" s="61" t="s">
        <v>168</v>
      </c>
      <c r="T35" s="61" t="s">
        <v>169</v>
      </c>
      <c r="U35" s="61">
        <v>2</v>
      </c>
      <c r="V35" s="61">
        <v>2</v>
      </c>
      <c r="W35" s="40">
        <v>0.51</v>
      </c>
    </row>
    <row r="36" spans="1:23" x14ac:dyDescent="0.25">
      <c r="A36" s="60" t="s">
        <v>17</v>
      </c>
      <c r="B36" s="61" t="s">
        <v>13</v>
      </c>
      <c r="C36" s="61">
        <v>72</v>
      </c>
      <c r="D36" s="62" t="s">
        <v>28</v>
      </c>
      <c r="E36" s="61" t="s">
        <v>24</v>
      </c>
      <c r="F36" s="61">
        <v>45</v>
      </c>
      <c r="G36" s="61">
        <v>43.88</v>
      </c>
      <c r="H36" s="70">
        <v>3.2909999999999999</v>
      </c>
      <c r="I36" s="61">
        <v>4</v>
      </c>
      <c r="J36" s="61">
        <v>3</v>
      </c>
      <c r="K36" s="41">
        <v>0.34</v>
      </c>
      <c r="M36" s="60" t="s">
        <v>17</v>
      </c>
      <c r="N36" s="61" t="s">
        <v>13</v>
      </c>
      <c r="O36" s="61">
        <v>72</v>
      </c>
      <c r="P36" s="62" t="s">
        <v>28</v>
      </c>
      <c r="Q36" s="61" t="s">
        <v>24</v>
      </c>
      <c r="R36" s="61">
        <v>45</v>
      </c>
      <c r="S36" s="61" t="s">
        <v>170</v>
      </c>
      <c r="T36" s="61" t="s">
        <v>171</v>
      </c>
      <c r="U36" s="61">
        <v>2</v>
      </c>
      <c r="V36" s="61">
        <v>5</v>
      </c>
      <c r="W36" s="40">
        <v>1.0900000000000001</v>
      </c>
    </row>
    <row r="37" spans="1:23" x14ac:dyDescent="0.25">
      <c r="A37" s="60" t="s">
        <v>27</v>
      </c>
      <c r="B37" s="61" t="s">
        <v>13</v>
      </c>
      <c r="C37" s="61">
        <v>73</v>
      </c>
      <c r="D37" s="62" t="s">
        <v>26</v>
      </c>
      <c r="E37" s="61" t="s">
        <v>24</v>
      </c>
      <c r="F37" s="61">
        <v>71.5</v>
      </c>
      <c r="G37" s="61">
        <v>66.959999999999994</v>
      </c>
      <c r="H37" s="70">
        <v>5.0219999999999994</v>
      </c>
      <c r="I37" s="61">
        <v>4</v>
      </c>
      <c r="J37" s="61">
        <v>7</v>
      </c>
      <c r="K37" s="41">
        <v>0.9</v>
      </c>
      <c r="M37" s="60" t="s">
        <v>27</v>
      </c>
      <c r="N37" s="61" t="s">
        <v>13</v>
      </c>
      <c r="O37" s="61">
        <v>73</v>
      </c>
      <c r="P37" s="62" t="s">
        <v>26</v>
      </c>
      <c r="Q37" s="61" t="s">
        <v>24</v>
      </c>
      <c r="R37" s="61">
        <v>71.5</v>
      </c>
      <c r="S37" s="61" t="s">
        <v>172</v>
      </c>
      <c r="T37" s="61" t="s">
        <v>173</v>
      </c>
      <c r="U37" s="61">
        <v>2</v>
      </c>
      <c r="V37" s="61">
        <v>24</v>
      </c>
      <c r="W37" s="40">
        <v>0.96</v>
      </c>
    </row>
    <row r="38" spans="1:23" x14ac:dyDescent="0.25">
      <c r="A38" s="60" t="s">
        <v>21</v>
      </c>
      <c r="B38" s="61" t="s">
        <v>13</v>
      </c>
      <c r="C38" s="61">
        <v>74</v>
      </c>
      <c r="D38" s="62" t="s">
        <v>26</v>
      </c>
      <c r="E38" s="61" t="s">
        <v>24</v>
      </c>
      <c r="F38" s="61">
        <v>54.3</v>
      </c>
      <c r="G38" s="61">
        <v>62.39</v>
      </c>
      <c r="H38" s="70">
        <v>4.6792499999999997</v>
      </c>
      <c r="I38" s="61">
        <v>4</v>
      </c>
      <c r="J38" s="61">
        <v>-13</v>
      </c>
      <c r="K38" s="41">
        <v>-1.73</v>
      </c>
      <c r="M38" s="60" t="s">
        <v>21</v>
      </c>
      <c r="N38" s="61" t="s">
        <v>13</v>
      </c>
      <c r="O38" s="61">
        <v>74</v>
      </c>
      <c r="P38" s="62" t="s">
        <v>26</v>
      </c>
      <c r="Q38" s="61" t="s">
        <v>24</v>
      </c>
      <c r="R38" s="61">
        <v>54.3</v>
      </c>
      <c r="S38" s="61" t="s">
        <v>174</v>
      </c>
      <c r="T38" s="61" t="s">
        <v>175</v>
      </c>
      <c r="U38" s="61">
        <v>2</v>
      </c>
      <c r="V38" s="61">
        <v>19</v>
      </c>
      <c r="W38" s="40">
        <v>0.78</v>
      </c>
    </row>
    <row r="39" spans="1:23" x14ac:dyDescent="0.25">
      <c r="A39" s="60" t="s">
        <v>20</v>
      </c>
      <c r="B39" s="61" t="s">
        <v>13</v>
      </c>
      <c r="C39" s="61">
        <v>75</v>
      </c>
      <c r="D39" s="62" t="s">
        <v>26</v>
      </c>
      <c r="E39" s="61" t="s">
        <v>24</v>
      </c>
      <c r="F39" s="61">
        <v>109</v>
      </c>
      <c r="G39" s="61">
        <v>100.8</v>
      </c>
      <c r="H39" s="70">
        <v>7.56</v>
      </c>
      <c r="I39" s="61">
        <v>4</v>
      </c>
      <c r="J39" s="61">
        <v>8</v>
      </c>
      <c r="K39" s="41">
        <v>1.0900000000000001</v>
      </c>
      <c r="M39" s="60" t="s">
        <v>20</v>
      </c>
      <c r="N39" s="61" t="s">
        <v>13</v>
      </c>
      <c r="O39" s="61">
        <v>75</v>
      </c>
      <c r="P39" s="62" t="s">
        <v>26</v>
      </c>
      <c r="Q39" s="61" t="s">
        <v>24</v>
      </c>
      <c r="R39" s="61">
        <v>109</v>
      </c>
      <c r="S39" s="61" t="s">
        <v>176</v>
      </c>
      <c r="T39" s="61" t="s">
        <v>177</v>
      </c>
      <c r="U39" s="61">
        <v>2</v>
      </c>
      <c r="V39" s="61">
        <v>4</v>
      </c>
      <c r="W39" s="40">
        <v>0.78</v>
      </c>
    </row>
    <row r="40" spans="1:23" x14ac:dyDescent="0.25">
      <c r="A40" s="60" t="s">
        <v>19</v>
      </c>
      <c r="B40" s="61" t="s">
        <v>13</v>
      </c>
      <c r="C40" s="61">
        <v>76</v>
      </c>
      <c r="D40" s="62" t="s">
        <v>26</v>
      </c>
      <c r="E40" s="61" t="s">
        <v>24</v>
      </c>
      <c r="F40" s="61">
        <v>152</v>
      </c>
      <c r="G40" s="61">
        <v>150.9</v>
      </c>
      <c r="H40" s="70">
        <v>11.317500000000001</v>
      </c>
      <c r="I40" s="61">
        <v>4</v>
      </c>
      <c r="J40" s="61">
        <v>0</v>
      </c>
      <c r="K40" s="41">
        <v>0.1</v>
      </c>
      <c r="M40" s="60" t="s">
        <v>19</v>
      </c>
      <c r="N40" s="61" t="s">
        <v>13</v>
      </c>
      <c r="O40" s="61">
        <v>76</v>
      </c>
      <c r="P40" s="62" t="s">
        <v>26</v>
      </c>
      <c r="Q40" s="61" t="s">
        <v>24</v>
      </c>
      <c r="R40" s="61">
        <v>152</v>
      </c>
      <c r="S40" s="61" t="s">
        <v>178</v>
      </c>
      <c r="T40" s="61" t="s">
        <v>179</v>
      </c>
      <c r="U40" s="61">
        <v>2</v>
      </c>
      <c r="V40" s="61">
        <v>0</v>
      </c>
      <c r="W40" s="40">
        <v>0.05</v>
      </c>
    </row>
    <row r="41" spans="1:23" x14ac:dyDescent="0.25">
      <c r="A41" s="60" t="s">
        <v>17</v>
      </c>
      <c r="B41" s="61" t="s">
        <v>13</v>
      </c>
      <c r="C41" s="61">
        <v>77</v>
      </c>
      <c r="D41" s="62" t="s">
        <v>26</v>
      </c>
      <c r="E41" s="61" t="s">
        <v>24</v>
      </c>
      <c r="F41" s="61">
        <v>45.8</v>
      </c>
      <c r="G41" s="61">
        <v>56.76</v>
      </c>
      <c r="H41" s="70">
        <v>4.2569999999999997</v>
      </c>
      <c r="I41" s="61">
        <v>4</v>
      </c>
      <c r="J41" s="61">
        <v>-19</v>
      </c>
      <c r="K41" s="75">
        <v>-2.57</v>
      </c>
      <c r="M41" s="60" t="s">
        <v>17</v>
      </c>
      <c r="N41" s="61" t="s">
        <v>13</v>
      </c>
      <c r="O41" s="61">
        <v>77</v>
      </c>
      <c r="P41" s="62" t="s">
        <v>26</v>
      </c>
      <c r="Q41" s="61" t="s">
        <v>24</v>
      </c>
      <c r="R41" s="61">
        <v>45.8</v>
      </c>
      <c r="S41" s="61" t="s">
        <v>180</v>
      </c>
      <c r="T41" s="61" t="s">
        <v>181</v>
      </c>
      <c r="U41" s="61">
        <v>2</v>
      </c>
      <c r="V41" s="61">
        <v>-6</v>
      </c>
      <c r="W41" s="40">
        <v>-0.73</v>
      </c>
    </row>
    <row r="42" spans="1:23" x14ac:dyDescent="0.25">
      <c r="A42" s="60" t="s">
        <v>22</v>
      </c>
      <c r="B42" s="61" t="s">
        <v>13</v>
      </c>
      <c r="C42" s="61">
        <v>78</v>
      </c>
      <c r="D42" s="62" t="s">
        <v>23</v>
      </c>
      <c r="E42" s="61" t="s">
        <v>24</v>
      </c>
      <c r="F42" s="61">
        <v>129</v>
      </c>
      <c r="G42" s="61">
        <v>127.1</v>
      </c>
      <c r="H42" s="70">
        <v>9.5324999999999989</v>
      </c>
      <c r="I42" s="61">
        <v>4</v>
      </c>
      <c r="J42" s="61">
        <v>2</v>
      </c>
      <c r="K42" s="41">
        <v>0.2</v>
      </c>
      <c r="M42" s="60" t="s">
        <v>22</v>
      </c>
      <c r="N42" s="61" t="s">
        <v>13</v>
      </c>
      <c r="O42" s="61">
        <v>78</v>
      </c>
      <c r="P42" s="62" t="s">
        <v>23</v>
      </c>
      <c r="Q42" s="61" t="s">
        <v>24</v>
      </c>
      <c r="R42" s="61">
        <v>129</v>
      </c>
      <c r="S42" s="61" t="s">
        <v>182</v>
      </c>
      <c r="T42" s="61" t="s">
        <v>183</v>
      </c>
      <c r="U42" s="61">
        <v>2</v>
      </c>
      <c r="V42" s="61">
        <v>-1</v>
      </c>
      <c r="W42" s="40">
        <v>-0.34</v>
      </c>
    </row>
    <row r="43" spans="1:23" x14ac:dyDescent="0.25">
      <c r="A43" s="60" t="s">
        <v>16</v>
      </c>
      <c r="B43" s="61" t="s">
        <v>13</v>
      </c>
      <c r="C43" s="61">
        <v>79</v>
      </c>
      <c r="D43" s="62" t="s">
        <v>23</v>
      </c>
      <c r="E43" s="61" t="s">
        <v>24</v>
      </c>
      <c r="F43" s="61">
        <v>69.7</v>
      </c>
      <c r="G43" s="61">
        <v>51.83</v>
      </c>
      <c r="H43" s="70">
        <v>3.8872499999999999</v>
      </c>
      <c r="I43" s="61">
        <v>4</v>
      </c>
      <c r="J43" s="61">
        <v>34</v>
      </c>
      <c r="K43" s="76">
        <v>4.5999999999999996</v>
      </c>
      <c r="M43" s="60" t="s">
        <v>16</v>
      </c>
      <c r="N43" s="61" t="s">
        <v>13</v>
      </c>
      <c r="O43" s="61">
        <v>79</v>
      </c>
      <c r="P43" s="62" t="s">
        <v>23</v>
      </c>
      <c r="Q43" s="61" t="s">
        <v>24</v>
      </c>
      <c r="R43" s="61">
        <v>69.7</v>
      </c>
      <c r="S43" s="61" t="s">
        <v>184</v>
      </c>
      <c r="T43" s="61" t="s">
        <v>185</v>
      </c>
      <c r="U43" s="61">
        <v>2</v>
      </c>
      <c r="V43" s="61">
        <v>15</v>
      </c>
      <c r="W43" s="40">
        <v>1.06</v>
      </c>
    </row>
    <row r="44" spans="1:23" x14ac:dyDescent="0.25">
      <c r="A44" s="60" t="s">
        <v>27</v>
      </c>
      <c r="B44" s="61" t="s">
        <v>13</v>
      </c>
      <c r="C44" s="61">
        <v>80</v>
      </c>
      <c r="D44" s="62" t="s">
        <v>23</v>
      </c>
      <c r="E44" s="61" t="s">
        <v>24</v>
      </c>
      <c r="F44" s="61">
        <v>125</v>
      </c>
      <c r="G44" s="61">
        <v>111</v>
      </c>
      <c r="H44" s="70">
        <v>8.3249999999999993</v>
      </c>
      <c r="I44" s="61">
        <v>4</v>
      </c>
      <c r="J44" s="61">
        <v>13</v>
      </c>
      <c r="K44" s="41">
        <v>1.68</v>
      </c>
      <c r="M44" s="60" t="s">
        <v>27</v>
      </c>
      <c r="N44" s="61" t="s">
        <v>13</v>
      </c>
      <c r="O44" s="61">
        <v>80</v>
      </c>
      <c r="P44" s="62" t="s">
        <v>23</v>
      </c>
      <c r="Q44" s="61" t="s">
        <v>24</v>
      </c>
      <c r="R44" s="61">
        <v>125</v>
      </c>
      <c r="S44" s="61" t="s">
        <v>186</v>
      </c>
      <c r="T44" s="61" t="s">
        <v>187</v>
      </c>
      <c r="U44" s="61">
        <v>2</v>
      </c>
      <c r="V44" s="61">
        <v>8</v>
      </c>
      <c r="W44" s="40">
        <v>1.1000000000000001</v>
      </c>
    </row>
    <row r="45" spans="1:23" x14ac:dyDescent="0.25">
      <c r="A45" s="60" t="s">
        <v>21</v>
      </c>
      <c r="B45" s="61" t="s">
        <v>13</v>
      </c>
      <c r="C45" s="61">
        <v>81</v>
      </c>
      <c r="D45" s="62" t="s">
        <v>23</v>
      </c>
      <c r="E45" s="61" t="s">
        <v>24</v>
      </c>
      <c r="F45" s="61">
        <v>127</v>
      </c>
      <c r="G45" s="61">
        <v>111.4</v>
      </c>
      <c r="H45" s="70">
        <v>8.3550000000000004</v>
      </c>
      <c r="I45" s="61">
        <v>4</v>
      </c>
      <c r="J45" s="61">
        <v>14</v>
      </c>
      <c r="K45" s="41">
        <v>1.87</v>
      </c>
      <c r="M45" s="60" t="s">
        <v>21</v>
      </c>
      <c r="N45" s="61" t="s">
        <v>13</v>
      </c>
      <c r="O45" s="61">
        <v>81</v>
      </c>
      <c r="P45" s="62" t="s">
        <v>23</v>
      </c>
      <c r="Q45" s="61" t="s">
        <v>24</v>
      </c>
      <c r="R45" s="61">
        <v>127</v>
      </c>
      <c r="S45" s="61" t="s">
        <v>188</v>
      </c>
      <c r="T45" s="61" t="s">
        <v>189</v>
      </c>
      <c r="U45" s="61">
        <v>2</v>
      </c>
      <c r="V45" s="61">
        <v>10</v>
      </c>
      <c r="W45" s="40">
        <v>1.1499999999999999</v>
      </c>
    </row>
    <row r="46" spans="1:23" x14ac:dyDescent="0.25">
      <c r="A46" s="60" t="s">
        <v>25</v>
      </c>
      <c r="B46" s="61" t="s">
        <v>13</v>
      </c>
      <c r="C46" s="61">
        <v>82</v>
      </c>
      <c r="D46" s="62" t="s">
        <v>23</v>
      </c>
      <c r="E46" s="61" t="s">
        <v>24</v>
      </c>
      <c r="F46" s="61">
        <v>90.2</v>
      </c>
      <c r="G46" s="61">
        <v>76.38</v>
      </c>
      <c r="H46" s="70">
        <v>5.7284999999999995</v>
      </c>
      <c r="I46" s="61">
        <v>4</v>
      </c>
      <c r="J46" s="61">
        <v>18</v>
      </c>
      <c r="K46" s="75">
        <v>2.41</v>
      </c>
      <c r="M46" s="60" t="s">
        <v>25</v>
      </c>
      <c r="N46" s="61" t="s">
        <v>13</v>
      </c>
      <c r="O46" s="61">
        <v>82</v>
      </c>
      <c r="P46" s="62" t="s">
        <v>23</v>
      </c>
      <c r="Q46" s="61" t="s">
        <v>24</v>
      </c>
      <c r="R46" s="61">
        <v>90.2</v>
      </c>
      <c r="S46" s="61" t="s">
        <v>190</v>
      </c>
      <c r="T46" s="61" t="s">
        <v>191</v>
      </c>
      <c r="U46" s="61">
        <v>2</v>
      </c>
      <c r="V46" s="61">
        <v>9</v>
      </c>
      <c r="W46" s="40">
        <v>1.01</v>
      </c>
    </row>
    <row r="47" spans="1:23" x14ac:dyDescent="0.25">
      <c r="A47" s="60" t="s">
        <v>17</v>
      </c>
      <c r="B47" s="61" t="s">
        <v>13</v>
      </c>
      <c r="C47" s="61">
        <v>83</v>
      </c>
      <c r="D47" s="62" t="s">
        <v>23</v>
      </c>
      <c r="E47" s="61" t="s">
        <v>24</v>
      </c>
      <c r="F47" s="61">
        <v>219</v>
      </c>
      <c r="G47" s="61">
        <v>216.3</v>
      </c>
      <c r="H47" s="70">
        <v>16.2225</v>
      </c>
      <c r="I47" s="61">
        <v>4</v>
      </c>
      <c r="J47" s="61">
        <v>1</v>
      </c>
      <c r="K47" s="41">
        <v>0.17</v>
      </c>
      <c r="M47" s="60" t="s">
        <v>17</v>
      </c>
      <c r="N47" s="61" t="s">
        <v>13</v>
      </c>
      <c r="O47" s="61">
        <v>83</v>
      </c>
      <c r="P47" s="62" t="s">
        <v>23</v>
      </c>
      <c r="Q47" s="61" t="s">
        <v>24</v>
      </c>
      <c r="R47" s="61">
        <v>219</v>
      </c>
      <c r="S47" s="61" t="s">
        <v>192</v>
      </c>
      <c r="T47" s="61" t="s">
        <v>193</v>
      </c>
      <c r="U47" s="61">
        <v>2</v>
      </c>
      <c r="V47" s="61">
        <v>1</v>
      </c>
      <c r="W47" s="40">
        <v>0.35</v>
      </c>
    </row>
    <row r="48" spans="1:23" x14ac:dyDescent="0.25">
      <c r="A48" s="60" t="s">
        <v>22</v>
      </c>
      <c r="B48" s="61" t="s">
        <v>13</v>
      </c>
      <c r="C48" s="61">
        <v>84</v>
      </c>
      <c r="D48" s="62" t="s">
        <v>18</v>
      </c>
      <c r="E48" s="61" t="s">
        <v>15</v>
      </c>
      <c r="F48" s="61">
        <v>16.07</v>
      </c>
      <c r="G48" s="61">
        <v>15.89</v>
      </c>
      <c r="H48" s="70">
        <v>0.15</v>
      </c>
      <c r="I48" s="61">
        <v>4</v>
      </c>
      <c r="J48" s="61">
        <f>F48-G48</f>
        <v>0.17999999999999972</v>
      </c>
      <c r="K48" s="41">
        <f>(F48-G48)/H48</f>
        <v>1.1999999999999982</v>
      </c>
      <c r="M48" s="60" t="s">
        <v>22</v>
      </c>
      <c r="N48" s="61" t="s">
        <v>13</v>
      </c>
      <c r="O48" s="61">
        <v>84</v>
      </c>
      <c r="P48" s="62" t="s">
        <v>18</v>
      </c>
      <c r="Q48" s="61" t="s">
        <v>15</v>
      </c>
      <c r="R48" s="61">
        <v>16.07</v>
      </c>
      <c r="S48" s="70">
        <v>15.842499999999999</v>
      </c>
      <c r="T48" s="61">
        <v>0.235653627</v>
      </c>
      <c r="U48" s="61">
        <v>2</v>
      </c>
      <c r="V48" s="70">
        <f>R48-S48</f>
        <v>0.22750000000000092</v>
      </c>
      <c r="W48" s="41">
        <f t="shared" ref="W48:W56" si="3">(R48-S48)/T48</f>
        <v>0.96539995117495436</v>
      </c>
    </row>
    <row r="49" spans="1:23" x14ac:dyDescent="0.25">
      <c r="A49" s="60" t="s">
        <v>16</v>
      </c>
      <c r="B49" s="61" t="s">
        <v>13</v>
      </c>
      <c r="C49" s="61">
        <v>85</v>
      </c>
      <c r="D49" s="62" t="s">
        <v>18</v>
      </c>
      <c r="E49" s="61" t="s">
        <v>15</v>
      </c>
      <c r="F49" s="61">
        <v>5.33</v>
      </c>
      <c r="G49" s="61">
        <v>5.28</v>
      </c>
      <c r="H49" s="70">
        <v>0.15</v>
      </c>
      <c r="I49" s="61">
        <v>4</v>
      </c>
      <c r="J49" s="61">
        <f t="shared" ref="J49:J56" si="4">F49-G49</f>
        <v>4.9999999999999822E-2</v>
      </c>
      <c r="K49" s="41">
        <f t="shared" ref="K49:K56" si="5">(F49-G49)/H49</f>
        <v>0.33333333333333215</v>
      </c>
      <c r="M49" s="60" t="s">
        <v>16</v>
      </c>
      <c r="N49" s="61" t="s">
        <v>13</v>
      </c>
      <c r="O49" s="61">
        <v>85</v>
      </c>
      <c r="P49" s="62" t="s">
        <v>18</v>
      </c>
      <c r="Q49" s="61" t="s">
        <v>15</v>
      </c>
      <c r="R49" s="61">
        <v>5.33</v>
      </c>
      <c r="S49" s="70">
        <v>5.2237499999999999</v>
      </c>
      <c r="T49" s="61">
        <v>0.17440435200000001</v>
      </c>
      <c r="U49" s="61">
        <v>2</v>
      </c>
      <c r="V49" s="70">
        <f t="shared" ref="V49:V56" si="6">R49-S49</f>
        <v>0.10625000000000018</v>
      </c>
      <c r="W49" s="41">
        <f t="shared" si="3"/>
        <v>0.60921644891063365</v>
      </c>
    </row>
    <row r="50" spans="1:23" x14ac:dyDescent="0.25">
      <c r="A50" s="60" t="s">
        <v>12</v>
      </c>
      <c r="B50" s="61" t="s">
        <v>13</v>
      </c>
      <c r="C50" s="61">
        <v>86</v>
      </c>
      <c r="D50" s="62" t="s">
        <v>18</v>
      </c>
      <c r="E50" s="61" t="s">
        <v>15</v>
      </c>
      <c r="F50" s="61">
        <v>9.8800000000000008</v>
      </c>
      <c r="G50" s="61">
        <v>9.67</v>
      </c>
      <c r="H50" s="70">
        <v>0.15</v>
      </c>
      <c r="I50" s="61">
        <v>4</v>
      </c>
      <c r="J50" s="61">
        <f t="shared" si="4"/>
        <v>0.21000000000000085</v>
      </c>
      <c r="K50" s="41">
        <f t="shared" si="5"/>
        <v>1.4000000000000057</v>
      </c>
      <c r="M50" s="60" t="s">
        <v>12</v>
      </c>
      <c r="N50" s="61" t="s">
        <v>13</v>
      </c>
      <c r="O50" s="61">
        <v>86</v>
      </c>
      <c r="P50" s="62" t="s">
        <v>18</v>
      </c>
      <c r="Q50" s="61" t="s">
        <v>15</v>
      </c>
      <c r="R50" s="61">
        <v>9.8800000000000008</v>
      </c>
      <c r="S50" s="70">
        <v>9.6037499999999998</v>
      </c>
      <c r="T50" s="61">
        <v>0.29975923900000001</v>
      </c>
      <c r="U50" s="61">
        <v>2</v>
      </c>
      <c r="V50" s="70">
        <f t="shared" si="6"/>
        <v>0.27625000000000099</v>
      </c>
      <c r="W50" s="41">
        <f t="shared" si="3"/>
        <v>0.92157292940018765</v>
      </c>
    </row>
    <row r="51" spans="1:23" x14ac:dyDescent="0.25">
      <c r="A51" s="60" t="s">
        <v>27</v>
      </c>
      <c r="B51" s="61" t="s">
        <v>13</v>
      </c>
      <c r="C51" s="61">
        <v>87</v>
      </c>
      <c r="D51" s="62" t="s">
        <v>18</v>
      </c>
      <c r="E51" s="61" t="s">
        <v>15</v>
      </c>
      <c r="F51" s="61">
        <v>12.37</v>
      </c>
      <c r="G51" s="61">
        <v>11.98</v>
      </c>
      <c r="H51" s="70">
        <v>0.15</v>
      </c>
      <c r="I51" s="61">
        <v>4</v>
      </c>
      <c r="J51" s="61">
        <f t="shared" si="4"/>
        <v>0.38999999999999879</v>
      </c>
      <c r="K51" s="75">
        <f>(F51-G51)/H51</f>
        <v>2.5999999999999921</v>
      </c>
      <c r="M51" s="60" t="s">
        <v>27</v>
      </c>
      <c r="N51" s="61" t="s">
        <v>13</v>
      </c>
      <c r="O51" s="61">
        <v>87</v>
      </c>
      <c r="P51" s="62" t="s">
        <v>18</v>
      </c>
      <c r="Q51" s="61" t="s">
        <v>15</v>
      </c>
      <c r="R51" s="61">
        <v>12.37</v>
      </c>
      <c r="S51" s="70">
        <v>12.141249999999999</v>
      </c>
      <c r="T51" s="61">
        <v>0.29299517800000002</v>
      </c>
      <c r="U51" s="61">
        <v>2</v>
      </c>
      <c r="V51" s="70">
        <f t="shared" si="6"/>
        <v>0.22874999999999979</v>
      </c>
      <c r="W51" s="41">
        <f t="shared" si="3"/>
        <v>0.78072957227985429</v>
      </c>
    </row>
    <row r="52" spans="1:23" x14ac:dyDescent="0.25">
      <c r="A52" s="60" t="s">
        <v>21</v>
      </c>
      <c r="B52" s="61" t="s">
        <v>13</v>
      </c>
      <c r="C52" s="61">
        <v>88</v>
      </c>
      <c r="D52" s="62" t="s">
        <v>18</v>
      </c>
      <c r="E52" s="61" t="s">
        <v>15</v>
      </c>
      <c r="F52" s="61">
        <v>12.56</v>
      </c>
      <c r="G52" s="61">
        <v>12.22</v>
      </c>
      <c r="H52" s="70">
        <v>0.15</v>
      </c>
      <c r="I52" s="61">
        <v>4</v>
      </c>
      <c r="J52" s="61">
        <f t="shared" si="4"/>
        <v>0.33999999999999986</v>
      </c>
      <c r="K52" s="75">
        <f t="shared" si="5"/>
        <v>2.2666666666666657</v>
      </c>
      <c r="M52" s="60" t="s">
        <v>21</v>
      </c>
      <c r="N52" s="61" t="s">
        <v>13</v>
      </c>
      <c r="O52" s="61">
        <v>88</v>
      </c>
      <c r="P52" s="62" t="s">
        <v>18</v>
      </c>
      <c r="Q52" s="61" t="s">
        <v>15</v>
      </c>
      <c r="R52" s="61">
        <v>12.56</v>
      </c>
      <c r="S52" s="70">
        <v>12.355278419999999</v>
      </c>
      <c r="T52" s="61">
        <v>0.32335403200000001</v>
      </c>
      <c r="U52" s="61">
        <v>2</v>
      </c>
      <c r="V52" s="70">
        <f t="shared" si="6"/>
        <v>0.20472158000000107</v>
      </c>
      <c r="W52" s="41">
        <f t="shared" si="3"/>
        <v>0.63311899571427355</v>
      </c>
    </row>
    <row r="53" spans="1:23" x14ac:dyDescent="0.25">
      <c r="A53" s="60" t="s">
        <v>25</v>
      </c>
      <c r="B53" s="61" t="s">
        <v>13</v>
      </c>
      <c r="C53" s="61">
        <v>89</v>
      </c>
      <c r="D53" s="62" t="s">
        <v>18</v>
      </c>
      <c r="E53" s="61" t="s">
        <v>15</v>
      </c>
      <c r="F53" s="61">
        <v>4</v>
      </c>
      <c r="G53" s="61">
        <v>3.97</v>
      </c>
      <c r="H53" s="70">
        <v>0.15</v>
      </c>
      <c r="I53" s="61">
        <v>4</v>
      </c>
      <c r="J53" s="61">
        <f t="shared" si="4"/>
        <v>2.9999999999999805E-2</v>
      </c>
      <c r="K53" s="41">
        <f t="shared" si="5"/>
        <v>0.19999999999999871</v>
      </c>
      <c r="M53" s="60" t="s">
        <v>25</v>
      </c>
      <c r="N53" s="61" t="s">
        <v>13</v>
      </c>
      <c r="O53" s="61">
        <v>89</v>
      </c>
      <c r="P53" s="62" t="s">
        <v>18</v>
      </c>
      <c r="Q53" s="61" t="s">
        <v>15</v>
      </c>
      <c r="R53" s="61">
        <v>4</v>
      </c>
      <c r="S53" s="70">
        <v>3.9018919030000001</v>
      </c>
      <c r="T53" s="61">
        <v>0.18694021</v>
      </c>
      <c r="U53" s="61">
        <v>2</v>
      </c>
      <c r="V53" s="70">
        <f t="shared" si="6"/>
        <v>9.8108096999999894E-2</v>
      </c>
      <c r="W53" s="41">
        <f t="shared" si="3"/>
        <v>0.52481002883221273</v>
      </c>
    </row>
    <row r="54" spans="1:23" x14ac:dyDescent="0.25">
      <c r="A54" s="60" t="s">
        <v>20</v>
      </c>
      <c r="B54" s="61" t="s">
        <v>13</v>
      </c>
      <c r="C54" s="61">
        <v>90</v>
      </c>
      <c r="D54" s="62" t="s">
        <v>18</v>
      </c>
      <c r="E54" s="61" t="s">
        <v>15</v>
      </c>
      <c r="F54" s="61">
        <v>11.43</v>
      </c>
      <c r="G54" s="61">
        <v>11.52</v>
      </c>
      <c r="H54" s="70">
        <v>0.15</v>
      </c>
      <c r="I54" s="61">
        <v>4</v>
      </c>
      <c r="J54" s="61">
        <f t="shared" si="4"/>
        <v>-8.9999999999999858E-2</v>
      </c>
      <c r="K54" s="41">
        <f t="shared" si="5"/>
        <v>-0.59999999999999909</v>
      </c>
      <c r="M54" s="60" t="s">
        <v>20</v>
      </c>
      <c r="N54" s="61" t="s">
        <v>13</v>
      </c>
      <c r="O54" s="61">
        <v>90</v>
      </c>
      <c r="P54" s="62" t="s">
        <v>18</v>
      </c>
      <c r="Q54" s="61" t="s">
        <v>15</v>
      </c>
      <c r="R54" s="61">
        <v>11.43</v>
      </c>
      <c r="S54" s="70">
        <v>11.39195694</v>
      </c>
      <c r="T54" s="61">
        <v>0.26651810300000001</v>
      </c>
      <c r="U54" s="61">
        <v>2</v>
      </c>
      <c r="V54" s="70">
        <f t="shared" si="6"/>
        <v>3.8043059999999684E-2</v>
      </c>
      <c r="W54" s="41">
        <f t="shared" si="3"/>
        <v>0.1427409979726581</v>
      </c>
    </row>
    <row r="55" spans="1:23" x14ac:dyDescent="0.25">
      <c r="A55" s="60" t="s">
        <v>19</v>
      </c>
      <c r="B55" s="61" t="s">
        <v>13</v>
      </c>
      <c r="C55" s="61">
        <v>91</v>
      </c>
      <c r="D55" s="62" t="s">
        <v>18</v>
      </c>
      <c r="E55" s="61" t="s">
        <v>15</v>
      </c>
      <c r="F55" s="61">
        <v>8.07</v>
      </c>
      <c r="G55" s="61">
        <v>8.1999999999999993</v>
      </c>
      <c r="H55" s="70">
        <v>0.15</v>
      </c>
      <c r="I55" s="61">
        <v>4</v>
      </c>
      <c r="J55" s="61">
        <f t="shared" si="4"/>
        <v>-0.12999999999999901</v>
      </c>
      <c r="K55" s="41">
        <f t="shared" si="5"/>
        <v>-0.86666666666666003</v>
      </c>
      <c r="M55" s="60" t="s">
        <v>19</v>
      </c>
      <c r="N55" s="61" t="s">
        <v>13</v>
      </c>
      <c r="O55" s="61">
        <v>91</v>
      </c>
      <c r="P55" s="62" t="s">
        <v>18</v>
      </c>
      <c r="Q55" s="61" t="s">
        <v>15</v>
      </c>
      <c r="R55" s="61">
        <v>8.07</v>
      </c>
      <c r="S55" s="70">
        <v>8.0762499999999999</v>
      </c>
      <c r="T55" s="61">
        <v>0.242940762</v>
      </c>
      <c r="U55" s="61">
        <v>2</v>
      </c>
      <c r="V55" s="70">
        <f t="shared" si="6"/>
        <v>-6.2499999999996447E-3</v>
      </c>
      <c r="W55" s="41">
        <f t="shared" si="3"/>
        <v>-2.5726436142484991E-2</v>
      </c>
    </row>
    <row r="56" spans="1:23" ht="15.75" thickBot="1" x14ac:dyDescent="0.3">
      <c r="A56" s="63" t="s">
        <v>17</v>
      </c>
      <c r="B56" s="64" t="s">
        <v>13</v>
      </c>
      <c r="C56" s="64" t="s">
        <v>83</v>
      </c>
      <c r="D56" s="65" t="s">
        <v>18</v>
      </c>
      <c r="E56" s="64" t="s">
        <v>15</v>
      </c>
      <c r="F56" s="64">
        <v>16.100000000000001</v>
      </c>
      <c r="G56" s="64">
        <v>16.05</v>
      </c>
      <c r="H56" s="80">
        <v>0.15</v>
      </c>
      <c r="I56" s="64">
        <v>4</v>
      </c>
      <c r="J56" s="64">
        <f t="shared" si="4"/>
        <v>5.0000000000000711E-2</v>
      </c>
      <c r="K56" s="44">
        <f t="shared" si="5"/>
        <v>0.33333333333333809</v>
      </c>
      <c r="M56" s="63" t="s">
        <v>17</v>
      </c>
      <c r="N56" s="64" t="s">
        <v>13</v>
      </c>
      <c r="O56" s="64" t="s">
        <v>83</v>
      </c>
      <c r="P56" s="65" t="s">
        <v>18</v>
      </c>
      <c r="Q56" s="64" t="s">
        <v>15</v>
      </c>
      <c r="R56" s="64">
        <v>16.100000000000001</v>
      </c>
      <c r="S56" s="80">
        <v>15.99164992</v>
      </c>
      <c r="T56" s="64">
        <v>0.23861923800000001</v>
      </c>
      <c r="U56" s="64">
        <v>2</v>
      </c>
      <c r="V56" s="80">
        <f t="shared" si="6"/>
        <v>0.10835008000000101</v>
      </c>
      <c r="W56" s="44">
        <f t="shared" si="3"/>
        <v>0.45407101668810546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headerFooter>
    <oddFooter>&amp;C&amp;P/1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6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.5703125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961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43</v>
      </c>
      <c r="B14" s="67" t="s">
        <v>13</v>
      </c>
      <c r="C14" s="68">
        <v>30</v>
      </c>
      <c r="D14" s="69" t="s">
        <v>30</v>
      </c>
      <c r="E14" s="68" t="s">
        <v>31</v>
      </c>
      <c r="F14" s="61">
        <v>48.6</v>
      </c>
      <c r="G14" s="68">
        <v>45.75</v>
      </c>
      <c r="H14" s="71">
        <v>3.4312499999999999</v>
      </c>
      <c r="I14" s="68">
        <v>4</v>
      </c>
      <c r="J14" s="90">
        <f t="shared" ref="J14:J16" si="0">((F14-G14)/G14)*100</f>
        <v>6.2295081967213148</v>
      </c>
      <c r="K14" s="40">
        <v>0.83</v>
      </c>
      <c r="M14" s="66" t="s">
        <v>43</v>
      </c>
      <c r="N14" s="67" t="s">
        <v>13</v>
      </c>
      <c r="O14" s="68">
        <v>30</v>
      </c>
      <c r="P14" s="69" t="s">
        <v>30</v>
      </c>
      <c r="Q14" s="68" t="s">
        <v>31</v>
      </c>
      <c r="R14" s="61">
        <v>48.6</v>
      </c>
      <c r="S14" s="68" t="s">
        <v>105</v>
      </c>
      <c r="T14" s="68" t="s">
        <v>106</v>
      </c>
      <c r="U14" s="68">
        <v>1</v>
      </c>
      <c r="V14" s="68">
        <v>5</v>
      </c>
      <c r="W14" s="40">
        <v>1.21</v>
      </c>
    </row>
    <row r="15" spans="1:23" x14ac:dyDescent="0.25">
      <c r="A15" s="66" t="s">
        <v>42</v>
      </c>
      <c r="B15" s="67" t="s">
        <v>13</v>
      </c>
      <c r="C15" s="68">
        <v>31</v>
      </c>
      <c r="D15" s="69" t="s">
        <v>30</v>
      </c>
      <c r="E15" s="68" t="s">
        <v>31</v>
      </c>
      <c r="F15" s="61">
        <v>93</v>
      </c>
      <c r="G15" s="68">
        <v>92.32</v>
      </c>
      <c r="H15" s="71">
        <v>6.9239999999999995</v>
      </c>
      <c r="I15" s="68">
        <v>4</v>
      </c>
      <c r="J15" s="90">
        <f t="shared" si="0"/>
        <v>0.73656845753900224</v>
      </c>
      <c r="K15" s="40">
        <v>0.1</v>
      </c>
      <c r="M15" s="66" t="s">
        <v>42</v>
      </c>
      <c r="N15" s="67" t="s">
        <v>13</v>
      </c>
      <c r="O15" s="68">
        <v>31</v>
      </c>
      <c r="P15" s="69" t="s">
        <v>30</v>
      </c>
      <c r="Q15" s="68" t="s">
        <v>31</v>
      </c>
      <c r="R15" s="61">
        <v>93</v>
      </c>
      <c r="S15" s="68" t="s">
        <v>107</v>
      </c>
      <c r="T15" s="68" t="s">
        <v>108</v>
      </c>
      <c r="U15" s="68">
        <v>1</v>
      </c>
      <c r="V15" s="68">
        <v>0</v>
      </c>
      <c r="W15" s="40">
        <v>0.15</v>
      </c>
    </row>
    <row r="16" spans="1:23" x14ac:dyDescent="0.25">
      <c r="A16" s="66" t="s">
        <v>41</v>
      </c>
      <c r="B16" s="67" t="s">
        <v>13</v>
      </c>
      <c r="C16" s="68">
        <v>32</v>
      </c>
      <c r="D16" s="69" t="s">
        <v>30</v>
      </c>
      <c r="E16" s="68" t="s">
        <v>31</v>
      </c>
      <c r="F16" s="61">
        <v>70.900000000000006</v>
      </c>
      <c r="G16" s="68">
        <v>68.67</v>
      </c>
      <c r="H16" s="71">
        <v>5.1502499999999998</v>
      </c>
      <c r="I16" s="68">
        <v>4</v>
      </c>
      <c r="J16" s="90">
        <f t="shared" si="0"/>
        <v>3.2474151740206838</v>
      </c>
      <c r="K16" s="40">
        <v>0.43</v>
      </c>
      <c r="M16" s="66" t="s">
        <v>41</v>
      </c>
      <c r="N16" s="67" t="s">
        <v>13</v>
      </c>
      <c r="O16" s="68">
        <v>32</v>
      </c>
      <c r="P16" s="69" t="s">
        <v>30</v>
      </c>
      <c r="Q16" s="68" t="s">
        <v>31</v>
      </c>
      <c r="R16" s="61">
        <v>70.900000000000006</v>
      </c>
      <c r="S16" s="68" t="s">
        <v>109</v>
      </c>
      <c r="T16" s="68" t="s">
        <v>110</v>
      </c>
      <c r="U16" s="68">
        <v>1</v>
      </c>
      <c r="V16" s="68">
        <v>3</v>
      </c>
      <c r="W16" s="40">
        <v>1.01</v>
      </c>
    </row>
    <row r="17" spans="1:23" x14ac:dyDescent="0.25">
      <c r="A17" s="66" t="s">
        <v>40</v>
      </c>
      <c r="B17" s="67" t="s">
        <v>13</v>
      </c>
      <c r="C17" s="68">
        <v>33</v>
      </c>
      <c r="D17" s="69" t="s">
        <v>30</v>
      </c>
      <c r="E17" s="68" t="s">
        <v>31</v>
      </c>
      <c r="F17" s="61">
        <v>26.4</v>
      </c>
      <c r="G17" s="68">
        <v>27.48</v>
      </c>
      <c r="H17" s="71">
        <v>2.0609999999999999</v>
      </c>
      <c r="I17" s="68">
        <v>4</v>
      </c>
      <c r="J17" s="90">
        <f>((F17-G17)/G17)*100</f>
        <v>-3.9301310043668187</v>
      </c>
      <c r="K17" s="78"/>
      <c r="M17" s="66" t="s">
        <v>40</v>
      </c>
      <c r="N17" s="67" t="s">
        <v>13</v>
      </c>
      <c r="O17" s="68">
        <v>33</v>
      </c>
      <c r="P17" s="69" t="s">
        <v>30</v>
      </c>
      <c r="Q17" s="68" t="s">
        <v>31</v>
      </c>
      <c r="R17" s="61">
        <v>26.4</v>
      </c>
      <c r="S17" s="68" t="s">
        <v>111</v>
      </c>
      <c r="T17" s="68" t="s">
        <v>112</v>
      </c>
      <c r="U17" s="68">
        <v>1</v>
      </c>
      <c r="V17" s="68">
        <v>-4</v>
      </c>
      <c r="W17" s="40">
        <v>-0.76</v>
      </c>
    </row>
    <row r="18" spans="1:23" x14ac:dyDescent="0.25">
      <c r="A18" s="66" t="s">
        <v>39</v>
      </c>
      <c r="B18" s="67" t="s">
        <v>13</v>
      </c>
      <c r="C18" s="68">
        <v>34</v>
      </c>
      <c r="D18" s="69" t="s">
        <v>30</v>
      </c>
      <c r="E18" s="68" t="s">
        <v>31</v>
      </c>
      <c r="F18" s="61">
        <v>24.2</v>
      </c>
      <c r="G18" s="68">
        <v>25.55</v>
      </c>
      <c r="H18" s="71">
        <v>1.91625</v>
      </c>
      <c r="I18" s="68">
        <v>4</v>
      </c>
      <c r="J18" s="90">
        <f t="shared" ref="J18:J26" si="1">((F18-G18)/G18)*100</f>
        <v>-5.2837573385518644</v>
      </c>
      <c r="K18" s="78"/>
      <c r="M18" s="66" t="s">
        <v>39</v>
      </c>
      <c r="N18" s="67" t="s">
        <v>13</v>
      </c>
      <c r="O18" s="68">
        <v>34</v>
      </c>
      <c r="P18" s="69" t="s">
        <v>30</v>
      </c>
      <c r="Q18" s="68" t="s">
        <v>31</v>
      </c>
      <c r="R18" s="61">
        <v>24.2</v>
      </c>
      <c r="S18" s="68" t="s">
        <v>113</v>
      </c>
      <c r="T18" s="68" t="s">
        <v>114</v>
      </c>
      <c r="U18" s="68">
        <v>1</v>
      </c>
      <c r="V18" s="68">
        <v>-5</v>
      </c>
      <c r="W18" s="40">
        <v>-0.84</v>
      </c>
    </row>
    <row r="19" spans="1:23" x14ac:dyDescent="0.25">
      <c r="A19" s="66" t="s">
        <v>38</v>
      </c>
      <c r="B19" s="67" t="s">
        <v>13</v>
      </c>
      <c r="C19" s="68">
        <v>35</v>
      </c>
      <c r="D19" s="69" t="s">
        <v>30</v>
      </c>
      <c r="E19" s="68" t="s">
        <v>31</v>
      </c>
      <c r="F19" s="61">
        <v>31.5</v>
      </c>
      <c r="G19" s="68">
        <v>33.33</v>
      </c>
      <c r="H19" s="71">
        <v>2.4997499999999997</v>
      </c>
      <c r="I19" s="68">
        <v>4</v>
      </c>
      <c r="J19" s="90">
        <f t="shared" si="1"/>
        <v>-5.4905490549054861</v>
      </c>
      <c r="K19" s="78"/>
      <c r="M19" s="66" t="s">
        <v>38</v>
      </c>
      <c r="N19" s="67" t="s">
        <v>13</v>
      </c>
      <c r="O19" s="68">
        <v>35</v>
      </c>
      <c r="P19" s="69" t="s">
        <v>30</v>
      </c>
      <c r="Q19" s="68" t="s">
        <v>31</v>
      </c>
      <c r="R19" s="61">
        <v>31.5</v>
      </c>
      <c r="S19" s="68" t="s">
        <v>115</v>
      </c>
      <c r="T19" s="68" t="s">
        <v>116</v>
      </c>
      <c r="U19" s="68">
        <v>1</v>
      </c>
      <c r="V19" s="68">
        <v>-10</v>
      </c>
      <c r="W19" s="40">
        <v>-1.19</v>
      </c>
    </row>
    <row r="20" spans="1:23" x14ac:dyDescent="0.25">
      <c r="A20" s="66" t="s">
        <v>37</v>
      </c>
      <c r="B20" s="67" t="s">
        <v>13</v>
      </c>
      <c r="C20" s="68">
        <v>36</v>
      </c>
      <c r="D20" s="69" t="s">
        <v>30</v>
      </c>
      <c r="E20" s="68" t="s">
        <v>31</v>
      </c>
      <c r="F20" s="61">
        <v>137.4</v>
      </c>
      <c r="G20" s="68">
        <v>141.6</v>
      </c>
      <c r="H20" s="71">
        <v>10.62</v>
      </c>
      <c r="I20" s="68">
        <v>4</v>
      </c>
      <c r="J20" s="90">
        <f t="shared" si="1"/>
        <v>-2.9661016949152463</v>
      </c>
      <c r="K20" s="78"/>
      <c r="M20" s="66" t="s">
        <v>37</v>
      </c>
      <c r="N20" s="67" t="s">
        <v>13</v>
      </c>
      <c r="O20" s="68">
        <v>36</v>
      </c>
      <c r="P20" s="69" t="s">
        <v>30</v>
      </c>
      <c r="Q20" s="68" t="s">
        <v>31</v>
      </c>
      <c r="R20" s="61">
        <v>137.4</v>
      </c>
      <c r="S20" s="68" t="s">
        <v>117</v>
      </c>
      <c r="T20" s="68" t="s">
        <v>118</v>
      </c>
      <c r="U20" s="68">
        <v>1</v>
      </c>
      <c r="V20" s="68">
        <v>2</v>
      </c>
      <c r="W20" s="40">
        <v>0.71</v>
      </c>
    </row>
    <row r="21" spans="1:23" x14ac:dyDescent="0.25">
      <c r="A21" s="66" t="s">
        <v>36</v>
      </c>
      <c r="B21" s="67" t="s">
        <v>13</v>
      </c>
      <c r="C21" s="68">
        <v>37</v>
      </c>
      <c r="D21" s="69" t="s">
        <v>30</v>
      </c>
      <c r="E21" s="68" t="s">
        <v>31</v>
      </c>
      <c r="F21" s="61">
        <v>128.69999999999999</v>
      </c>
      <c r="G21" s="68">
        <v>127.8</v>
      </c>
      <c r="H21" s="71">
        <v>9.5849999999999991</v>
      </c>
      <c r="I21" s="68">
        <v>4</v>
      </c>
      <c r="J21" s="90">
        <f t="shared" si="1"/>
        <v>0.70422535211266934</v>
      </c>
      <c r="K21" s="78"/>
      <c r="M21" s="66" t="s">
        <v>36</v>
      </c>
      <c r="N21" s="67" t="s">
        <v>13</v>
      </c>
      <c r="O21" s="68">
        <v>37</v>
      </c>
      <c r="P21" s="69" t="s">
        <v>30</v>
      </c>
      <c r="Q21" s="68" t="s">
        <v>31</v>
      </c>
      <c r="R21" s="61">
        <v>128.69999999999999</v>
      </c>
      <c r="S21" s="68" t="s">
        <v>119</v>
      </c>
      <c r="T21" s="68" t="s">
        <v>120</v>
      </c>
      <c r="U21" s="68">
        <v>1</v>
      </c>
      <c r="V21" s="68">
        <v>6</v>
      </c>
      <c r="W21" s="40">
        <v>1.36</v>
      </c>
    </row>
    <row r="22" spans="1:23" x14ac:dyDescent="0.25">
      <c r="A22" s="66" t="s">
        <v>35</v>
      </c>
      <c r="B22" s="67" t="s">
        <v>13</v>
      </c>
      <c r="C22" s="68">
        <v>38</v>
      </c>
      <c r="D22" s="69" t="s">
        <v>30</v>
      </c>
      <c r="E22" s="68" t="s">
        <v>31</v>
      </c>
      <c r="F22" s="61">
        <v>162.4</v>
      </c>
      <c r="G22" s="68">
        <v>162.5</v>
      </c>
      <c r="H22" s="71">
        <v>12.1875</v>
      </c>
      <c r="I22" s="68">
        <v>4</v>
      </c>
      <c r="J22" s="90">
        <f t="shared" si="1"/>
        <v>-6.1538461538458038E-2</v>
      </c>
      <c r="K22" s="78"/>
      <c r="M22" s="66" t="s">
        <v>35</v>
      </c>
      <c r="N22" s="67" t="s">
        <v>13</v>
      </c>
      <c r="O22" s="68">
        <v>38</v>
      </c>
      <c r="P22" s="69" t="s">
        <v>30</v>
      </c>
      <c r="Q22" s="68" t="s">
        <v>31</v>
      </c>
      <c r="R22" s="61">
        <v>162.4</v>
      </c>
      <c r="S22" s="68" t="s">
        <v>121</v>
      </c>
      <c r="T22" s="68" t="s">
        <v>122</v>
      </c>
      <c r="U22" s="68">
        <v>1</v>
      </c>
      <c r="V22" s="68">
        <v>1</v>
      </c>
      <c r="W22" s="40">
        <v>0.27</v>
      </c>
    </row>
    <row r="23" spans="1:23" x14ac:dyDescent="0.25">
      <c r="A23" s="66" t="s">
        <v>34</v>
      </c>
      <c r="B23" s="67" t="s">
        <v>13</v>
      </c>
      <c r="C23" s="68">
        <v>39</v>
      </c>
      <c r="D23" s="69" t="s">
        <v>30</v>
      </c>
      <c r="E23" s="68" t="s">
        <v>31</v>
      </c>
      <c r="F23" s="61">
        <v>75.5</v>
      </c>
      <c r="G23" s="68">
        <v>93.11</v>
      </c>
      <c r="H23" s="71">
        <v>6.98325</v>
      </c>
      <c r="I23" s="68">
        <v>4</v>
      </c>
      <c r="J23" s="90">
        <f t="shared" si="1"/>
        <v>-18.913113521641069</v>
      </c>
      <c r="K23" s="78"/>
      <c r="M23" s="66" t="s">
        <v>34</v>
      </c>
      <c r="N23" s="67" t="s">
        <v>13</v>
      </c>
      <c r="O23" s="68">
        <v>39</v>
      </c>
      <c r="P23" s="69" t="s">
        <v>30</v>
      </c>
      <c r="Q23" s="68" t="s">
        <v>31</v>
      </c>
      <c r="R23" s="61">
        <v>75.5</v>
      </c>
      <c r="S23" s="68" t="s">
        <v>123</v>
      </c>
      <c r="T23" s="68" t="s">
        <v>124</v>
      </c>
      <c r="U23" s="68">
        <v>1</v>
      </c>
      <c r="V23" s="68">
        <v>6</v>
      </c>
      <c r="W23" s="40">
        <v>1.46</v>
      </c>
    </row>
    <row r="24" spans="1:23" x14ac:dyDescent="0.25">
      <c r="A24" s="66" t="s">
        <v>33</v>
      </c>
      <c r="B24" s="67" t="s">
        <v>13</v>
      </c>
      <c r="C24" s="68">
        <v>40</v>
      </c>
      <c r="D24" s="69" t="s">
        <v>30</v>
      </c>
      <c r="E24" s="68" t="s">
        <v>31</v>
      </c>
      <c r="F24" s="61">
        <v>90.3</v>
      </c>
      <c r="G24" s="68">
        <v>115.2</v>
      </c>
      <c r="H24" s="71">
        <v>8.64</v>
      </c>
      <c r="I24" s="68">
        <v>4</v>
      </c>
      <c r="J24" s="90">
        <f t="shared" si="1"/>
        <v>-21.614583333333336</v>
      </c>
      <c r="K24" s="78"/>
      <c r="M24" s="66" t="s">
        <v>33</v>
      </c>
      <c r="N24" s="67" t="s">
        <v>13</v>
      </c>
      <c r="O24" s="68">
        <v>40</v>
      </c>
      <c r="P24" s="69" t="s">
        <v>30</v>
      </c>
      <c r="Q24" s="68" t="s">
        <v>31</v>
      </c>
      <c r="R24" s="61">
        <v>90.3</v>
      </c>
      <c r="S24" s="68" t="s">
        <v>125</v>
      </c>
      <c r="T24" s="68" t="s">
        <v>126</v>
      </c>
      <c r="U24" s="68">
        <v>1</v>
      </c>
      <c r="V24" s="68">
        <v>2</v>
      </c>
      <c r="W24" s="40">
        <v>0.83</v>
      </c>
    </row>
    <row r="25" spans="1:23" x14ac:dyDescent="0.25">
      <c r="A25" s="66" t="s">
        <v>32</v>
      </c>
      <c r="B25" s="67" t="s">
        <v>13</v>
      </c>
      <c r="C25" s="68">
        <v>41</v>
      </c>
      <c r="D25" s="69" t="s">
        <v>30</v>
      </c>
      <c r="E25" s="68" t="s">
        <v>31</v>
      </c>
      <c r="F25" s="61">
        <v>72.3</v>
      </c>
      <c r="G25" s="68">
        <v>95.01</v>
      </c>
      <c r="H25" s="71">
        <v>7.12575</v>
      </c>
      <c r="I25" s="68">
        <v>4</v>
      </c>
      <c r="J25" s="90">
        <f t="shared" si="1"/>
        <v>-23.902747079254823</v>
      </c>
      <c r="K25" s="78"/>
      <c r="M25" s="66" t="s">
        <v>32</v>
      </c>
      <c r="N25" s="67" t="s">
        <v>13</v>
      </c>
      <c r="O25" s="68">
        <v>41</v>
      </c>
      <c r="P25" s="69" t="s">
        <v>30</v>
      </c>
      <c r="Q25" s="68" t="s">
        <v>31</v>
      </c>
      <c r="R25" s="61">
        <v>72.3</v>
      </c>
      <c r="S25" s="68" t="s">
        <v>127</v>
      </c>
      <c r="T25" s="68" t="s">
        <v>128</v>
      </c>
      <c r="U25" s="68">
        <v>1</v>
      </c>
      <c r="V25" s="68">
        <v>-1</v>
      </c>
      <c r="W25" s="40">
        <v>-0.36</v>
      </c>
    </row>
    <row r="26" spans="1:23" ht="15.75" thickBot="1" x14ac:dyDescent="0.3">
      <c r="A26" s="115" t="s">
        <v>29</v>
      </c>
      <c r="B26" s="116" t="s">
        <v>13</v>
      </c>
      <c r="C26" s="117">
        <v>42</v>
      </c>
      <c r="D26" s="118" t="s">
        <v>30</v>
      </c>
      <c r="E26" s="117" t="s">
        <v>31</v>
      </c>
      <c r="F26" s="64">
        <v>48.9</v>
      </c>
      <c r="G26" s="117">
        <v>45.75</v>
      </c>
      <c r="H26" s="119">
        <v>3.4312499999999999</v>
      </c>
      <c r="I26" s="117">
        <v>4</v>
      </c>
      <c r="J26" s="121">
        <f t="shared" si="1"/>
        <v>6.8852459016393404</v>
      </c>
      <c r="K26" s="110">
        <v>0.92</v>
      </c>
      <c r="M26" s="115" t="s">
        <v>29</v>
      </c>
      <c r="N26" s="116" t="s">
        <v>13</v>
      </c>
      <c r="O26" s="117">
        <v>42</v>
      </c>
      <c r="P26" s="118" t="s">
        <v>30</v>
      </c>
      <c r="Q26" s="117" t="s">
        <v>31</v>
      </c>
      <c r="R26" s="64">
        <v>48.9</v>
      </c>
      <c r="S26" s="117" t="s">
        <v>129</v>
      </c>
      <c r="T26" s="117" t="s">
        <v>128</v>
      </c>
      <c r="U26" s="117">
        <v>1</v>
      </c>
      <c r="V26" s="117">
        <v>6</v>
      </c>
      <c r="W26" s="110">
        <v>1.28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headerFooter>
    <oddFooter>&amp;C&amp;P/1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2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11.5703125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11.28515625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231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92.86</v>
      </c>
      <c r="G14" s="71">
        <v>90.4</v>
      </c>
      <c r="H14" s="68">
        <f>G14*0.04</f>
        <v>3.6160000000000001</v>
      </c>
      <c r="I14" s="68">
        <v>4</v>
      </c>
      <c r="J14" s="72">
        <v>2.7212389380530904</v>
      </c>
      <c r="K14" s="41">
        <f>(F14-G14)/(G14*0.04)</f>
        <v>0.68030973451327259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108.9</v>
      </c>
      <c r="G15" s="71">
        <v>109.64</v>
      </c>
      <c r="H15" s="68">
        <f>1</f>
        <v>1</v>
      </c>
      <c r="I15" s="68">
        <v>4</v>
      </c>
      <c r="J15" s="72">
        <v>-0.67493615468806545</v>
      </c>
      <c r="K15" s="41">
        <f>(F15-G15)/1</f>
        <v>-0.73999999999999488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5.19</v>
      </c>
      <c r="G16" s="71">
        <v>5.3</v>
      </c>
      <c r="H16" s="68">
        <f>((12.5-0.53*G16)/200)*G16</f>
        <v>0.25681149999999997</v>
      </c>
      <c r="I16" s="68">
        <v>4</v>
      </c>
      <c r="J16" s="72">
        <v>-2.0754716981131969</v>
      </c>
      <c r="K16" s="41">
        <f>(F16-G16)/(((12.5-0.53*G16)/2/100)*G16)</f>
        <v>-0.42832972822478527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/>
      <c r="G17" s="71"/>
      <c r="H17" s="68"/>
      <c r="I17" s="68"/>
      <c r="J17" s="72"/>
      <c r="K17" s="78"/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13.53</v>
      </c>
      <c r="G19" s="71">
        <v>13.43</v>
      </c>
      <c r="H19" s="68">
        <f>((12.5-0.53*G19)/200)*G19</f>
        <v>0.36140801499999997</v>
      </c>
      <c r="I19" s="68">
        <v>4</v>
      </c>
      <c r="J19" s="72">
        <v>0.74460163812360125</v>
      </c>
      <c r="K19" s="41">
        <f t="shared" ref="K19" si="0">(F19-G19)/(((12.5-0.53*G19)/2/100)*G19)</f>
        <v>0.27669557909500059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/>
      <c r="G20" s="71"/>
      <c r="H20" s="68"/>
      <c r="I20" s="68"/>
      <c r="J20" s="72"/>
      <c r="K20" s="78"/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ht="15.75" thickBot="1" x14ac:dyDescent="0.3">
      <c r="A22" s="115" t="s">
        <v>17</v>
      </c>
      <c r="B22" s="116" t="s">
        <v>13</v>
      </c>
      <c r="C22" s="117">
        <v>9</v>
      </c>
      <c r="D22" s="118" t="s">
        <v>53</v>
      </c>
      <c r="E22" s="117" t="s">
        <v>54</v>
      </c>
      <c r="F22" s="80">
        <v>9.1300000000000008</v>
      </c>
      <c r="G22" s="119">
        <v>9.4600000000000009</v>
      </c>
      <c r="H22" s="117">
        <f>G22*0.075</f>
        <v>0.70950000000000002</v>
      </c>
      <c r="I22" s="117">
        <v>4</v>
      </c>
      <c r="J22" s="120">
        <v>-3.4883720930232567</v>
      </c>
      <c r="K22" s="44">
        <f>(F22-G22)/(0.075*G22)</f>
        <v>-0.46511627906976755</v>
      </c>
      <c r="L22" s="38"/>
      <c r="M22" s="115" t="s">
        <v>17</v>
      </c>
      <c r="N22" s="116" t="s">
        <v>13</v>
      </c>
      <c r="O22" s="117">
        <v>9</v>
      </c>
      <c r="P22" s="118" t="s">
        <v>53</v>
      </c>
      <c r="Q22" s="117" t="s">
        <v>54</v>
      </c>
      <c r="R22" s="80"/>
      <c r="S22" s="119"/>
      <c r="T22" s="117"/>
      <c r="U22" s="117"/>
      <c r="V22" s="120"/>
      <c r="W22" s="92"/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  <headerFooter>
    <oddFooter>&amp;C&amp;P/1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9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.42578125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.42578125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295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94.5</v>
      </c>
      <c r="G14" s="71">
        <v>97.5</v>
      </c>
      <c r="H14" s="68">
        <f>G14*0.04</f>
        <v>3.9</v>
      </c>
      <c r="I14" s="68">
        <v>4</v>
      </c>
      <c r="J14" s="72">
        <v>-3.0769230769230771</v>
      </c>
      <c r="K14" s="41">
        <f>(F14-G14)/(G14*0.04)</f>
        <v>-0.76923076923076927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110</v>
      </c>
      <c r="G15" s="71">
        <v>109.69</v>
      </c>
      <c r="H15" s="68">
        <f>1</f>
        <v>1</v>
      </c>
      <c r="I15" s="68">
        <v>4</v>
      </c>
      <c r="J15" s="72">
        <v>0.28261464126173974</v>
      </c>
      <c r="K15" s="41">
        <f>(F15-G15)/1</f>
        <v>0.31000000000000227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5.0599999999999996</v>
      </c>
      <c r="G16" s="71">
        <v>5.39</v>
      </c>
      <c r="H16" s="68">
        <f>((12.5-0.53*G16)/200)*G16</f>
        <v>0.25988693499999999</v>
      </c>
      <c r="I16" s="68">
        <v>4</v>
      </c>
      <c r="J16" s="72">
        <v>-6.1224489795918391</v>
      </c>
      <c r="K16" s="41">
        <f>(F16-G16)/(((12.5-0.53*G16)/2/100)*G16)</f>
        <v>-1.2697829538833882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5.5</v>
      </c>
      <c r="G17" s="71">
        <v>5.36</v>
      </c>
      <c r="H17" s="68">
        <f>((12.5-0.53*G17)/200)*G17</f>
        <v>0.25886656000000002</v>
      </c>
      <c r="I17" s="68">
        <v>4</v>
      </c>
      <c r="J17" s="72">
        <v>2.6119402985074567</v>
      </c>
      <c r="K17" s="41">
        <f t="shared" ref="K17:K20" si="0">(F17-G17)/(((12.5-0.53*G17)/2/100)*G17)</f>
        <v>0.54081917726260076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13.4</v>
      </c>
      <c r="G19" s="71">
        <v>13.5</v>
      </c>
      <c r="H19" s="68">
        <f>((12.5-0.53*G19)/200)*G19</f>
        <v>0.36078749999999998</v>
      </c>
      <c r="I19" s="68">
        <v>4</v>
      </c>
      <c r="J19" s="72">
        <v>-0.74074074074073804</v>
      </c>
      <c r="K19" s="41">
        <f t="shared" si="0"/>
        <v>-0.27717146519765695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14.1</v>
      </c>
      <c r="G20" s="71">
        <v>13.45</v>
      </c>
      <c r="H20" s="68">
        <f>((12.5-0.53*G20)/200)*G20</f>
        <v>0.36123337499999997</v>
      </c>
      <c r="I20" s="68">
        <v>4</v>
      </c>
      <c r="J20" s="72">
        <v>4.8327137546468428</v>
      </c>
      <c r="K20" s="41">
        <f t="shared" si="0"/>
        <v>1.7993907678104228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9.25</v>
      </c>
      <c r="G22" s="71">
        <v>9.4600000000000009</v>
      </c>
      <c r="H22" s="68">
        <f>G22*0.075</f>
        <v>0.70950000000000002</v>
      </c>
      <c r="I22" s="68">
        <v>4</v>
      </c>
      <c r="J22" s="72">
        <v>-2.219873150105717</v>
      </c>
      <c r="K22" s="41">
        <f>(F22-G22)/(0.075*G22)</f>
        <v>-0.29598308668076229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5.69</v>
      </c>
      <c r="G23" s="59">
        <v>5.6444018771382236</v>
      </c>
      <c r="H23" s="19">
        <f t="shared" ref="H23:H25" si="1">G23*0.075</f>
        <v>0.42333014078536674</v>
      </c>
      <c r="I23" s="19">
        <v>4</v>
      </c>
      <c r="J23" s="43">
        <v>0.8078468517003532</v>
      </c>
      <c r="K23" s="41">
        <f>(F23-G23)/(0.075*G23)</f>
        <v>0.10771291356004711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</v>
      </c>
      <c r="G24" s="59">
        <v>10.582045772536476</v>
      </c>
      <c r="H24" s="19">
        <f t="shared" si="1"/>
        <v>0.79365343294023571</v>
      </c>
      <c r="I24" s="19">
        <v>4</v>
      </c>
      <c r="J24" s="43">
        <v>1.1146637427107784</v>
      </c>
      <c r="K24" s="41">
        <f>(F24-G24)/(0.075*G24)</f>
        <v>0.14862183236143714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18.2</v>
      </c>
      <c r="G25" s="59">
        <v>18.103409698876479</v>
      </c>
      <c r="H25" s="19">
        <f t="shared" si="1"/>
        <v>1.3577557274157359</v>
      </c>
      <c r="I25" s="19">
        <v>4</v>
      </c>
      <c r="J25" s="43">
        <v>0.53354756220047528</v>
      </c>
      <c r="K25" s="41">
        <f>(F25-G25)/(0.075*G25)</f>
        <v>7.1139674960063362E-2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81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81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85.3</v>
      </c>
      <c r="G28" s="36">
        <v>84.95077440014704</v>
      </c>
      <c r="H28" s="19">
        <f>G28*0.05</f>
        <v>4.247538720007352</v>
      </c>
      <c r="I28" s="19">
        <v>4</v>
      </c>
      <c r="J28" s="43">
        <v>0.41109172025670521</v>
      </c>
      <c r="K28" s="41">
        <f>(F28-G28)/(0.05*G28)</f>
        <v>8.2218344051341041E-2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101</v>
      </c>
      <c r="G29" s="36">
        <v>101.17374714784076</v>
      </c>
      <c r="H29" s="19">
        <f t="shared" ref="H29:H30" si="2">G29*0.05</f>
        <v>5.0586873573920386</v>
      </c>
      <c r="I29" s="19">
        <v>4</v>
      </c>
      <c r="J29" s="43">
        <v>-0.17173145478823473</v>
      </c>
      <c r="K29" s="41">
        <f>(F29-G29)/(0.05*G29)</f>
        <v>-3.4346290957646942E-2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145</v>
      </c>
      <c r="G30" s="36">
        <v>145.07801462554926</v>
      </c>
      <c r="H30" s="19">
        <f t="shared" si="2"/>
        <v>7.2539007312774633</v>
      </c>
      <c r="I30" s="19">
        <v>4</v>
      </c>
      <c r="J30" s="43">
        <v>-5.3774257767874971E-2</v>
      </c>
      <c r="K30" s="41">
        <f>(F30-G30)/(0.05*G30)</f>
        <v>-1.0754851553574992E-2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81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8" t="s">
        <v>81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45.3</v>
      </c>
      <c r="G33" s="68">
        <v>45.75</v>
      </c>
      <c r="H33" s="71">
        <v>3.4312499999999999</v>
      </c>
      <c r="I33" s="68">
        <v>4</v>
      </c>
      <c r="J33" s="68">
        <v>-1</v>
      </c>
      <c r="K33" s="41">
        <v>-0.13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45.3</v>
      </c>
      <c r="S33" s="68" t="s">
        <v>105</v>
      </c>
      <c r="T33" s="68" t="s">
        <v>106</v>
      </c>
      <c r="U33" s="68">
        <v>1</v>
      </c>
      <c r="V33" s="68">
        <v>-2</v>
      </c>
      <c r="W33" s="40">
        <v>-0.62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94</v>
      </c>
      <c r="G34" s="68">
        <v>92.32</v>
      </c>
      <c r="H34" s="71">
        <v>6.9239999999999995</v>
      </c>
      <c r="I34" s="68">
        <v>4</v>
      </c>
      <c r="J34" s="68">
        <v>2</v>
      </c>
      <c r="K34" s="41">
        <v>0.24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94</v>
      </c>
      <c r="S34" s="68" t="s">
        <v>107</v>
      </c>
      <c r="T34" s="68" t="s">
        <v>108</v>
      </c>
      <c r="U34" s="68">
        <v>1</v>
      </c>
      <c r="V34" s="68">
        <v>1</v>
      </c>
      <c r="W34" s="40">
        <v>0.62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67.5</v>
      </c>
      <c r="G35" s="68">
        <v>68.67</v>
      </c>
      <c r="H35" s="71">
        <v>5.1502499999999998</v>
      </c>
      <c r="I35" s="68">
        <v>4</v>
      </c>
      <c r="J35" s="68">
        <v>-2</v>
      </c>
      <c r="K35" s="41">
        <v>-0.23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67.5</v>
      </c>
      <c r="S35" s="68" t="s">
        <v>109</v>
      </c>
      <c r="T35" s="68" t="s">
        <v>110</v>
      </c>
      <c r="U35" s="68">
        <v>1</v>
      </c>
      <c r="V35" s="68">
        <v>-2</v>
      </c>
      <c r="W35" s="40">
        <v>-0.53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26.4</v>
      </c>
      <c r="G36" s="68">
        <v>27.48</v>
      </c>
      <c r="H36" s="71">
        <v>2.0609999999999999</v>
      </c>
      <c r="I36" s="68">
        <v>4</v>
      </c>
      <c r="J36" s="90">
        <f>((F36-G36)/G36)*100</f>
        <v>-3.9301310043668187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26.4</v>
      </c>
      <c r="S36" s="68" t="s">
        <v>111</v>
      </c>
      <c r="T36" s="68" t="s">
        <v>112</v>
      </c>
      <c r="U36" s="68">
        <v>1</v>
      </c>
      <c r="V36" s="68">
        <v>-4</v>
      </c>
      <c r="W36" s="40">
        <v>-0.76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24.8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-2.9354207436399218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24.8</v>
      </c>
      <c r="S37" s="68" t="s">
        <v>113</v>
      </c>
      <c r="T37" s="68" t="s">
        <v>114</v>
      </c>
      <c r="U37" s="68">
        <v>1</v>
      </c>
      <c r="V37" s="68">
        <v>-3</v>
      </c>
      <c r="W37" s="40">
        <v>-0.45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35.700000000000003</v>
      </c>
      <c r="G38" s="68">
        <v>33.33</v>
      </c>
      <c r="H38" s="71">
        <v>2.4997499999999997</v>
      </c>
      <c r="I38" s="68">
        <v>4</v>
      </c>
      <c r="J38" s="90">
        <f t="shared" si="3"/>
        <v>7.1107110711071249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35.700000000000003</v>
      </c>
      <c r="S38" s="68" t="s">
        <v>115</v>
      </c>
      <c r="T38" s="68" t="s">
        <v>116</v>
      </c>
      <c r="U38" s="68">
        <v>1</v>
      </c>
      <c r="V38" s="68">
        <v>2</v>
      </c>
      <c r="W38" s="40">
        <v>0.18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133</v>
      </c>
      <c r="G39" s="68">
        <v>141.6</v>
      </c>
      <c r="H39" s="71">
        <v>10.62</v>
      </c>
      <c r="I39" s="68">
        <v>4</v>
      </c>
      <c r="J39" s="90">
        <f t="shared" si="3"/>
        <v>-6.0734463276836115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133</v>
      </c>
      <c r="S39" s="68" t="s">
        <v>117</v>
      </c>
      <c r="T39" s="68" t="s">
        <v>118</v>
      </c>
      <c r="U39" s="68">
        <v>1</v>
      </c>
      <c r="V39" s="68">
        <v>-1</v>
      </c>
      <c r="W39" s="40">
        <v>-0.34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119</v>
      </c>
      <c r="G40" s="68">
        <v>127.8</v>
      </c>
      <c r="H40" s="71">
        <v>9.5849999999999991</v>
      </c>
      <c r="I40" s="68">
        <v>4</v>
      </c>
      <c r="J40" s="90">
        <f t="shared" si="3"/>
        <v>-6.8857589984350529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119</v>
      </c>
      <c r="S40" s="68" t="s">
        <v>119</v>
      </c>
      <c r="T40" s="68" t="s">
        <v>120</v>
      </c>
      <c r="U40" s="68">
        <v>1</v>
      </c>
      <c r="V40" s="68">
        <v>-2</v>
      </c>
      <c r="W40" s="40">
        <v>-0.53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157</v>
      </c>
      <c r="G41" s="68">
        <v>162.5</v>
      </c>
      <c r="H41" s="71">
        <v>12.1875</v>
      </c>
      <c r="I41" s="68">
        <v>4</v>
      </c>
      <c r="J41" s="90">
        <f t="shared" si="3"/>
        <v>-3.3846153846153846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157</v>
      </c>
      <c r="S41" s="68" t="s">
        <v>121</v>
      </c>
      <c r="T41" s="68" t="s">
        <v>122</v>
      </c>
      <c r="U41" s="68">
        <v>1</v>
      </c>
      <c r="V41" s="68">
        <v>-2</v>
      </c>
      <c r="W41" s="40">
        <v>-0.44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71</v>
      </c>
      <c r="G42" s="68">
        <v>93.11</v>
      </c>
      <c r="H42" s="71">
        <v>6.98325</v>
      </c>
      <c r="I42" s="68">
        <v>4</v>
      </c>
      <c r="J42" s="90">
        <f t="shared" si="3"/>
        <v>-23.746106755450541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71</v>
      </c>
      <c r="S42" s="68" t="s">
        <v>123</v>
      </c>
      <c r="T42" s="68" t="s">
        <v>124</v>
      </c>
      <c r="U42" s="68">
        <v>1</v>
      </c>
      <c r="V42" s="68">
        <v>-1</v>
      </c>
      <c r="W42" s="40">
        <v>-0.2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87.1</v>
      </c>
      <c r="G43" s="68">
        <v>115.2</v>
      </c>
      <c r="H43" s="71">
        <v>8.64</v>
      </c>
      <c r="I43" s="68">
        <v>4</v>
      </c>
      <c r="J43" s="90">
        <f t="shared" si="3"/>
        <v>-24.392361111111118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87.1</v>
      </c>
      <c r="S43" s="68" t="s">
        <v>125</v>
      </c>
      <c r="T43" s="68" t="s">
        <v>126</v>
      </c>
      <c r="U43" s="68">
        <v>1</v>
      </c>
      <c r="V43" s="68">
        <v>-1</v>
      </c>
      <c r="W43" s="40">
        <v>-0.41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75.2</v>
      </c>
      <c r="G44" s="68">
        <v>95.01</v>
      </c>
      <c r="H44" s="71">
        <v>7.12575</v>
      </c>
      <c r="I44" s="68">
        <v>4</v>
      </c>
      <c r="J44" s="90">
        <f t="shared" si="3"/>
        <v>-20.850436796126726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75.2</v>
      </c>
      <c r="S44" s="68" t="s">
        <v>127</v>
      </c>
      <c r="T44" s="68" t="s">
        <v>128</v>
      </c>
      <c r="U44" s="68">
        <v>1</v>
      </c>
      <c r="V44" s="68">
        <v>3</v>
      </c>
      <c r="W44" s="40">
        <v>1.0900000000000001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45.8</v>
      </c>
      <c r="G45" s="68">
        <v>45.75</v>
      </c>
      <c r="H45" s="71">
        <v>3.4312499999999999</v>
      </c>
      <c r="I45" s="68">
        <v>4</v>
      </c>
      <c r="J45" s="68">
        <v>0</v>
      </c>
      <c r="K45" s="40">
        <v>0.01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45.8</v>
      </c>
      <c r="S45" s="68" t="s">
        <v>129</v>
      </c>
      <c r="T45" s="68" t="s">
        <v>128</v>
      </c>
      <c r="U45" s="68">
        <v>1</v>
      </c>
      <c r="V45" s="68">
        <v>-1</v>
      </c>
      <c r="W45" s="40">
        <v>-0.28000000000000003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82</v>
      </c>
      <c r="G46" s="19">
        <v>80.45</v>
      </c>
      <c r="H46" s="36">
        <v>6.0337500000000004</v>
      </c>
      <c r="I46" s="19">
        <v>4</v>
      </c>
      <c r="J46" s="19">
        <v>2</v>
      </c>
      <c r="K46" s="40">
        <v>0.26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82</v>
      </c>
      <c r="S46" s="19" t="s">
        <v>130</v>
      </c>
      <c r="T46" s="19" t="s">
        <v>131</v>
      </c>
      <c r="U46" s="19">
        <v>1</v>
      </c>
      <c r="V46" s="19">
        <v>0</v>
      </c>
      <c r="W46" s="40">
        <v>0.09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39</v>
      </c>
      <c r="G47" s="19">
        <v>39.700000000000003</v>
      </c>
      <c r="H47" s="36">
        <v>2.9775</v>
      </c>
      <c r="I47" s="19">
        <v>4</v>
      </c>
      <c r="J47" s="19">
        <v>-2</v>
      </c>
      <c r="K47" s="40">
        <v>-0.24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39</v>
      </c>
      <c r="S47" s="19" t="s">
        <v>132</v>
      </c>
      <c r="T47" s="19" t="s">
        <v>133</v>
      </c>
      <c r="U47" s="19">
        <v>1</v>
      </c>
      <c r="V47" s="19">
        <v>-3</v>
      </c>
      <c r="W47" s="40">
        <v>-0.8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149</v>
      </c>
      <c r="G48" s="19">
        <v>151.80000000000001</v>
      </c>
      <c r="H48" s="36">
        <v>11.385</v>
      </c>
      <c r="I48" s="19">
        <v>4</v>
      </c>
      <c r="J48" s="19">
        <v>-2</v>
      </c>
      <c r="K48" s="40">
        <v>-0.25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149</v>
      </c>
      <c r="S48" s="19" t="s">
        <v>134</v>
      </c>
      <c r="T48" s="19" t="s">
        <v>135</v>
      </c>
      <c r="U48" s="19">
        <v>1</v>
      </c>
      <c r="V48" s="19">
        <v>-2</v>
      </c>
      <c r="W48" s="40">
        <v>-0.78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142</v>
      </c>
      <c r="G49" s="19">
        <v>144.30000000000001</v>
      </c>
      <c r="H49" s="36">
        <v>10.8225</v>
      </c>
      <c r="I49" s="19">
        <v>4</v>
      </c>
      <c r="J49" s="19">
        <v>-2</v>
      </c>
      <c r="K49" s="40">
        <v>-0.21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142</v>
      </c>
      <c r="S49" s="19" t="s">
        <v>136</v>
      </c>
      <c r="T49" s="19" t="s">
        <v>137</v>
      </c>
      <c r="U49" s="19">
        <v>1</v>
      </c>
      <c r="V49" s="19">
        <v>-2</v>
      </c>
      <c r="W49" s="40">
        <v>-0.77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102</v>
      </c>
      <c r="G50" s="19">
        <v>100.8</v>
      </c>
      <c r="H50" s="36">
        <v>7.56</v>
      </c>
      <c r="I50" s="19">
        <v>4</v>
      </c>
      <c r="J50" s="19">
        <v>1</v>
      </c>
      <c r="K50" s="40">
        <v>0.16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102</v>
      </c>
      <c r="S50" s="19" t="s">
        <v>138</v>
      </c>
      <c r="T50" s="19" t="s">
        <v>139</v>
      </c>
      <c r="U50" s="19">
        <v>1</v>
      </c>
      <c r="V50" s="19">
        <v>-1</v>
      </c>
      <c r="W50" s="40">
        <v>-0.17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144</v>
      </c>
      <c r="G51" s="19">
        <v>147.69999999999999</v>
      </c>
      <c r="H51" s="36">
        <v>11.077499999999999</v>
      </c>
      <c r="I51" s="19">
        <v>4</v>
      </c>
      <c r="J51" s="19">
        <v>-2</v>
      </c>
      <c r="K51" s="40">
        <v>-0.33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144</v>
      </c>
      <c r="S51" s="19" t="s">
        <v>140</v>
      </c>
      <c r="T51" s="19" t="s">
        <v>141</v>
      </c>
      <c r="U51" s="19">
        <v>1</v>
      </c>
      <c r="V51" s="19">
        <v>-2</v>
      </c>
      <c r="W51" s="40">
        <v>-0.59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54</v>
      </c>
      <c r="G52" s="19">
        <v>57.98</v>
      </c>
      <c r="H52" s="36">
        <v>4.3484999999999996</v>
      </c>
      <c r="I52" s="19">
        <v>4</v>
      </c>
      <c r="J52" s="19">
        <v>-7</v>
      </c>
      <c r="K52" s="40">
        <v>-0.92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54</v>
      </c>
      <c r="S52" s="19" t="s">
        <v>142</v>
      </c>
      <c r="T52" s="19" t="s">
        <v>143</v>
      </c>
      <c r="U52" s="19">
        <v>1</v>
      </c>
      <c r="V52" s="19">
        <v>-5</v>
      </c>
      <c r="W52" s="40">
        <v>-1.07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62</v>
      </c>
      <c r="G53" s="19">
        <v>61.32</v>
      </c>
      <c r="H53" s="36">
        <v>4.5990000000000002</v>
      </c>
      <c r="I53" s="19">
        <v>4</v>
      </c>
      <c r="J53" s="19">
        <v>1</v>
      </c>
      <c r="K53" s="40">
        <v>0.15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62</v>
      </c>
      <c r="S53" s="19" t="s">
        <v>144</v>
      </c>
      <c r="T53" s="19" t="s">
        <v>145</v>
      </c>
      <c r="U53" s="19">
        <v>1</v>
      </c>
      <c r="V53" s="19">
        <v>0</v>
      </c>
      <c r="W53" s="40">
        <v>0.02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67</v>
      </c>
      <c r="G54" s="19">
        <v>68.13</v>
      </c>
      <c r="H54" s="36">
        <v>5.1097499999999991</v>
      </c>
      <c r="I54" s="19">
        <v>4</v>
      </c>
      <c r="J54" s="19">
        <v>-2</v>
      </c>
      <c r="K54" s="40">
        <v>-0.22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67</v>
      </c>
      <c r="S54" s="19" t="s">
        <v>146</v>
      </c>
      <c r="T54" s="19" t="s">
        <v>147</v>
      </c>
      <c r="U54" s="19">
        <v>1</v>
      </c>
      <c r="V54" s="19">
        <v>-1</v>
      </c>
      <c r="W54" s="40">
        <v>-0.22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139</v>
      </c>
      <c r="G55" s="19">
        <v>135.80000000000001</v>
      </c>
      <c r="H55" s="36">
        <v>10.185</v>
      </c>
      <c r="I55" s="19">
        <v>4</v>
      </c>
      <c r="J55" s="19">
        <v>2</v>
      </c>
      <c r="K55" s="40">
        <v>0.31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139</v>
      </c>
      <c r="S55" s="19" t="s">
        <v>148</v>
      </c>
      <c r="T55" s="19" t="s">
        <v>149</v>
      </c>
      <c r="U55" s="19">
        <v>1</v>
      </c>
      <c r="V55" s="19">
        <v>4</v>
      </c>
      <c r="W55" s="40">
        <v>1.23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64.2</v>
      </c>
      <c r="G56" s="19">
        <v>60.38</v>
      </c>
      <c r="H56" s="36">
        <v>4.5285000000000002</v>
      </c>
      <c r="I56" s="19">
        <v>4</v>
      </c>
      <c r="J56" s="19">
        <v>6</v>
      </c>
      <c r="K56" s="40">
        <v>0.84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64.2</v>
      </c>
      <c r="S56" s="19" t="s">
        <v>150</v>
      </c>
      <c r="T56" s="19" t="s">
        <v>151</v>
      </c>
      <c r="U56" s="19">
        <v>1</v>
      </c>
      <c r="V56" s="19">
        <v>8</v>
      </c>
      <c r="W56" s="40">
        <v>1.36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226</v>
      </c>
      <c r="G57" s="19">
        <v>216.1</v>
      </c>
      <c r="H57" s="36">
        <v>16.2075</v>
      </c>
      <c r="I57" s="19">
        <v>4</v>
      </c>
      <c r="J57" s="19">
        <v>5</v>
      </c>
      <c r="K57" s="40">
        <v>0.61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226</v>
      </c>
      <c r="S57" s="19" t="s">
        <v>152</v>
      </c>
      <c r="T57" s="19" t="s">
        <v>153</v>
      </c>
      <c r="U57" s="19">
        <v>1</v>
      </c>
      <c r="V57" s="19">
        <v>6</v>
      </c>
      <c r="W57" s="40">
        <v>1.44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54.5</v>
      </c>
      <c r="G58" s="19">
        <v>55.59</v>
      </c>
      <c r="H58" s="36">
        <v>4.1692499999999999</v>
      </c>
      <c r="I58" s="19">
        <v>4</v>
      </c>
      <c r="J58" s="19">
        <v>-2</v>
      </c>
      <c r="K58" s="40">
        <v>-0.26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54.5</v>
      </c>
      <c r="S58" s="19" t="s">
        <v>154</v>
      </c>
      <c r="T58" s="19" t="s">
        <v>155</v>
      </c>
      <c r="U58" s="19">
        <v>1</v>
      </c>
      <c r="V58" s="19">
        <v>5</v>
      </c>
      <c r="W58" s="40">
        <v>0.32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116</v>
      </c>
      <c r="G59" s="19">
        <v>109.5</v>
      </c>
      <c r="H59" s="36">
        <v>8.2125000000000004</v>
      </c>
      <c r="I59" s="19">
        <v>4</v>
      </c>
      <c r="J59" s="19">
        <v>6</v>
      </c>
      <c r="K59" s="40">
        <v>0.79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116</v>
      </c>
      <c r="S59" s="19" t="s">
        <v>156</v>
      </c>
      <c r="T59" s="19" t="s">
        <v>157</v>
      </c>
      <c r="U59" s="19">
        <v>1</v>
      </c>
      <c r="V59" s="19">
        <v>9</v>
      </c>
      <c r="W59" s="40">
        <v>1.5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120</v>
      </c>
      <c r="G60" s="19">
        <v>112.9</v>
      </c>
      <c r="H60" s="36">
        <v>8.4674999999999994</v>
      </c>
      <c r="I60" s="19">
        <v>4</v>
      </c>
      <c r="J60" s="19">
        <v>6</v>
      </c>
      <c r="K60" s="41">
        <v>0.84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120</v>
      </c>
      <c r="S60" s="19" t="s">
        <v>158</v>
      </c>
      <c r="T60" s="19" t="s">
        <v>159</v>
      </c>
      <c r="U60" s="19">
        <v>1</v>
      </c>
      <c r="V60" s="19">
        <v>9</v>
      </c>
      <c r="W60" s="40">
        <v>1.61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11.55</v>
      </c>
      <c r="G61" s="19">
        <v>11.52</v>
      </c>
      <c r="H61" s="36">
        <v>0.15</v>
      </c>
      <c r="I61" s="19">
        <v>4</v>
      </c>
      <c r="J61" s="36">
        <f>F61-G61</f>
        <v>3.0000000000001137E-2</v>
      </c>
      <c r="K61" s="41">
        <f>(F61-G61)/H61</f>
        <v>0.20000000000000759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11.55</v>
      </c>
      <c r="S61" s="19" t="s">
        <v>194</v>
      </c>
      <c r="T61" s="96">
        <v>6.9842551597036492E-2</v>
      </c>
      <c r="U61" s="19">
        <v>1</v>
      </c>
      <c r="V61" s="19">
        <f>R61-S61</f>
        <v>2.000000000000135E-2</v>
      </c>
      <c r="W61" s="41">
        <f>(R61-S61)/T61</f>
        <v>0.28635838099663552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3.94</v>
      </c>
      <c r="G62" s="19">
        <v>3.92</v>
      </c>
      <c r="H62" s="36">
        <v>0.15</v>
      </c>
      <c r="I62" s="19">
        <v>4</v>
      </c>
      <c r="J62" s="36">
        <f t="shared" ref="J62:J69" si="4">F62-G62</f>
        <v>2.0000000000000018E-2</v>
      </c>
      <c r="K62" s="41">
        <f t="shared" ref="K62:K69" si="5">(F62-G62)/H62</f>
        <v>0.13333333333333347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3.94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0</v>
      </c>
      <c r="W62" s="41">
        <f t="shared" ref="W62:W69" si="7">(R62-S62)/T62</f>
        <v>0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16</v>
      </c>
      <c r="G63" s="19">
        <v>15.99</v>
      </c>
      <c r="H63" s="36">
        <v>0.15</v>
      </c>
      <c r="I63" s="19">
        <v>4</v>
      </c>
      <c r="J63" s="36">
        <f t="shared" si="4"/>
        <v>9.9999999999997868E-3</v>
      </c>
      <c r="K63" s="41">
        <f t="shared" si="5"/>
        <v>6.666666666666525E-2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16</v>
      </c>
      <c r="S63" s="19" t="s">
        <v>196</v>
      </c>
      <c r="T63" s="96">
        <v>8.3734407999999996E-2</v>
      </c>
      <c r="U63" s="19">
        <v>1</v>
      </c>
      <c r="V63" s="19">
        <f t="shared" si="6"/>
        <v>2.9999999999999361E-2</v>
      </c>
      <c r="W63" s="41">
        <f t="shared" si="7"/>
        <v>0.35827565652580196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16.100000000000001</v>
      </c>
      <c r="G64" s="19">
        <v>16.04</v>
      </c>
      <c r="H64" s="36">
        <v>0.15</v>
      </c>
      <c r="I64" s="19">
        <v>4</v>
      </c>
      <c r="J64" s="36">
        <f t="shared" si="4"/>
        <v>6.0000000000002274E-2</v>
      </c>
      <c r="K64" s="41">
        <f t="shared" si="5"/>
        <v>0.40000000000001518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16.100000000000001</v>
      </c>
      <c r="S64" s="19" t="s">
        <v>197</v>
      </c>
      <c r="T64" s="96">
        <v>8.7409444000000003E-2</v>
      </c>
      <c r="U64" s="19">
        <v>1</v>
      </c>
      <c r="V64" s="19">
        <f t="shared" si="6"/>
        <v>2.0000000000003126E-2</v>
      </c>
      <c r="W64" s="41">
        <f t="shared" si="7"/>
        <v>0.22880822809035514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8.2200000000000006</v>
      </c>
      <c r="G65" s="19">
        <v>8.2100000000000009</v>
      </c>
      <c r="H65" s="36">
        <v>0.15</v>
      </c>
      <c r="I65" s="19">
        <v>4</v>
      </c>
      <c r="J65" s="36">
        <f t="shared" si="4"/>
        <v>9.9999999999997868E-3</v>
      </c>
      <c r="K65" s="41">
        <f t="shared" si="5"/>
        <v>6.666666666666525E-2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8.2200000000000006</v>
      </c>
      <c r="S65" s="19" t="s">
        <v>198</v>
      </c>
      <c r="T65" s="96">
        <v>9.4293472000000003E-2</v>
      </c>
      <c r="U65" s="19">
        <v>1</v>
      </c>
      <c r="V65" s="19">
        <f t="shared" si="6"/>
        <v>9.9999999999997868E-3</v>
      </c>
      <c r="W65" s="41">
        <f t="shared" si="7"/>
        <v>0.10605188024044535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9.69</v>
      </c>
      <c r="G66" s="19">
        <v>9.67</v>
      </c>
      <c r="H66" s="36">
        <v>0.15</v>
      </c>
      <c r="I66" s="19">
        <v>4</v>
      </c>
      <c r="J66" s="36">
        <f t="shared" si="4"/>
        <v>1.9999999999999574E-2</v>
      </c>
      <c r="K66" s="41">
        <f t="shared" si="5"/>
        <v>0.1333333333333305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9.69</v>
      </c>
      <c r="S66" s="36">
        <v>9.68</v>
      </c>
      <c r="T66" s="96">
        <v>8.1315473999999999E-2</v>
      </c>
      <c r="U66" s="19">
        <v>1</v>
      </c>
      <c r="V66" s="19">
        <f t="shared" si="6"/>
        <v>9.9999999999997868E-3</v>
      </c>
      <c r="W66" s="41">
        <f t="shared" si="7"/>
        <v>0.12297782338451088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5.34</v>
      </c>
      <c r="G67" s="19">
        <v>5.31</v>
      </c>
      <c r="H67" s="36">
        <v>0.15</v>
      </c>
      <c r="I67" s="19">
        <v>4</v>
      </c>
      <c r="J67" s="36">
        <f t="shared" si="4"/>
        <v>3.0000000000000249E-2</v>
      </c>
      <c r="K67" s="41">
        <f t="shared" si="5"/>
        <v>0.20000000000000168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5.34</v>
      </c>
      <c r="S67" s="19" t="s">
        <v>199</v>
      </c>
      <c r="T67" s="96">
        <v>7.6238812000000003E-2</v>
      </c>
      <c r="U67" s="19">
        <v>1</v>
      </c>
      <c r="V67" s="19">
        <f t="shared" si="6"/>
        <v>9.9999999999997868E-3</v>
      </c>
      <c r="W67" s="41">
        <f t="shared" si="7"/>
        <v>0.13116678680669613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</v>
      </c>
      <c r="G68" s="19">
        <v>12.01</v>
      </c>
      <c r="H68" s="36">
        <v>0.15</v>
      </c>
      <c r="I68" s="19">
        <v>4</v>
      </c>
      <c r="J68" s="36">
        <f t="shared" si="4"/>
        <v>-9.9999999999997868E-3</v>
      </c>
      <c r="K68" s="41">
        <f t="shared" si="5"/>
        <v>-6.666666666666525E-2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</v>
      </c>
      <c r="S68" s="19" t="s">
        <v>200</v>
      </c>
      <c r="T68" s="96">
        <v>4.7523006E-2</v>
      </c>
      <c r="U68" s="19">
        <v>1</v>
      </c>
      <c r="V68" s="19">
        <f t="shared" si="6"/>
        <v>9.9999999999997868E-3</v>
      </c>
      <c r="W68" s="41">
        <f t="shared" si="7"/>
        <v>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12.18</v>
      </c>
      <c r="G69" s="19">
        <v>12.19</v>
      </c>
      <c r="H69" s="36">
        <v>0.15</v>
      </c>
      <c r="I69" s="19">
        <v>4</v>
      </c>
      <c r="J69" s="36">
        <f t="shared" si="4"/>
        <v>-9.9999999999997868E-3</v>
      </c>
      <c r="K69" s="41">
        <f t="shared" si="5"/>
        <v>-6.666666666666525E-2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12.18</v>
      </c>
      <c r="S69" s="19" t="s">
        <v>201</v>
      </c>
      <c r="T69" s="96">
        <v>7.6338587999999999E-2</v>
      </c>
      <c r="U69" s="19">
        <v>1</v>
      </c>
      <c r="V69" s="19">
        <f t="shared" si="6"/>
        <v>0</v>
      </c>
      <c r="W69" s="41">
        <f t="shared" si="7"/>
        <v>0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</v>
      </c>
      <c r="G70" s="19">
        <v>5.95</v>
      </c>
      <c r="H70" s="36">
        <v>0.44624999999999998</v>
      </c>
      <c r="I70" s="19">
        <v>4</v>
      </c>
      <c r="J70" s="86">
        <f>((F70-G70)/G70)*100</f>
        <v>0.84033613445377853</v>
      </c>
      <c r="K70" s="41">
        <f>(F70-G70)/H70</f>
        <v>0.11204481792717047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</v>
      </c>
      <c r="S70" s="19" t="s">
        <v>160</v>
      </c>
      <c r="T70" s="19" t="s">
        <v>161</v>
      </c>
      <c r="U70" s="19">
        <v>1</v>
      </c>
      <c r="V70" s="19">
        <v>-1</v>
      </c>
      <c r="W70" s="40">
        <v>-0.35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6.12</v>
      </c>
      <c r="G71" s="58">
        <v>6.06</v>
      </c>
      <c r="H71" s="59">
        <v>0.45449999999999996</v>
      </c>
      <c r="I71" s="58">
        <v>4</v>
      </c>
      <c r="J71" s="91">
        <f>((F71-G71)/G71)*100</f>
        <v>0.99009900990099842</v>
      </c>
      <c r="K71" s="41">
        <f>(F71-G71)/H71</f>
        <v>0.13201320132013311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6.12</v>
      </c>
      <c r="S71" s="58" t="s">
        <v>162</v>
      </c>
      <c r="T71" s="58" t="s">
        <v>163</v>
      </c>
      <c r="U71" s="58">
        <v>1</v>
      </c>
      <c r="V71" s="19">
        <v>0</v>
      </c>
      <c r="W71" s="40">
        <v>-0.06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73.8</v>
      </c>
      <c r="G72" s="61">
        <v>72.819999999999993</v>
      </c>
      <c r="H72" s="70">
        <v>5.4614999999999991</v>
      </c>
      <c r="I72" s="61">
        <v>4</v>
      </c>
      <c r="J72" s="61">
        <v>1</v>
      </c>
      <c r="K72" s="41">
        <v>0.18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73.8</v>
      </c>
      <c r="S72" s="61" t="s">
        <v>164</v>
      </c>
      <c r="T72" s="61" t="s">
        <v>165</v>
      </c>
      <c r="U72" s="61">
        <v>2</v>
      </c>
      <c r="V72" s="61">
        <v>4</v>
      </c>
      <c r="W72" s="40">
        <v>0.97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146</v>
      </c>
      <c r="G73" s="61">
        <v>141.80000000000001</v>
      </c>
      <c r="H73" s="70">
        <v>10.635</v>
      </c>
      <c r="I73" s="61">
        <v>4</v>
      </c>
      <c r="J73" s="61">
        <v>3</v>
      </c>
      <c r="K73" s="41">
        <v>0.39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146</v>
      </c>
      <c r="S73" s="61" t="s">
        <v>166</v>
      </c>
      <c r="T73" s="61" t="s">
        <v>167</v>
      </c>
      <c r="U73" s="61">
        <v>2</v>
      </c>
      <c r="V73" s="61">
        <v>3</v>
      </c>
      <c r="W73" s="40">
        <v>0.66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159</v>
      </c>
      <c r="G74" s="61">
        <v>154.4</v>
      </c>
      <c r="H74" s="70">
        <v>11.58</v>
      </c>
      <c r="I74" s="61">
        <v>4</v>
      </c>
      <c r="J74" s="61">
        <v>3</v>
      </c>
      <c r="K74" s="41">
        <v>0.4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159</v>
      </c>
      <c r="S74" s="61" t="s">
        <v>168</v>
      </c>
      <c r="T74" s="61" t="s">
        <v>169</v>
      </c>
      <c r="U74" s="61">
        <v>2</v>
      </c>
      <c r="V74" s="61">
        <v>3</v>
      </c>
      <c r="W74" s="40">
        <v>0.68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38.799999999999997</v>
      </c>
      <c r="G75" s="61">
        <v>43.88</v>
      </c>
      <c r="H75" s="70">
        <v>3.2909999999999999</v>
      </c>
      <c r="I75" s="61">
        <v>4</v>
      </c>
      <c r="J75" s="61">
        <v>-12</v>
      </c>
      <c r="K75" s="41">
        <v>-1.54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38.799999999999997</v>
      </c>
      <c r="S75" s="61" t="s">
        <v>170</v>
      </c>
      <c r="T75" s="61" t="s">
        <v>171</v>
      </c>
      <c r="U75" s="61">
        <v>2</v>
      </c>
      <c r="V75" s="61">
        <v>-10</v>
      </c>
      <c r="W75" s="94">
        <v>-2.16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45.7</v>
      </c>
      <c r="G76" s="61">
        <v>66.959999999999994</v>
      </c>
      <c r="H76" s="70">
        <v>5.0219999999999994</v>
      </c>
      <c r="I76" s="61">
        <v>4</v>
      </c>
      <c r="J76" s="61">
        <v>-32</v>
      </c>
      <c r="K76" s="76">
        <v>-4.2300000000000004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45.7</v>
      </c>
      <c r="S76" s="61" t="s">
        <v>172</v>
      </c>
      <c r="T76" s="61" t="s">
        <v>173</v>
      </c>
      <c r="U76" s="61">
        <v>2</v>
      </c>
      <c r="V76" s="61">
        <v>-21</v>
      </c>
      <c r="W76" s="40">
        <v>-0.83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>
        <v>37.1</v>
      </c>
      <c r="G77" s="61">
        <v>62.39</v>
      </c>
      <c r="H77" s="70">
        <v>4.6792499999999997</v>
      </c>
      <c r="I77" s="61">
        <v>4</v>
      </c>
      <c r="J77" s="61">
        <v>-41</v>
      </c>
      <c r="K77" s="76">
        <v>-5.41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>
        <v>37.1</v>
      </c>
      <c r="S77" s="61" t="s">
        <v>174</v>
      </c>
      <c r="T77" s="61" t="s">
        <v>175</v>
      </c>
      <c r="U77" s="61">
        <v>2</v>
      </c>
      <c r="V77" s="61">
        <v>-19</v>
      </c>
      <c r="W77" s="40">
        <v>-0.79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100</v>
      </c>
      <c r="G78" s="61">
        <v>100.8</v>
      </c>
      <c r="H78" s="70">
        <v>7.56</v>
      </c>
      <c r="I78" s="61">
        <v>4</v>
      </c>
      <c r="J78" s="61">
        <v>-1</v>
      </c>
      <c r="K78" s="41">
        <v>-0.11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100</v>
      </c>
      <c r="S78" s="61" t="s">
        <v>176</v>
      </c>
      <c r="T78" s="61" t="s">
        <v>177</v>
      </c>
      <c r="U78" s="61">
        <v>2</v>
      </c>
      <c r="V78" s="61">
        <v>-4</v>
      </c>
      <c r="W78" s="40">
        <v>-0.85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143</v>
      </c>
      <c r="G79" s="61">
        <v>150.9</v>
      </c>
      <c r="H79" s="70">
        <v>11.317500000000001</v>
      </c>
      <c r="I79" s="61">
        <v>4</v>
      </c>
      <c r="J79" s="61">
        <v>-5</v>
      </c>
      <c r="K79" s="41">
        <v>-0.7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143</v>
      </c>
      <c r="S79" s="61" t="s">
        <v>178</v>
      </c>
      <c r="T79" s="61" t="s">
        <v>179</v>
      </c>
      <c r="U79" s="61">
        <v>2</v>
      </c>
      <c r="V79" s="61">
        <v>-6</v>
      </c>
      <c r="W79" s="40">
        <v>-1.1100000000000001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48.6</v>
      </c>
      <c r="G80" s="61">
        <v>56.76</v>
      </c>
      <c r="H80" s="70">
        <v>4.2569999999999997</v>
      </c>
      <c r="I80" s="61">
        <v>4</v>
      </c>
      <c r="J80" s="61">
        <v>-14</v>
      </c>
      <c r="K80" s="41">
        <v>-1.92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48.6</v>
      </c>
      <c r="S80" s="61" t="s">
        <v>180</v>
      </c>
      <c r="T80" s="61" t="s">
        <v>181</v>
      </c>
      <c r="U80" s="61">
        <v>2</v>
      </c>
      <c r="V80" s="61">
        <v>0</v>
      </c>
      <c r="W80" s="40">
        <v>-0.04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131</v>
      </c>
      <c r="G81" s="61">
        <v>127.1</v>
      </c>
      <c r="H81" s="70">
        <v>9.5324999999999989</v>
      </c>
      <c r="I81" s="61">
        <v>4</v>
      </c>
      <c r="J81" s="61">
        <v>3</v>
      </c>
      <c r="K81" s="41">
        <v>0.41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131</v>
      </c>
      <c r="S81" s="61" t="s">
        <v>182</v>
      </c>
      <c r="T81" s="61" t="s">
        <v>183</v>
      </c>
      <c r="U81" s="61">
        <v>2</v>
      </c>
      <c r="V81" s="61">
        <v>1</v>
      </c>
      <c r="W81" s="40">
        <v>0.28000000000000003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56</v>
      </c>
      <c r="G82" s="61">
        <v>51.83</v>
      </c>
      <c r="H82" s="70">
        <v>3.8872499999999999</v>
      </c>
      <c r="I82" s="61">
        <v>4</v>
      </c>
      <c r="J82" s="61">
        <v>8</v>
      </c>
      <c r="K82" s="41">
        <v>1.07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56</v>
      </c>
      <c r="S82" s="61" t="s">
        <v>184</v>
      </c>
      <c r="T82" s="61" t="s">
        <v>185</v>
      </c>
      <c r="U82" s="61">
        <v>2</v>
      </c>
      <c r="V82" s="61">
        <v>-8</v>
      </c>
      <c r="W82" s="40">
        <v>-0.57999999999999996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116</v>
      </c>
      <c r="G83" s="61">
        <v>111</v>
      </c>
      <c r="H83" s="70">
        <v>8.3249999999999993</v>
      </c>
      <c r="I83" s="61">
        <v>4</v>
      </c>
      <c r="J83" s="61">
        <v>4</v>
      </c>
      <c r="K83" s="41">
        <v>0.6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116</v>
      </c>
      <c r="S83" s="61" t="s">
        <v>186</v>
      </c>
      <c r="T83" s="61" t="s">
        <v>187</v>
      </c>
      <c r="U83" s="61">
        <v>2</v>
      </c>
      <c r="V83" s="61">
        <v>0</v>
      </c>
      <c r="W83" s="40">
        <v>0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120</v>
      </c>
      <c r="G84" s="61">
        <v>111.4</v>
      </c>
      <c r="H84" s="70">
        <v>8.3550000000000004</v>
      </c>
      <c r="I84" s="61">
        <v>4</v>
      </c>
      <c r="J84" s="61">
        <v>8</v>
      </c>
      <c r="K84" s="41">
        <v>1.03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120</v>
      </c>
      <c r="S84" s="61" t="s">
        <v>188</v>
      </c>
      <c r="T84" s="61" t="s">
        <v>189</v>
      </c>
      <c r="U84" s="61">
        <v>2</v>
      </c>
      <c r="V84" s="61">
        <v>4</v>
      </c>
      <c r="W84" s="40">
        <v>0.45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86.2</v>
      </c>
      <c r="G85" s="61">
        <v>76.38</v>
      </c>
      <c r="H85" s="70">
        <v>5.7284999999999995</v>
      </c>
      <c r="I85" s="61">
        <v>4</v>
      </c>
      <c r="J85" s="61">
        <v>13</v>
      </c>
      <c r="K85" s="41">
        <v>1.71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86.2</v>
      </c>
      <c r="S85" s="61" t="s">
        <v>190</v>
      </c>
      <c r="T85" s="61" t="s">
        <v>191</v>
      </c>
      <c r="U85" s="61">
        <v>2</v>
      </c>
      <c r="V85" s="61">
        <v>4</v>
      </c>
      <c r="W85" s="40">
        <v>0.48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216</v>
      </c>
      <c r="G86" s="61">
        <v>216.3</v>
      </c>
      <c r="H86" s="70">
        <v>16.2225</v>
      </c>
      <c r="I86" s="61">
        <v>4</v>
      </c>
      <c r="J86" s="61">
        <v>0</v>
      </c>
      <c r="K86" s="41">
        <v>-0.02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216</v>
      </c>
      <c r="S86" s="61" t="s">
        <v>192</v>
      </c>
      <c r="T86" s="61" t="s">
        <v>193</v>
      </c>
      <c r="U86" s="61">
        <v>2</v>
      </c>
      <c r="V86" s="61">
        <v>0</v>
      </c>
      <c r="W86" s="40">
        <v>-0.13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15.9</v>
      </c>
      <c r="G87" s="61">
        <v>15.89</v>
      </c>
      <c r="H87" s="70">
        <v>0.15</v>
      </c>
      <c r="I87" s="61">
        <v>4</v>
      </c>
      <c r="J87" s="61">
        <f>F87-G87</f>
        <v>9.9999999999997868E-3</v>
      </c>
      <c r="K87" s="41">
        <f>(F87-G87)/H87</f>
        <v>6.666666666666525E-2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15.9</v>
      </c>
      <c r="S87" s="70">
        <v>15.842499999999999</v>
      </c>
      <c r="T87" s="61">
        <v>0.235653627</v>
      </c>
      <c r="U87" s="61">
        <v>2</v>
      </c>
      <c r="V87" s="70">
        <f>R87-S87</f>
        <v>5.7500000000000995E-2</v>
      </c>
      <c r="W87" s="41">
        <f t="shared" ref="W87:W95" si="8">(R87-S87)/T87</f>
        <v>0.24400218546180488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5.29</v>
      </c>
      <c r="G88" s="61">
        <v>5.28</v>
      </c>
      <c r="H88" s="70">
        <v>0.15</v>
      </c>
      <c r="I88" s="61">
        <v>4</v>
      </c>
      <c r="J88" s="61">
        <f t="shared" ref="J88:J95" si="9">F88-G88</f>
        <v>9.9999999999997868E-3</v>
      </c>
      <c r="K88" s="41">
        <f t="shared" ref="K88:K95" si="10">(F88-G88)/H88</f>
        <v>6.666666666666525E-2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5.29</v>
      </c>
      <c r="S88" s="70">
        <v>5.2237499999999999</v>
      </c>
      <c r="T88" s="61">
        <v>0.17440435200000001</v>
      </c>
      <c r="U88" s="61">
        <v>2</v>
      </c>
      <c r="V88" s="70">
        <f t="shared" ref="V88:V95" si="11">R88-S88</f>
        <v>6.6250000000000142E-2</v>
      </c>
      <c r="W88" s="41">
        <f t="shared" si="8"/>
        <v>0.37986437402663059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9.6999999999999993</v>
      </c>
      <c r="G89" s="61">
        <v>9.67</v>
      </c>
      <c r="H89" s="70">
        <v>0.15</v>
      </c>
      <c r="I89" s="61">
        <v>4</v>
      </c>
      <c r="J89" s="61">
        <f t="shared" si="9"/>
        <v>2.9999999999999361E-2</v>
      </c>
      <c r="K89" s="41">
        <f t="shared" si="10"/>
        <v>0.19999999999999574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9.6999999999999993</v>
      </c>
      <c r="S89" s="70">
        <v>9.6037499999999998</v>
      </c>
      <c r="T89" s="61">
        <v>0.29975923900000001</v>
      </c>
      <c r="U89" s="61">
        <v>2</v>
      </c>
      <c r="V89" s="70">
        <f t="shared" si="11"/>
        <v>9.6249999999999503E-2</v>
      </c>
      <c r="W89" s="41">
        <f t="shared" si="8"/>
        <v>0.3210910206507413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12.3</v>
      </c>
      <c r="G90" s="61">
        <v>11.98</v>
      </c>
      <c r="H90" s="70">
        <v>0.15</v>
      </c>
      <c r="I90" s="61">
        <v>4</v>
      </c>
      <c r="J90" s="61">
        <f t="shared" si="9"/>
        <v>0.32000000000000028</v>
      </c>
      <c r="K90" s="41">
        <f t="shared" si="10"/>
        <v>2.1333333333333355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12.3</v>
      </c>
      <c r="S90" s="70">
        <v>12.141249999999999</v>
      </c>
      <c r="T90" s="61">
        <v>0.29299517800000002</v>
      </c>
      <c r="U90" s="61">
        <v>2</v>
      </c>
      <c r="V90" s="70">
        <f t="shared" si="11"/>
        <v>0.15875000000000128</v>
      </c>
      <c r="W90" s="41">
        <f t="shared" si="8"/>
        <v>0.54181779059859225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12.54</v>
      </c>
      <c r="G91" s="61">
        <v>12.22</v>
      </c>
      <c r="H91" s="70">
        <v>0.15</v>
      </c>
      <c r="I91" s="61">
        <v>4</v>
      </c>
      <c r="J91" s="61">
        <f t="shared" si="9"/>
        <v>0.31999999999999851</v>
      </c>
      <c r="K91" s="41">
        <f t="shared" si="10"/>
        <v>2.1333333333333235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12.54</v>
      </c>
      <c r="S91" s="70">
        <v>12.355278419999999</v>
      </c>
      <c r="T91" s="61">
        <v>0.32335403200000001</v>
      </c>
      <c r="U91" s="61">
        <v>2</v>
      </c>
      <c r="V91" s="70">
        <f t="shared" si="11"/>
        <v>0.18472157999999972</v>
      </c>
      <c r="W91" s="41">
        <f t="shared" si="8"/>
        <v>0.57126728514088765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3.99</v>
      </c>
      <c r="G92" s="61">
        <v>3.97</v>
      </c>
      <c r="H92" s="70">
        <v>0.15</v>
      </c>
      <c r="I92" s="61">
        <v>4</v>
      </c>
      <c r="J92" s="61">
        <f t="shared" si="9"/>
        <v>2.0000000000000018E-2</v>
      </c>
      <c r="K92" s="41">
        <f t="shared" si="10"/>
        <v>0.13333333333333347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3.99</v>
      </c>
      <c r="S92" s="70">
        <v>3.9018919030000001</v>
      </c>
      <c r="T92" s="61">
        <v>0.18694021</v>
      </c>
      <c r="U92" s="61">
        <v>2</v>
      </c>
      <c r="V92" s="70">
        <f t="shared" si="11"/>
        <v>8.8108097000000107E-2</v>
      </c>
      <c r="W92" s="41">
        <f t="shared" si="8"/>
        <v>0.47131698953371298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11.53</v>
      </c>
      <c r="G93" s="61">
        <v>11.52</v>
      </c>
      <c r="H93" s="70">
        <v>0.15</v>
      </c>
      <c r="I93" s="61">
        <v>4</v>
      </c>
      <c r="J93" s="61">
        <f t="shared" si="9"/>
        <v>9.9999999999997868E-3</v>
      </c>
      <c r="K93" s="41">
        <f t="shared" si="10"/>
        <v>6.666666666666525E-2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11.53</v>
      </c>
      <c r="S93" s="70">
        <v>11.39195694</v>
      </c>
      <c r="T93" s="61">
        <v>0.26651810300000001</v>
      </c>
      <c r="U93" s="61">
        <v>2</v>
      </c>
      <c r="V93" s="70">
        <f t="shared" si="11"/>
        <v>0.13804305999999933</v>
      </c>
      <c r="W93" s="41">
        <f t="shared" si="8"/>
        <v>0.51795003208468482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8.24</v>
      </c>
      <c r="G94" s="61">
        <v>8.1999999999999993</v>
      </c>
      <c r="H94" s="70">
        <v>0.15</v>
      </c>
      <c r="I94" s="61">
        <v>4</v>
      </c>
      <c r="J94" s="61">
        <f t="shared" si="9"/>
        <v>4.0000000000000924E-2</v>
      </c>
      <c r="K94" s="41">
        <f t="shared" si="10"/>
        <v>0.26666666666667282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8.24</v>
      </c>
      <c r="S94" s="70">
        <v>8.0762499999999999</v>
      </c>
      <c r="T94" s="61">
        <v>0.242940762</v>
      </c>
      <c r="U94" s="61">
        <v>2</v>
      </c>
      <c r="V94" s="70">
        <f t="shared" si="11"/>
        <v>0.16375000000000028</v>
      </c>
      <c r="W94" s="41">
        <f t="shared" si="8"/>
        <v>0.67403262693314625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16.149999999999999</v>
      </c>
      <c r="G95" s="64">
        <v>16.05</v>
      </c>
      <c r="H95" s="80">
        <v>0.15</v>
      </c>
      <c r="I95" s="64">
        <v>4</v>
      </c>
      <c r="J95" s="64">
        <f t="shared" si="9"/>
        <v>9.9999999999997868E-2</v>
      </c>
      <c r="K95" s="44">
        <f t="shared" si="10"/>
        <v>0.66666666666665253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16.149999999999999</v>
      </c>
      <c r="S95" s="80">
        <v>15.99164992</v>
      </c>
      <c r="T95" s="64">
        <v>0.23861923800000001</v>
      </c>
      <c r="U95" s="64">
        <v>2</v>
      </c>
      <c r="V95" s="80">
        <f t="shared" si="11"/>
        <v>0.15835007999999817</v>
      </c>
      <c r="W95" s="44">
        <f t="shared" si="8"/>
        <v>0.66360986367745489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82"/>
  <sheetViews>
    <sheetView topLeftCell="A2" zoomScale="70" zoomScaleNormal="70" zoomScalePageLayoutView="85" workbookViewId="0">
      <selection activeCell="A3" sqref="A3"/>
    </sheetView>
  </sheetViews>
  <sheetFormatPr defaultRowHeight="15" x14ac:dyDescent="0.25"/>
  <cols>
    <col min="1" max="1" width="28.42578125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5.28515625" style="39" bestFit="1" customWidth="1"/>
    <col min="12" max="12" width="9.140625" style="9"/>
    <col min="13" max="13" width="28.42578125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446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103</v>
      </c>
      <c r="G14" s="71">
        <v>104.5</v>
      </c>
      <c r="H14" s="68">
        <f>G14*0.04</f>
        <v>4.18</v>
      </c>
      <c r="I14" s="68">
        <v>4</v>
      </c>
      <c r="J14" s="72">
        <v>-1.4354066985645932</v>
      </c>
      <c r="K14" s="41">
        <f>(F14-G14)/(G14*0.04)</f>
        <v>-0.35885167464114837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</v>
      </c>
      <c r="G15" s="71">
        <v>109.24</v>
      </c>
      <c r="H15" s="68">
        <f>1</f>
        <v>1</v>
      </c>
      <c r="I15" s="68">
        <v>4</v>
      </c>
      <c r="J15" s="72">
        <v>-0.21969974368362769</v>
      </c>
      <c r="K15" s="41">
        <f>(F15-G15)/1</f>
        <v>-0.23999999999999488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5.3</v>
      </c>
      <c r="G16" s="71">
        <v>5.44</v>
      </c>
      <c r="H16" s="68">
        <f>((12.5-0.53*G16)/200)*G16</f>
        <v>0.26157695999999997</v>
      </c>
      <c r="I16" s="68">
        <v>4</v>
      </c>
      <c r="J16" s="72">
        <v>-2.5735294117647163</v>
      </c>
      <c r="K16" s="41">
        <f>(F16-G16)/(((12.5-0.53*G16)/2/100)*G16)</f>
        <v>-0.53521533394990362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5.4</v>
      </c>
      <c r="G17" s="71">
        <v>5.33</v>
      </c>
      <c r="H17" s="68">
        <f>((12.5-0.53*G17)/200)*G17</f>
        <v>0.25784141500000002</v>
      </c>
      <c r="I17" s="68">
        <v>4</v>
      </c>
      <c r="J17" s="72">
        <v>1.3133208255159527</v>
      </c>
      <c r="K17" s="41">
        <f t="shared" ref="K17:K20" si="0">(F17-G17)/(((12.5-0.53*G17)/2/100)*G17)</f>
        <v>0.27148470310714157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13.3</v>
      </c>
      <c r="G19" s="71">
        <v>13.91</v>
      </c>
      <c r="H19" s="68">
        <f>((12.5-0.53*G19)/200)*G19</f>
        <v>0.356631535</v>
      </c>
      <c r="I19" s="68">
        <v>4</v>
      </c>
      <c r="J19" s="72">
        <v>-4.3853342918763438</v>
      </c>
      <c r="K19" s="41">
        <f t="shared" si="0"/>
        <v>-1.7104488530437989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13.8</v>
      </c>
      <c r="G20" s="71">
        <v>13.37</v>
      </c>
      <c r="H20" s="68">
        <f>((12.5-0.53*G20)/200)*G20</f>
        <v>0.36191921499999996</v>
      </c>
      <c r="I20" s="68">
        <v>4</v>
      </c>
      <c r="J20" s="72">
        <v>3.2161555721765258</v>
      </c>
      <c r="K20" s="41">
        <f t="shared" si="0"/>
        <v>1.1881104461392069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9.83</v>
      </c>
      <c r="G22" s="71">
        <v>9.4600000000000009</v>
      </c>
      <c r="H22" s="68">
        <f>G22*0.075</f>
        <v>0.70950000000000002</v>
      </c>
      <c r="I22" s="68">
        <v>4</v>
      </c>
      <c r="J22" s="72">
        <v>3.9112050739957631</v>
      </c>
      <c r="K22" s="41">
        <f>(F22-G22)/(0.075*G22)</f>
        <v>0.52149400986610173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5.97</v>
      </c>
      <c r="G23" s="59">
        <v>5.7044487056184181</v>
      </c>
      <c r="H23" s="19">
        <f t="shared" ref="H23:H25" si="1">G23*0.075</f>
        <v>0.42783365292138137</v>
      </c>
      <c r="I23" s="19">
        <v>4</v>
      </c>
      <c r="J23" s="43">
        <v>4.6551614027142572</v>
      </c>
      <c r="K23" s="41">
        <f>(F23-G23)/(0.075*G23)</f>
        <v>0.62068818702856765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10.6</v>
      </c>
      <c r="G24" s="59">
        <v>10.657095742554466</v>
      </c>
      <c r="H24" s="19">
        <f t="shared" si="1"/>
        <v>0.79928218069158496</v>
      </c>
      <c r="I24" s="19">
        <v>4</v>
      </c>
      <c r="J24" s="43">
        <v>-0.53575330403084676</v>
      </c>
      <c r="K24" s="41">
        <f>(F24-G24)/(0.075*G24)</f>
        <v>-7.1433773870779566E-2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17.8</v>
      </c>
      <c r="G25" s="59">
        <v>18.223399158355363</v>
      </c>
      <c r="H25" s="19">
        <f t="shared" si="1"/>
        <v>1.3667549368766523</v>
      </c>
      <c r="I25" s="19">
        <v>4</v>
      </c>
      <c r="J25" s="43">
        <v>-2.3233819040902448</v>
      </c>
      <c r="K25" s="41">
        <f>(F25-G25)/(0.075*G25)</f>
        <v>-0.30978425387869929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77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77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52</v>
      </c>
      <c r="B28" s="18" t="s">
        <v>44</v>
      </c>
      <c r="C28" s="19">
        <v>15</v>
      </c>
      <c r="D28" s="20" t="s">
        <v>45</v>
      </c>
      <c r="E28" s="19" t="s">
        <v>46</v>
      </c>
      <c r="F28" s="59">
        <v>5.5</v>
      </c>
      <c r="G28" s="36">
        <v>5.6594135842582718</v>
      </c>
      <c r="H28" s="19">
        <f t="shared" ref="H28:H30" si="2">G28*0.075</f>
        <v>0.4244560188193704</v>
      </c>
      <c r="I28" s="19">
        <v>4</v>
      </c>
      <c r="J28" s="43">
        <v>-2.8167862603588936</v>
      </c>
      <c r="K28" s="41">
        <f>(F28-G28)/(0.075*G28)</f>
        <v>-0.37557150138118578</v>
      </c>
      <c r="M28" s="17" t="s">
        <v>52</v>
      </c>
      <c r="N28" s="18" t="s">
        <v>44</v>
      </c>
      <c r="O28" s="19">
        <v>15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51</v>
      </c>
      <c r="B29" s="18" t="s">
        <v>44</v>
      </c>
      <c r="C29" s="19">
        <v>16</v>
      </c>
      <c r="D29" s="20" t="s">
        <v>45</v>
      </c>
      <c r="E29" s="19" t="s">
        <v>46</v>
      </c>
      <c r="F29" s="59">
        <v>10.3</v>
      </c>
      <c r="G29" s="36">
        <v>10.657095742554466</v>
      </c>
      <c r="H29" s="19">
        <f t="shared" si="2"/>
        <v>0.79928218069158496</v>
      </c>
      <c r="I29" s="19">
        <v>4</v>
      </c>
      <c r="J29" s="43">
        <v>-3.350779153916756</v>
      </c>
      <c r="K29" s="41">
        <f>(F29-G29)/(0.075*G29)</f>
        <v>-0.44677055385556752</v>
      </c>
      <c r="M29" s="17" t="s">
        <v>51</v>
      </c>
      <c r="N29" s="18" t="s">
        <v>44</v>
      </c>
      <c r="O29" s="19">
        <v>16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50</v>
      </c>
      <c r="B30" s="18" t="s">
        <v>44</v>
      </c>
      <c r="C30" s="19">
        <v>17</v>
      </c>
      <c r="D30" s="20" t="s">
        <v>45</v>
      </c>
      <c r="E30" s="19" t="s">
        <v>46</v>
      </c>
      <c r="F30" s="59">
        <v>17.899999999999999</v>
      </c>
      <c r="G30" s="36">
        <v>18.088411016441619</v>
      </c>
      <c r="H30" s="19">
        <f t="shared" si="2"/>
        <v>1.3566308262331213</v>
      </c>
      <c r="I30" s="19">
        <v>4</v>
      </c>
      <c r="J30" s="43">
        <v>-1.0416117605375184</v>
      </c>
      <c r="K30" s="41">
        <f>(F30-G30)/(0.075*G30)</f>
        <v>-0.13888156807166913</v>
      </c>
      <c r="M30" s="17" t="s">
        <v>50</v>
      </c>
      <c r="N30" s="18" t="s">
        <v>44</v>
      </c>
      <c r="O30" s="19">
        <v>17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72</v>
      </c>
      <c r="B31" s="18" t="s">
        <v>44</v>
      </c>
      <c r="C31" s="19">
        <v>18</v>
      </c>
      <c r="D31" s="20" t="s">
        <v>45</v>
      </c>
      <c r="E31" s="19" t="s">
        <v>46</v>
      </c>
      <c r="F31" s="59" t="s">
        <v>77</v>
      </c>
      <c r="G31" s="36">
        <v>0</v>
      </c>
      <c r="H31" s="19"/>
      <c r="I31" s="19"/>
      <c r="J31" s="74"/>
      <c r="K31" s="41"/>
      <c r="M31" s="17" t="s">
        <v>72</v>
      </c>
      <c r="N31" s="18" t="s">
        <v>44</v>
      </c>
      <c r="O31" s="19">
        <v>18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73</v>
      </c>
      <c r="B32" s="18" t="s">
        <v>44</v>
      </c>
      <c r="C32" s="19">
        <v>19</v>
      </c>
      <c r="D32" s="20" t="s">
        <v>45</v>
      </c>
      <c r="E32" s="19" t="s">
        <v>46</v>
      </c>
      <c r="F32" s="59" t="s">
        <v>77</v>
      </c>
      <c r="G32" s="36">
        <v>0</v>
      </c>
      <c r="H32" s="19"/>
      <c r="I32" s="19"/>
      <c r="J32" s="74"/>
      <c r="K32" s="41"/>
      <c r="M32" s="17" t="s">
        <v>73</v>
      </c>
      <c r="N32" s="18" t="s">
        <v>44</v>
      </c>
      <c r="O32" s="19">
        <v>19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17" t="s">
        <v>27</v>
      </c>
      <c r="B33" s="18" t="s">
        <v>13</v>
      </c>
      <c r="C33" s="19">
        <v>43</v>
      </c>
      <c r="D33" s="20" t="s">
        <v>28</v>
      </c>
      <c r="E33" s="19" t="s">
        <v>24</v>
      </c>
      <c r="F33" s="58">
        <v>86.1</v>
      </c>
      <c r="G33" s="19">
        <v>80.45</v>
      </c>
      <c r="H33" s="36">
        <v>6.0337500000000004</v>
      </c>
      <c r="I33" s="19">
        <v>4</v>
      </c>
      <c r="J33" s="19">
        <v>7</v>
      </c>
      <c r="K33" s="40">
        <v>0.94</v>
      </c>
      <c r="M33" s="17" t="s">
        <v>27</v>
      </c>
      <c r="N33" s="18" t="s">
        <v>13</v>
      </c>
      <c r="O33" s="19">
        <v>43</v>
      </c>
      <c r="P33" s="20" t="s">
        <v>28</v>
      </c>
      <c r="Q33" s="19" t="s">
        <v>24</v>
      </c>
      <c r="R33" s="58">
        <v>86.1</v>
      </c>
      <c r="S33" s="19" t="s">
        <v>130</v>
      </c>
      <c r="T33" s="19" t="s">
        <v>131</v>
      </c>
      <c r="U33" s="19">
        <v>1</v>
      </c>
      <c r="V33" s="19">
        <v>5</v>
      </c>
      <c r="W33" s="40">
        <v>1.38</v>
      </c>
    </row>
    <row r="34" spans="1:23" x14ac:dyDescent="0.25">
      <c r="A34" s="17" t="s">
        <v>25</v>
      </c>
      <c r="B34" s="18" t="s">
        <v>13</v>
      </c>
      <c r="C34" s="19">
        <v>44</v>
      </c>
      <c r="D34" s="20" t="s">
        <v>28</v>
      </c>
      <c r="E34" s="19" t="s">
        <v>24</v>
      </c>
      <c r="F34" s="58">
        <v>41.4</v>
      </c>
      <c r="G34" s="19">
        <v>39.700000000000003</v>
      </c>
      <c r="H34" s="36">
        <v>2.9775</v>
      </c>
      <c r="I34" s="19">
        <v>4</v>
      </c>
      <c r="J34" s="19">
        <v>4</v>
      </c>
      <c r="K34" s="40">
        <v>0.56999999999999995</v>
      </c>
      <c r="M34" s="17" t="s">
        <v>25</v>
      </c>
      <c r="N34" s="18" t="s">
        <v>13</v>
      </c>
      <c r="O34" s="19">
        <v>44</v>
      </c>
      <c r="P34" s="20" t="s">
        <v>28</v>
      </c>
      <c r="Q34" s="19" t="s">
        <v>24</v>
      </c>
      <c r="R34" s="58">
        <v>41.4</v>
      </c>
      <c r="S34" s="19" t="s">
        <v>132</v>
      </c>
      <c r="T34" s="19" t="s">
        <v>133</v>
      </c>
      <c r="U34" s="19">
        <v>1</v>
      </c>
      <c r="V34" s="19">
        <v>3</v>
      </c>
      <c r="W34" s="40">
        <v>0.93</v>
      </c>
    </row>
    <row r="35" spans="1:23" x14ac:dyDescent="0.25">
      <c r="A35" s="17" t="s">
        <v>19</v>
      </c>
      <c r="B35" s="18" t="s">
        <v>13</v>
      </c>
      <c r="C35" s="19">
        <v>45</v>
      </c>
      <c r="D35" s="20" t="s">
        <v>28</v>
      </c>
      <c r="E35" s="19" t="s">
        <v>24</v>
      </c>
      <c r="F35" s="58">
        <v>155</v>
      </c>
      <c r="G35" s="19">
        <v>151.80000000000001</v>
      </c>
      <c r="H35" s="36">
        <v>11.385</v>
      </c>
      <c r="I35" s="19">
        <v>4</v>
      </c>
      <c r="J35" s="19">
        <v>2</v>
      </c>
      <c r="K35" s="40">
        <v>0.28000000000000003</v>
      </c>
      <c r="M35" s="17" t="s">
        <v>19</v>
      </c>
      <c r="N35" s="18" t="s">
        <v>13</v>
      </c>
      <c r="O35" s="19">
        <v>45</v>
      </c>
      <c r="P35" s="20" t="s">
        <v>28</v>
      </c>
      <c r="Q35" s="19" t="s">
        <v>24</v>
      </c>
      <c r="R35" s="58">
        <v>155</v>
      </c>
      <c r="S35" s="19" t="s">
        <v>134</v>
      </c>
      <c r="T35" s="19" t="s">
        <v>135</v>
      </c>
      <c r="U35" s="19">
        <v>1</v>
      </c>
      <c r="V35" s="19">
        <v>2</v>
      </c>
      <c r="W35" s="40">
        <v>0.73</v>
      </c>
    </row>
    <row r="36" spans="1:23" x14ac:dyDescent="0.25">
      <c r="A36" s="17" t="s">
        <v>17</v>
      </c>
      <c r="B36" s="18" t="s">
        <v>13</v>
      </c>
      <c r="C36" s="19">
        <v>46</v>
      </c>
      <c r="D36" s="20" t="s">
        <v>28</v>
      </c>
      <c r="E36" s="19" t="s">
        <v>24</v>
      </c>
      <c r="F36" s="58">
        <v>148</v>
      </c>
      <c r="G36" s="19">
        <v>144.30000000000001</v>
      </c>
      <c r="H36" s="36">
        <v>10.8225</v>
      </c>
      <c r="I36" s="19">
        <v>4</v>
      </c>
      <c r="J36" s="19">
        <v>3</v>
      </c>
      <c r="K36" s="40">
        <v>0.34</v>
      </c>
      <c r="M36" s="17" t="s">
        <v>17</v>
      </c>
      <c r="N36" s="18" t="s">
        <v>13</v>
      </c>
      <c r="O36" s="19">
        <v>46</v>
      </c>
      <c r="P36" s="20" t="s">
        <v>28</v>
      </c>
      <c r="Q36" s="19" t="s">
        <v>24</v>
      </c>
      <c r="R36" s="58">
        <v>148</v>
      </c>
      <c r="S36" s="19" t="s">
        <v>136</v>
      </c>
      <c r="T36" s="19" t="s">
        <v>137</v>
      </c>
      <c r="U36" s="19">
        <v>1</v>
      </c>
      <c r="V36" s="19">
        <v>2</v>
      </c>
      <c r="W36" s="40">
        <v>0.77</v>
      </c>
    </row>
    <row r="37" spans="1:23" x14ac:dyDescent="0.25">
      <c r="A37" s="17" t="s">
        <v>22</v>
      </c>
      <c r="B37" s="18" t="s">
        <v>13</v>
      </c>
      <c r="C37" s="19">
        <v>47</v>
      </c>
      <c r="D37" s="20" t="s">
        <v>26</v>
      </c>
      <c r="E37" s="19" t="s">
        <v>24</v>
      </c>
      <c r="F37" s="58">
        <v>104</v>
      </c>
      <c r="G37" s="19">
        <v>100.8</v>
      </c>
      <c r="H37" s="36">
        <v>7.56</v>
      </c>
      <c r="I37" s="19">
        <v>4</v>
      </c>
      <c r="J37" s="19">
        <v>3</v>
      </c>
      <c r="K37" s="40">
        <v>0.42</v>
      </c>
      <c r="M37" s="17" t="s">
        <v>22</v>
      </c>
      <c r="N37" s="18" t="s">
        <v>13</v>
      </c>
      <c r="O37" s="19">
        <v>47</v>
      </c>
      <c r="P37" s="20" t="s">
        <v>26</v>
      </c>
      <c r="Q37" s="19" t="s">
        <v>24</v>
      </c>
      <c r="R37" s="58">
        <v>104</v>
      </c>
      <c r="S37" s="19" t="s">
        <v>138</v>
      </c>
      <c r="T37" s="19" t="s">
        <v>139</v>
      </c>
      <c r="U37" s="19">
        <v>1</v>
      </c>
      <c r="V37" s="19">
        <v>1</v>
      </c>
      <c r="W37" s="40">
        <v>0.32</v>
      </c>
    </row>
    <row r="38" spans="1:23" x14ac:dyDescent="0.25">
      <c r="A38" s="17" t="s">
        <v>27</v>
      </c>
      <c r="B38" s="18" t="s">
        <v>13</v>
      </c>
      <c r="C38" s="19">
        <v>48</v>
      </c>
      <c r="D38" s="20" t="s">
        <v>26</v>
      </c>
      <c r="E38" s="19" t="s">
        <v>24</v>
      </c>
      <c r="F38" s="58">
        <v>148</v>
      </c>
      <c r="G38" s="19">
        <v>147.69999999999999</v>
      </c>
      <c r="H38" s="36">
        <v>11.077499999999999</v>
      </c>
      <c r="I38" s="19">
        <v>4</v>
      </c>
      <c r="J38" s="19">
        <v>0</v>
      </c>
      <c r="K38" s="40">
        <v>0.03</v>
      </c>
      <c r="M38" s="17" t="s">
        <v>27</v>
      </c>
      <c r="N38" s="18" t="s">
        <v>13</v>
      </c>
      <c r="O38" s="19">
        <v>48</v>
      </c>
      <c r="P38" s="20" t="s">
        <v>26</v>
      </c>
      <c r="Q38" s="19" t="s">
        <v>24</v>
      </c>
      <c r="R38" s="58">
        <v>148</v>
      </c>
      <c r="S38" s="19" t="s">
        <v>140</v>
      </c>
      <c r="T38" s="19" t="s">
        <v>141</v>
      </c>
      <c r="U38" s="19">
        <v>1</v>
      </c>
      <c r="V38" s="19">
        <v>0</v>
      </c>
      <c r="W38" s="40">
        <v>0.12</v>
      </c>
    </row>
    <row r="39" spans="1:23" x14ac:dyDescent="0.25">
      <c r="A39" s="17" t="s">
        <v>21</v>
      </c>
      <c r="B39" s="18" t="s">
        <v>13</v>
      </c>
      <c r="C39" s="19">
        <v>49</v>
      </c>
      <c r="D39" s="20" t="s">
        <v>26</v>
      </c>
      <c r="E39" s="19" t="s">
        <v>24</v>
      </c>
      <c r="F39" s="58">
        <v>60.7</v>
      </c>
      <c r="G39" s="19">
        <v>57.98</v>
      </c>
      <c r="H39" s="36">
        <v>4.3484999999999996</v>
      </c>
      <c r="I39" s="19">
        <v>4</v>
      </c>
      <c r="J39" s="19">
        <v>5</v>
      </c>
      <c r="K39" s="40">
        <v>0.63</v>
      </c>
      <c r="M39" s="17" t="s">
        <v>21</v>
      </c>
      <c r="N39" s="18" t="s">
        <v>13</v>
      </c>
      <c r="O39" s="19">
        <v>49</v>
      </c>
      <c r="P39" s="20" t="s">
        <v>26</v>
      </c>
      <c r="Q39" s="19" t="s">
        <v>24</v>
      </c>
      <c r="R39" s="58">
        <v>60.7</v>
      </c>
      <c r="S39" s="19" t="s">
        <v>142</v>
      </c>
      <c r="T39" s="19" t="s">
        <v>143</v>
      </c>
      <c r="U39" s="19">
        <v>1</v>
      </c>
      <c r="V39" s="19">
        <v>6</v>
      </c>
      <c r="W39" s="40">
        <v>1.25</v>
      </c>
    </row>
    <row r="40" spans="1:23" x14ac:dyDescent="0.25">
      <c r="A40" s="17" t="s">
        <v>19</v>
      </c>
      <c r="B40" s="18" t="s">
        <v>13</v>
      </c>
      <c r="C40" s="19">
        <v>50</v>
      </c>
      <c r="D40" s="20" t="s">
        <v>26</v>
      </c>
      <c r="E40" s="19" t="s">
        <v>24</v>
      </c>
      <c r="F40" s="58">
        <v>60.8</v>
      </c>
      <c r="G40" s="19">
        <v>61.32</v>
      </c>
      <c r="H40" s="36">
        <v>4.5990000000000002</v>
      </c>
      <c r="I40" s="19">
        <v>4</v>
      </c>
      <c r="J40" s="19">
        <v>-1</v>
      </c>
      <c r="K40" s="40">
        <v>-0.11</v>
      </c>
      <c r="M40" s="17" t="s">
        <v>19</v>
      </c>
      <c r="N40" s="18" t="s">
        <v>13</v>
      </c>
      <c r="O40" s="19">
        <v>50</v>
      </c>
      <c r="P40" s="20" t="s">
        <v>26</v>
      </c>
      <c r="Q40" s="19" t="s">
        <v>24</v>
      </c>
      <c r="R40" s="58">
        <v>60.8</v>
      </c>
      <c r="S40" s="19" t="s">
        <v>144</v>
      </c>
      <c r="T40" s="19" t="s">
        <v>145</v>
      </c>
      <c r="U40" s="19">
        <v>1</v>
      </c>
      <c r="V40" s="19">
        <v>-2</v>
      </c>
      <c r="W40" s="40">
        <v>-0.4</v>
      </c>
    </row>
    <row r="41" spans="1:23" x14ac:dyDescent="0.25">
      <c r="A41" s="17" t="s">
        <v>17</v>
      </c>
      <c r="B41" s="18" t="s">
        <v>13</v>
      </c>
      <c r="C41" s="19">
        <v>51</v>
      </c>
      <c r="D41" s="20" t="s">
        <v>26</v>
      </c>
      <c r="E41" s="19" t="s">
        <v>24</v>
      </c>
      <c r="F41" s="58">
        <v>65.7</v>
      </c>
      <c r="G41" s="19">
        <v>68.13</v>
      </c>
      <c r="H41" s="36">
        <v>5.1097499999999991</v>
      </c>
      <c r="I41" s="19">
        <v>4</v>
      </c>
      <c r="J41" s="19">
        <v>-4</v>
      </c>
      <c r="K41" s="40">
        <v>-0.48</v>
      </c>
      <c r="M41" s="17" t="s">
        <v>17</v>
      </c>
      <c r="N41" s="18" t="s">
        <v>13</v>
      </c>
      <c r="O41" s="19">
        <v>51</v>
      </c>
      <c r="P41" s="20" t="s">
        <v>26</v>
      </c>
      <c r="Q41" s="19" t="s">
        <v>24</v>
      </c>
      <c r="R41" s="58">
        <v>65.7</v>
      </c>
      <c r="S41" s="19" t="s">
        <v>146</v>
      </c>
      <c r="T41" s="19" t="s">
        <v>147</v>
      </c>
      <c r="U41" s="19">
        <v>1</v>
      </c>
      <c r="V41" s="19">
        <v>-3</v>
      </c>
      <c r="W41" s="40">
        <v>-0.93</v>
      </c>
    </row>
    <row r="42" spans="1:23" x14ac:dyDescent="0.25">
      <c r="A42" s="17" t="s">
        <v>16</v>
      </c>
      <c r="B42" s="18" t="s">
        <v>13</v>
      </c>
      <c r="C42" s="19">
        <v>52</v>
      </c>
      <c r="D42" s="20" t="s">
        <v>23</v>
      </c>
      <c r="E42" s="19" t="s">
        <v>24</v>
      </c>
      <c r="F42" s="58">
        <v>130</v>
      </c>
      <c r="G42" s="19">
        <v>135.80000000000001</v>
      </c>
      <c r="H42" s="36">
        <v>10.185</v>
      </c>
      <c r="I42" s="19">
        <v>4</v>
      </c>
      <c r="J42" s="19">
        <v>-4</v>
      </c>
      <c r="K42" s="40">
        <v>-0.56999999999999995</v>
      </c>
      <c r="M42" s="17" t="s">
        <v>16</v>
      </c>
      <c r="N42" s="18" t="s">
        <v>13</v>
      </c>
      <c r="O42" s="19">
        <v>52</v>
      </c>
      <c r="P42" s="20" t="s">
        <v>23</v>
      </c>
      <c r="Q42" s="19" t="s">
        <v>24</v>
      </c>
      <c r="R42" s="58">
        <v>130</v>
      </c>
      <c r="S42" s="19" t="s">
        <v>148</v>
      </c>
      <c r="T42" s="19" t="s">
        <v>149</v>
      </c>
      <c r="U42" s="19">
        <v>1</v>
      </c>
      <c r="V42" s="19">
        <v>-2</v>
      </c>
      <c r="W42" s="40">
        <v>-0.65</v>
      </c>
    </row>
    <row r="43" spans="1:23" x14ac:dyDescent="0.25">
      <c r="A43" s="17" t="s">
        <v>12</v>
      </c>
      <c r="B43" s="18" t="s">
        <v>13</v>
      </c>
      <c r="C43" s="19">
        <v>53</v>
      </c>
      <c r="D43" s="20" t="s">
        <v>23</v>
      </c>
      <c r="E43" s="19" t="s">
        <v>24</v>
      </c>
      <c r="F43" s="58">
        <v>57.7</v>
      </c>
      <c r="G43" s="19">
        <v>60.38</v>
      </c>
      <c r="H43" s="36">
        <v>4.5285000000000002</v>
      </c>
      <c r="I43" s="19">
        <v>4</v>
      </c>
      <c r="J43" s="19">
        <v>-4</v>
      </c>
      <c r="K43" s="40">
        <v>-0.59</v>
      </c>
      <c r="M43" s="17" t="s">
        <v>12</v>
      </c>
      <c r="N43" s="18" t="s">
        <v>13</v>
      </c>
      <c r="O43" s="19">
        <v>53</v>
      </c>
      <c r="P43" s="20" t="s">
        <v>23</v>
      </c>
      <c r="Q43" s="19" t="s">
        <v>24</v>
      </c>
      <c r="R43" s="58">
        <v>57.7</v>
      </c>
      <c r="S43" s="19" t="s">
        <v>150</v>
      </c>
      <c r="T43" s="19" t="s">
        <v>151</v>
      </c>
      <c r="U43" s="19">
        <v>1</v>
      </c>
      <c r="V43" s="19">
        <v>-3</v>
      </c>
      <c r="W43" s="40">
        <v>-0.5</v>
      </c>
    </row>
    <row r="44" spans="1:23" x14ac:dyDescent="0.25">
      <c r="A44" s="17" t="s">
        <v>27</v>
      </c>
      <c r="B44" s="18" t="s">
        <v>13</v>
      </c>
      <c r="C44" s="19">
        <v>54</v>
      </c>
      <c r="D44" s="20" t="s">
        <v>23</v>
      </c>
      <c r="E44" s="19" t="s">
        <v>24</v>
      </c>
      <c r="F44" s="58">
        <v>203</v>
      </c>
      <c r="G44" s="19">
        <v>216.1</v>
      </c>
      <c r="H44" s="36">
        <v>16.2075</v>
      </c>
      <c r="I44" s="19">
        <v>4</v>
      </c>
      <c r="J44" s="19">
        <v>-6</v>
      </c>
      <c r="K44" s="40">
        <v>-0.81</v>
      </c>
      <c r="M44" s="17" t="s">
        <v>27</v>
      </c>
      <c r="N44" s="18" t="s">
        <v>13</v>
      </c>
      <c r="O44" s="19">
        <v>54</v>
      </c>
      <c r="P44" s="20" t="s">
        <v>23</v>
      </c>
      <c r="Q44" s="19" t="s">
        <v>24</v>
      </c>
      <c r="R44" s="58">
        <v>203</v>
      </c>
      <c r="S44" s="19" t="s">
        <v>152</v>
      </c>
      <c r="T44" s="19" t="s">
        <v>153</v>
      </c>
      <c r="U44" s="19">
        <v>1</v>
      </c>
      <c r="V44" s="19">
        <v>-5</v>
      </c>
      <c r="W44" s="40">
        <v>-1.25</v>
      </c>
    </row>
    <row r="45" spans="1:23" x14ac:dyDescent="0.25">
      <c r="A45" s="17" t="s">
        <v>20</v>
      </c>
      <c r="B45" s="18" t="s">
        <v>13</v>
      </c>
      <c r="C45" s="19">
        <v>55</v>
      </c>
      <c r="D45" s="20" t="s">
        <v>23</v>
      </c>
      <c r="E45" s="19" t="s">
        <v>24</v>
      </c>
      <c r="F45" s="58">
        <v>46.5</v>
      </c>
      <c r="G45" s="19">
        <v>55.59</v>
      </c>
      <c r="H45" s="36">
        <v>4.1692499999999999</v>
      </c>
      <c r="I45" s="19">
        <v>4</v>
      </c>
      <c r="J45" s="19">
        <v>-16</v>
      </c>
      <c r="K45" s="89">
        <v>-2.1800000000000002</v>
      </c>
      <c r="M45" s="17" t="s">
        <v>20</v>
      </c>
      <c r="N45" s="18" t="s">
        <v>13</v>
      </c>
      <c r="O45" s="19">
        <v>55</v>
      </c>
      <c r="P45" s="20" t="s">
        <v>23</v>
      </c>
      <c r="Q45" s="19" t="s">
        <v>24</v>
      </c>
      <c r="R45" s="58">
        <v>46.5</v>
      </c>
      <c r="S45" s="19" t="s">
        <v>154</v>
      </c>
      <c r="T45" s="19" t="s">
        <v>155</v>
      </c>
      <c r="U45" s="19">
        <v>1</v>
      </c>
      <c r="V45" s="19">
        <v>-11</v>
      </c>
      <c r="W45" s="40">
        <v>-0.75</v>
      </c>
    </row>
    <row r="46" spans="1:23" x14ac:dyDescent="0.25">
      <c r="A46" s="17" t="s">
        <v>19</v>
      </c>
      <c r="B46" s="18" t="s">
        <v>13</v>
      </c>
      <c r="C46" s="19">
        <v>56</v>
      </c>
      <c r="D46" s="20" t="s">
        <v>23</v>
      </c>
      <c r="E46" s="19" t="s">
        <v>24</v>
      </c>
      <c r="F46" s="58">
        <v>101</v>
      </c>
      <c r="G46" s="19">
        <v>109.5</v>
      </c>
      <c r="H46" s="36">
        <v>8.2125000000000004</v>
      </c>
      <c r="I46" s="19">
        <v>4</v>
      </c>
      <c r="J46" s="19">
        <v>-8</v>
      </c>
      <c r="K46" s="40">
        <v>-1.04</v>
      </c>
      <c r="M46" s="17" t="s">
        <v>19</v>
      </c>
      <c r="N46" s="18" t="s">
        <v>13</v>
      </c>
      <c r="O46" s="19">
        <v>56</v>
      </c>
      <c r="P46" s="20" t="s">
        <v>23</v>
      </c>
      <c r="Q46" s="19" t="s">
        <v>24</v>
      </c>
      <c r="R46" s="58">
        <v>101</v>
      </c>
      <c r="S46" s="19" t="s">
        <v>156</v>
      </c>
      <c r="T46" s="19" t="s">
        <v>157</v>
      </c>
      <c r="U46" s="19">
        <v>1</v>
      </c>
      <c r="V46" s="19">
        <v>-5</v>
      </c>
      <c r="W46" s="40">
        <v>-0.92</v>
      </c>
    </row>
    <row r="47" spans="1:23" x14ac:dyDescent="0.25">
      <c r="A47" s="17" t="s">
        <v>17</v>
      </c>
      <c r="B47" s="18" t="s">
        <v>13</v>
      </c>
      <c r="C47" s="19">
        <v>57</v>
      </c>
      <c r="D47" s="20" t="s">
        <v>23</v>
      </c>
      <c r="E47" s="19" t="s">
        <v>24</v>
      </c>
      <c r="F47" s="58">
        <v>107</v>
      </c>
      <c r="G47" s="19">
        <v>112.9</v>
      </c>
      <c r="H47" s="36">
        <v>8.4674999999999994</v>
      </c>
      <c r="I47" s="19">
        <v>4</v>
      </c>
      <c r="J47" s="19">
        <v>-5</v>
      </c>
      <c r="K47" s="41">
        <v>-0.7</v>
      </c>
      <c r="M47" s="17" t="s">
        <v>17</v>
      </c>
      <c r="N47" s="18" t="s">
        <v>13</v>
      </c>
      <c r="O47" s="19">
        <v>57</v>
      </c>
      <c r="P47" s="20" t="s">
        <v>23</v>
      </c>
      <c r="Q47" s="19" t="s">
        <v>24</v>
      </c>
      <c r="R47" s="58">
        <v>107</v>
      </c>
      <c r="S47" s="19" t="s">
        <v>158</v>
      </c>
      <c r="T47" s="19" t="s">
        <v>159</v>
      </c>
      <c r="U47" s="19">
        <v>1</v>
      </c>
      <c r="V47" s="19">
        <v>-3</v>
      </c>
      <c r="W47" s="40">
        <v>-0.5</v>
      </c>
    </row>
    <row r="48" spans="1:23" x14ac:dyDescent="0.25">
      <c r="A48" s="17" t="s">
        <v>22</v>
      </c>
      <c r="B48" s="18" t="s">
        <v>13</v>
      </c>
      <c r="C48" s="19">
        <v>58</v>
      </c>
      <c r="D48" s="20" t="s">
        <v>18</v>
      </c>
      <c r="E48" s="19" t="s">
        <v>15</v>
      </c>
      <c r="F48" s="58">
        <v>11.5</v>
      </c>
      <c r="G48" s="19">
        <v>11.52</v>
      </c>
      <c r="H48" s="36">
        <v>0.15</v>
      </c>
      <c r="I48" s="19">
        <v>4</v>
      </c>
      <c r="J48" s="36">
        <f>F48-G48</f>
        <v>-1.9999999999999574E-2</v>
      </c>
      <c r="K48" s="41">
        <f>(F48-G48)/H48</f>
        <v>-0.1333333333333305</v>
      </c>
      <c r="M48" s="17" t="s">
        <v>22</v>
      </c>
      <c r="N48" s="18" t="s">
        <v>13</v>
      </c>
      <c r="O48" s="19">
        <v>58</v>
      </c>
      <c r="P48" s="20" t="s">
        <v>18</v>
      </c>
      <c r="Q48" s="19" t="s">
        <v>15</v>
      </c>
      <c r="R48" s="58">
        <v>11.5</v>
      </c>
      <c r="S48" s="19" t="s">
        <v>194</v>
      </c>
      <c r="T48" s="96">
        <v>6.9842551597036492E-2</v>
      </c>
      <c r="U48" s="19">
        <v>1</v>
      </c>
      <c r="V48" s="19">
        <f>R48-S48</f>
        <v>-2.9999999999999361E-2</v>
      </c>
      <c r="W48" s="41">
        <f>(R48-S48)/T48</f>
        <v>-0.42953757149491512</v>
      </c>
    </row>
    <row r="49" spans="1:23" x14ac:dyDescent="0.25">
      <c r="A49" s="17" t="s">
        <v>16</v>
      </c>
      <c r="B49" s="18" t="s">
        <v>13</v>
      </c>
      <c r="C49" s="19">
        <v>59</v>
      </c>
      <c r="D49" s="20" t="s">
        <v>18</v>
      </c>
      <c r="E49" s="19" t="s">
        <v>15</v>
      </c>
      <c r="F49" s="58">
        <v>3.93</v>
      </c>
      <c r="G49" s="19">
        <v>3.92</v>
      </c>
      <c r="H49" s="36">
        <v>0.15</v>
      </c>
      <c r="I49" s="19">
        <v>4</v>
      </c>
      <c r="J49" s="36">
        <f t="shared" ref="J49:J56" si="3">F49-G49</f>
        <v>1.0000000000000231E-2</v>
      </c>
      <c r="K49" s="41">
        <f t="shared" ref="K49:K56" si="4">(F49-G49)/H49</f>
        <v>6.6666666666668206E-2</v>
      </c>
      <c r="M49" s="17" t="s">
        <v>16</v>
      </c>
      <c r="N49" s="18" t="s">
        <v>13</v>
      </c>
      <c r="O49" s="19">
        <v>59</v>
      </c>
      <c r="P49" s="20" t="s">
        <v>18</v>
      </c>
      <c r="Q49" s="19" t="s">
        <v>15</v>
      </c>
      <c r="R49" s="58">
        <v>3.93</v>
      </c>
      <c r="S49" s="19" t="s">
        <v>195</v>
      </c>
      <c r="T49" s="96">
        <v>7.8777868000000001E-2</v>
      </c>
      <c r="U49" s="19">
        <v>1</v>
      </c>
      <c r="V49" s="19">
        <f t="shared" ref="V49:V56" si="5">R49-S49</f>
        <v>-9.9999999999997868E-3</v>
      </c>
      <c r="W49" s="41">
        <f t="shared" ref="W49:W56" si="6">(R49-S49)/T49</f>
        <v>-0.12693920581856552</v>
      </c>
    </row>
    <row r="50" spans="1:23" x14ac:dyDescent="0.25">
      <c r="A50" s="17" t="s">
        <v>12</v>
      </c>
      <c r="B50" s="18" t="s">
        <v>13</v>
      </c>
      <c r="C50" s="19">
        <v>60</v>
      </c>
      <c r="D50" s="20" t="s">
        <v>18</v>
      </c>
      <c r="E50" s="19" t="s">
        <v>15</v>
      </c>
      <c r="F50" s="58">
        <v>15.91</v>
      </c>
      <c r="G50" s="19">
        <v>15.99</v>
      </c>
      <c r="H50" s="36">
        <v>0.15</v>
      </c>
      <c r="I50" s="19">
        <v>4</v>
      </c>
      <c r="J50" s="36">
        <f t="shared" si="3"/>
        <v>-8.0000000000000071E-2</v>
      </c>
      <c r="K50" s="41">
        <f t="shared" si="4"/>
        <v>-0.53333333333333388</v>
      </c>
      <c r="M50" s="17" t="s">
        <v>12</v>
      </c>
      <c r="N50" s="18" t="s">
        <v>13</v>
      </c>
      <c r="O50" s="19">
        <v>60</v>
      </c>
      <c r="P50" s="20" t="s">
        <v>18</v>
      </c>
      <c r="Q50" s="19" t="s">
        <v>15</v>
      </c>
      <c r="R50" s="58">
        <v>15.91</v>
      </c>
      <c r="S50" s="19" t="s">
        <v>196</v>
      </c>
      <c r="T50" s="96">
        <v>8.3734407999999996E-2</v>
      </c>
      <c r="U50" s="19">
        <v>1</v>
      </c>
      <c r="V50" s="19">
        <f t="shared" si="5"/>
        <v>-6.0000000000000497E-2</v>
      </c>
      <c r="W50" s="41">
        <f t="shared" si="6"/>
        <v>-0.71655131305162512</v>
      </c>
    </row>
    <row r="51" spans="1:23" x14ac:dyDescent="0.25">
      <c r="A51" s="17" t="s">
        <v>27</v>
      </c>
      <c r="B51" s="18" t="s">
        <v>13</v>
      </c>
      <c r="C51" s="19">
        <v>61</v>
      </c>
      <c r="D51" s="20" t="s">
        <v>18</v>
      </c>
      <c r="E51" s="19" t="s">
        <v>15</v>
      </c>
      <c r="F51" s="58">
        <v>16.03</v>
      </c>
      <c r="G51" s="19">
        <v>16.04</v>
      </c>
      <c r="H51" s="36">
        <v>0.15</v>
      </c>
      <c r="I51" s="19">
        <v>4</v>
      </c>
      <c r="J51" s="36">
        <f t="shared" si="3"/>
        <v>-9.9999999999980105E-3</v>
      </c>
      <c r="K51" s="41">
        <f t="shared" si="4"/>
        <v>-6.6666666666653412E-2</v>
      </c>
      <c r="M51" s="17" t="s">
        <v>27</v>
      </c>
      <c r="N51" s="18" t="s">
        <v>13</v>
      </c>
      <c r="O51" s="19">
        <v>61</v>
      </c>
      <c r="P51" s="20" t="s">
        <v>18</v>
      </c>
      <c r="Q51" s="19" t="s">
        <v>15</v>
      </c>
      <c r="R51" s="58">
        <v>16.03</v>
      </c>
      <c r="S51" s="19" t="s">
        <v>197</v>
      </c>
      <c r="T51" s="96">
        <v>8.7409444000000003E-2</v>
      </c>
      <c r="U51" s="19">
        <v>1</v>
      </c>
      <c r="V51" s="19">
        <f t="shared" si="5"/>
        <v>-4.9999999999997158E-2</v>
      </c>
      <c r="W51" s="41">
        <f t="shared" si="6"/>
        <v>-0.57202057022576591</v>
      </c>
    </row>
    <row r="52" spans="1:23" x14ac:dyDescent="0.25">
      <c r="A52" s="17" t="s">
        <v>21</v>
      </c>
      <c r="B52" s="18" t="s">
        <v>13</v>
      </c>
      <c r="C52" s="19">
        <v>62</v>
      </c>
      <c r="D52" s="20" t="s">
        <v>18</v>
      </c>
      <c r="E52" s="19" t="s">
        <v>15</v>
      </c>
      <c r="F52" s="58">
        <v>8.19</v>
      </c>
      <c r="G52" s="19">
        <v>8.2100000000000009</v>
      </c>
      <c r="H52" s="36">
        <v>0.15</v>
      </c>
      <c r="I52" s="19">
        <v>4</v>
      </c>
      <c r="J52" s="36">
        <f t="shared" si="3"/>
        <v>-2.000000000000135E-2</v>
      </c>
      <c r="K52" s="41">
        <f t="shared" si="4"/>
        <v>-0.13333333333334235</v>
      </c>
      <c r="M52" s="17" t="s">
        <v>21</v>
      </c>
      <c r="N52" s="18" t="s">
        <v>13</v>
      </c>
      <c r="O52" s="19">
        <v>62</v>
      </c>
      <c r="P52" s="20" t="s">
        <v>18</v>
      </c>
      <c r="Q52" s="19" t="s">
        <v>15</v>
      </c>
      <c r="R52" s="58">
        <v>8.19</v>
      </c>
      <c r="S52" s="19" t="s">
        <v>198</v>
      </c>
      <c r="T52" s="96">
        <v>9.4293472000000003E-2</v>
      </c>
      <c r="U52" s="19">
        <v>1</v>
      </c>
      <c r="V52" s="19">
        <f t="shared" si="5"/>
        <v>-2.000000000000135E-2</v>
      </c>
      <c r="W52" s="41">
        <f t="shared" si="6"/>
        <v>-0.21210376048090954</v>
      </c>
    </row>
    <row r="53" spans="1:23" x14ac:dyDescent="0.25">
      <c r="A53" s="17" t="s">
        <v>25</v>
      </c>
      <c r="B53" s="18" t="s">
        <v>13</v>
      </c>
      <c r="C53" s="19">
        <v>63</v>
      </c>
      <c r="D53" s="20" t="s">
        <v>18</v>
      </c>
      <c r="E53" s="19" t="s">
        <v>15</v>
      </c>
      <c r="F53" s="58">
        <v>9.65</v>
      </c>
      <c r="G53" s="19">
        <v>9.67</v>
      </c>
      <c r="H53" s="36">
        <v>0.15</v>
      </c>
      <c r="I53" s="19">
        <v>4</v>
      </c>
      <c r="J53" s="36">
        <f t="shared" si="3"/>
        <v>-1.9999999999999574E-2</v>
      </c>
      <c r="K53" s="41">
        <f t="shared" si="4"/>
        <v>-0.1333333333333305</v>
      </c>
      <c r="M53" s="17" t="s">
        <v>25</v>
      </c>
      <c r="N53" s="18" t="s">
        <v>13</v>
      </c>
      <c r="O53" s="19">
        <v>63</v>
      </c>
      <c r="P53" s="20" t="s">
        <v>18</v>
      </c>
      <c r="Q53" s="19" t="s">
        <v>15</v>
      </c>
      <c r="R53" s="58">
        <v>9.65</v>
      </c>
      <c r="S53" s="36">
        <v>9.68</v>
      </c>
      <c r="T53" s="96">
        <v>8.1315473999999999E-2</v>
      </c>
      <c r="U53" s="19">
        <v>1</v>
      </c>
      <c r="V53" s="19">
        <f t="shared" si="5"/>
        <v>-2.9999999999999361E-2</v>
      </c>
      <c r="W53" s="41">
        <f t="shared" si="6"/>
        <v>-0.36893347015353267</v>
      </c>
    </row>
    <row r="54" spans="1:23" x14ac:dyDescent="0.25">
      <c r="A54" s="17" t="s">
        <v>20</v>
      </c>
      <c r="B54" s="18" t="s">
        <v>13</v>
      </c>
      <c r="C54" s="19">
        <v>64</v>
      </c>
      <c r="D54" s="20" t="s">
        <v>18</v>
      </c>
      <c r="E54" s="19" t="s">
        <v>15</v>
      </c>
      <c r="F54" s="58">
        <v>5.32</v>
      </c>
      <c r="G54" s="19">
        <v>5.31</v>
      </c>
      <c r="H54" s="36">
        <v>0.15</v>
      </c>
      <c r="I54" s="19">
        <v>4</v>
      </c>
      <c r="J54" s="36">
        <f t="shared" si="3"/>
        <v>1.0000000000000675E-2</v>
      </c>
      <c r="K54" s="41">
        <f t="shared" si="4"/>
        <v>6.6666666666671176E-2</v>
      </c>
      <c r="M54" s="17" t="s">
        <v>20</v>
      </c>
      <c r="N54" s="18" t="s">
        <v>13</v>
      </c>
      <c r="O54" s="19">
        <v>64</v>
      </c>
      <c r="P54" s="20" t="s">
        <v>18</v>
      </c>
      <c r="Q54" s="19" t="s">
        <v>15</v>
      </c>
      <c r="R54" s="58">
        <v>5.32</v>
      </c>
      <c r="S54" s="19" t="s">
        <v>199</v>
      </c>
      <c r="T54" s="96">
        <v>7.6238812000000003E-2</v>
      </c>
      <c r="U54" s="19">
        <v>1</v>
      </c>
      <c r="V54" s="19">
        <f t="shared" si="5"/>
        <v>-9.9999999999997868E-3</v>
      </c>
      <c r="W54" s="41">
        <f t="shared" si="6"/>
        <v>-0.13116678680669613</v>
      </c>
    </row>
    <row r="55" spans="1:23" x14ac:dyDescent="0.25">
      <c r="A55" s="17" t="s">
        <v>19</v>
      </c>
      <c r="B55" s="18" t="s">
        <v>13</v>
      </c>
      <c r="C55" s="19">
        <v>65</v>
      </c>
      <c r="D55" s="20" t="s">
        <v>18</v>
      </c>
      <c r="E55" s="19" t="s">
        <v>15</v>
      </c>
      <c r="F55" s="58">
        <v>11.95</v>
      </c>
      <c r="G55" s="19">
        <v>12.01</v>
      </c>
      <c r="H55" s="36">
        <v>0.15</v>
      </c>
      <c r="I55" s="19">
        <v>4</v>
      </c>
      <c r="J55" s="36">
        <f t="shared" si="3"/>
        <v>-6.0000000000000497E-2</v>
      </c>
      <c r="K55" s="41">
        <f t="shared" si="4"/>
        <v>-0.40000000000000335</v>
      </c>
      <c r="M55" s="17" t="s">
        <v>19</v>
      </c>
      <c r="N55" s="18" t="s">
        <v>13</v>
      </c>
      <c r="O55" s="19">
        <v>65</v>
      </c>
      <c r="P55" s="20" t="s">
        <v>18</v>
      </c>
      <c r="Q55" s="19" t="s">
        <v>15</v>
      </c>
      <c r="R55" s="58">
        <v>11.95</v>
      </c>
      <c r="S55" s="19" t="s">
        <v>200</v>
      </c>
      <c r="T55" s="96">
        <v>4.7523006E-2</v>
      </c>
      <c r="U55" s="19">
        <v>1</v>
      </c>
      <c r="V55" s="19">
        <f t="shared" si="5"/>
        <v>-4.0000000000000924E-2</v>
      </c>
      <c r="W55" s="41">
        <f t="shared" si="6"/>
        <v>-0.84169759800129063</v>
      </c>
    </row>
    <row r="56" spans="1:23" x14ac:dyDescent="0.25">
      <c r="A56" s="17" t="s">
        <v>17</v>
      </c>
      <c r="B56" s="18" t="s">
        <v>13</v>
      </c>
      <c r="C56" s="19">
        <v>66</v>
      </c>
      <c r="D56" s="20" t="s">
        <v>18</v>
      </c>
      <c r="E56" s="19" t="s">
        <v>15</v>
      </c>
      <c r="F56" s="58">
        <v>12.15</v>
      </c>
      <c r="G56" s="19">
        <v>12.19</v>
      </c>
      <c r="H56" s="36">
        <v>0.15</v>
      </c>
      <c r="I56" s="19">
        <v>4</v>
      </c>
      <c r="J56" s="36">
        <f t="shared" si="3"/>
        <v>-3.9999999999999147E-2</v>
      </c>
      <c r="K56" s="41">
        <f t="shared" si="4"/>
        <v>-0.266666666666661</v>
      </c>
      <c r="M56" s="17" t="s">
        <v>17</v>
      </c>
      <c r="N56" s="18" t="s">
        <v>13</v>
      </c>
      <c r="O56" s="19">
        <v>66</v>
      </c>
      <c r="P56" s="20" t="s">
        <v>18</v>
      </c>
      <c r="Q56" s="19" t="s">
        <v>15</v>
      </c>
      <c r="R56" s="58">
        <v>12.15</v>
      </c>
      <c r="S56" s="19" t="s">
        <v>201</v>
      </c>
      <c r="T56" s="96">
        <v>7.6338587999999999E-2</v>
      </c>
      <c r="U56" s="19">
        <v>1</v>
      </c>
      <c r="V56" s="19">
        <f t="shared" si="5"/>
        <v>-2.9999999999999361E-2</v>
      </c>
      <c r="W56" s="41">
        <f t="shared" si="6"/>
        <v>-0.39298604789493041</v>
      </c>
    </row>
    <row r="57" spans="1:23" x14ac:dyDescent="0.25">
      <c r="A57" s="17" t="s">
        <v>19</v>
      </c>
      <c r="B57" s="18" t="s">
        <v>13</v>
      </c>
      <c r="C57" s="19">
        <v>67</v>
      </c>
      <c r="D57" s="20" t="s">
        <v>14</v>
      </c>
      <c r="E57" s="19" t="s">
        <v>15</v>
      </c>
      <c r="F57" s="58">
        <v>5.99</v>
      </c>
      <c r="G57" s="19">
        <v>5.95</v>
      </c>
      <c r="H57" s="36">
        <v>0.44624999999999998</v>
      </c>
      <c r="I57" s="19">
        <v>4</v>
      </c>
      <c r="J57" s="86">
        <f>((F57-G57)/G57)*100</f>
        <v>0.67226890756302582</v>
      </c>
      <c r="K57" s="41">
        <f>(F57-G57)/H57</f>
        <v>8.9635854341736779E-2</v>
      </c>
      <c r="M57" s="17" t="s">
        <v>19</v>
      </c>
      <c r="N57" s="18" t="s">
        <v>13</v>
      </c>
      <c r="O57" s="19">
        <v>67</v>
      </c>
      <c r="P57" s="20" t="s">
        <v>14</v>
      </c>
      <c r="Q57" s="19" t="s">
        <v>15</v>
      </c>
      <c r="R57" s="58">
        <v>5.99</v>
      </c>
      <c r="S57" s="19" t="s">
        <v>160</v>
      </c>
      <c r="T57" s="19" t="s">
        <v>161</v>
      </c>
      <c r="U57" s="19">
        <v>1</v>
      </c>
      <c r="V57" s="19">
        <v>-1</v>
      </c>
      <c r="W57" s="40">
        <v>-0.45</v>
      </c>
    </row>
    <row r="58" spans="1:23" x14ac:dyDescent="0.25">
      <c r="A58" s="17" t="s">
        <v>17</v>
      </c>
      <c r="B58" s="18" t="s">
        <v>13</v>
      </c>
      <c r="C58" s="19">
        <v>68</v>
      </c>
      <c r="D58" s="20" t="s">
        <v>14</v>
      </c>
      <c r="E58" s="19" t="s">
        <v>15</v>
      </c>
      <c r="F58" s="58">
        <v>6.07</v>
      </c>
      <c r="G58" s="19">
        <v>6.06</v>
      </c>
      <c r="H58" s="36">
        <v>0.45449999999999996</v>
      </c>
      <c r="I58" s="19">
        <v>4</v>
      </c>
      <c r="J58" s="36">
        <f>((F58-G58)/G58)*100</f>
        <v>0.16501650165017617</v>
      </c>
      <c r="K58" s="41">
        <f>(F58-G58)/H58</f>
        <v>2.2002200220023489E-2</v>
      </c>
      <c r="M58" s="17" t="s">
        <v>17</v>
      </c>
      <c r="N58" s="18" t="s">
        <v>13</v>
      </c>
      <c r="O58" s="19">
        <v>68</v>
      </c>
      <c r="P58" s="20" t="s">
        <v>14</v>
      </c>
      <c r="Q58" s="19" t="s">
        <v>15</v>
      </c>
      <c r="R58" s="58">
        <v>6.07</v>
      </c>
      <c r="S58" s="19" t="s">
        <v>162</v>
      </c>
      <c r="T58" s="19" t="s">
        <v>163</v>
      </c>
      <c r="U58" s="19">
        <v>1</v>
      </c>
      <c r="V58" s="19">
        <v>-1</v>
      </c>
      <c r="W58" s="40">
        <v>-0.49</v>
      </c>
    </row>
    <row r="59" spans="1:23" x14ac:dyDescent="0.25">
      <c r="A59" s="60" t="s">
        <v>12</v>
      </c>
      <c r="B59" s="61" t="s">
        <v>13</v>
      </c>
      <c r="C59" s="61">
        <v>69</v>
      </c>
      <c r="D59" s="62" t="s">
        <v>28</v>
      </c>
      <c r="E59" s="61" t="s">
        <v>24</v>
      </c>
      <c r="F59" s="61">
        <v>73.8</v>
      </c>
      <c r="G59" s="71"/>
      <c r="H59" s="68"/>
      <c r="I59" s="68"/>
      <c r="J59" s="72"/>
      <c r="K59" s="78"/>
      <c r="M59" s="60" t="s">
        <v>12</v>
      </c>
      <c r="N59" s="61" t="s">
        <v>13</v>
      </c>
      <c r="O59" s="61">
        <v>69</v>
      </c>
      <c r="P59" s="62" t="s">
        <v>28</v>
      </c>
      <c r="Q59" s="61" t="s">
        <v>24</v>
      </c>
      <c r="R59" s="61"/>
      <c r="S59" s="61" t="s">
        <v>164</v>
      </c>
      <c r="T59" s="61" t="s">
        <v>165</v>
      </c>
      <c r="U59" s="61">
        <v>2</v>
      </c>
      <c r="V59" s="61"/>
      <c r="W59" s="79"/>
    </row>
    <row r="60" spans="1:23" x14ac:dyDescent="0.25">
      <c r="A60" s="60" t="s">
        <v>27</v>
      </c>
      <c r="B60" s="61" t="s">
        <v>13</v>
      </c>
      <c r="C60" s="61">
        <v>70</v>
      </c>
      <c r="D60" s="62" t="s">
        <v>28</v>
      </c>
      <c r="E60" s="61" t="s">
        <v>24</v>
      </c>
      <c r="F60" s="61">
        <v>146</v>
      </c>
      <c r="G60" s="71"/>
      <c r="H60" s="68"/>
      <c r="I60" s="68"/>
      <c r="J60" s="72"/>
      <c r="K60" s="78"/>
      <c r="M60" s="60" t="s">
        <v>27</v>
      </c>
      <c r="N60" s="61" t="s">
        <v>13</v>
      </c>
      <c r="O60" s="61">
        <v>70</v>
      </c>
      <c r="P60" s="62" t="s">
        <v>28</v>
      </c>
      <c r="Q60" s="61" t="s">
        <v>24</v>
      </c>
      <c r="R60" s="61"/>
      <c r="S60" s="61" t="s">
        <v>166</v>
      </c>
      <c r="T60" s="61" t="s">
        <v>167</v>
      </c>
      <c r="U60" s="61">
        <v>2</v>
      </c>
      <c r="V60" s="61"/>
      <c r="W60" s="79"/>
    </row>
    <row r="61" spans="1:23" x14ac:dyDescent="0.25">
      <c r="A61" s="60" t="s">
        <v>21</v>
      </c>
      <c r="B61" s="61" t="s">
        <v>13</v>
      </c>
      <c r="C61" s="61">
        <v>71</v>
      </c>
      <c r="D61" s="62" t="s">
        <v>28</v>
      </c>
      <c r="E61" s="61" t="s">
        <v>24</v>
      </c>
      <c r="F61" s="61">
        <v>159</v>
      </c>
      <c r="G61" s="71"/>
      <c r="H61" s="68"/>
      <c r="I61" s="68"/>
      <c r="J61" s="72"/>
      <c r="K61" s="78"/>
      <c r="M61" s="60" t="s">
        <v>21</v>
      </c>
      <c r="N61" s="61" t="s">
        <v>13</v>
      </c>
      <c r="O61" s="61">
        <v>71</v>
      </c>
      <c r="P61" s="62" t="s">
        <v>28</v>
      </c>
      <c r="Q61" s="61" t="s">
        <v>24</v>
      </c>
      <c r="R61" s="61"/>
      <c r="S61" s="61" t="s">
        <v>168</v>
      </c>
      <c r="T61" s="61" t="s">
        <v>169</v>
      </c>
      <c r="U61" s="61">
        <v>2</v>
      </c>
      <c r="V61" s="61"/>
      <c r="W61" s="79"/>
    </row>
    <row r="62" spans="1:23" x14ac:dyDescent="0.25">
      <c r="A62" s="60" t="s">
        <v>17</v>
      </c>
      <c r="B62" s="61" t="s">
        <v>13</v>
      </c>
      <c r="C62" s="61">
        <v>72</v>
      </c>
      <c r="D62" s="62" t="s">
        <v>28</v>
      </c>
      <c r="E62" s="61" t="s">
        <v>24</v>
      </c>
      <c r="F62" s="61">
        <v>38.799999999999997</v>
      </c>
      <c r="G62" s="71"/>
      <c r="H62" s="68"/>
      <c r="I62" s="68"/>
      <c r="J62" s="72"/>
      <c r="K62" s="78"/>
      <c r="M62" s="60" t="s">
        <v>17</v>
      </c>
      <c r="N62" s="61" t="s">
        <v>13</v>
      </c>
      <c r="O62" s="61">
        <v>72</v>
      </c>
      <c r="P62" s="62" t="s">
        <v>28</v>
      </c>
      <c r="Q62" s="61" t="s">
        <v>24</v>
      </c>
      <c r="R62" s="61"/>
      <c r="S62" s="61" t="s">
        <v>170</v>
      </c>
      <c r="T62" s="61" t="s">
        <v>171</v>
      </c>
      <c r="U62" s="61">
        <v>2</v>
      </c>
      <c r="V62" s="61"/>
      <c r="W62" s="79"/>
    </row>
    <row r="63" spans="1:23" x14ac:dyDescent="0.25">
      <c r="A63" s="60" t="s">
        <v>27</v>
      </c>
      <c r="B63" s="61" t="s">
        <v>13</v>
      </c>
      <c r="C63" s="61">
        <v>73</v>
      </c>
      <c r="D63" s="62" t="s">
        <v>26</v>
      </c>
      <c r="E63" s="61" t="s">
        <v>24</v>
      </c>
      <c r="F63" s="61">
        <v>45.7</v>
      </c>
      <c r="G63" s="71"/>
      <c r="H63" s="68"/>
      <c r="I63" s="68"/>
      <c r="J63" s="72"/>
      <c r="K63" s="78"/>
      <c r="M63" s="60" t="s">
        <v>27</v>
      </c>
      <c r="N63" s="61" t="s">
        <v>13</v>
      </c>
      <c r="O63" s="61">
        <v>73</v>
      </c>
      <c r="P63" s="62" t="s">
        <v>26</v>
      </c>
      <c r="Q63" s="61" t="s">
        <v>24</v>
      </c>
      <c r="R63" s="61"/>
      <c r="S63" s="61" t="s">
        <v>172</v>
      </c>
      <c r="T63" s="61" t="s">
        <v>173</v>
      </c>
      <c r="U63" s="61">
        <v>2</v>
      </c>
      <c r="V63" s="61"/>
      <c r="W63" s="79"/>
    </row>
    <row r="64" spans="1:23" x14ac:dyDescent="0.25">
      <c r="A64" s="60" t="s">
        <v>21</v>
      </c>
      <c r="B64" s="61" t="s">
        <v>13</v>
      </c>
      <c r="C64" s="61">
        <v>74</v>
      </c>
      <c r="D64" s="62" t="s">
        <v>26</v>
      </c>
      <c r="E64" s="61" t="s">
        <v>24</v>
      </c>
      <c r="F64" s="61">
        <v>37.1</v>
      </c>
      <c r="G64" s="71"/>
      <c r="H64" s="68"/>
      <c r="I64" s="68"/>
      <c r="J64" s="72"/>
      <c r="K64" s="78"/>
      <c r="M64" s="60" t="s">
        <v>21</v>
      </c>
      <c r="N64" s="61" t="s">
        <v>13</v>
      </c>
      <c r="O64" s="61">
        <v>74</v>
      </c>
      <c r="P64" s="62" t="s">
        <v>26</v>
      </c>
      <c r="Q64" s="61" t="s">
        <v>24</v>
      </c>
      <c r="R64" s="61"/>
      <c r="S64" s="61" t="s">
        <v>174</v>
      </c>
      <c r="T64" s="61" t="s">
        <v>175</v>
      </c>
      <c r="U64" s="61">
        <v>2</v>
      </c>
      <c r="V64" s="61"/>
      <c r="W64" s="79"/>
    </row>
    <row r="65" spans="1:23" x14ac:dyDescent="0.25">
      <c r="A65" s="60" t="s">
        <v>20</v>
      </c>
      <c r="B65" s="61" t="s">
        <v>13</v>
      </c>
      <c r="C65" s="61">
        <v>75</v>
      </c>
      <c r="D65" s="62" t="s">
        <v>26</v>
      </c>
      <c r="E65" s="61" t="s">
        <v>24</v>
      </c>
      <c r="F65" s="61">
        <v>100</v>
      </c>
      <c r="G65" s="71"/>
      <c r="H65" s="68"/>
      <c r="I65" s="68"/>
      <c r="J65" s="72"/>
      <c r="K65" s="78"/>
      <c r="M65" s="60" t="s">
        <v>20</v>
      </c>
      <c r="N65" s="61" t="s">
        <v>13</v>
      </c>
      <c r="O65" s="61">
        <v>75</v>
      </c>
      <c r="P65" s="62" t="s">
        <v>26</v>
      </c>
      <c r="Q65" s="61" t="s">
        <v>24</v>
      </c>
      <c r="R65" s="61"/>
      <c r="S65" s="61" t="s">
        <v>176</v>
      </c>
      <c r="T65" s="61" t="s">
        <v>177</v>
      </c>
      <c r="U65" s="61">
        <v>2</v>
      </c>
      <c r="V65" s="61"/>
      <c r="W65" s="79"/>
    </row>
    <row r="66" spans="1:23" x14ac:dyDescent="0.25">
      <c r="A66" s="60" t="s">
        <v>19</v>
      </c>
      <c r="B66" s="61" t="s">
        <v>13</v>
      </c>
      <c r="C66" s="61">
        <v>76</v>
      </c>
      <c r="D66" s="62" t="s">
        <v>26</v>
      </c>
      <c r="E66" s="61" t="s">
        <v>24</v>
      </c>
      <c r="F66" s="61">
        <v>143</v>
      </c>
      <c r="G66" s="71"/>
      <c r="H66" s="68"/>
      <c r="I66" s="68"/>
      <c r="J66" s="72"/>
      <c r="K66" s="78"/>
      <c r="M66" s="60" t="s">
        <v>19</v>
      </c>
      <c r="N66" s="61" t="s">
        <v>13</v>
      </c>
      <c r="O66" s="61">
        <v>76</v>
      </c>
      <c r="P66" s="62" t="s">
        <v>26</v>
      </c>
      <c r="Q66" s="61" t="s">
        <v>24</v>
      </c>
      <c r="R66" s="61"/>
      <c r="S66" s="61" t="s">
        <v>178</v>
      </c>
      <c r="T66" s="61" t="s">
        <v>179</v>
      </c>
      <c r="U66" s="61">
        <v>2</v>
      </c>
      <c r="V66" s="61"/>
      <c r="W66" s="79"/>
    </row>
    <row r="67" spans="1:23" x14ac:dyDescent="0.25">
      <c r="A67" s="60" t="s">
        <v>17</v>
      </c>
      <c r="B67" s="61" t="s">
        <v>13</v>
      </c>
      <c r="C67" s="61">
        <v>77</v>
      </c>
      <c r="D67" s="62" t="s">
        <v>26</v>
      </c>
      <c r="E67" s="61" t="s">
        <v>24</v>
      </c>
      <c r="F67" s="61">
        <v>48.6</v>
      </c>
      <c r="G67" s="71"/>
      <c r="H67" s="68"/>
      <c r="I67" s="68"/>
      <c r="J67" s="72"/>
      <c r="K67" s="78"/>
      <c r="M67" s="60" t="s">
        <v>17</v>
      </c>
      <c r="N67" s="61" t="s">
        <v>13</v>
      </c>
      <c r="O67" s="61">
        <v>77</v>
      </c>
      <c r="P67" s="62" t="s">
        <v>26</v>
      </c>
      <c r="Q67" s="61" t="s">
        <v>24</v>
      </c>
      <c r="R67" s="61"/>
      <c r="S67" s="61" t="s">
        <v>180</v>
      </c>
      <c r="T67" s="61" t="s">
        <v>181</v>
      </c>
      <c r="U67" s="61">
        <v>2</v>
      </c>
      <c r="V67" s="61"/>
      <c r="W67" s="79"/>
    </row>
    <row r="68" spans="1:23" x14ac:dyDescent="0.25">
      <c r="A68" s="60" t="s">
        <v>22</v>
      </c>
      <c r="B68" s="61" t="s">
        <v>13</v>
      </c>
      <c r="C68" s="61">
        <v>78</v>
      </c>
      <c r="D68" s="62" t="s">
        <v>23</v>
      </c>
      <c r="E68" s="61" t="s">
        <v>24</v>
      </c>
      <c r="F68" s="61">
        <v>131</v>
      </c>
      <c r="G68" s="71"/>
      <c r="H68" s="68"/>
      <c r="I68" s="68"/>
      <c r="J68" s="72"/>
      <c r="K68" s="78"/>
      <c r="M68" s="60" t="s">
        <v>22</v>
      </c>
      <c r="N68" s="61" t="s">
        <v>13</v>
      </c>
      <c r="O68" s="61">
        <v>78</v>
      </c>
      <c r="P68" s="62" t="s">
        <v>23</v>
      </c>
      <c r="Q68" s="61" t="s">
        <v>24</v>
      </c>
      <c r="R68" s="61"/>
      <c r="S68" s="61" t="s">
        <v>182</v>
      </c>
      <c r="T68" s="61" t="s">
        <v>183</v>
      </c>
      <c r="U68" s="61">
        <v>2</v>
      </c>
      <c r="V68" s="61"/>
      <c r="W68" s="79"/>
    </row>
    <row r="69" spans="1:23" x14ac:dyDescent="0.25">
      <c r="A69" s="60" t="s">
        <v>16</v>
      </c>
      <c r="B69" s="61" t="s">
        <v>13</v>
      </c>
      <c r="C69" s="61">
        <v>79</v>
      </c>
      <c r="D69" s="62" t="s">
        <v>23</v>
      </c>
      <c r="E69" s="61" t="s">
        <v>24</v>
      </c>
      <c r="F69" s="61">
        <v>56</v>
      </c>
      <c r="G69" s="71"/>
      <c r="H69" s="68"/>
      <c r="I69" s="68"/>
      <c r="J69" s="72"/>
      <c r="K69" s="78"/>
      <c r="M69" s="60" t="s">
        <v>16</v>
      </c>
      <c r="N69" s="61" t="s">
        <v>13</v>
      </c>
      <c r="O69" s="61">
        <v>79</v>
      </c>
      <c r="P69" s="62" t="s">
        <v>23</v>
      </c>
      <c r="Q69" s="61" t="s">
        <v>24</v>
      </c>
      <c r="R69" s="61"/>
      <c r="S69" s="61" t="s">
        <v>184</v>
      </c>
      <c r="T69" s="61" t="s">
        <v>185</v>
      </c>
      <c r="U69" s="61">
        <v>2</v>
      </c>
      <c r="V69" s="61"/>
      <c r="W69" s="79"/>
    </row>
    <row r="70" spans="1:23" x14ac:dyDescent="0.25">
      <c r="A70" s="60" t="s">
        <v>27</v>
      </c>
      <c r="B70" s="61" t="s">
        <v>13</v>
      </c>
      <c r="C70" s="61">
        <v>80</v>
      </c>
      <c r="D70" s="62" t="s">
        <v>23</v>
      </c>
      <c r="E70" s="61" t="s">
        <v>24</v>
      </c>
      <c r="F70" s="61">
        <v>116</v>
      </c>
      <c r="G70" s="71"/>
      <c r="H70" s="68"/>
      <c r="I70" s="68"/>
      <c r="J70" s="72"/>
      <c r="K70" s="78"/>
      <c r="M70" s="60" t="s">
        <v>27</v>
      </c>
      <c r="N70" s="61" t="s">
        <v>13</v>
      </c>
      <c r="O70" s="61">
        <v>80</v>
      </c>
      <c r="P70" s="62" t="s">
        <v>23</v>
      </c>
      <c r="Q70" s="61" t="s">
        <v>24</v>
      </c>
      <c r="R70" s="61"/>
      <c r="S70" s="61" t="s">
        <v>186</v>
      </c>
      <c r="T70" s="61" t="s">
        <v>187</v>
      </c>
      <c r="U70" s="61">
        <v>2</v>
      </c>
      <c r="V70" s="61"/>
      <c r="W70" s="79"/>
    </row>
    <row r="71" spans="1:23" x14ac:dyDescent="0.25">
      <c r="A71" s="60" t="s">
        <v>21</v>
      </c>
      <c r="B71" s="61" t="s">
        <v>13</v>
      </c>
      <c r="C71" s="61">
        <v>81</v>
      </c>
      <c r="D71" s="62" t="s">
        <v>23</v>
      </c>
      <c r="E71" s="61" t="s">
        <v>24</v>
      </c>
      <c r="F71" s="61">
        <v>120</v>
      </c>
      <c r="G71" s="71"/>
      <c r="H71" s="68"/>
      <c r="I71" s="68"/>
      <c r="J71" s="72"/>
      <c r="K71" s="78"/>
      <c r="M71" s="60" t="s">
        <v>21</v>
      </c>
      <c r="N71" s="61" t="s">
        <v>13</v>
      </c>
      <c r="O71" s="61">
        <v>81</v>
      </c>
      <c r="P71" s="62" t="s">
        <v>23</v>
      </c>
      <c r="Q71" s="61" t="s">
        <v>24</v>
      </c>
      <c r="R71" s="61"/>
      <c r="S71" s="61" t="s">
        <v>188</v>
      </c>
      <c r="T71" s="61" t="s">
        <v>189</v>
      </c>
      <c r="U71" s="61">
        <v>2</v>
      </c>
      <c r="V71" s="61"/>
      <c r="W71" s="79"/>
    </row>
    <row r="72" spans="1:23" x14ac:dyDescent="0.25">
      <c r="A72" s="60" t="s">
        <v>25</v>
      </c>
      <c r="B72" s="61" t="s">
        <v>13</v>
      </c>
      <c r="C72" s="61">
        <v>82</v>
      </c>
      <c r="D72" s="62" t="s">
        <v>23</v>
      </c>
      <c r="E72" s="61" t="s">
        <v>24</v>
      </c>
      <c r="F72" s="61">
        <v>86.2</v>
      </c>
      <c r="G72" s="71"/>
      <c r="H72" s="68"/>
      <c r="I72" s="68"/>
      <c r="J72" s="72"/>
      <c r="K72" s="78"/>
      <c r="M72" s="60" t="s">
        <v>25</v>
      </c>
      <c r="N72" s="61" t="s">
        <v>13</v>
      </c>
      <c r="O72" s="61">
        <v>82</v>
      </c>
      <c r="P72" s="62" t="s">
        <v>23</v>
      </c>
      <c r="Q72" s="61" t="s">
        <v>24</v>
      </c>
      <c r="R72" s="61"/>
      <c r="S72" s="61" t="s">
        <v>190</v>
      </c>
      <c r="T72" s="61" t="s">
        <v>191</v>
      </c>
      <c r="U72" s="61">
        <v>2</v>
      </c>
      <c r="V72" s="61"/>
      <c r="W72" s="79"/>
    </row>
    <row r="73" spans="1:23" x14ac:dyDescent="0.25">
      <c r="A73" s="60" t="s">
        <v>17</v>
      </c>
      <c r="B73" s="61" t="s">
        <v>13</v>
      </c>
      <c r="C73" s="61">
        <v>83</v>
      </c>
      <c r="D73" s="62" t="s">
        <v>23</v>
      </c>
      <c r="E73" s="61" t="s">
        <v>24</v>
      </c>
      <c r="F73" s="61">
        <v>216</v>
      </c>
      <c r="G73" s="71"/>
      <c r="H73" s="68"/>
      <c r="I73" s="68"/>
      <c r="J73" s="72"/>
      <c r="K73" s="78"/>
      <c r="M73" s="60" t="s">
        <v>17</v>
      </c>
      <c r="N73" s="61" t="s">
        <v>13</v>
      </c>
      <c r="O73" s="61">
        <v>83</v>
      </c>
      <c r="P73" s="62" t="s">
        <v>23</v>
      </c>
      <c r="Q73" s="61" t="s">
        <v>24</v>
      </c>
      <c r="R73" s="61"/>
      <c r="S73" s="61" t="s">
        <v>192</v>
      </c>
      <c r="T73" s="61" t="s">
        <v>193</v>
      </c>
      <c r="U73" s="61">
        <v>2</v>
      </c>
      <c r="V73" s="61"/>
      <c r="W73" s="79"/>
    </row>
    <row r="74" spans="1:23" x14ac:dyDescent="0.25">
      <c r="A74" s="60" t="s">
        <v>22</v>
      </c>
      <c r="B74" s="61" t="s">
        <v>13</v>
      </c>
      <c r="C74" s="61">
        <v>84</v>
      </c>
      <c r="D74" s="62" t="s">
        <v>18</v>
      </c>
      <c r="E74" s="61" t="s">
        <v>15</v>
      </c>
      <c r="F74" s="61">
        <v>15.9</v>
      </c>
      <c r="G74" s="71"/>
      <c r="H74" s="68"/>
      <c r="I74" s="68"/>
      <c r="J74" s="72"/>
      <c r="K74" s="78"/>
      <c r="M74" s="60" t="s">
        <v>22</v>
      </c>
      <c r="N74" s="61" t="s">
        <v>13</v>
      </c>
      <c r="O74" s="61">
        <v>84</v>
      </c>
      <c r="P74" s="62" t="s">
        <v>18</v>
      </c>
      <c r="Q74" s="61" t="s">
        <v>15</v>
      </c>
      <c r="R74" s="61"/>
      <c r="S74" s="70">
        <v>15.842499999999999</v>
      </c>
      <c r="T74" s="61">
        <v>0.235653627</v>
      </c>
      <c r="U74" s="61">
        <v>2</v>
      </c>
      <c r="V74" s="70"/>
      <c r="W74" s="79"/>
    </row>
    <row r="75" spans="1:23" x14ac:dyDescent="0.25">
      <c r="A75" s="60" t="s">
        <v>16</v>
      </c>
      <c r="B75" s="61" t="s">
        <v>13</v>
      </c>
      <c r="C75" s="61">
        <v>85</v>
      </c>
      <c r="D75" s="62" t="s">
        <v>18</v>
      </c>
      <c r="E75" s="61" t="s">
        <v>15</v>
      </c>
      <c r="F75" s="61">
        <v>5.29</v>
      </c>
      <c r="G75" s="71"/>
      <c r="H75" s="68"/>
      <c r="I75" s="68"/>
      <c r="J75" s="72"/>
      <c r="K75" s="78"/>
      <c r="M75" s="60" t="s">
        <v>16</v>
      </c>
      <c r="N75" s="61" t="s">
        <v>13</v>
      </c>
      <c r="O75" s="61">
        <v>85</v>
      </c>
      <c r="P75" s="62" t="s">
        <v>18</v>
      </c>
      <c r="Q75" s="61" t="s">
        <v>15</v>
      </c>
      <c r="R75" s="61"/>
      <c r="S75" s="70">
        <v>5.2237499999999999</v>
      </c>
      <c r="T75" s="61">
        <v>0.17440435200000001</v>
      </c>
      <c r="U75" s="61">
        <v>2</v>
      </c>
      <c r="V75" s="70"/>
      <c r="W75" s="79"/>
    </row>
    <row r="76" spans="1:23" x14ac:dyDescent="0.25">
      <c r="A76" s="60" t="s">
        <v>12</v>
      </c>
      <c r="B76" s="61" t="s">
        <v>13</v>
      </c>
      <c r="C76" s="61">
        <v>86</v>
      </c>
      <c r="D76" s="62" t="s">
        <v>18</v>
      </c>
      <c r="E76" s="61" t="s">
        <v>15</v>
      </c>
      <c r="F76" s="61">
        <v>9.6999999999999993</v>
      </c>
      <c r="G76" s="71"/>
      <c r="H76" s="68"/>
      <c r="I76" s="68"/>
      <c r="J76" s="72"/>
      <c r="K76" s="78"/>
      <c r="M76" s="60" t="s">
        <v>12</v>
      </c>
      <c r="N76" s="61" t="s">
        <v>13</v>
      </c>
      <c r="O76" s="61">
        <v>86</v>
      </c>
      <c r="P76" s="62" t="s">
        <v>18</v>
      </c>
      <c r="Q76" s="61" t="s">
        <v>15</v>
      </c>
      <c r="R76" s="61"/>
      <c r="S76" s="70">
        <v>9.6037499999999998</v>
      </c>
      <c r="T76" s="61">
        <v>0.29975923900000001</v>
      </c>
      <c r="U76" s="61">
        <v>2</v>
      </c>
      <c r="V76" s="70"/>
      <c r="W76" s="79"/>
    </row>
    <row r="77" spans="1:23" x14ac:dyDescent="0.25">
      <c r="A77" s="60" t="s">
        <v>27</v>
      </c>
      <c r="B77" s="61" t="s">
        <v>13</v>
      </c>
      <c r="C77" s="61">
        <v>87</v>
      </c>
      <c r="D77" s="62" t="s">
        <v>18</v>
      </c>
      <c r="E77" s="61" t="s">
        <v>15</v>
      </c>
      <c r="F77" s="61">
        <v>12.3</v>
      </c>
      <c r="G77" s="71"/>
      <c r="H77" s="68"/>
      <c r="I77" s="68"/>
      <c r="J77" s="72"/>
      <c r="K77" s="78"/>
      <c r="M77" s="60" t="s">
        <v>27</v>
      </c>
      <c r="N77" s="61" t="s">
        <v>13</v>
      </c>
      <c r="O77" s="61">
        <v>87</v>
      </c>
      <c r="P77" s="62" t="s">
        <v>18</v>
      </c>
      <c r="Q77" s="61" t="s">
        <v>15</v>
      </c>
      <c r="R77" s="61"/>
      <c r="S77" s="70">
        <v>12.141249999999999</v>
      </c>
      <c r="T77" s="61">
        <v>0.29299517800000002</v>
      </c>
      <c r="U77" s="61">
        <v>2</v>
      </c>
      <c r="V77" s="70"/>
      <c r="W77" s="79"/>
    </row>
    <row r="78" spans="1:23" x14ac:dyDescent="0.25">
      <c r="A78" s="60" t="s">
        <v>21</v>
      </c>
      <c r="B78" s="61" t="s">
        <v>13</v>
      </c>
      <c r="C78" s="61">
        <v>88</v>
      </c>
      <c r="D78" s="62" t="s">
        <v>18</v>
      </c>
      <c r="E78" s="61" t="s">
        <v>15</v>
      </c>
      <c r="F78" s="61">
        <v>12.54</v>
      </c>
      <c r="G78" s="71"/>
      <c r="H78" s="68"/>
      <c r="I78" s="68"/>
      <c r="J78" s="72"/>
      <c r="K78" s="78"/>
      <c r="M78" s="60" t="s">
        <v>21</v>
      </c>
      <c r="N78" s="61" t="s">
        <v>13</v>
      </c>
      <c r="O78" s="61">
        <v>88</v>
      </c>
      <c r="P78" s="62" t="s">
        <v>18</v>
      </c>
      <c r="Q78" s="61" t="s">
        <v>15</v>
      </c>
      <c r="R78" s="61"/>
      <c r="S78" s="70">
        <v>12.355278419999999</v>
      </c>
      <c r="T78" s="61">
        <v>0.32335403200000001</v>
      </c>
      <c r="U78" s="61">
        <v>2</v>
      </c>
      <c r="V78" s="70"/>
      <c r="W78" s="79"/>
    </row>
    <row r="79" spans="1:23" x14ac:dyDescent="0.25">
      <c r="A79" s="60" t="s">
        <v>25</v>
      </c>
      <c r="B79" s="61" t="s">
        <v>13</v>
      </c>
      <c r="C79" s="61">
        <v>89</v>
      </c>
      <c r="D79" s="62" t="s">
        <v>18</v>
      </c>
      <c r="E79" s="61" t="s">
        <v>15</v>
      </c>
      <c r="F79" s="61">
        <v>3.99</v>
      </c>
      <c r="G79" s="71"/>
      <c r="H79" s="68"/>
      <c r="I79" s="68"/>
      <c r="J79" s="72"/>
      <c r="K79" s="78"/>
      <c r="M79" s="60" t="s">
        <v>25</v>
      </c>
      <c r="N79" s="61" t="s">
        <v>13</v>
      </c>
      <c r="O79" s="61">
        <v>89</v>
      </c>
      <c r="P79" s="62" t="s">
        <v>18</v>
      </c>
      <c r="Q79" s="61" t="s">
        <v>15</v>
      </c>
      <c r="R79" s="61"/>
      <c r="S79" s="70">
        <v>3.9018919030000001</v>
      </c>
      <c r="T79" s="61">
        <v>0.18694021</v>
      </c>
      <c r="U79" s="61">
        <v>2</v>
      </c>
      <c r="V79" s="70"/>
      <c r="W79" s="79"/>
    </row>
    <row r="80" spans="1:23" x14ac:dyDescent="0.25">
      <c r="A80" s="60" t="s">
        <v>20</v>
      </c>
      <c r="B80" s="61" t="s">
        <v>13</v>
      </c>
      <c r="C80" s="61">
        <v>90</v>
      </c>
      <c r="D80" s="62" t="s">
        <v>18</v>
      </c>
      <c r="E80" s="61" t="s">
        <v>15</v>
      </c>
      <c r="F80" s="61">
        <v>11.53</v>
      </c>
      <c r="G80" s="71"/>
      <c r="H80" s="68"/>
      <c r="I80" s="68"/>
      <c r="J80" s="72"/>
      <c r="K80" s="78"/>
      <c r="M80" s="60" t="s">
        <v>20</v>
      </c>
      <c r="N80" s="61" t="s">
        <v>13</v>
      </c>
      <c r="O80" s="61">
        <v>90</v>
      </c>
      <c r="P80" s="62" t="s">
        <v>18</v>
      </c>
      <c r="Q80" s="61" t="s">
        <v>15</v>
      </c>
      <c r="R80" s="61"/>
      <c r="S80" s="70">
        <v>11.39195694</v>
      </c>
      <c r="T80" s="61">
        <v>0.26651810300000001</v>
      </c>
      <c r="U80" s="61">
        <v>2</v>
      </c>
      <c r="V80" s="70"/>
      <c r="W80" s="79"/>
    </row>
    <row r="81" spans="1:23" x14ac:dyDescent="0.25">
      <c r="A81" s="60" t="s">
        <v>19</v>
      </c>
      <c r="B81" s="61" t="s">
        <v>13</v>
      </c>
      <c r="C81" s="61">
        <v>91</v>
      </c>
      <c r="D81" s="62" t="s">
        <v>18</v>
      </c>
      <c r="E81" s="61" t="s">
        <v>15</v>
      </c>
      <c r="F81" s="61">
        <v>8.24</v>
      </c>
      <c r="G81" s="71"/>
      <c r="H81" s="68"/>
      <c r="I81" s="68"/>
      <c r="J81" s="72"/>
      <c r="K81" s="78"/>
      <c r="M81" s="60" t="s">
        <v>19</v>
      </c>
      <c r="N81" s="61" t="s">
        <v>13</v>
      </c>
      <c r="O81" s="61">
        <v>91</v>
      </c>
      <c r="P81" s="62" t="s">
        <v>18</v>
      </c>
      <c r="Q81" s="61" t="s">
        <v>15</v>
      </c>
      <c r="R81" s="61"/>
      <c r="S81" s="70">
        <v>8.0762499999999999</v>
      </c>
      <c r="T81" s="61">
        <v>0.242940762</v>
      </c>
      <c r="U81" s="61">
        <v>2</v>
      </c>
      <c r="V81" s="70"/>
      <c r="W81" s="79"/>
    </row>
    <row r="82" spans="1:23" ht="15.75" thickBot="1" x14ac:dyDescent="0.3">
      <c r="A82" s="63" t="s">
        <v>17</v>
      </c>
      <c r="B82" s="64" t="s">
        <v>13</v>
      </c>
      <c r="C82" s="64" t="s">
        <v>83</v>
      </c>
      <c r="D82" s="65" t="s">
        <v>18</v>
      </c>
      <c r="E82" s="64" t="s">
        <v>15</v>
      </c>
      <c r="F82" s="64">
        <v>16.149999999999999</v>
      </c>
      <c r="G82" s="119"/>
      <c r="H82" s="117"/>
      <c r="I82" s="117"/>
      <c r="J82" s="120"/>
      <c r="K82" s="123"/>
      <c r="M82" s="63" t="s">
        <v>17</v>
      </c>
      <c r="N82" s="64" t="s">
        <v>13</v>
      </c>
      <c r="O82" s="64" t="s">
        <v>83</v>
      </c>
      <c r="P82" s="65" t="s">
        <v>18</v>
      </c>
      <c r="Q82" s="64" t="s">
        <v>15</v>
      </c>
      <c r="R82" s="64"/>
      <c r="S82" s="80">
        <v>15.99164992</v>
      </c>
      <c r="T82" s="64">
        <v>0.23861923800000001</v>
      </c>
      <c r="U82" s="64">
        <v>2</v>
      </c>
      <c r="V82" s="80"/>
      <c r="W82" s="123"/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  <headerFooter>
    <oddFooter>&amp;C&amp;P/1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71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428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93.55</v>
      </c>
      <c r="G14" s="71">
        <v>94</v>
      </c>
      <c r="H14" s="68">
        <f>G14*0.04</f>
        <v>3.7600000000000002</v>
      </c>
      <c r="I14" s="68">
        <v>4</v>
      </c>
      <c r="J14" s="72">
        <v>-0.47872340425532217</v>
      </c>
      <c r="K14" s="41">
        <f>(F14-G14)/(G14*0.04)</f>
        <v>-0.11968085106383053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110.3</v>
      </c>
      <c r="G15" s="71">
        <v>108.76</v>
      </c>
      <c r="H15" s="68">
        <f>1</f>
        <v>1</v>
      </c>
      <c r="I15" s="68">
        <v>4</v>
      </c>
      <c r="J15" s="72">
        <v>1.4159617506436117</v>
      </c>
      <c r="K15" s="41">
        <f>(F15-G15)/1</f>
        <v>1.539999999999992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5.46</v>
      </c>
      <c r="G16" s="71">
        <v>5.3</v>
      </c>
      <c r="H16" s="68">
        <f>((12.5-0.53*G16)/200)*G16</f>
        <v>0.25681149999999997</v>
      </c>
      <c r="I16" s="68">
        <v>4</v>
      </c>
      <c r="J16" s="72">
        <v>3.0188679245283048</v>
      </c>
      <c r="K16" s="41">
        <f>(F16-G16)/(((12.5-0.53*G16)/2/100)*G16)</f>
        <v>0.62302505923605511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5.46</v>
      </c>
      <c r="G17" s="71">
        <v>5.32</v>
      </c>
      <c r="H17" s="68">
        <f>((12.5-0.53*G17)/200)*G17</f>
        <v>0.25749864</v>
      </c>
      <c r="I17" s="68">
        <v>4</v>
      </c>
      <c r="J17" s="72">
        <v>2.631578947368415</v>
      </c>
      <c r="K17" s="41">
        <f t="shared" ref="K17:K20" si="0">(F17-G17)/(((12.5-0.53*G17)/2/100)*G17)</f>
        <v>0.54369219192769203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14.05</v>
      </c>
      <c r="G19" s="71">
        <v>13.4</v>
      </c>
      <c r="H19" s="68">
        <f>((12.5-0.53*G19)/200)*G19</f>
        <v>0.36166599999999999</v>
      </c>
      <c r="I19" s="68">
        <v>4</v>
      </c>
      <c r="J19" s="72">
        <v>4.8507462686567182</v>
      </c>
      <c r="K19" s="41">
        <f t="shared" si="0"/>
        <v>1.7972383359232009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14.07</v>
      </c>
      <c r="G20" s="71">
        <v>13.45</v>
      </c>
      <c r="H20" s="68">
        <f>((12.5-0.53*G20)/200)*G20</f>
        <v>0.36123337499999997</v>
      </c>
      <c r="I20" s="68">
        <v>4</v>
      </c>
      <c r="J20" s="72">
        <v>4.6096654275093014</v>
      </c>
      <c r="K20" s="41">
        <f t="shared" si="0"/>
        <v>1.7163419631422514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9.4</v>
      </c>
      <c r="G22" s="71">
        <v>9.4600000000000009</v>
      </c>
      <c r="H22" s="68">
        <f>G22*0.075</f>
        <v>0.70950000000000002</v>
      </c>
      <c r="I22" s="68">
        <v>4</v>
      </c>
      <c r="J22" s="72">
        <v>-0.63424947145877897</v>
      </c>
      <c r="K22" s="41">
        <f>(F22-G22)/(0.075*G22)</f>
        <v>-8.4566596194503865E-2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5.2</v>
      </c>
      <c r="G23" s="59">
        <v>5.6594135842582718</v>
      </c>
      <c r="H23" s="19">
        <f t="shared" ref="H23:H25" si="1">G23*0.075</f>
        <v>0.4244560188193704</v>
      </c>
      <c r="I23" s="19">
        <v>4</v>
      </c>
      <c r="J23" s="43">
        <v>-8.1176888279756767</v>
      </c>
      <c r="K23" s="41">
        <f>(F23-G23)/(0.075*G23)</f>
        <v>-1.082358510396757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</v>
      </c>
      <c r="G24" s="59">
        <v>10.582045772536476</v>
      </c>
      <c r="H24" s="19">
        <f t="shared" si="1"/>
        <v>0.79365343294023571</v>
      </c>
      <c r="I24" s="19">
        <v>4</v>
      </c>
      <c r="J24" s="43">
        <v>1.1146637427107784</v>
      </c>
      <c r="K24" s="41">
        <f>(F24-G24)/(0.075*G24)</f>
        <v>0.14862183236143714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18.3</v>
      </c>
      <c r="G25" s="59">
        <v>18.16340442861592</v>
      </c>
      <c r="H25" s="19">
        <f t="shared" si="1"/>
        <v>1.3622553321461939</v>
      </c>
      <c r="I25" s="19">
        <v>4</v>
      </c>
      <c r="J25" s="43">
        <v>0.75203727319355829</v>
      </c>
      <c r="K25" s="41">
        <f>(F25-G25)/(0.075*G25)</f>
        <v>0.10027163642580779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>
        <v>0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>
        <v>0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83.8</v>
      </c>
      <c r="G28" s="36">
        <v>85.425359731991421</v>
      </c>
      <c r="H28" s="19">
        <f>G28*0.05</f>
        <v>4.2712679865995709</v>
      </c>
      <c r="I28" s="19">
        <v>4</v>
      </c>
      <c r="J28" s="43">
        <v>-1.9026665349619047</v>
      </c>
      <c r="K28" s="41">
        <f>(F28-G28)/(0.05*G28)</f>
        <v>-0.38053330699238097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102.3</v>
      </c>
      <c r="G29" s="36">
        <v>102.17408081550776</v>
      </c>
      <c r="H29" s="19">
        <f t="shared" ref="H29:H30" si="2">G29*0.05</f>
        <v>5.1087040407753888</v>
      </c>
      <c r="I29" s="19">
        <v>4</v>
      </c>
      <c r="J29" s="43">
        <v>0.12323985054448464</v>
      </c>
      <c r="K29" s="41">
        <f>(F29-G29)/(0.05*G29)</f>
        <v>2.4647970108896924E-2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146.5</v>
      </c>
      <c r="G30" s="36">
        <v>146.55279113535414</v>
      </c>
      <c r="H30" s="19">
        <f t="shared" si="2"/>
        <v>7.3276395567677071</v>
      </c>
      <c r="I30" s="19">
        <v>4</v>
      </c>
      <c r="J30" s="43">
        <v>-3.6021924212541329E-2</v>
      </c>
      <c r="K30" s="41">
        <f>(F30-G30)/(0.05*G30)</f>
        <v>-7.2043848425082666E-3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>
        <v>0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>
        <v>0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46.7</v>
      </c>
      <c r="G33" s="68">
        <v>45.75</v>
      </c>
      <c r="H33" s="71">
        <v>3.4312499999999999</v>
      </c>
      <c r="I33" s="68">
        <v>4</v>
      </c>
      <c r="J33" s="68">
        <v>2</v>
      </c>
      <c r="K33" s="40">
        <v>0.28000000000000003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46.7</v>
      </c>
      <c r="S33" s="68" t="s">
        <v>105</v>
      </c>
      <c r="T33" s="68" t="s">
        <v>106</v>
      </c>
      <c r="U33" s="68">
        <v>1</v>
      </c>
      <c r="V33" s="68">
        <v>1</v>
      </c>
      <c r="W33" s="40">
        <v>0.16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92.7</v>
      </c>
      <c r="G34" s="68">
        <v>92.32</v>
      </c>
      <c r="H34" s="71">
        <v>6.9239999999999995</v>
      </c>
      <c r="I34" s="68">
        <v>4</v>
      </c>
      <c r="J34" s="68">
        <v>0</v>
      </c>
      <c r="K34" s="40">
        <v>0.05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92.7</v>
      </c>
      <c r="S34" s="68" t="s">
        <v>107</v>
      </c>
      <c r="T34" s="68" t="s">
        <v>108</v>
      </c>
      <c r="U34" s="68">
        <v>1</v>
      </c>
      <c r="V34" s="68">
        <v>0</v>
      </c>
      <c r="W34" s="40">
        <v>0.01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69.8</v>
      </c>
      <c r="G35" s="68">
        <v>68.67</v>
      </c>
      <c r="H35" s="71">
        <v>5.1502499999999998</v>
      </c>
      <c r="I35" s="68">
        <v>4</v>
      </c>
      <c r="J35" s="68">
        <v>2</v>
      </c>
      <c r="K35" s="40">
        <v>0.22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69.8</v>
      </c>
      <c r="S35" s="68" t="s">
        <v>109</v>
      </c>
      <c r="T35" s="68" t="s">
        <v>110</v>
      </c>
      <c r="U35" s="68">
        <v>1</v>
      </c>
      <c r="V35" s="68">
        <v>2</v>
      </c>
      <c r="W35" s="40">
        <v>0.51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28.7</v>
      </c>
      <c r="G36" s="68">
        <v>27.48</v>
      </c>
      <c r="H36" s="71">
        <v>2.0609999999999999</v>
      </c>
      <c r="I36" s="68">
        <v>4</v>
      </c>
      <c r="J36" s="90">
        <f>((F36-G36)/G36)*100</f>
        <v>4.4395924308588022</v>
      </c>
      <c r="K36" s="78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28.7</v>
      </c>
      <c r="S36" s="68" t="s">
        <v>111</v>
      </c>
      <c r="T36" s="68" t="s">
        <v>112</v>
      </c>
      <c r="U36" s="68">
        <v>1</v>
      </c>
      <c r="V36" s="68">
        <v>4</v>
      </c>
      <c r="W36" s="40">
        <v>0.88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26.6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4.1095890410958926</v>
      </c>
      <c r="K37" s="78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26.6</v>
      </c>
      <c r="S37" s="68" t="s">
        <v>113</v>
      </c>
      <c r="T37" s="68" t="s">
        <v>114</v>
      </c>
      <c r="U37" s="68">
        <v>1</v>
      </c>
      <c r="V37" s="68">
        <v>4</v>
      </c>
      <c r="W37" s="40">
        <v>0.74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35.299999999999997</v>
      </c>
      <c r="G38" s="68">
        <v>33.33</v>
      </c>
      <c r="H38" s="71">
        <v>2.4997499999999997</v>
      </c>
      <c r="I38" s="68">
        <v>4</v>
      </c>
      <c r="J38" s="90">
        <f t="shared" si="3"/>
        <v>5.9105910591059079</v>
      </c>
      <c r="K38" s="78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35.299999999999997</v>
      </c>
      <c r="S38" s="68" t="s">
        <v>115</v>
      </c>
      <c r="T38" s="68" t="s">
        <v>116</v>
      </c>
      <c r="U38" s="68">
        <v>1</v>
      </c>
      <c r="V38" s="68">
        <v>0</v>
      </c>
      <c r="W38" s="40">
        <v>0.05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 t="s">
        <v>101</v>
      </c>
      <c r="G39" s="68">
        <v>141.6</v>
      </c>
      <c r="H39" s="71">
        <v>10.62</v>
      </c>
      <c r="I39" s="68">
        <v>4</v>
      </c>
      <c r="J39" s="90">
        <f t="shared" si="3"/>
        <v>-4.6610169491525379</v>
      </c>
      <c r="K39" s="78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 t="s">
        <v>101</v>
      </c>
      <c r="S39" s="68" t="s">
        <v>117</v>
      </c>
      <c r="T39" s="68" t="s">
        <v>118</v>
      </c>
      <c r="U39" s="68">
        <v>1</v>
      </c>
      <c r="V39" s="68">
        <v>0</v>
      </c>
      <c r="W39" s="40">
        <v>0.18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 t="s">
        <v>102</v>
      </c>
      <c r="G40" s="68">
        <v>127.8</v>
      </c>
      <c r="H40" s="71">
        <v>9.5849999999999991</v>
      </c>
      <c r="I40" s="68">
        <v>4</v>
      </c>
      <c r="J40" s="90">
        <f t="shared" si="3"/>
        <v>-2.9733959311424076</v>
      </c>
      <c r="K40" s="78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 t="s">
        <v>102</v>
      </c>
      <c r="S40" s="68" t="s">
        <v>119</v>
      </c>
      <c r="T40" s="68" t="s">
        <v>120</v>
      </c>
      <c r="U40" s="68">
        <v>1</v>
      </c>
      <c r="V40" s="68">
        <v>2</v>
      </c>
      <c r="W40" s="40">
        <v>0.42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 t="s">
        <v>103</v>
      </c>
      <c r="G41" s="68">
        <v>162.5</v>
      </c>
      <c r="H41" s="71">
        <v>12.1875</v>
      </c>
      <c r="I41" s="68">
        <v>4</v>
      </c>
      <c r="J41" s="90">
        <f t="shared" si="3"/>
        <v>-0.92307692307692313</v>
      </c>
      <c r="K41" s="78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 t="s">
        <v>103</v>
      </c>
      <c r="S41" s="68" t="s">
        <v>121</v>
      </c>
      <c r="T41" s="68" t="s">
        <v>122</v>
      </c>
      <c r="U41" s="68">
        <v>1</v>
      </c>
      <c r="V41" s="68">
        <v>1</v>
      </c>
      <c r="W41" s="40">
        <v>0.13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70.8</v>
      </c>
      <c r="G42" s="68">
        <v>93.11</v>
      </c>
      <c r="H42" s="71">
        <v>6.98325</v>
      </c>
      <c r="I42" s="68">
        <v>4</v>
      </c>
      <c r="J42" s="90">
        <f t="shared" si="3"/>
        <v>-23.960906454730964</v>
      </c>
      <c r="K42" s="78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70.8</v>
      </c>
      <c r="S42" s="68" t="s">
        <v>123</v>
      </c>
      <c r="T42" s="68" t="s">
        <v>124</v>
      </c>
      <c r="U42" s="68">
        <v>1</v>
      </c>
      <c r="V42" s="68">
        <v>-1</v>
      </c>
      <c r="W42" s="40">
        <v>-0.27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87.6</v>
      </c>
      <c r="G43" s="68">
        <v>115.2</v>
      </c>
      <c r="H43" s="71">
        <v>8.64</v>
      </c>
      <c r="I43" s="68">
        <v>4</v>
      </c>
      <c r="J43" s="90">
        <f t="shared" si="3"/>
        <v>-23.958333333333339</v>
      </c>
      <c r="K43" s="78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87.6</v>
      </c>
      <c r="S43" s="68" t="s">
        <v>125</v>
      </c>
      <c r="T43" s="68" t="s">
        <v>126</v>
      </c>
      <c r="U43" s="68">
        <v>1</v>
      </c>
      <c r="V43" s="68">
        <v>-1</v>
      </c>
      <c r="W43" s="40">
        <v>-0.22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72</v>
      </c>
      <c r="G44" s="68">
        <v>95.01</v>
      </c>
      <c r="H44" s="71">
        <v>7.12575</v>
      </c>
      <c r="I44" s="68">
        <v>4</v>
      </c>
      <c r="J44" s="90">
        <f t="shared" si="3"/>
        <v>-24.218503315440483</v>
      </c>
      <c r="K44" s="78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72</v>
      </c>
      <c r="S44" s="68" t="s">
        <v>127</v>
      </c>
      <c r="T44" s="68" t="s">
        <v>128</v>
      </c>
      <c r="U44" s="68">
        <v>1</v>
      </c>
      <c r="V44" s="68">
        <v>-1</v>
      </c>
      <c r="W44" s="40">
        <v>-0.51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46.2</v>
      </c>
      <c r="G45" s="68">
        <v>45.75</v>
      </c>
      <c r="H45" s="71">
        <v>3.4312499999999999</v>
      </c>
      <c r="I45" s="68">
        <v>4</v>
      </c>
      <c r="J45" s="68">
        <v>1</v>
      </c>
      <c r="K45" s="40">
        <v>0.13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46.2</v>
      </c>
      <c r="S45" s="68" t="s">
        <v>129</v>
      </c>
      <c r="T45" s="68" t="s">
        <v>128</v>
      </c>
      <c r="U45" s="68">
        <v>1</v>
      </c>
      <c r="V45" s="68">
        <v>0</v>
      </c>
      <c r="W45" s="40">
        <v>-0.08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78.900000000000006</v>
      </c>
      <c r="G46" s="19">
        <v>80.45</v>
      </c>
      <c r="H46" s="36">
        <v>6.0337500000000004</v>
      </c>
      <c r="I46" s="19">
        <v>4</v>
      </c>
      <c r="J46" s="19">
        <v>-2</v>
      </c>
      <c r="K46" s="40">
        <v>-0.26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78.900000000000006</v>
      </c>
      <c r="S46" s="19" t="s">
        <v>130</v>
      </c>
      <c r="T46" s="19" t="s">
        <v>131</v>
      </c>
      <c r="U46" s="19">
        <v>1</v>
      </c>
      <c r="V46" s="19">
        <v>-3</v>
      </c>
      <c r="W46" s="40">
        <v>-0.88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39</v>
      </c>
      <c r="G47" s="19">
        <v>39.700000000000003</v>
      </c>
      <c r="H47" s="36">
        <v>2.9775</v>
      </c>
      <c r="I47" s="19">
        <v>4</v>
      </c>
      <c r="J47" s="19">
        <v>-2</v>
      </c>
      <c r="K47" s="40">
        <v>-0.24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39</v>
      </c>
      <c r="S47" s="19" t="s">
        <v>132</v>
      </c>
      <c r="T47" s="19" t="s">
        <v>133</v>
      </c>
      <c r="U47" s="19">
        <v>1</v>
      </c>
      <c r="V47" s="19">
        <v>-3</v>
      </c>
      <c r="W47" s="40">
        <v>-0.8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148</v>
      </c>
      <c r="G48" s="19">
        <v>151.80000000000001</v>
      </c>
      <c r="H48" s="36">
        <v>11.385</v>
      </c>
      <c r="I48" s="19">
        <v>4</v>
      </c>
      <c r="J48" s="19">
        <v>-2</v>
      </c>
      <c r="K48" s="40">
        <v>-0.33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148</v>
      </c>
      <c r="S48" s="19" t="s">
        <v>134</v>
      </c>
      <c r="T48" s="19" t="s">
        <v>135</v>
      </c>
      <c r="U48" s="19">
        <v>1</v>
      </c>
      <c r="V48" s="19">
        <v>-2</v>
      </c>
      <c r="W48" s="40">
        <v>-1.03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141</v>
      </c>
      <c r="G49" s="19">
        <v>144.30000000000001</v>
      </c>
      <c r="H49" s="36">
        <v>10.8225</v>
      </c>
      <c r="I49" s="19">
        <v>4</v>
      </c>
      <c r="J49" s="19">
        <v>-2</v>
      </c>
      <c r="K49" s="40">
        <v>-0.3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141</v>
      </c>
      <c r="S49" s="19" t="s">
        <v>136</v>
      </c>
      <c r="T49" s="19" t="s">
        <v>137</v>
      </c>
      <c r="U49" s="19">
        <v>1</v>
      </c>
      <c r="V49" s="19">
        <v>-2</v>
      </c>
      <c r="W49" s="40">
        <v>-1.03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97.8</v>
      </c>
      <c r="G50" s="19">
        <v>100.8</v>
      </c>
      <c r="H50" s="36">
        <v>7.56</v>
      </c>
      <c r="I50" s="19">
        <v>4</v>
      </c>
      <c r="J50" s="19">
        <v>-3</v>
      </c>
      <c r="K50" s="40">
        <v>-0.4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97.8</v>
      </c>
      <c r="S50" s="19" t="s">
        <v>138</v>
      </c>
      <c r="T50" s="19" t="s">
        <v>139</v>
      </c>
      <c r="U50" s="19">
        <v>1</v>
      </c>
      <c r="V50" s="19">
        <v>-5</v>
      </c>
      <c r="W50" s="40">
        <v>-1.2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141</v>
      </c>
      <c r="G51" s="19">
        <v>147.69999999999999</v>
      </c>
      <c r="H51" s="36">
        <v>11.077499999999999</v>
      </c>
      <c r="I51" s="19">
        <v>4</v>
      </c>
      <c r="J51" s="19">
        <v>-5</v>
      </c>
      <c r="K51" s="40">
        <v>-0.6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141</v>
      </c>
      <c r="S51" s="19" t="s">
        <v>140</v>
      </c>
      <c r="T51" s="19" t="s">
        <v>141</v>
      </c>
      <c r="U51" s="19">
        <v>1</v>
      </c>
      <c r="V51" s="19">
        <v>-4</v>
      </c>
      <c r="W51" s="40">
        <v>-1.1200000000000001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55.1</v>
      </c>
      <c r="G52" s="19">
        <v>57.98</v>
      </c>
      <c r="H52" s="36">
        <v>4.3484999999999996</v>
      </c>
      <c r="I52" s="19">
        <v>4</v>
      </c>
      <c r="J52" s="19">
        <v>-5</v>
      </c>
      <c r="K52" s="40">
        <v>-0.66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55.1</v>
      </c>
      <c r="S52" s="19" t="s">
        <v>142</v>
      </c>
      <c r="T52" s="19" t="s">
        <v>143</v>
      </c>
      <c r="U52" s="19">
        <v>1</v>
      </c>
      <c r="V52" s="19">
        <v>-4</v>
      </c>
      <c r="W52" s="40">
        <v>-0.69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61.5</v>
      </c>
      <c r="G53" s="19">
        <v>61.32</v>
      </c>
      <c r="H53" s="36">
        <v>4.5990000000000002</v>
      </c>
      <c r="I53" s="19">
        <v>4</v>
      </c>
      <c r="J53" s="19">
        <v>0</v>
      </c>
      <c r="K53" s="40">
        <v>0.04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61.5</v>
      </c>
      <c r="S53" s="19" t="s">
        <v>144</v>
      </c>
      <c r="T53" s="19" t="s">
        <v>145</v>
      </c>
      <c r="U53" s="19">
        <v>1</v>
      </c>
      <c r="V53" s="19">
        <v>-1</v>
      </c>
      <c r="W53" s="40">
        <v>-0.15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67.099999999999994</v>
      </c>
      <c r="G54" s="19">
        <v>68.13</v>
      </c>
      <c r="H54" s="36">
        <v>5.1097499999999991</v>
      </c>
      <c r="I54" s="19">
        <v>4</v>
      </c>
      <c r="J54" s="19">
        <v>-2</v>
      </c>
      <c r="K54" s="40">
        <v>-0.2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67.099999999999994</v>
      </c>
      <c r="S54" s="19" t="s">
        <v>146</v>
      </c>
      <c r="T54" s="19" t="s">
        <v>147</v>
      </c>
      <c r="U54" s="19">
        <v>1</v>
      </c>
      <c r="V54" s="19">
        <v>0</v>
      </c>
      <c r="W54" s="40">
        <v>-0.16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111</v>
      </c>
      <c r="G55" s="19">
        <v>135.80000000000001</v>
      </c>
      <c r="H55" s="36">
        <v>10.185</v>
      </c>
      <c r="I55" s="19">
        <v>4</v>
      </c>
      <c r="J55" s="19">
        <v>-18</v>
      </c>
      <c r="K55" s="89">
        <v>-2.4300000000000002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111</v>
      </c>
      <c r="S55" s="19" t="s">
        <v>148</v>
      </c>
      <c r="T55" s="19" t="s">
        <v>149</v>
      </c>
      <c r="U55" s="19">
        <v>1</v>
      </c>
      <c r="V55" s="19">
        <v>-16</v>
      </c>
      <c r="W55" s="95">
        <v>-4.62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55</v>
      </c>
      <c r="G56" s="19">
        <v>60.38</v>
      </c>
      <c r="H56" s="36">
        <v>4.5285000000000002</v>
      </c>
      <c r="I56" s="19">
        <v>4</v>
      </c>
      <c r="J56" s="19">
        <v>-9</v>
      </c>
      <c r="K56" s="40">
        <v>-1.19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55</v>
      </c>
      <c r="S56" s="19" t="s">
        <v>150</v>
      </c>
      <c r="T56" s="19" t="s">
        <v>151</v>
      </c>
      <c r="U56" s="19">
        <v>1</v>
      </c>
      <c r="V56" s="19">
        <v>-7</v>
      </c>
      <c r="W56" s="40">
        <v>-1.27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196</v>
      </c>
      <c r="G57" s="19">
        <v>216.1</v>
      </c>
      <c r="H57" s="36">
        <v>16.2075</v>
      </c>
      <c r="I57" s="19">
        <v>4</v>
      </c>
      <c r="J57" s="19">
        <v>-10</v>
      </c>
      <c r="K57" s="40">
        <v>-1.24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196</v>
      </c>
      <c r="S57" s="19" t="s">
        <v>152</v>
      </c>
      <c r="T57" s="19" t="s">
        <v>153</v>
      </c>
      <c r="U57" s="19">
        <v>1</v>
      </c>
      <c r="V57" s="19">
        <v>-8</v>
      </c>
      <c r="W57" s="94">
        <v>-2.0699999999999998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41.8</v>
      </c>
      <c r="G58" s="19">
        <v>55.59</v>
      </c>
      <c r="H58" s="36">
        <v>4.1692499999999999</v>
      </c>
      <c r="I58" s="19">
        <v>4</v>
      </c>
      <c r="J58" s="19">
        <v>-25</v>
      </c>
      <c r="K58" s="87">
        <v>-3.31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41.8</v>
      </c>
      <c r="S58" s="19" t="s">
        <v>154</v>
      </c>
      <c r="T58" s="19" t="s">
        <v>155</v>
      </c>
      <c r="U58" s="19">
        <v>1</v>
      </c>
      <c r="V58" s="19">
        <v>-20</v>
      </c>
      <c r="W58" s="40">
        <v>-1.38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97.1</v>
      </c>
      <c r="G59" s="19">
        <v>109.5</v>
      </c>
      <c r="H59" s="36">
        <v>8.2125000000000004</v>
      </c>
      <c r="I59" s="19">
        <v>4</v>
      </c>
      <c r="J59" s="19">
        <v>-11</v>
      </c>
      <c r="K59" s="40">
        <v>-1.51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97.1</v>
      </c>
      <c r="S59" s="19" t="s">
        <v>156</v>
      </c>
      <c r="T59" s="19" t="s">
        <v>157</v>
      </c>
      <c r="U59" s="19">
        <v>1</v>
      </c>
      <c r="V59" s="19">
        <v>-9</v>
      </c>
      <c r="W59" s="40">
        <v>-1.55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101</v>
      </c>
      <c r="G60" s="19">
        <v>112.9</v>
      </c>
      <c r="H60" s="36">
        <v>8.4674999999999994</v>
      </c>
      <c r="I60" s="19">
        <v>4</v>
      </c>
      <c r="J60" s="19">
        <v>-10</v>
      </c>
      <c r="K60" s="41">
        <v>-1.4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101</v>
      </c>
      <c r="S60" s="19" t="s">
        <v>158</v>
      </c>
      <c r="T60" s="19" t="s">
        <v>159</v>
      </c>
      <c r="U60" s="19">
        <v>1</v>
      </c>
      <c r="V60" s="19">
        <v>-8</v>
      </c>
      <c r="W60" s="40">
        <v>-1.48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11.57</v>
      </c>
      <c r="G61" s="19">
        <v>11.52</v>
      </c>
      <c r="H61" s="36">
        <v>0.15</v>
      </c>
      <c r="I61" s="19">
        <v>4</v>
      </c>
      <c r="J61" s="36">
        <f>F61-G61</f>
        <v>5.0000000000000711E-2</v>
      </c>
      <c r="K61" s="41">
        <f>(F61-G61)/H61</f>
        <v>0.33333333333333809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11.57</v>
      </c>
      <c r="S61" s="19" t="s">
        <v>194</v>
      </c>
      <c r="T61" s="96">
        <v>6.9842551597036492E-2</v>
      </c>
      <c r="U61" s="19">
        <v>1</v>
      </c>
      <c r="V61" s="19">
        <f>R61-S61</f>
        <v>4.0000000000000924E-2</v>
      </c>
      <c r="W61" s="41">
        <f>(R61-S61)/T61</f>
        <v>0.57271676199324562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3.98</v>
      </c>
      <c r="G62" s="19">
        <v>3.92</v>
      </c>
      <c r="H62" s="36">
        <v>0.15</v>
      </c>
      <c r="I62" s="19">
        <v>4</v>
      </c>
      <c r="J62" s="36">
        <f t="shared" ref="J62:J69" si="4">F62-G62</f>
        <v>6.0000000000000053E-2</v>
      </c>
      <c r="K62" s="41">
        <f t="shared" ref="K62:K69" si="5">(F62-G62)/H62</f>
        <v>0.40000000000000036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3.98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4.0000000000000036E-2</v>
      </c>
      <c r="W62" s="41">
        <f t="shared" ref="W62:W69" si="7">(R62-S62)/T62</f>
        <v>0.50775682327427341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15.98</v>
      </c>
      <c r="G63" s="19">
        <v>15.99</v>
      </c>
      <c r="H63" s="36">
        <v>0.15</v>
      </c>
      <c r="I63" s="19">
        <v>4</v>
      </c>
      <c r="J63" s="36">
        <f t="shared" si="4"/>
        <v>-9.9999999999997868E-3</v>
      </c>
      <c r="K63" s="41">
        <f t="shared" si="5"/>
        <v>-6.666666666666525E-2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15.98</v>
      </c>
      <c r="S63" s="19" t="s">
        <v>196</v>
      </c>
      <c r="T63" s="96">
        <v>8.3734407999999996E-2</v>
      </c>
      <c r="U63" s="19">
        <v>1</v>
      </c>
      <c r="V63" s="19">
        <f t="shared" si="6"/>
        <v>9.9999999999997868E-3</v>
      </c>
      <c r="W63" s="41">
        <f t="shared" si="7"/>
        <v>0.11942521884193398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16.100000000000001</v>
      </c>
      <c r="G64" s="19">
        <v>16.04</v>
      </c>
      <c r="H64" s="36">
        <v>0.15</v>
      </c>
      <c r="I64" s="19">
        <v>4</v>
      </c>
      <c r="J64" s="36">
        <f t="shared" si="4"/>
        <v>6.0000000000002274E-2</v>
      </c>
      <c r="K64" s="41">
        <f t="shared" si="5"/>
        <v>0.40000000000001518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16.100000000000001</v>
      </c>
      <c r="S64" s="19" t="s">
        <v>197</v>
      </c>
      <c r="T64" s="96">
        <v>8.7409444000000003E-2</v>
      </c>
      <c r="U64" s="19">
        <v>1</v>
      </c>
      <c r="V64" s="19">
        <f t="shared" si="6"/>
        <v>2.0000000000003126E-2</v>
      </c>
      <c r="W64" s="41">
        <f t="shared" si="7"/>
        <v>0.22880822809035514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8.23</v>
      </c>
      <c r="G65" s="19">
        <v>8.2100000000000009</v>
      </c>
      <c r="H65" s="36">
        <v>0.15</v>
      </c>
      <c r="I65" s="19">
        <v>4</v>
      </c>
      <c r="J65" s="36">
        <f t="shared" si="4"/>
        <v>1.9999999999999574E-2</v>
      </c>
      <c r="K65" s="41">
        <f t="shared" si="5"/>
        <v>0.1333333333333305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8.23</v>
      </c>
      <c r="S65" s="19" t="s">
        <v>198</v>
      </c>
      <c r="T65" s="96">
        <v>9.4293472000000003E-2</v>
      </c>
      <c r="U65" s="19">
        <v>1</v>
      </c>
      <c r="V65" s="19">
        <f t="shared" si="6"/>
        <v>1.9999999999999574E-2</v>
      </c>
      <c r="W65" s="41">
        <f t="shared" si="7"/>
        <v>0.21210376048089069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9.6999999999999993</v>
      </c>
      <c r="G66" s="19">
        <v>9.67</v>
      </c>
      <c r="H66" s="36">
        <v>0.15</v>
      </c>
      <c r="I66" s="19">
        <v>4</v>
      </c>
      <c r="J66" s="36">
        <f t="shared" si="4"/>
        <v>2.9999999999999361E-2</v>
      </c>
      <c r="K66" s="41">
        <f t="shared" si="5"/>
        <v>0.19999999999999574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9.6999999999999993</v>
      </c>
      <c r="S66" s="36">
        <v>9.68</v>
      </c>
      <c r="T66" s="96">
        <v>8.1315473999999999E-2</v>
      </c>
      <c r="U66" s="19">
        <v>1</v>
      </c>
      <c r="V66" s="19">
        <f t="shared" si="6"/>
        <v>1.9999999999999574E-2</v>
      </c>
      <c r="W66" s="41">
        <f t="shared" si="7"/>
        <v>0.24595564676902176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5.34</v>
      </c>
      <c r="G67" s="19">
        <v>5.31</v>
      </c>
      <c r="H67" s="36">
        <v>0.15</v>
      </c>
      <c r="I67" s="19">
        <v>4</v>
      </c>
      <c r="J67" s="36">
        <f t="shared" si="4"/>
        <v>3.0000000000000249E-2</v>
      </c>
      <c r="K67" s="41">
        <f t="shared" si="5"/>
        <v>0.20000000000000168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5.34</v>
      </c>
      <c r="S67" s="19" t="s">
        <v>199</v>
      </c>
      <c r="T67" s="96">
        <v>7.6238812000000003E-2</v>
      </c>
      <c r="U67" s="19">
        <v>1</v>
      </c>
      <c r="V67" s="19">
        <f t="shared" si="6"/>
        <v>9.9999999999997868E-3</v>
      </c>
      <c r="W67" s="41">
        <f t="shared" si="7"/>
        <v>0.13116678680669613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</v>
      </c>
      <c r="G68" s="19">
        <v>12.01</v>
      </c>
      <c r="H68" s="36">
        <v>0.15</v>
      </c>
      <c r="I68" s="19">
        <v>4</v>
      </c>
      <c r="J68" s="36">
        <f t="shared" si="4"/>
        <v>-9.9999999999997868E-3</v>
      </c>
      <c r="K68" s="41">
        <f t="shared" si="5"/>
        <v>-6.666666666666525E-2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</v>
      </c>
      <c r="S68" s="19" t="s">
        <v>200</v>
      </c>
      <c r="T68" s="96">
        <v>4.7523006E-2</v>
      </c>
      <c r="U68" s="19">
        <v>1</v>
      </c>
      <c r="V68" s="19">
        <f t="shared" si="6"/>
        <v>9.9999999999997868E-3</v>
      </c>
      <c r="W68" s="41">
        <f t="shared" si="7"/>
        <v>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12.2</v>
      </c>
      <c r="G69" s="19">
        <v>12.19</v>
      </c>
      <c r="H69" s="36">
        <v>0.15</v>
      </c>
      <c r="I69" s="19">
        <v>4</v>
      </c>
      <c r="J69" s="36">
        <f t="shared" si="4"/>
        <v>9.9999999999997868E-3</v>
      </c>
      <c r="K69" s="41">
        <f t="shared" si="5"/>
        <v>6.666666666666525E-2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12.2</v>
      </c>
      <c r="S69" s="19" t="s">
        <v>201</v>
      </c>
      <c r="T69" s="96">
        <v>7.6338587999999999E-2</v>
      </c>
      <c r="U69" s="19">
        <v>1</v>
      </c>
      <c r="V69" s="19">
        <f t="shared" si="6"/>
        <v>1.9999999999999574E-2</v>
      </c>
      <c r="W69" s="41">
        <f t="shared" si="7"/>
        <v>0.26199069859662028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6.14</v>
      </c>
      <c r="G70" s="19">
        <v>5.95</v>
      </c>
      <c r="H70" s="36">
        <v>0.44624999999999998</v>
      </c>
      <c r="I70" s="19">
        <v>4</v>
      </c>
      <c r="J70" s="86">
        <f>((F70-G70)/G70)*100</f>
        <v>3.1932773109243611</v>
      </c>
      <c r="K70" s="41">
        <f>(F70-G70)/H70</f>
        <v>0.42577030812324823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6.14</v>
      </c>
      <c r="S70" s="19" t="s">
        <v>160</v>
      </c>
      <c r="T70" s="19" t="s">
        <v>161</v>
      </c>
      <c r="U70" s="19">
        <v>1</v>
      </c>
      <c r="V70" s="19">
        <v>2</v>
      </c>
      <c r="W70" s="40">
        <v>1.06</v>
      </c>
    </row>
    <row r="71" spans="1:23" ht="15.75" thickBot="1" x14ac:dyDescent="0.3">
      <c r="A71" s="99" t="s">
        <v>17</v>
      </c>
      <c r="B71" s="100" t="s">
        <v>13</v>
      </c>
      <c r="C71" s="100">
        <v>68</v>
      </c>
      <c r="D71" s="101" t="s">
        <v>14</v>
      </c>
      <c r="E71" s="100" t="s">
        <v>15</v>
      </c>
      <c r="F71" s="100">
        <v>6.25</v>
      </c>
      <c r="G71" s="100">
        <v>6.06</v>
      </c>
      <c r="H71" s="104">
        <v>0.45449999999999996</v>
      </c>
      <c r="I71" s="100">
        <v>4</v>
      </c>
      <c r="J71" s="103">
        <f>((F71-G71)/G71)*100</f>
        <v>3.1353135313531419</v>
      </c>
      <c r="K71" s="44">
        <f>(F71-G71)/H71</f>
        <v>0.41804180418041892</v>
      </c>
      <c r="M71" s="99" t="s">
        <v>17</v>
      </c>
      <c r="N71" s="100" t="s">
        <v>13</v>
      </c>
      <c r="O71" s="100">
        <v>68</v>
      </c>
      <c r="P71" s="101" t="s">
        <v>14</v>
      </c>
      <c r="Q71" s="100" t="s">
        <v>15</v>
      </c>
      <c r="R71" s="100">
        <v>6.25</v>
      </c>
      <c r="S71" s="100" t="s">
        <v>162</v>
      </c>
      <c r="T71" s="100" t="s">
        <v>163</v>
      </c>
      <c r="U71" s="100">
        <v>1</v>
      </c>
      <c r="V71" s="108">
        <v>2</v>
      </c>
      <c r="W71" s="110">
        <v>1.05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headerFooter>
    <oddFooter>&amp;C&amp;P/1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35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482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102.8</v>
      </c>
      <c r="G14" s="71">
        <v>107.3</v>
      </c>
      <c r="H14" s="68">
        <f>G14*0.04</f>
        <v>4.2919999999999998</v>
      </c>
      <c r="I14" s="68">
        <v>4</v>
      </c>
      <c r="J14" s="72">
        <v>-4.1938490214352289</v>
      </c>
      <c r="K14" s="41">
        <f>(F14-G14)/(G14*0.04)</f>
        <v>-1.0484622553588072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106.1</v>
      </c>
      <c r="G15" s="71">
        <v>109.3</v>
      </c>
      <c r="H15" s="68">
        <f>1</f>
        <v>1</v>
      </c>
      <c r="I15" s="68">
        <v>4</v>
      </c>
      <c r="J15" s="72">
        <v>-2.9277218664226923</v>
      </c>
      <c r="K15" s="76">
        <f>(F15-G15)/1</f>
        <v>-3.2000000000000028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5.17</v>
      </c>
      <c r="G16" s="71">
        <v>5.26</v>
      </c>
      <c r="H16" s="68">
        <f>((12.5-0.53*G16)/200)*G16</f>
        <v>0.25543085999999993</v>
      </c>
      <c r="I16" s="68">
        <v>4</v>
      </c>
      <c r="J16" s="72">
        <v>-1.7110266159695791</v>
      </c>
      <c r="K16" s="41">
        <f>(F16-G16)/(((12.5-0.53*G16)/2/100)*G16)</f>
        <v>-0.3523458363644858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5.22</v>
      </c>
      <c r="G17" s="71">
        <v>5.34</v>
      </c>
      <c r="H17" s="68">
        <f>((12.5-0.53*G17)/200)*G17</f>
        <v>0.25818366000000004</v>
      </c>
      <c r="I17" s="68">
        <v>4</v>
      </c>
      <c r="J17" s="72">
        <v>-2.247191011235957</v>
      </c>
      <c r="K17" s="41">
        <f t="shared" ref="K17:K20" si="0">(F17-G17)/(((12.5-0.53*G17)/2/100)*G17)</f>
        <v>-0.46478541670685158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>
        <v>5.48</v>
      </c>
      <c r="G18" s="71">
        <v>5.36</v>
      </c>
      <c r="H18" s="68">
        <f>((12.5-0.53*G18)/200)*G18</f>
        <v>0.25886656000000002</v>
      </c>
      <c r="I18" s="68">
        <v>4</v>
      </c>
      <c r="J18" s="72">
        <v>2.2388059701492558</v>
      </c>
      <c r="K18" s="41">
        <f t="shared" si="0"/>
        <v>0.46355929479651636</v>
      </c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13.4</v>
      </c>
      <c r="G19" s="71">
        <v>13.37</v>
      </c>
      <c r="H19" s="68">
        <f>((12.5-0.53*G19)/200)*G19</f>
        <v>0.36191921499999996</v>
      </c>
      <c r="I19" s="68">
        <v>4</v>
      </c>
      <c r="J19" s="72">
        <v>0.22438294689604441</v>
      </c>
      <c r="K19" s="41">
        <f t="shared" si="0"/>
        <v>8.2891426474831248E-2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13.2</v>
      </c>
      <c r="G20" s="71">
        <v>13.44</v>
      </c>
      <c r="H20" s="68">
        <f t="shared" ref="H20:H21" si="1">((12.5-0.53*G20)/200)*G20</f>
        <v>0.36132096000000002</v>
      </c>
      <c r="I20" s="68">
        <v>4</v>
      </c>
      <c r="J20" s="72">
        <v>-1.7857142857142874</v>
      </c>
      <c r="K20" s="41">
        <f t="shared" si="0"/>
        <v>-0.66422938763364348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>
        <v>13.8</v>
      </c>
      <c r="G21" s="71">
        <v>13.44</v>
      </c>
      <c r="H21" s="68">
        <f t="shared" si="1"/>
        <v>0.36132096000000002</v>
      </c>
      <c r="I21" s="68">
        <v>4</v>
      </c>
      <c r="J21" s="72">
        <v>2.6785714285714377</v>
      </c>
      <c r="K21" s="41">
        <f>(F21-G21)/(((12.5-0.53*G21)/2/100)*G21)</f>
        <v>0.99634408145046771</v>
      </c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9.66</v>
      </c>
      <c r="G22" s="71">
        <v>9.4600000000000009</v>
      </c>
      <c r="H22" s="68">
        <f>G22*0.075</f>
        <v>0.70950000000000002</v>
      </c>
      <c r="I22" s="68">
        <v>4</v>
      </c>
      <c r="J22" s="72">
        <v>2.1141649048625717</v>
      </c>
      <c r="K22" s="41">
        <f>(F22-G22)/(0.075*G22)</f>
        <v>0.28188865398167623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43</v>
      </c>
      <c r="B23" s="18" t="s">
        <v>13</v>
      </c>
      <c r="C23" s="19">
        <v>30</v>
      </c>
      <c r="D23" s="20" t="s">
        <v>30</v>
      </c>
      <c r="E23" s="19" t="s">
        <v>31</v>
      </c>
      <c r="F23" s="58">
        <v>45.9</v>
      </c>
      <c r="G23" s="19">
        <v>45.75</v>
      </c>
      <c r="H23" s="36">
        <v>3.4312499999999999</v>
      </c>
      <c r="I23" s="19">
        <v>4</v>
      </c>
      <c r="J23" s="86">
        <f t="shared" ref="J23:J25" si="2">((F23-G23)/G23)*100</f>
        <v>0.32786885245901326</v>
      </c>
      <c r="K23" s="41">
        <v>0.04</v>
      </c>
      <c r="M23" s="17" t="s">
        <v>43</v>
      </c>
      <c r="N23" s="18" t="s">
        <v>13</v>
      </c>
      <c r="O23" s="19">
        <v>30</v>
      </c>
      <c r="P23" s="20" t="s">
        <v>30</v>
      </c>
      <c r="Q23" s="19" t="s">
        <v>31</v>
      </c>
      <c r="R23" s="58">
        <v>45.9</v>
      </c>
      <c r="S23" s="19" t="s">
        <v>105</v>
      </c>
      <c r="T23" s="19" t="s">
        <v>106</v>
      </c>
      <c r="U23" s="19">
        <v>1</v>
      </c>
      <c r="V23" s="19">
        <v>-1</v>
      </c>
      <c r="W23" s="40">
        <v>-0.28999999999999998</v>
      </c>
    </row>
    <row r="24" spans="1:23" x14ac:dyDescent="0.25">
      <c r="A24" s="17" t="s">
        <v>42</v>
      </c>
      <c r="B24" s="18" t="s">
        <v>13</v>
      </c>
      <c r="C24" s="19">
        <v>31</v>
      </c>
      <c r="D24" s="20" t="s">
        <v>30</v>
      </c>
      <c r="E24" s="19" t="s">
        <v>31</v>
      </c>
      <c r="F24" s="58">
        <v>92.1</v>
      </c>
      <c r="G24" s="19">
        <v>92.32</v>
      </c>
      <c r="H24" s="36">
        <v>6.9239999999999995</v>
      </c>
      <c r="I24" s="19">
        <v>4</v>
      </c>
      <c r="J24" s="86">
        <f t="shared" si="2"/>
        <v>-0.2383015597920265</v>
      </c>
      <c r="K24" s="41">
        <v>-0.03</v>
      </c>
      <c r="M24" s="17" t="s">
        <v>42</v>
      </c>
      <c r="N24" s="18" t="s">
        <v>13</v>
      </c>
      <c r="O24" s="19">
        <v>31</v>
      </c>
      <c r="P24" s="20" t="s">
        <v>30</v>
      </c>
      <c r="Q24" s="19" t="s">
        <v>31</v>
      </c>
      <c r="R24" s="58">
        <v>92.1</v>
      </c>
      <c r="S24" s="19" t="s">
        <v>107</v>
      </c>
      <c r="T24" s="19" t="s">
        <v>108</v>
      </c>
      <c r="U24" s="19">
        <v>1</v>
      </c>
      <c r="V24" s="19">
        <v>-1</v>
      </c>
      <c r="W24" s="40">
        <v>-0.27</v>
      </c>
    </row>
    <row r="25" spans="1:23" x14ac:dyDescent="0.25">
      <c r="A25" s="17" t="s">
        <v>41</v>
      </c>
      <c r="B25" s="18" t="s">
        <v>13</v>
      </c>
      <c r="C25" s="19">
        <v>32</v>
      </c>
      <c r="D25" s="20" t="s">
        <v>30</v>
      </c>
      <c r="E25" s="19" t="s">
        <v>31</v>
      </c>
      <c r="F25" s="58">
        <v>67.3</v>
      </c>
      <c r="G25" s="19">
        <v>68.67</v>
      </c>
      <c r="H25" s="36">
        <v>5.1502499999999998</v>
      </c>
      <c r="I25" s="19">
        <v>4</v>
      </c>
      <c r="J25" s="86">
        <f t="shared" si="2"/>
        <v>-1.9950487840396163</v>
      </c>
      <c r="K25" s="41">
        <v>-0.27</v>
      </c>
      <c r="M25" s="17" t="s">
        <v>41</v>
      </c>
      <c r="N25" s="18" t="s">
        <v>13</v>
      </c>
      <c r="O25" s="19">
        <v>32</v>
      </c>
      <c r="P25" s="20" t="s">
        <v>30</v>
      </c>
      <c r="Q25" s="19" t="s">
        <v>31</v>
      </c>
      <c r="R25" s="58">
        <v>67.3</v>
      </c>
      <c r="S25" s="19" t="s">
        <v>109</v>
      </c>
      <c r="T25" s="19" t="s">
        <v>110</v>
      </c>
      <c r="U25" s="19">
        <v>1</v>
      </c>
      <c r="V25" s="19">
        <v>-2</v>
      </c>
      <c r="W25" s="40">
        <v>-0.62</v>
      </c>
    </row>
    <row r="26" spans="1:23" x14ac:dyDescent="0.25">
      <c r="A26" s="17" t="s">
        <v>40</v>
      </c>
      <c r="B26" s="18" t="s">
        <v>13</v>
      </c>
      <c r="C26" s="19">
        <v>33</v>
      </c>
      <c r="D26" s="20" t="s">
        <v>30</v>
      </c>
      <c r="E26" s="19" t="s">
        <v>31</v>
      </c>
      <c r="F26" s="58">
        <v>25.3</v>
      </c>
      <c r="G26" s="19">
        <v>27.48</v>
      </c>
      <c r="H26" s="36">
        <v>2.0609999999999999</v>
      </c>
      <c r="I26" s="19">
        <v>4</v>
      </c>
      <c r="J26" s="86">
        <f>((F26-G26)/G26)*100</f>
        <v>-7.9330422125181945</v>
      </c>
      <c r="K26" s="26"/>
      <c r="M26" s="17" t="s">
        <v>40</v>
      </c>
      <c r="N26" s="18" t="s">
        <v>13</v>
      </c>
      <c r="O26" s="19">
        <v>33</v>
      </c>
      <c r="P26" s="20" t="s">
        <v>30</v>
      </c>
      <c r="Q26" s="19" t="s">
        <v>31</v>
      </c>
      <c r="R26" s="58">
        <v>25.3</v>
      </c>
      <c r="S26" s="19" t="s">
        <v>111</v>
      </c>
      <c r="T26" s="19" t="s">
        <v>112</v>
      </c>
      <c r="U26" s="19">
        <v>1</v>
      </c>
      <c r="V26" s="19">
        <v>-8</v>
      </c>
      <c r="W26" s="40">
        <v>-1.55</v>
      </c>
    </row>
    <row r="27" spans="1:23" x14ac:dyDescent="0.25">
      <c r="A27" s="17" t="s">
        <v>39</v>
      </c>
      <c r="B27" s="18" t="s">
        <v>13</v>
      </c>
      <c r="C27" s="19">
        <v>34</v>
      </c>
      <c r="D27" s="20" t="s">
        <v>30</v>
      </c>
      <c r="E27" s="19" t="s">
        <v>31</v>
      </c>
      <c r="F27" s="58">
        <v>22.5</v>
      </c>
      <c r="G27" s="19">
        <v>25.55</v>
      </c>
      <c r="H27" s="36">
        <v>1.91625</v>
      </c>
      <c r="I27" s="19">
        <v>4</v>
      </c>
      <c r="J27" s="86">
        <f t="shared" ref="J27:J35" si="3">((F27-G27)/G27)*100</f>
        <v>-11.93737769080235</v>
      </c>
      <c r="K27" s="26"/>
      <c r="M27" s="17" t="s">
        <v>39</v>
      </c>
      <c r="N27" s="18" t="s">
        <v>13</v>
      </c>
      <c r="O27" s="19">
        <v>34</v>
      </c>
      <c r="P27" s="20" t="s">
        <v>30</v>
      </c>
      <c r="Q27" s="19" t="s">
        <v>31</v>
      </c>
      <c r="R27" s="58">
        <v>22.5</v>
      </c>
      <c r="S27" s="19" t="s">
        <v>113</v>
      </c>
      <c r="T27" s="19" t="s">
        <v>114</v>
      </c>
      <c r="U27" s="19">
        <v>1</v>
      </c>
      <c r="V27" s="19">
        <v>-12</v>
      </c>
      <c r="W27" s="40">
        <v>-1.96</v>
      </c>
    </row>
    <row r="28" spans="1:23" x14ac:dyDescent="0.25">
      <c r="A28" s="17" t="s">
        <v>38</v>
      </c>
      <c r="B28" s="18" t="s">
        <v>13</v>
      </c>
      <c r="C28" s="19">
        <v>35</v>
      </c>
      <c r="D28" s="20" t="s">
        <v>30</v>
      </c>
      <c r="E28" s="19" t="s">
        <v>31</v>
      </c>
      <c r="F28" s="58">
        <v>30.8</v>
      </c>
      <c r="G28" s="19">
        <v>33.33</v>
      </c>
      <c r="H28" s="36">
        <v>2.4997499999999997</v>
      </c>
      <c r="I28" s="19">
        <v>4</v>
      </c>
      <c r="J28" s="86">
        <f t="shared" si="3"/>
        <v>-7.5907590759075845</v>
      </c>
      <c r="K28" s="26"/>
      <c r="M28" s="17" t="s">
        <v>38</v>
      </c>
      <c r="N28" s="18" t="s">
        <v>13</v>
      </c>
      <c r="O28" s="19">
        <v>35</v>
      </c>
      <c r="P28" s="20" t="s">
        <v>30</v>
      </c>
      <c r="Q28" s="19" t="s">
        <v>31</v>
      </c>
      <c r="R28" s="58">
        <v>30.8</v>
      </c>
      <c r="S28" s="19" t="s">
        <v>115</v>
      </c>
      <c r="T28" s="19" t="s">
        <v>116</v>
      </c>
      <c r="U28" s="19">
        <v>1</v>
      </c>
      <c r="V28" s="19">
        <v>-12</v>
      </c>
      <c r="W28" s="40">
        <v>-1.42</v>
      </c>
    </row>
    <row r="29" spans="1:23" x14ac:dyDescent="0.25">
      <c r="A29" s="17" t="s">
        <v>37</v>
      </c>
      <c r="B29" s="18" t="s">
        <v>13</v>
      </c>
      <c r="C29" s="19">
        <v>36</v>
      </c>
      <c r="D29" s="20" t="s">
        <v>30</v>
      </c>
      <c r="E29" s="19" t="s">
        <v>31</v>
      </c>
      <c r="F29" s="58">
        <v>132</v>
      </c>
      <c r="G29" s="19">
        <v>141.6</v>
      </c>
      <c r="H29" s="36">
        <v>10.62</v>
      </c>
      <c r="I29" s="19">
        <v>4</v>
      </c>
      <c r="J29" s="86">
        <f t="shared" si="3"/>
        <v>-6.7796610169491487</v>
      </c>
      <c r="K29" s="26"/>
      <c r="M29" s="17" t="s">
        <v>37</v>
      </c>
      <c r="N29" s="18" t="s">
        <v>13</v>
      </c>
      <c r="O29" s="19">
        <v>36</v>
      </c>
      <c r="P29" s="20" t="s">
        <v>30</v>
      </c>
      <c r="Q29" s="19" t="s">
        <v>31</v>
      </c>
      <c r="R29" s="58">
        <v>132</v>
      </c>
      <c r="S29" s="19" t="s">
        <v>117</v>
      </c>
      <c r="T29" s="19" t="s">
        <v>118</v>
      </c>
      <c r="U29" s="19">
        <v>1</v>
      </c>
      <c r="V29" s="19">
        <v>-2</v>
      </c>
      <c r="W29" s="40">
        <v>-0.61</v>
      </c>
    </row>
    <row r="30" spans="1:23" x14ac:dyDescent="0.25">
      <c r="A30" s="17" t="s">
        <v>36</v>
      </c>
      <c r="B30" s="18" t="s">
        <v>13</v>
      </c>
      <c r="C30" s="19">
        <v>37</v>
      </c>
      <c r="D30" s="20" t="s">
        <v>30</v>
      </c>
      <c r="E30" s="19" t="s">
        <v>31</v>
      </c>
      <c r="F30" s="58">
        <v>121</v>
      </c>
      <c r="G30" s="19">
        <v>127.8</v>
      </c>
      <c r="H30" s="36">
        <v>9.5849999999999991</v>
      </c>
      <c r="I30" s="19">
        <v>4</v>
      </c>
      <c r="J30" s="86">
        <f t="shared" si="3"/>
        <v>-5.3208137715179946</v>
      </c>
      <c r="K30" s="26"/>
      <c r="M30" s="17" t="s">
        <v>36</v>
      </c>
      <c r="N30" s="18" t="s">
        <v>13</v>
      </c>
      <c r="O30" s="19">
        <v>37</v>
      </c>
      <c r="P30" s="20" t="s">
        <v>30</v>
      </c>
      <c r="Q30" s="19" t="s">
        <v>31</v>
      </c>
      <c r="R30" s="58">
        <v>121</v>
      </c>
      <c r="S30" s="19" t="s">
        <v>119</v>
      </c>
      <c r="T30" s="19" t="s">
        <v>120</v>
      </c>
      <c r="U30" s="19">
        <v>1</v>
      </c>
      <c r="V30" s="19">
        <v>-1</v>
      </c>
      <c r="W30" s="40">
        <v>-0.15</v>
      </c>
    </row>
    <row r="31" spans="1:23" x14ac:dyDescent="0.25">
      <c r="A31" s="17" t="s">
        <v>35</v>
      </c>
      <c r="B31" s="18" t="s">
        <v>13</v>
      </c>
      <c r="C31" s="19">
        <v>38</v>
      </c>
      <c r="D31" s="20" t="s">
        <v>30</v>
      </c>
      <c r="E31" s="19" t="s">
        <v>31</v>
      </c>
      <c r="F31" s="58">
        <v>163</v>
      </c>
      <c r="G31" s="19">
        <v>162.5</v>
      </c>
      <c r="H31" s="36">
        <v>12.1875</v>
      </c>
      <c r="I31" s="19">
        <v>4</v>
      </c>
      <c r="J31" s="86">
        <f t="shared" si="3"/>
        <v>0.30769230769230771</v>
      </c>
      <c r="K31" s="26"/>
      <c r="M31" s="17" t="s">
        <v>35</v>
      </c>
      <c r="N31" s="18" t="s">
        <v>13</v>
      </c>
      <c r="O31" s="19">
        <v>38</v>
      </c>
      <c r="P31" s="20" t="s">
        <v>30</v>
      </c>
      <c r="Q31" s="19" t="s">
        <v>31</v>
      </c>
      <c r="R31" s="58">
        <v>163</v>
      </c>
      <c r="S31" s="19" t="s">
        <v>121</v>
      </c>
      <c r="T31" s="19" t="s">
        <v>122</v>
      </c>
      <c r="U31" s="19">
        <v>1</v>
      </c>
      <c r="V31" s="19">
        <v>2</v>
      </c>
      <c r="W31" s="40">
        <v>0.41</v>
      </c>
    </row>
    <row r="32" spans="1:23" x14ac:dyDescent="0.25">
      <c r="A32" s="17" t="s">
        <v>34</v>
      </c>
      <c r="B32" s="18" t="s">
        <v>13</v>
      </c>
      <c r="C32" s="19">
        <v>39</v>
      </c>
      <c r="D32" s="20" t="s">
        <v>30</v>
      </c>
      <c r="E32" s="19" t="s">
        <v>31</v>
      </c>
      <c r="F32" s="58">
        <v>70.7</v>
      </c>
      <c r="G32" s="19">
        <v>93.11</v>
      </c>
      <c r="H32" s="36">
        <v>6.98325</v>
      </c>
      <c r="I32" s="19">
        <v>4</v>
      </c>
      <c r="J32" s="86">
        <f t="shared" si="3"/>
        <v>-24.06830630437117</v>
      </c>
      <c r="K32" s="26"/>
      <c r="M32" s="17" t="s">
        <v>34</v>
      </c>
      <c r="N32" s="18" t="s">
        <v>13</v>
      </c>
      <c r="O32" s="19">
        <v>39</v>
      </c>
      <c r="P32" s="20" t="s">
        <v>30</v>
      </c>
      <c r="Q32" s="19" t="s">
        <v>31</v>
      </c>
      <c r="R32" s="58">
        <v>70.7</v>
      </c>
      <c r="S32" s="19" t="s">
        <v>123</v>
      </c>
      <c r="T32" s="19" t="s">
        <v>124</v>
      </c>
      <c r="U32" s="19">
        <v>1</v>
      </c>
      <c r="V32" s="19">
        <v>-1</v>
      </c>
      <c r="W32" s="40">
        <v>-0.31</v>
      </c>
    </row>
    <row r="33" spans="1:23" x14ac:dyDescent="0.25">
      <c r="A33" s="17" t="s">
        <v>33</v>
      </c>
      <c r="B33" s="18" t="s">
        <v>13</v>
      </c>
      <c r="C33" s="19">
        <v>40</v>
      </c>
      <c r="D33" s="20" t="s">
        <v>30</v>
      </c>
      <c r="E33" s="19" t="s">
        <v>31</v>
      </c>
      <c r="F33" s="58">
        <v>86.8</v>
      </c>
      <c r="G33" s="19">
        <v>115.2</v>
      </c>
      <c r="H33" s="36">
        <v>8.64</v>
      </c>
      <c r="I33" s="19">
        <v>4</v>
      </c>
      <c r="J33" s="86">
        <f t="shared" si="3"/>
        <v>-24.652777777777782</v>
      </c>
      <c r="K33" s="26"/>
      <c r="M33" s="17" t="s">
        <v>33</v>
      </c>
      <c r="N33" s="18" t="s">
        <v>13</v>
      </c>
      <c r="O33" s="19">
        <v>40</v>
      </c>
      <c r="P33" s="20" t="s">
        <v>30</v>
      </c>
      <c r="Q33" s="19" t="s">
        <v>31</v>
      </c>
      <c r="R33" s="58">
        <v>86.8</v>
      </c>
      <c r="S33" s="19" t="s">
        <v>125</v>
      </c>
      <c r="T33" s="19" t="s">
        <v>126</v>
      </c>
      <c r="U33" s="19">
        <v>1</v>
      </c>
      <c r="V33" s="19">
        <v>-2</v>
      </c>
      <c r="W33" s="40">
        <v>-0.53</v>
      </c>
    </row>
    <row r="34" spans="1:23" x14ac:dyDescent="0.25">
      <c r="A34" s="17" t="s">
        <v>32</v>
      </c>
      <c r="B34" s="18" t="s">
        <v>13</v>
      </c>
      <c r="C34" s="19">
        <v>41</v>
      </c>
      <c r="D34" s="20" t="s">
        <v>30</v>
      </c>
      <c r="E34" s="19" t="s">
        <v>31</v>
      </c>
      <c r="F34" s="58">
        <v>72.5</v>
      </c>
      <c r="G34" s="19">
        <v>95.01</v>
      </c>
      <c r="H34" s="36">
        <v>7.12575</v>
      </c>
      <c r="I34" s="19">
        <v>4</v>
      </c>
      <c r="J34" s="86">
        <f t="shared" si="3"/>
        <v>-23.69224292179771</v>
      </c>
      <c r="K34" s="26"/>
      <c r="M34" s="17" t="s">
        <v>32</v>
      </c>
      <c r="N34" s="18" t="s">
        <v>13</v>
      </c>
      <c r="O34" s="19">
        <v>41</v>
      </c>
      <c r="P34" s="20" t="s">
        <v>30</v>
      </c>
      <c r="Q34" s="19" t="s">
        <v>31</v>
      </c>
      <c r="R34" s="58">
        <v>72.5</v>
      </c>
      <c r="S34" s="19" t="s">
        <v>127</v>
      </c>
      <c r="T34" s="19" t="s">
        <v>128</v>
      </c>
      <c r="U34" s="19">
        <v>1</v>
      </c>
      <c r="V34" s="19">
        <v>-1</v>
      </c>
      <c r="W34" s="40">
        <v>-0.26</v>
      </c>
    </row>
    <row r="35" spans="1:23" ht="15.75" thickBot="1" x14ac:dyDescent="0.3">
      <c r="A35" s="111" t="s">
        <v>29</v>
      </c>
      <c r="B35" s="112" t="s">
        <v>13</v>
      </c>
      <c r="C35" s="108">
        <v>42</v>
      </c>
      <c r="D35" s="113" t="s">
        <v>30</v>
      </c>
      <c r="E35" s="108" t="s">
        <v>31</v>
      </c>
      <c r="F35" s="100">
        <v>46</v>
      </c>
      <c r="G35" s="108">
        <v>45.75</v>
      </c>
      <c r="H35" s="102">
        <v>3.4312499999999999</v>
      </c>
      <c r="I35" s="108">
        <v>4</v>
      </c>
      <c r="J35" s="107">
        <f t="shared" si="3"/>
        <v>0.54644808743169404</v>
      </c>
      <c r="K35" s="44">
        <v>7.0000000000000007E-2</v>
      </c>
      <c r="M35" s="111" t="s">
        <v>29</v>
      </c>
      <c r="N35" s="112" t="s">
        <v>13</v>
      </c>
      <c r="O35" s="108">
        <v>42</v>
      </c>
      <c r="P35" s="113" t="s">
        <v>30</v>
      </c>
      <c r="Q35" s="108" t="s">
        <v>31</v>
      </c>
      <c r="R35" s="100">
        <v>46</v>
      </c>
      <c r="S35" s="108" t="s">
        <v>129</v>
      </c>
      <c r="T35" s="108" t="s">
        <v>128</v>
      </c>
      <c r="U35" s="108">
        <v>1</v>
      </c>
      <c r="V35" s="108">
        <v>-1</v>
      </c>
      <c r="W35" s="110">
        <v>-0.18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7" fitToHeight="2" orientation="landscape" r:id="rId1"/>
  <headerFooter>
    <oddFooter>&amp;C&amp;P/1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9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339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94.4</v>
      </c>
      <c r="G14" s="71">
        <v>91.3</v>
      </c>
      <c r="H14" s="68">
        <f>G14*0.04</f>
        <v>3.6520000000000001</v>
      </c>
      <c r="I14" s="68">
        <v>4</v>
      </c>
      <c r="J14" s="72">
        <v>3.3953997809419594</v>
      </c>
      <c r="K14" s="41">
        <f>(F14-G14)/(G14*0.04)</f>
        <v>0.84884994523548973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109</v>
      </c>
      <c r="G15" s="71">
        <v>110.22</v>
      </c>
      <c r="H15" s="68">
        <f>1</f>
        <v>1</v>
      </c>
      <c r="I15" s="68">
        <v>4</v>
      </c>
      <c r="J15" s="72">
        <v>-1.1068771547813454</v>
      </c>
      <c r="K15" s="41">
        <f>(F15-G15)/1</f>
        <v>-1.2199999999999989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8.57</v>
      </c>
      <c r="G16" s="71">
        <v>5.47</v>
      </c>
      <c r="H16" s="68">
        <f t="shared" ref="H16:H21" si="0">((12.5-0.53*G16)/200)*G16</f>
        <v>0.26258461499999997</v>
      </c>
      <c r="I16" s="68">
        <v>4</v>
      </c>
      <c r="J16" s="72">
        <v>56.672760511883013</v>
      </c>
      <c r="K16" s="42">
        <f>(F16-G16)/(((12.5-0.53*G16)/2/100)*G16)</f>
        <v>11.805718320549744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5.72</v>
      </c>
      <c r="G17" s="71">
        <v>5.41</v>
      </c>
      <c r="H17" s="68">
        <f t="shared" si="0"/>
        <v>0.26056453499999999</v>
      </c>
      <c r="I17" s="68">
        <v>4</v>
      </c>
      <c r="J17" s="72">
        <v>5.7301293900184769</v>
      </c>
      <c r="K17" s="41">
        <f t="shared" ref="K17:K21" si="1">(F17-G17)/(((12.5-0.53*G17)/2/100)*G17)</f>
        <v>1.1897244573210994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>
        <v>5.61</v>
      </c>
      <c r="G18" s="71">
        <v>5.41</v>
      </c>
      <c r="H18" s="68">
        <f t="shared" si="0"/>
        <v>0.26056453499999999</v>
      </c>
      <c r="I18" s="68">
        <v>4</v>
      </c>
      <c r="J18" s="72">
        <v>3.6968576709796706</v>
      </c>
      <c r="K18" s="41">
        <f t="shared" si="1"/>
        <v>0.76756416601361421</v>
      </c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13.8</v>
      </c>
      <c r="G19" s="71">
        <v>13.61</v>
      </c>
      <c r="H19" s="68">
        <f t="shared" si="0"/>
        <v>0.35975993499999998</v>
      </c>
      <c r="I19" s="68">
        <v>4</v>
      </c>
      <c r="J19" s="72">
        <v>1.3960323291697376</v>
      </c>
      <c r="K19" s="41">
        <f t="shared" si="1"/>
        <v>0.52812995977442923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14.3</v>
      </c>
      <c r="G20" s="71">
        <v>13.47</v>
      </c>
      <c r="H20" s="68">
        <f t="shared" si="0"/>
        <v>0.36105661499999997</v>
      </c>
      <c r="I20" s="68">
        <v>4</v>
      </c>
      <c r="J20" s="72">
        <v>6.1618411284335561</v>
      </c>
      <c r="K20" s="75">
        <f t="shared" si="1"/>
        <v>2.2988084569507197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>
        <v>13.6</v>
      </c>
      <c r="G21" s="71">
        <v>13.54</v>
      </c>
      <c r="H21" s="68">
        <f t="shared" si="0"/>
        <v>0.36042125999999997</v>
      </c>
      <c r="I21" s="68">
        <v>4</v>
      </c>
      <c r="J21" s="72">
        <v>0.44313146233382938</v>
      </c>
      <c r="K21" s="41">
        <f t="shared" si="1"/>
        <v>0.16647186683715745</v>
      </c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9.1999999999999993</v>
      </c>
      <c r="G22" s="71">
        <v>9.4600000000000009</v>
      </c>
      <c r="H22" s="68">
        <f>G22*0.075</f>
        <v>0.70950000000000002</v>
      </c>
      <c r="I22" s="68">
        <v>4</v>
      </c>
      <c r="J22" s="72">
        <v>-2.7484143763213691</v>
      </c>
      <c r="K22" s="41">
        <f>(F22-G22)/(0.075*G22)</f>
        <v>-0.36645525017618258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5.5999999999999943</v>
      </c>
      <c r="G23" s="59">
        <v>5.5993667557780782</v>
      </c>
      <c r="H23" s="19">
        <f t="shared" ref="H23:H25" si="2">G23*0.075</f>
        <v>0.41995250668335588</v>
      </c>
      <c r="I23" s="19">
        <v>4</v>
      </c>
      <c r="J23" s="43">
        <v>1.130921137220873E-2</v>
      </c>
      <c r="K23" s="41">
        <f>(F23-G23)/(0.075*G23)</f>
        <v>1.5078948496278304E-3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10.700000000000001</v>
      </c>
      <c r="G24" s="59">
        <v>10.56703577853288</v>
      </c>
      <c r="H24" s="19">
        <f t="shared" si="2"/>
        <v>0.79252768338996593</v>
      </c>
      <c r="I24" s="19">
        <v>4</v>
      </c>
      <c r="J24" s="43">
        <v>1.2582925264362268</v>
      </c>
      <c r="K24" s="41">
        <f>(F24-G24)/(0.075*G24)</f>
        <v>0.16777233685816359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18.100000000000005</v>
      </c>
      <c r="G25" s="59">
        <v>17.923425509658156</v>
      </c>
      <c r="H25" s="19">
        <f t="shared" si="2"/>
        <v>1.3442569132243616</v>
      </c>
      <c r="I25" s="19">
        <v>4</v>
      </c>
      <c r="J25" s="43">
        <v>0.98516039942644351</v>
      </c>
      <c r="K25" s="41">
        <f>(F25-G25)/(0.075*G25)</f>
        <v>0.13135471992352582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78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78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84.3</v>
      </c>
      <c r="G28" s="36">
        <v>85.350425205910724</v>
      </c>
      <c r="H28" s="19">
        <f>G28*0.05</f>
        <v>4.2675212602955366</v>
      </c>
      <c r="I28" s="19">
        <v>4</v>
      </c>
      <c r="J28" s="43">
        <v>-1.2307205305381219</v>
      </c>
      <c r="K28" s="41">
        <f>(F28-G28)/(0.05*G28)</f>
        <v>-0.24614410610762433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102</v>
      </c>
      <c r="G29" s="36">
        <v>101.81396069514764</v>
      </c>
      <c r="H29" s="19">
        <f t="shared" ref="H29:H30" si="3">G29*0.05</f>
        <v>5.0906980347573825</v>
      </c>
      <c r="I29" s="19">
        <v>4</v>
      </c>
      <c r="J29" s="43">
        <v>0.18272474971227018</v>
      </c>
      <c r="K29" s="41">
        <f>(F29-G29)/(0.05*G29)</f>
        <v>3.6544949942454032E-2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144</v>
      </c>
      <c r="G30" s="36">
        <v>144.47810553681509</v>
      </c>
      <c r="H30" s="19">
        <f t="shared" si="3"/>
        <v>7.223905276840755</v>
      </c>
      <c r="I30" s="19">
        <v>4</v>
      </c>
      <c r="J30" s="43">
        <v>-0.33091902405466195</v>
      </c>
      <c r="K30" s="41">
        <f>(F30-G30)/(0.05*G30)</f>
        <v>-6.618380481093239E-2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78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78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43.5</v>
      </c>
      <c r="G33" s="68">
        <v>45.75</v>
      </c>
      <c r="H33" s="71">
        <v>3.4312499999999999</v>
      </c>
      <c r="I33" s="68">
        <v>4</v>
      </c>
      <c r="J33" s="68">
        <v>-5</v>
      </c>
      <c r="K33" s="41">
        <v>-0.66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43.5</v>
      </c>
      <c r="S33" s="68" t="s">
        <v>105</v>
      </c>
      <c r="T33" s="68" t="s">
        <v>106</v>
      </c>
      <c r="U33" s="68">
        <v>1</v>
      </c>
      <c r="V33" s="68">
        <v>-6</v>
      </c>
      <c r="W33" s="40">
        <v>-1.62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88.7</v>
      </c>
      <c r="G34" s="68">
        <v>92.32</v>
      </c>
      <c r="H34" s="71">
        <v>6.9239999999999995</v>
      </c>
      <c r="I34" s="68">
        <v>4</v>
      </c>
      <c r="J34" s="68">
        <v>-4</v>
      </c>
      <c r="K34" s="41">
        <v>-0.52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88.7</v>
      </c>
      <c r="S34" s="68" t="s">
        <v>107</v>
      </c>
      <c r="T34" s="68" t="s">
        <v>108</v>
      </c>
      <c r="U34" s="68">
        <v>1</v>
      </c>
      <c r="V34" s="68">
        <v>-4</v>
      </c>
      <c r="W34" s="40">
        <v>-1.87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63.9</v>
      </c>
      <c r="G35" s="68">
        <v>68.67</v>
      </c>
      <c r="H35" s="71">
        <v>5.1502499999999998</v>
      </c>
      <c r="I35" s="68">
        <v>4</v>
      </c>
      <c r="J35" s="68">
        <v>-7</v>
      </c>
      <c r="K35" s="41">
        <v>-0.93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63.9</v>
      </c>
      <c r="S35" s="68" t="s">
        <v>109</v>
      </c>
      <c r="T35" s="68" t="s">
        <v>110</v>
      </c>
      <c r="U35" s="68">
        <v>1</v>
      </c>
      <c r="V35" s="68">
        <v>-7</v>
      </c>
      <c r="W35" s="94">
        <v>-2.16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25.4</v>
      </c>
      <c r="G36" s="68">
        <v>27.48</v>
      </c>
      <c r="H36" s="71">
        <v>2.0609999999999999</v>
      </c>
      <c r="I36" s="68">
        <v>4</v>
      </c>
      <c r="J36" s="90">
        <f>((F36-G36)/G36)*100</f>
        <v>-7.5691411935953479</v>
      </c>
      <c r="K36" s="79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25.4</v>
      </c>
      <c r="S36" s="68" t="s">
        <v>111</v>
      </c>
      <c r="T36" s="68" t="s">
        <v>112</v>
      </c>
      <c r="U36" s="68">
        <v>1</v>
      </c>
      <c r="V36" s="68">
        <v>-8</v>
      </c>
      <c r="W36" s="40">
        <v>-1.48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23.8</v>
      </c>
      <c r="G37" s="68">
        <v>25.55</v>
      </c>
      <c r="H37" s="71">
        <v>1.91625</v>
      </c>
      <c r="I37" s="68">
        <v>4</v>
      </c>
      <c r="J37" s="90">
        <f t="shared" ref="J37:J44" si="4">((F37-G37)/G37)*100</f>
        <v>-6.8493150684931505</v>
      </c>
      <c r="K37" s="79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23.8</v>
      </c>
      <c r="S37" s="68" t="s">
        <v>113</v>
      </c>
      <c r="T37" s="68" t="s">
        <v>114</v>
      </c>
      <c r="U37" s="68">
        <v>1</v>
      </c>
      <c r="V37" s="68">
        <v>-7</v>
      </c>
      <c r="W37" s="40">
        <v>-1.1000000000000001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34.799999999999997</v>
      </c>
      <c r="G38" s="68">
        <v>33.33</v>
      </c>
      <c r="H38" s="71">
        <v>2.4997499999999997</v>
      </c>
      <c r="I38" s="68">
        <v>4</v>
      </c>
      <c r="J38" s="90">
        <f t="shared" si="4"/>
        <v>4.4104410441044077</v>
      </c>
      <c r="K38" s="79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34.799999999999997</v>
      </c>
      <c r="S38" s="68" t="s">
        <v>115</v>
      </c>
      <c r="T38" s="68" t="s">
        <v>116</v>
      </c>
      <c r="U38" s="68">
        <v>1</v>
      </c>
      <c r="V38" s="68">
        <v>-1</v>
      </c>
      <c r="W38" s="40">
        <v>-0.11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128</v>
      </c>
      <c r="G39" s="68">
        <v>141.6</v>
      </c>
      <c r="H39" s="71">
        <v>10.62</v>
      </c>
      <c r="I39" s="68">
        <v>4</v>
      </c>
      <c r="J39" s="90">
        <f t="shared" si="4"/>
        <v>-9.6045197740112958</v>
      </c>
      <c r="K39" s="79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128</v>
      </c>
      <c r="S39" s="68" t="s">
        <v>117</v>
      </c>
      <c r="T39" s="68" t="s">
        <v>118</v>
      </c>
      <c r="U39" s="68">
        <v>1</v>
      </c>
      <c r="V39" s="68">
        <v>-5</v>
      </c>
      <c r="W39" s="40">
        <v>-1.66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113</v>
      </c>
      <c r="G40" s="68">
        <v>127.8</v>
      </c>
      <c r="H40" s="71">
        <v>9.5849999999999991</v>
      </c>
      <c r="I40" s="68">
        <v>4</v>
      </c>
      <c r="J40" s="90">
        <f t="shared" si="4"/>
        <v>-11.580594679186227</v>
      </c>
      <c r="K40" s="79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113</v>
      </c>
      <c r="S40" s="68" t="s">
        <v>119</v>
      </c>
      <c r="T40" s="68" t="s">
        <v>120</v>
      </c>
      <c r="U40" s="68">
        <v>1</v>
      </c>
      <c r="V40" s="68">
        <v>-7</v>
      </c>
      <c r="W40" s="40">
        <v>-1.66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148</v>
      </c>
      <c r="G41" s="68">
        <v>162.5</v>
      </c>
      <c r="H41" s="71">
        <v>12.1875</v>
      </c>
      <c r="I41" s="68">
        <v>4</v>
      </c>
      <c r="J41" s="90">
        <f t="shared" si="4"/>
        <v>-8.9230769230769234</v>
      </c>
      <c r="K41" s="79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148</v>
      </c>
      <c r="S41" s="68" t="s">
        <v>121</v>
      </c>
      <c r="T41" s="68" t="s">
        <v>122</v>
      </c>
      <c r="U41" s="68">
        <v>1</v>
      </c>
      <c r="V41" s="68">
        <v>-8</v>
      </c>
      <c r="W41" s="40">
        <v>-1.72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66.400000000000006</v>
      </c>
      <c r="G42" s="68">
        <v>93.11</v>
      </c>
      <c r="H42" s="71">
        <v>6.98325</v>
      </c>
      <c r="I42" s="68">
        <v>4</v>
      </c>
      <c r="J42" s="90">
        <f t="shared" si="4"/>
        <v>-28.686499838900222</v>
      </c>
      <c r="K42" s="79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66.400000000000006</v>
      </c>
      <c r="S42" s="68" t="s">
        <v>123</v>
      </c>
      <c r="T42" s="68" t="s">
        <v>124</v>
      </c>
      <c r="U42" s="68">
        <v>1</v>
      </c>
      <c r="V42" s="68">
        <v>-7</v>
      </c>
      <c r="W42" s="40">
        <v>-1.89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82.9</v>
      </c>
      <c r="G43" s="68">
        <v>115.2</v>
      </c>
      <c r="H43" s="71">
        <v>8.64</v>
      </c>
      <c r="I43" s="68">
        <v>4</v>
      </c>
      <c r="J43" s="90">
        <f t="shared" si="4"/>
        <v>-28.038194444444443</v>
      </c>
      <c r="K43" s="79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82.9</v>
      </c>
      <c r="S43" s="68" t="s">
        <v>125</v>
      </c>
      <c r="T43" s="68" t="s">
        <v>126</v>
      </c>
      <c r="U43" s="68">
        <v>1</v>
      </c>
      <c r="V43" s="68">
        <v>-6</v>
      </c>
      <c r="W43" s="94">
        <v>-2.0499999999999998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70.900000000000006</v>
      </c>
      <c r="G44" s="68">
        <v>95.01</v>
      </c>
      <c r="H44" s="71">
        <v>7.12575</v>
      </c>
      <c r="I44" s="68">
        <v>4</v>
      </c>
      <c r="J44" s="90">
        <f t="shared" si="4"/>
        <v>-25.376276181454582</v>
      </c>
      <c r="K44" s="79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70.900000000000006</v>
      </c>
      <c r="S44" s="68" t="s">
        <v>127</v>
      </c>
      <c r="T44" s="68" t="s">
        <v>128</v>
      </c>
      <c r="U44" s="68">
        <v>1</v>
      </c>
      <c r="V44" s="68">
        <v>-3</v>
      </c>
      <c r="W44" s="40">
        <v>-1.06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43.9</v>
      </c>
      <c r="G45" s="68">
        <v>45.75</v>
      </c>
      <c r="H45" s="71">
        <v>3.4312499999999999</v>
      </c>
      <c r="I45" s="68">
        <v>4</v>
      </c>
      <c r="J45" s="68">
        <v>-4</v>
      </c>
      <c r="K45" s="41">
        <v>-0.54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43.9</v>
      </c>
      <c r="S45" s="68" t="s">
        <v>129</v>
      </c>
      <c r="T45" s="68" t="s">
        <v>128</v>
      </c>
      <c r="U45" s="68">
        <v>1</v>
      </c>
      <c r="V45" s="68">
        <v>-5</v>
      </c>
      <c r="W45" s="40">
        <v>-1.23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82.9</v>
      </c>
      <c r="G46" s="19">
        <v>80.45</v>
      </c>
      <c r="H46" s="36">
        <v>6.0337500000000004</v>
      </c>
      <c r="I46" s="19">
        <v>4</v>
      </c>
      <c r="J46" s="19">
        <v>3</v>
      </c>
      <c r="K46" s="40">
        <v>0.41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82.9</v>
      </c>
      <c r="S46" s="19" t="s">
        <v>130</v>
      </c>
      <c r="T46" s="19" t="s">
        <v>131</v>
      </c>
      <c r="U46" s="19">
        <v>1</v>
      </c>
      <c r="V46" s="19">
        <v>1</v>
      </c>
      <c r="W46" s="40">
        <v>0.37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40.200000000000003</v>
      </c>
      <c r="G47" s="19">
        <v>39.700000000000003</v>
      </c>
      <c r="H47" s="36">
        <v>2.9775</v>
      </c>
      <c r="I47" s="19">
        <v>4</v>
      </c>
      <c r="J47" s="19">
        <v>1</v>
      </c>
      <c r="K47" s="40">
        <v>0.17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40.200000000000003</v>
      </c>
      <c r="S47" s="19" t="s">
        <v>132</v>
      </c>
      <c r="T47" s="19" t="s">
        <v>133</v>
      </c>
      <c r="U47" s="19">
        <v>1</v>
      </c>
      <c r="V47" s="19">
        <v>0</v>
      </c>
      <c r="W47" s="40">
        <v>0.06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151</v>
      </c>
      <c r="G48" s="19">
        <v>151.80000000000001</v>
      </c>
      <c r="H48" s="36">
        <v>11.385</v>
      </c>
      <c r="I48" s="19">
        <v>4</v>
      </c>
      <c r="J48" s="19">
        <v>-1</v>
      </c>
      <c r="K48" s="40">
        <v>-7.0000000000000007E-2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151</v>
      </c>
      <c r="S48" s="19" t="s">
        <v>134</v>
      </c>
      <c r="T48" s="19" t="s">
        <v>135</v>
      </c>
      <c r="U48" s="19">
        <v>1</v>
      </c>
      <c r="V48" s="19">
        <v>-1</v>
      </c>
      <c r="W48" s="40">
        <v>-0.28000000000000003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144</v>
      </c>
      <c r="G49" s="19">
        <v>144.30000000000001</v>
      </c>
      <c r="H49" s="36">
        <v>10.8225</v>
      </c>
      <c r="I49" s="19">
        <v>4</v>
      </c>
      <c r="J49" s="19">
        <v>0</v>
      </c>
      <c r="K49" s="40">
        <v>-0.03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144</v>
      </c>
      <c r="S49" s="19" t="s">
        <v>136</v>
      </c>
      <c r="T49" s="19" t="s">
        <v>137</v>
      </c>
      <c r="U49" s="19">
        <v>1</v>
      </c>
      <c r="V49" s="19">
        <v>-1</v>
      </c>
      <c r="W49" s="40">
        <v>-0.26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102</v>
      </c>
      <c r="G50" s="19">
        <v>100.8</v>
      </c>
      <c r="H50" s="36">
        <v>7.56</v>
      </c>
      <c r="I50" s="19">
        <v>4</v>
      </c>
      <c r="J50" s="19">
        <v>1</v>
      </c>
      <c r="K50" s="40">
        <v>0.16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102</v>
      </c>
      <c r="S50" s="19" t="s">
        <v>138</v>
      </c>
      <c r="T50" s="19" t="s">
        <v>139</v>
      </c>
      <c r="U50" s="19">
        <v>1</v>
      </c>
      <c r="V50" s="19">
        <v>-1</v>
      </c>
      <c r="W50" s="40">
        <v>-0.17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146</v>
      </c>
      <c r="G51" s="19">
        <v>147.69999999999999</v>
      </c>
      <c r="H51" s="36">
        <v>11.077499999999999</v>
      </c>
      <c r="I51" s="19">
        <v>4</v>
      </c>
      <c r="J51" s="19">
        <v>-1</v>
      </c>
      <c r="K51" s="40">
        <v>-0.15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146</v>
      </c>
      <c r="S51" s="19" t="s">
        <v>140</v>
      </c>
      <c r="T51" s="19" t="s">
        <v>141</v>
      </c>
      <c r="U51" s="19">
        <v>1</v>
      </c>
      <c r="V51" s="19">
        <v>-1</v>
      </c>
      <c r="W51" s="40">
        <v>-0.23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58.5</v>
      </c>
      <c r="G52" s="19">
        <v>57.98</v>
      </c>
      <c r="H52" s="36">
        <v>4.3484999999999996</v>
      </c>
      <c r="I52" s="19">
        <v>4</v>
      </c>
      <c r="J52" s="19">
        <v>1</v>
      </c>
      <c r="K52" s="40">
        <v>0.12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58.5</v>
      </c>
      <c r="S52" s="19" t="s">
        <v>142</v>
      </c>
      <c r="T52" s="19" t="s">
        <v>143</v>
      </c>
      <c r="U52" s="19">
        <v>1</v>
      </c>
      <c r="V52" s="19">
        <v>2</v>
      </c>
      <c r="W52" s="40">
        <v>0.48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61.5</v>
      </c>
      <c r="G53" s="19">
        <v>61.32</v>
      </c>
      <c r="H53" s="36">
        <v>4.5990000000000002</v>
      </c>
      <c r="I53" s="19">
        <v>4</v>
      </c>
      <c r="J53" s="19">
        <v>0</v>
      </c>
      <c r="K53" s="40">
        <v>0.04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61.5</v>
      </c>
      <c r="S53" s="19" t="s">
        <v>144</v>
      </c>
      <c r="T53" s="19" t="s">
        <v>145</v>
      </c>
      <c r="U53" s="19">
        <v>1</v>
      </c>
      <c r="V53" s="19">
        <v>-1</v>
      </c>
      <c r="W53" s="40">
        <v>-0.15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67.5</v>
      </c>
      <c r="G54" s="19">
        <v>68.13</v>
      </c>
      <c r="H54" s="36">
        <v>5.1097499999999991</v>
      </c>
      <c r="I54" s="19">
        <v>4</v>
      </c>
      <c r="J54" s="19">
        <v>-1</v>
      </c>
      <c r="K54" s="40">
        <v>-0.12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67.5</v>
      </c>
      <c r="S54" s="19" t="s">
        <v>146</v>
      </c>
      <c r="T54" s="19" t="s">
        <v>147</v>
      </c>
      <c r="U54" s="19">
        <v>1</v>
      </c>
      <c r="V54" s="19">
        <v>0</v>
      </c>
      <c r="W54" s="40">
        <v>0.05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138</v>
      </c>
      <c r="G55" s="19">
        <v>135.80000000000001</v>
      </c>
      <c r="H55" s="36">
        <v>10.185</v>
      </c>
      <c r="I55" s="19">
        <v>4</v>
      </c>
      <c r="J55" s="19">
        <v>2</v>
      </c>
      <c r="K55" s="40">
        <v>0.22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138</v>
      </c>
      <c r="S55" s="19" t="s">
        <v>148</v>
      </c>
      <c r="T55" s="19" t="s">
        <v>149</v>
      </c>
      <c r="U55" s="19">
        <v>1</v>
      </c>
      <c r="V55" s="19">
        <v>4</v>
      </c>
      <c r="W55" s="40">
        <v>1.03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64.099999999999994</v>
      </c>
      <c r="G56" s="19">
        <v>60.38</v>
      </c>
      <c r="H56" s="36">
        <v>4.5285000000000002</v>
      </c>
      <c r="I56" s="19">
        <v>4</v>
      </c>
      <c r="J56" s="19">
        <v>6</v>
      </c>
      <c r="K56" s="40">
        <v>0.82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64.099999999999994</v>
      </c>
      <c r="S56" s="19" t="s">
        <v>150</v>
      </c>
      <c r="T56" s="19" t="s">
        <v>151</v>
      </c>
      <c r="U56" s="19">
        <v>1</v>
      </c>
      <c r="V56" s="19">
        <v>8</v>
      </c>
      <c r="W56" s="40">
        <v>1.33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220</v>
      </c>
      <c r="G57" s="19">
        <v>216.1</v>
      </c>
      <c r="H57" s="36">
        <v>16.2075</v>
      </c>
      <c r="I57" s="19">
        <v>4</v>
      </c>
      <c r="J57" s="19">
        <v>2</v>
      </c>
      <c r="K57" s="40">
        <v>0.24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220</v>
      </c>
      <c r="S57" s="19" t="s">
        <v>152</v>
      </c>
      <c r="T57" s="19" t="s">
        <v>153</v>
      </c>
      <c r="U57" s="19">
        <v>1</v>
      </c>
      <c r="V57" s="19">
        <v>3</v>
      </c>
      <c r="W57" s="40">
        <v>0.74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58.6</v>
      </c>
      <c r="G58" s="19">
        <v>55.59</v>
      </c>
      <c r="H58" s="36">
        <v>4.1692499999999999</v>
      </c>
      <c r="I58" s="19">
        <v>4</v>
      </c>
      <c r="J58" s="19">
        <v>5</v>
      </c>
      <c r="K58" s="40">
        <v>0.72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58.6</v>
      </c>
      <c r="S58" s="19" t="s">
        <v>154</v>
      </c>
      <c r="T58" s="19" t="s">
        <v>155</v>
      </c>
      <c r="U58" s="19">
        <v>1</v>
      </c>
      <c r="V58" s="19">
        <v>12</v>
      </c>
      <c r="W58" s="40">
        <v>0.87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114</v>
      </c>
      <c r="G59" s="19">
        <v>109.5</v>
      </c>
      <c r="H59" s="36">
        <v>8.2125000000000004</v>
      </c>
      <c r="I59" s="19">
        <v>4</v>
      </c>
      <c r="J59" s="19">
        <v>4</v>
      </c>
      <c r="K59" s="40">
        <v>0.55000000000000004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114</v>
      </c>
      <c r="S59" s="19" t="s">
        <v>156</v>
      </c>
      <c r="T59" s="19" t="s">
        <v>157</v>
      </c>
      <c r="U59" s="19">
        <v>1</v>
      </c>
      <c r="V59" s="19">
        <v>7</v>
      </c>
      <c r="W59" s="40">
        <v>1.18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117</v>
      </c>
      <c r="G60" s="19">
        <v>112.9</v>
      </c>
      <c r="H60" s="36">
        <v>8.4674999999999994</v>
      </c>
      <c r="I60" s="19">
        <v>4</v>
      </c>
      <c r="J60" s="19">
        <v>4</v>
      </c>
      <c r="K60" s="41">
        <v>0.48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117</v>
      </c>
      <c r="S60" s="19" t="s">
        <v>158</v>
      </c>
      <c r="T60" s="19" t="s">
        <v>159</v>
      </c>
      <c r="U60" s="19">
        <v>1</v>
      </c>
      <c r="V60" s="19">
        <v>6</v>
      </c>
      <c r="W60" s="40">
        <v>1.1200000000000001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11.56</v>
      </c>
      <c r="G61" s="19">
        <v>11.52</v>
      </c>
      <c r="H61" s="36">
        <v>0.15</v>
      </c>
      <c r="I61" s="19">
        <v>4</v>
      </c>
      <c r="J61" s="36">
        <f>F61-G61</f>
        <v>4.0000000000000924E-2</v>
      </c>
      <c r="K61" s="41">
        <f>(F61-G61)/H61</f>
        <v>0.26666666666667282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11.56</v>
      </c>
      <c r="S61" s="19" t="s">
        <v>194</v>
      </c>
      <c r="T61" s="96">
        <v>6.9842551597036492E-2</v>
      </c>
      <c r="U61" s="19">
        <v>1</v>
      </c>
      <c r="V61" s="19">
        <f>R61-S61</f>
        <v>3.0000000000001137E-2</v>
      </c>
      <c r="W61" s="41">
        <f>(R61-S61)/T61</f>
        <v>0.42953757149494054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3.95</v>
      </c>
      <c r="G62" s="19">
        <v>3.92</v>
      </c>
      <c r="H62" s="36">
        <v>0.15</v>
      </c>
      <c r="I62" s="19">
        <v>4</v>
      </c>
      <c r="J62" s="36">
        <f t="shared" ref="J62:J69" si="5">F62-G62</f>
        <v>3.0000000000000249E-2</v>
      </c>
      <c r="K62" s="41">
        <f t="shared" ref="K62:K69" si="6">(F62-G62)/H62</f>
        <v>0.20000000000000168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3.95</v>
      </c>
      <c r="S62" s="19" t="s">
        <v>195</v>
      </c>
      <c r="T62" s="96">
        <v>7.8777868000000001E-2</v>
      </c>
      <c r="U62" s="19">
        <v>1</v>
      </c>
      <c r="V62" s="19">
        <f t="shared" ref="V62:V69" si="7">R62-S62</f>
        <v>1.0000000000000231E-2</v>
      </c>
      <c r="W62" s="41">
        <f t="shared" ref="W62:W69" si="8">(R62-S62)/T62</f>
        <v>0.12693920581857115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15.96</v>
      </c>
      <c r="G63" s="19">
        <v>15.99</v>
      </c>
      <c r="H63" s="36">
        <v>0.15</v>
      </c>
      <c r="I63" s="19">
        <v>4</v>
      </c>
      <c r="J63" s="36">
        <f t="shared" si="5"/>
        <v>-2.9999999999999361E-2</v>
      </c>
      <c r="K63" s="41">
        <f t="shared" si="6"/>
        <v>-0.19999999999999574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15.96</v>
      </c>
      <c r="S63" s="19" t="s">
        <v>196</v>
      </c>
      <c r="T63" s="96">
        <v>8.3734407999999996E-2</v>
      </c>
      <c r="U63" s="19">
        <v>1</v>
      </c>
      <c r="V63" s="19">
        <f t="shared" si="7"/>
        <v>-9.9999999999997868E-3</v>
      </c>
      <c r="W63" s="41">
        <f t="shared" si="8"/>
        <v>-0.11942521884193398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16.059999999999999</v>
      </c>
      <c r="G64" s="19">
        <v>16.04</v>
      </c>
      <c r="H64" s="36">
        <v>0.15</v>
      </c>
      <c r="I64" s="19">
        <v>4</v>
      </c>
      <c r="J64" s="36">
        <f t="shared" si="5"/>
        <v>1.9999999999999574E-2</v>
      </c>
      <c r="K64" s="41">
        <f t="shared" si="6"/>
        <v>0.1333333333333305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16.059999999999999</v>
      </c>
      <c r="S64" s="19" t="s">
        <v>197</v>
      </c>
      <c r="T64" s="96">
        <v>8.7409444000000003E-2</v>
      </c>
      <c r="U64" s="19">
        <v>1</v>
      </c>
      <c r="V64" s="19">
        <f t="shared" si="7"/>
        <v>-1.9999999999999574E-2</v>
      </c>
      <c r="W64" s="41">
        <f t="shared" si="8"/>
        <v>-0.22880822809031451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8.2100000000000009</v>
      </c>
      <c r="G65" s="19">
        <v>8.2100000000000009</v>
      </c>
      <c r="H65" s="36">
        <v>0.15</v>
      </c>
      <c r="I65" s="19">
        <v>4</v>
      </c>
      <c r="J65" s="36">
        <f t="shared" si="5"/>
        <v>0</v>
      </c>
      <c r="K65" s="41">
        <f t="shared" si="6"/>
        <v>0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8.2100000000000009</v>
      </c>
      <c r="S65" s="19" t="s">
        <v>198</v>
      </c>
      <c r="T65" s="96">
        <v>9.4293472000000003E-2</v>
      </c>
      <c r="U65" s="19">
        <v>1</v>
      </c>
      <c r="V65" s="19">
        <f t="shared" si="7"/>
        <v>0</v>
      </c>
      <c r="W65" s="41">
        <f t="shared" si="8"/>
        <v>0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9.68</v>
      </c>
      <c r="G66" s="19">
        <v>9.67</v>
      </c>
      <c r="H66" s="36">
        <v>0.15</v>
      </c>
      <c r="I66" s="19">
        <v>4</v>
      </c>
      <c r="J66" s="36">
        <f t="shared" si="5"/>
        <v>9.9999999999997868E-3</v>
      </c>
      <c r="K66" s="41">
        <f t="shared" si="6"/>
        <v>6.666666666666525E-2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9.68</v>
      </c>
      <c r="S66" s="36">
        <v>9.68</v>
      </c>
      <c r="T66" s="96">
        <v>8.1315473999999999E-2</v>
      </c>
      <c r="U66" s="19">
        <v>1</v>
      </c>
      <c r="V66" s="19">
        <f t="shared" si="7"/>
        <v>0</v>
      </c>
      <c r="W66" s="41">
        <f t="shared" si="8"/>
        <v>0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5.34</v>
      </c>
      <c r="G67" s="19">
        <v>5.31</v>
      </c>
      <c r="H67" s="36">
        <v>0.15</v>
      </c>
      <c r="I67" s="19">
        <v>4</v>
      </c>
      <c r="J67" s="36">
        <f t="shared" si="5"/>
        <v>3.0000000000000249E-2</v>
      </c>
      <c r="K67" s="41">
        <f t="shared" si="6"/>
        <v>0.20000000000000168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5.34</v>
      </c>
      <c r="S67" s="19" t="s">
        <v>199</v>
      </c>
      <c r="T67" s="96">
        <v>7.6238812000000003E-2</v>
      </c>
      <c r="U67" s="19">
        <v>1</v>
      </c>
      <c r="V67" s="19">
        <f t="shared" si="7"/>
        <v>9.9999999999997868E-3</v>
      </c>
      <c r="W67" s="41">
        <f t="shared" si="8"/>
        <v>0.13116678680669613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11.98</v>
      </c>
      <c r="G68" s="19">
        <v>12.01</v>
      </c>
      <c r="H68" s="36">
        <v>0.15</v>
      </c>
      <c r="I68" s="19">
        <v>4</v>
      </c>
      <c r="J68" s="36">
        <f t="shared" si="5"/>
        <v>-2.9999999999999361E-2</v>
      </c>
      <c r="K68" s="41">
        <f t="shared" si="6"/>
        <v>-0.19999999999999574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11.98</v>
      </c>
      <c r="S68" s="19" t="s">
        <v>200</v>
      </c>
      <c r="T68" s="96">
        <v>4.7523006E-2</v>
      </c>
      <c r="U68" s="19">
        <v>1</v>
      </c>
      <c r="V68" s="19">
        <f t="shared" si="7"/>
        <v>-9.9999999999997868E-3</v>
      </c>
      <c r="W68" s="41">
        <f t="shared" si="8"/>
        <v>-0.21042439950031333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12.21</v>
      </c>
      <c r="G69" s="19">
        <v>12.19</v>
      </c>
      <c r="H69" s="36">
        <v>0.15</v>
      </c>
      <c r="I69" s="19">
        <v>4</v>
      </c>
      <c r="J69" s="36">
        <f t="shared" si="5"/>
        <v>2.000000000000135E-2</v>
      </c>
      <c r="K69" s="41">
        <f t="shared" si="6"/>
        <v>0.13333333333334235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12.21</v>
      </c>
      <c r="S69" s="19" t="s">
        <v>201</v>
      </c>
      <c r="T69" s="96">
        <v>7.6338587999999999E-2</v>
      </c>
      <c r="U69" s="19">
        <v>1</v>
      </c>
      <c r="V69" s="19">
        <f t="shared" si="7"/>
        <v>3.0000000000001137E-2</v>
      </c>
      <c r="W69" s="41">
        <f t="shared" si="8"/>
        <v>0.39298604789495367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6.04</v>
      </c>
      <c r="G70" s="19">
        <v>5.95</v>
      </c>
      <c r="H70" s="36">
        <v>0.44624999999999998</v>
      </c>
      <c r="I70" s="19">
        <v>4</v>
      </c>
      <c r="J70" s="86">
        <f>((F70-G70)/G70)*100</f>
        <v>1.5126050420168042</v>
      </c>
      <c r="K70" s="41">
        <f>(F70-G70)/H70</f>
        <v>0.20168067226890726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6.04</v>
      </c>
      <c r="S70" s="19" t="s">
        <v>160</v>
      </c>
      <c r="T70" s="19" t="s">
        <v>161</v>
      </c>
      <c r="U70" s="19">
        <v>1</v>
      </c>
      <c r="V70" s="19">
        <v>0</v>
      </c>
      <c r="W70" s="41">
        <v>0.05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6.08</v>
      </c>
      <c r="G71" s="58">
        <v>6.06</v>
      </c>
      <c r="H71" s="59">
        <v>0.45449999999999996</v>
      </c>
      <c r="I71" s="58">
        <v>4</v>
      </c>
      <c r="J71" s="91">
        <f>((F71-G71)/G71)*100</f>
        <v>0.33003300330033769</v>
      </c>
      <c r="K71" s="41">
        <f>(F71-G71)/H71</f>
        <v>4.4004400440045027E-2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6.08</v>
      </c>
      <c r="S71" s="58" t="s">
        <v>162</v>
      </c>
      <c r="T71" s="58" t="s">
        <v>163</v>
      </c>
      <c r="U71" s="58">
        <v>1</v>
      </c>
      <c r="V71" s="58">
        <v>-1</v>
      </c>
      <c r="W71" s="41">
        <v>-0.4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69.2</v>
      </c>
      <c r="G72" s="61">
        <v>72.819999999999993</v>
      </c>
      <c r="H72" s="70">
        <v>5.4614999999999991</v>
      </c>
      <c r="I72" s="61">
        <v>4</v>
      </c>
      <c r="J72" s="61">
        <v>-5</v>
      </c>
      <c r="K72" s="41">
        <v>-0.66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69.2</v>
      </c>
      <c r="S72" s="61" t="s">
        <v>164</v>
      </c>
      <c r="T72" s="61" t="s">
        <v>165</v>
      </c>
      <c r="U72" s="61">
        <v>2</v>
      </c>
      <c r="V72" s="61">
        <v>-3</v>
      </c>
      <c r="W72" s="41">
        <v>-0.62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139</v>
      </c>
      <c r="G73" s="61">
        <v>141.80000000000001</v>
      </c>
      <c r="H73" s="70">
        <v>10.635</v>
      </c>
      <c r="I73" s="61">
        <v>4</v>
      </c>
      <c r="J73" s="61">
        <v>-2</v>
      </c>
      <c r="K73" s="41">
        <v>-0.26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139</v>
      </c>
      <c r="S73" s="61" t="s">
        <v>166</v>
      </c>
      <c r="T73" s="61" t="s">
        <v>167</v>
      </c>
      <c r="U73" s="61">
        <v>2</v>
      </c>
      <c r="V73" s="61">
        <v>-2</v>
      </c>
      <c r="W73" s="41">
        <v>-0.63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151</v>
      </c>
      <c r="G74" s="61">
        <v>154.4</v>
      </c>
      <c r="H74" s="70">
        <v>11.58</v>
      </c>
      <c r="I74" s="61">
        <v>4</v>
      </c>
      <c r="J74" s="61">
        <v>-2</v>
      </c>
      <c r="K74" s="41">
        <v>-0.28999999999999998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151</v>
      </c>
      <c r="S74" s="61" t="s">
        <v>168</v>
      </c>
      <c r="T74" s="61" t="s">
        <v>169</v>
      </c>
      <c r="U74" s="61">
        <v>2</v>
      </c>
      <c r="V74" s="61">
        <v>-3</v>
      </c>
      <c r="W74" s="41">
        <v>-0.68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42.8</v>
      </c>
      <c r="G75" s="61">
        <v>43.88</v>
      </c>
      <c r="H75" s="70">
        <v>3.2909999999999999</v>
      </c>
      <c r="I75" s="61">
        <v>4</v>
      </c>
      <c r="J75" s="61">
        <v>-2</v>
      </c>
      <c r="K75" s="41">
        <v>-0.33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42.8</v>
      </c>
      <c r="S75" s="61" t="s">
        <v>170</v>
      </c>
      <c r="T75" s="61" t="s">
        <v>171</v>
      </c>
      <c r="U75" s="61">
        <v>2</v>
      </c>
      <c r="V75" s="61">
        <v>0</v>
      </c>
      <c r="W75" s="41">
        <v>-0.06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72</v>
      </c>
      <c r="G76" s="61">
        <v>66.959999999999994</v>
      </c>
      <c r="H76" s="70">
        <v>5.0219999999999994</v>
      </c>
      <c r="I76" s="61">
        <v>4</v>
      </c>
      <c r="J76" s="61">
        <v>8</v>
      </c>
      <c r="K76" s="41">
        <v>1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72</v>
      </c>
      <c r="S76" s="61" t="s">
        <v>172</v>
      </c>
      <c r="T76" s="61" t="s">
        <v>173</v>
      </c>
      <c r="U76" s="61">
        <v>2</v>
      </c>
      <c r="V76" s="61">
        <v>25</v>
      </c>
      <c r="W76" s="41">
        <v>1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>
        <v>52.9</v>
      </c>
      <c r="G77" s="61">
        <v>62.39</v>
      </c>
      <c r="H77" s="70">
        <v>4.6792499999999997</v>
      </c>
      <c r="I77" s="61">
        <v>4</v>
      </c>
      <c r="J77" s="61">
        <v>-15</v>
      </c>
      <c r="K77" s="75">
        <v>-2.0299999999999998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>
        <v>52.9</v>
      </c>
      <c r="S77" s="61" t="s">
        <v>174</v>
      </c>
      <c r="T77" s="61" t="s">
        <v>175</v>
      </c>
      <c r="U77" s="61">
        <v>2</v>
      </c>
      <c r="V77" s="61">
        <v>16</v>
      </c>
      <c r="W77" s="41">
        <v>0.65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112</v>
      </c>
      <c r="G78" s="61">
        <v>100.8</v>
      </c>
      <c r="H78" s="70">
        <v>7.56</v>
      </c>
      <c r="I78" s="61">
        <v>4</v>
      </c>
      <c r="J78" s="61">
        <v>11</v>
      </c>
      <c r="K78" s="41">
        <v>1.48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112</v>
      </c>
      <c r="S78" s="61" t="s">
        <v>176</v>
      </c>
      <c r="T78" s="61" t="s">
        <v>177</v>
      </c>
      <c r="U78" s="61">
        <v>2</v>
      </c>
      <c r="V78" s="61">
        <v>7</v>
      </c>
      <c r="W78" s="41">
        <v>1.33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161</v>
      </c>
      <c r="G79" s="61">
        <v>150.9</v>
      </c>
      <c r="H79" s="70">
        <v>11.317500000000001</v>
      </c>
      <c r="I79" s="61">
        <v>4</v>
      </c>
      <c r="J79" s="61">
        <v>7</v>
      </c>
      <c r="K79" s="41">
        <v>0.89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161</v>
      </c>
      <c r="S79" s="61" t="s">
        <v>178</v>
      </c>
      <c r="T79" s="61" t="s">
        <v>179</v>
      </c>
      <c r="U79" s="61">
        <v>2</v>
      </c>
      <c r="V79" s="61">
        <v>6</v>
      </c>
      <c r="W79" s="41">
        <v>1.21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49.3</v>
      </c>
      <c r="G80" s="61">
        <v>56.76</v>
      </c>
      <c r="H80" s="70">
        <v>4.2569999999999997</v>
      </c>
      <c r="I80" s="61">
        <v>4</v>
      </c>
      <c r="J80" s="61">
        <v>-13</v>
      </c>
      <c r="K80" s="41">
        <v>-1.75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49.3</v>
      </c>
      <c r="S80" s="61" t="s">
        <v>180</v>
      </c>
      <c r="T80" s="61" t="s">
        <v>181</v>
      </c>
      <c r="U80" s="61">
        <v>2</v>
      </c>
      <c r="V80" s="61">
        <v>1</v>
      </c>
      <c r="W80" s="41">
        <v>0.13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133</v>
      </c>
      <c r="G81" s="61">
        <v>127.1</v>
      </c>
      <c r="H81" s="70">
        <v>9.5324999999999989</v>
      </c>
      <c r="I81" s="61">
        <v>4</v>
      </c>
      <c r="J81" s="61">
        <v>5</v>
      </c>
      <c r="K81" s="41">
        <v>0.62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133</v>
      </c>
      <c r="S81" s="61" t="s">
        <v>182</v>
      </c>
      <c r="T81" s="61" t="s">
        <v>183</v>
      </c>
      <c r="U81" s="61">
        <v>2</v>
      </c>
      <c r="V81" s="61">
        <v>2</v>
      </c>
      <c r="W81" s="41">
        <v>0.91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73.3</v>
      </c>
      <c r="G82" s="61">
        <v>51.83</v>
      </c>
      <c r="H82" s="70">
        <v>3.8872499999999999</v>
      </c>
      <c r="I82" s="61">
        <v>4</v>
      </c>
      <c r="J82" s="61">
        <v>41</v>
      </c>
      <c r="K82" s="42">
        <v>5.52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73.3</v>
      </c>
      <c r="S82" s="61" t="s">
        <v>184</v>
      </c>
      <c r="T82" s="61" t="s">
        <v>185</v>
      </c>
      <c r="U82" s="61">
        <v>2</v>
      </c>
      <c r="V82" s="61">
        <v>20</v>
      </c>
      <c r="W82" s="41">
        <v>1.49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123</v>
      </c>
      <c r="G83" s="61">
        <v>111</v>
      </c>
      <c r="H83" s="70">
        <v>8.3249999999999993</v>
      </c>
      <c r="I83" s="61">
        <v>4</v>
      </c>
      <c r="J83" s="61">
        <v>11</v>
      </c>
      <c r="K83" s="41">
        <v>1.44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123</v>
      </c>
      <c r="S83" s="61" t="s">
        <v>186</v>
      </c>
      <c r="T83" s="61" t="s">
        <v>187</v>
      </c>
      <c r="U83" s="61">
        <v>2</v>
      </c>
      <c r="V83" s="61">
        <v>6</v>
      </c>
      <c r="W83" s="41">
        <v>0.85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120</v>
      </c>
      <c r="G84" s="61">
        <v>111.4</v>
      </c>
      <c r="H84" s="70">
        <v>8.3550000000000004</v>
      </c>
      <c r="I84" s="61">
        <v>4</v>
      </c>
      <c r="J84" s="61">
        <v>8</v>
      </c>
      <c r="K84" s="41">
        <v>1.03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120</v>
      </c>
      <c r="S84" s="61" t="s">
        <v>188</v>
      </c>
      <c r="T84" s="61" t="s">
        <v>189</v>
      </c>
      <c r="U84" s="61">
        <v>2</v>
      </c>
      <c r="V84" s="61">
        <v>4</v>
      </c>
      <c r="W84" s="41">
        <v>0.45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83.2</v>
      </c>
      <c r="G85" s="61">
        <v>76.38</v>
      </c>
      <c r="H85" s="70">
        <v>5.7284999999999995</v>
      </c>
      <c r="I85" s="61">
        <v>4</v>
      </c>
      <c r="J85" s="61">
        <v>9</v>
      </c>
      <c r="K85" s="41">
        <v>1.19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83.2</v>
      </c>
      <c r="S85" s="61" t="s">
        <v>190</v>
      </c>
      <c r="T85" s="61" t="s">
        <v>191</v>
      </c>
      <c r="U85" s="61">
        <v>2</v>
      </c>
      <c r="V85" s="61">
        <v>1</v>
      </c>
      <c r="W85" s="41">
        <v>0.08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222</v>
      </c>
      <c r="G86" s="61">
        <v>216.3</v>
      </c>
      <c r="H86" s="70">
        <v>16.2225</v>
      </c>
      <c r="I86" s="61">
        <v>4</v>
      </c>
      <c r="J86" s="61">
        <v>3</v>
      </c>
      <c r="K86" s="41">
        <v>0.35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222</v>
      </c>
      <c r="S86" s="61" t="s">
        <v>192</v>
      </c>
      <c r="T86" s="61" t="s">
        <v>193</v>
      </c>
      <c r="U86" s="61">
        <v>2</v>
      </c>
      <c r="V86" s="61">
        <v>2</v>
      </c>
      <c r="W86" s="41">
        <v>0.82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15.89</v>
      </c>
      <c r="G87" s="61">
        <v>15.89</v>
      </c>
      <c r="H87" s="70">
        <v>0.15</v>
      </c>
      <c r="I87" s="61">
        <v>4</v>
      </c>
      <c r="J87" s="61">
        <f>F87-G87</f>
        <v>0</v>
      </c>
      <c r="K87" s="41">
        <f>(F87-G87)/H87</f>
        <v>0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15.89</v>
      </c>
      <c r="S87" s="70">
        <v>15.842499999999999</v>
      </c>
      <c r="T87" s="61">
        <v>0.235653627</v>
      </c>
      <c r="U87" s="61">
        <v>2</v>
      </c>
      <c r="V87" s="70">
        <f>R87-S87</f>
        <v>4.7500000000001208E-2</v>
      </c>
      <c r="W87" s="41">
        <f t="shared" ref="W87:W95" si="9">(R87-S87)/T87</f>
        <v>0.20156702277279698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5.3</v>
      </c>
      <c r="G88" s="61">
        <v>5.28</v>
      </c>
      <c r="H88" s="70">
        <v>0.15</v>
      </c>
      <c r="I88" s="61">
        <v>4</v>
      </c>
      <c r="J88" s="61">
        <f t="shared" ref="J88:J95" si="10">F88-G88</f>
        <v>1.9999999999999574E-2</v>
      </c>
      <c r="K88" s="41">
        <f t="shared" ref="K88:K95" si="11">(F88-G88)/H88</f>
        <v>0.1333333333333305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5.3</v>
      </c>
      <c r="S88" s="70">
        <v>5.2237499999999999</v>
      </c>
      <c r="T88" s="61">
        <v>0.17440435200000001</v>
      </c>
      <c r="U88" s="61">
        <v>2</v>
      </c>
      <c r="V88" s="70">
        <f t="shared" ref="V88:V95" si="12">R88-S88</f>
        <v>7.6249999999999929E-2</v>
      </c>
      <c r="W88" s="41">
        <f t="shared" si="9"/>
        <v>0.43720239274763006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9.6999999999999993</v>
      </c>
      <c r="G89" s="61">
        <v>9.67</v>
      </c>
      <c r="H89" s="70">
        <v>0.15</v>
      </c>
      <c r="I89" s="61">
        <v>4</v>
      </c>
      <c r="J89" s="61">
        <f t="shared" si="10"/>
        <v>2.9999999999999361E-2</v>
      </c>
      <c r="K89" s="41">
        <f t="shared" si="11"/>
        <v>0.19999999999999574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9.6999999999999993</v>
      </c>
      <c r="S89" s="70">
        <v>9.6037499999999998</v>
      </c>
      <c r="T89" s="61">
        <v>0.29975923900000001</v>
      </c>
      <c r="U89" s="61">
        <v>2</v>
      </c>
      <c r="V89" s="70">
        <f t="shared" si="12"/>
        <v>9.6249999999999503E-2</v>
      </c>
      <c r="W89" s="41">
        <f t="shared" si="9"/>
        <v>0.3210910206507413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12.29</v>
      </c>
      <c r="G90" s="61">
        <v>11.98</v>
      </c>
      <c r="H90" s="70">
        <v>0.15</v>
      </c>
      <c r="I90" s="61">
        <v>4</v>
      </c>
      <c r="J90" s="61">
        <f t="shared" si="10"/>
        <v>0.30999999999999872</v>
      </c>
      <c r="K90" s="75">
        <f t="shared" si="11"/>
        <v>2.0666666666666584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12.29</v>
      </c>
      <c r="S90" s="70">
        <v>12.141249999999999</v>
      </c>
      <c r="T90" s="61">
        <v>0.29299517800000002</v>
      </c>
      <c r="U90" s="61">
        <v>2</v>
      </c>
      <c r="V90" s="70">
        <f t="shared" si="12"/>
        <v>0.14874999999999972</v>
      </c>
      <c r="W90" s="41">
        <f t="shared" si="9"/>
        <v>0.50768753607269168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12.52</v>
      </c>
      <c r="G91" s="61">
        <v>12.22</v>
      </c>
      <c r="H91" s="70">
        <v>0.15</v>
      </c>
      <c r="I91" s="61">
        <v>4</v>
      </c>
      <c r="J91" s="61">
        <f t="shared" si="10"/>
        <v>0.29999999999999893</v>
      </c>
      <c r="K91" s="41">
        <f t="shared" si="11"/>
        <v>1.9999999999999929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12.52</v>
      </c>
      <c r="S91" s="70">
        <v>12.355278419999999</v>
      </c>
      <c r="T91" s="61">
        <v>0.32335403200000001</v>
      </c>
      <c r="U91" s="61">
        <v>2</v>
      </c>
      <c r="V91" s="70">
        <f t="shared" si="12"/>
        <v>0.16472158000000015</v>
      </c>
      <c r="W91" s="41">
        <f t="shared" si="9"/>
        <v>0.5094155745675073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3.97</v>
      </c>
      <c r="G92" s="61">
        <v>3.97</v>
      </c>
      <c r="H92" s="70">
        <v>0.15</v>
      </c>
      <c r="I92" s="61">
        <v>4</v>
      </c>
      <c r="J92" s="61">
        <f t="shared" si="10"/>
        <v>0</v>
      </c>
      <c r="K92" s="41">
        <f t="shared" si="11"/>
        <v>0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3.97</v>
      </c>
      <c r="S92" s="70">
        <v>3.9018919030000001</v>
      </c>
      <c r="T92" s="61">
        <v>0.18694021</v>
      </c>
      <c r="U92" s="61">
        <v>2</v>
      </c>
      <c r="V92" s="70">
        <f t="shared" si="12"/>
        <v>6.810809700000009E-2</v>
      </c>
      <c r="W92" s="41">
        <f t="shared" si="9"/>
        <v>0.36433091093671122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11.54</v>
      </c>
      <c r="G93" s="61">
        <v>11.52</v>
      </c>
      <c r="H93" s="70">
        <v>0.15</v>
      </c>
      <c r="I93" s="61">
        <v>4</v>
      </c>
      <c r="J93" s="61">
        <f t="shared" si="10"/>
        <v>1.9999999999999574E-2</v>
      </c>
      <c r="K93" s="41">
        <f t="shared" si="11"/>
        <v>0.1333333333333305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11.54</v>
      </c>
      <c r="S93" s="70">
        <v>11.39195694</v>
      </c>
      <c r="T93" s="61">
        <v>0.26651810300000001</v>
      </c>
      <c r="U93" s="61">
        <v>2</v>
      </c>
      <c r="V93" s="70">
        <f t="shared" si="12"/>
        <v>0.14804305999999912</v>
      </c>
      <c r="W93" s="41">
        <f t="shared" si="9"/>
        <v>0.55547093549588678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8.1999999999999993</v>
      </c>
      <c r="G94" s="61">
        <v>8.1999999999999993</v>
      </c>
      <c r="H94" s="70">
        <v>0.15</v>
      </c>
      <c r="I94" s="61">
        <v>4</v>
      </c>
      <c r="J94" s="61">
        <f t="shared" si="10"/>
        <v>0</v>
      </c>
      <c r="K94" s="41">
        <f t="shared" si="11"/>
        <v>0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8.1999999999999993</v>
      </c>
      <c r="S94" s="70">
        <v>8.0762499999999999</v>
      </c>
      <c r="T94" s="61">
        <v>0.242940762</v>
      </c>
      <c r="U94" s="61">
        <v>2</v>
      </c>
      <c r="V94" s="70">
        <f t="shared" si="12"/>
        <v>0.12374999999999936</v>
      </c>
      <c r="W94" s="41">
        <f t="shared" si="9"/>
        <v>0.50938343562122912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16.100000000000001</v>
      </c>
      <c r="G95" s="64">
        <v>16.05</v>
      </c>
      <c r="H95" s="80">
        <v>0.15</v>
      </c>
      <c r="I95" s="64">
        <v>4</v>
      </c>
      <c r="J95" s="64">
        <f t="shared" si="10"/>
        <v>5.0000000000000711E-2</v>
      </c>
      <c r="K95" s="44">
        <f t="shared" si="11"/>
        <v>0.33333333333333809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16.100000000000001</v>
      </c>
      <c r="S95" s="80">
        <v>15.99164992</v>
      </c>
      <c r="T95" s="64">
        <v>0.23861923800000001</v>
      </c>
      <c r="U95" s="64">
        <v>2</v>
      </c>
      <c r="V95" s="80">
        <f t="shared" si="12"/>
        <v>0.10835008000000101</v>
      </c>
      <c r="W95" s="44">
        <f t="shared" si="9"/>
        <v>0.45407101668810546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95"/>
  <sheetViews>
    <sheetView topLeftCell="A2" zoomScale="70" zoomScaleNormal="70" zoomScalePageLayoutView="85" workbookViewId="0">
      <selection activeCell="D3" sqref="D3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bestFit="1" customWidth="1"/>
    <col min="6" max="6" width="17" style="53" customWidth="1"/>
    <col min="7" max="7" width="14.85546875" style="9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9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9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50"/>
      <c r="K1" s="1"/>
    </row>
    <row r="2" spans="1:23" ht="19.5" thickTop="1" x14ac:dyDescent="0.3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W2" s="9"/>
    </row>
    <row r="3" spans="1:23" s="13" customFormat="1" ht="12.75" x14ac:dyDescent="0.2">
      <c r="A3" s="10"/>
      <c r="B3" s="11"/>
      <c r="C3" s="11"/>
      <c r="D3" s="98"/>
      <c r="E3" s="11"/>
      <c r="F3" s="51"/>
      <c r="G3" s="11"/>
      <c r="H3" s="51" t="s">
        <v>82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52"/>
      <c r="G4" s="1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49">
        <v>509</v>
      </c>
      <c r="C6" s="8"/>
      <c r="D6" s="6"/>
      <c r="E6" s="6"/>
      <c r="F6" s="54"/>
      <c r="G6" s="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55"/>
      <c r="G7" s="23"/>
      <c r="H7" s="23"/>
      <c r="I7" s="23"/>
      <c r="J7" s="23"/>
      <c r="K7" s="23"/>
      <c r="W7" s="9"/>
    </row>
    <row r="8" spans="1:23" ht="16.5" thickTop="1" thickBot="1" x14ac:dyDescent="0.3">
      <c r="A8" s="127" t="s">
        <v>71</v>
      </c>
      <c r="B8" s="128"/>
      <c r="C8" s="128"/>
      <c r="D8" s="128"/>
      <c r="E8" s="128"/>
      <c r="F8" s="128"/>
      <c r="G8" s="128"/>
      <c r="H8" s="128"/>
      <c r="I8" s="128"/>
      <c r="J8" s="128"/>
      <c r="K8" s="129"/>
      <c r="M8" s="127" t="s">
        <v>68</v>
      </c>
      <c r="N8" s="128"/>
      <c r="O8" s="128"/>
      <c r="P8" s="128"/>
      <c r="Q8" s="128"/>
      <c r="R8" s="128"/>
      <c r="S8" s="128"/>
      <c r="T8" s="128"/>
      <c r="U8" s="128"/>
      <c r="V8" s="128"/>
      <c r="W8" s="12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3" customFormat="1" ht="63" customHeight="1" thickBot="1" x14ac:dyDescent="0.3">
      <c r="A11" s="27" t="s">
        <v>1</v>
      </c>
      <c r="B11" s="28" t="s">
        <v>9</v>
      </c>
      <c r="C11" s="28" t="s">
        <v>2</v>
      </c>
      <c r="D11" s="28" t="s">
        <v>3</v>
      </c>
      <c r="E11" s="28" t="s">
        <v>4</v>
      </c>
      <c r="F11" s="56" t="s">
        <v>10</v>
      </c>
      <c r="G11" s="29" t="s">
        <v>67</v>
      </c>
      <c r="H11" s="30" t="s">
        <v>7</v>
      </c>
      <c r="I11" s="31" t="s">
        <v>8</v>
      </c>
      <c r="J11" s="35" t="s">
        <v>70</v>
      </c>
      <c r="K11" s="32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4" t="s">
        <v>0</v>
      </c>
      <c r="T11" s="30" t="s">
        <v>7</v>
      </c>
      <c r="U11" s="31" t="s">
        <v>8</v>
      </c>
      <c r="V11" s="35" t="s">
        <v>70</v>
      </c>
      <c r="W11" s="32" t="s">
        <v>5</v>
      </c>
    </row>
    <row r="12" spans="1:23" x14ac:dyDescent="0.25">
      <c r="A12" s="17"/>
      <c r="B12" s="18"/>
      <c r="C12" s="19"/>
      <c r="D12" s="20"/>
      <c r="E12" s="21"/>
      <c r="F12" s="57"/>
      <c r="G12" s="21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18"/>
      <c r="C13" s="19"/>
      <c r="D13" s="20"/>
      <c r="E13" s="19"/>
      <c r="F13" s="58"/>
      <c r="G13" s="19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66" t="s">
        <v>22</v>
      </c>
      <c r="B14" s="67" t="s">
        <v>13</v>
      </c>
      <c r="C14" s="68">
        <v>1</v>
      </c>
      <c r="D14" s="69" t="s">
        <v>65</v>
      </c>
      <c r="E14" s="68" t="s">
        <v>66</v>
      </c>
      <c r="F14" s="70">
        <v>88.7</v>
      </c>
      <c r="G14" s="71">
        <v>95</v>
      </c>
      <c r="H14" s="68">
        <f>G14*0.04</f>
        <v>3.8000000000000003</v>
      </c>
      <c r="I14" s="68">
        <v>4</v>
      </c>
      <c r="J14" s="72">
        <v>-6.6315789473684177</v>
      </c>
      <c r="K14" s="41">
        <f>(F14-G14)/(G14*0.04)</f>
        <v>-1.6578947368421044</v>
      </c>
      <c r="L14" s="38"/>
      <c r="M14" s="66" t="s">
        <v>22</v>
      </c>
      <c r="N14" s="67" t="s">
        <v>13</v>
      </c>
      <c r="O14" s="68">
        <v>1</v>
      </c>
      <c r="P14" s="69" t="s">
        <v>65</v>
      </c>
      <c r="Q14" s="68" t="s">
        <v>66</v>
      </c>
      <c r="R14" s="70"/>
      <c r="S14" s="71"/>
      <c r="T14" s="68"/>
      <c r="U14" s="68"/>
      <c r="V14" s="72"/>
      <c r="W14" s="79"/>
    </row>
    <row r="15" spans="1:23" x14ac:dyDescent="0.25">
      <c r="A15" s="66" t="s">
        <v>16</v>
      </c>
      <c r="B15" s="67" t="s">
        <v>62</v>
      </c>
      <c r="C15" s="68">
        <v>2</v>
      </c>
      <c r="D15" s="69" t="s">
        <v>63</v>
      </c>
      <c r="E15" s="68" t="s">
        <v>64</v>
      </c>
      <c r="F15" s="70">
        <v>110</v>
      </c>
      <c r="G15" s="71">
        <v>109.4</v>
      </c>
      <c r="H15" s="68">
        <f>1</f>
        <v>1</v>
      </c>
      <c r="I15" s="68">
        <v>4</v>
      </c>
      <c r="J15" s="72">
        <v>0.54844606946983021</v>
      </c>
      <c r="K15" s="41">
        <f>(F15-G15)/1</f>
        <v>0.59999999999999432</v>
      </c>
      <c r="L15" s="37"/>
      <c r="M15" s="66" t="s">
        <v>16</v>
      </c>
      <c r="N15" s="67" t="s">
        <v>62</v>
      </c>
      <c r="O15" s="68">
        <v>2</v>
      </c>
      <c r="P15" s="69" t="s">
        <v>63</v>
      </c>
      <c r="Q15" s="68" t="s">
        <v>64</v>
      </c>
      <c r="R15" s="70"/>
      <c r="S15" s="71"/>
      <c r="T15" s="68"/>
      <c r="U15" s="68"/>
      <c r="V15" s="72"/>
      <c r="W15" s="79"/>
    </row>
    <row r="16" spans="1:23" x14ac:dyDescent="0.25">
      <c r="A16" s="66" t="s">
        <v>12</v>
      </c>
      <c r="B16" s="67" t="s">
        <v>13</v>
      </c>
      <c r="C16" s="68">
        <v>3</v>
      </c>
      <c r="D16" s="69" t="s">
        <v>61</v>
      </c>
      <c r="E16" s="68" t="s">
        <v>56</v>
      </c>
      <c r="F16" s="70">
        <v>5.89</v>
      </c>
      <c r="G16" s="71">
        <v>5.4</v>
      </c>
      <c r="H16" s="68">
        <f>((12.5-0.53*G16)/200)*G16</f>
        <v>0.26022600000000001</v>
      </c>
      <c r="I16" s="68">
        <v>4</v>
      </c>
      <c r="J16" s="72">
        <v>9.0740740740740602</v>
      </c>
      <c r="K16" s="41">
        <f>(F16-G16)/(((12.5-0.53*G16)/2/100)*G16)</f>
        <v>1.882978641642262</v>
      </c>
      <c r="L16" s="38"/>
      <c r="M16" s="66" t="s">
        <v>12</v>
      </c>
      <c r="N16" s="67" t="s">
        <v>13</v>
      </c>
      <c r="O16" s="68">
        <v>3</v>
      </c>
      <c r="P16" s="69" t="s">
        <v>61</v>
      </c>
      <c r="Q16" s="68" t="s">
        <v>56</v>
      </c>
      <c r="R16" s="70"/>
      <c r="S16" s="71"/>
      <c r="T16" s="68"/>
      <c r="U16" s="68"/>
      <c r="V16" s="72"/>
      <c r="W16" s="79"/>
    </row>
    <row r="17" spans="1:23" x14ac:dyDescent="0.25">
      <c r="A17" s="66" t="s">
        <v>27</v>
      </c>
      <c r="B17" s="67" t="s">
        <v>13</v>
      </c>
      <c r="C17" s="68">
        <v>4</v>
      </c>
      <c r="D17" s="69" t="s">
        <v>60</v>
      </c>
      <c r="E17" s="68" t="s">
        <v>56</v>
      </c>
      <c r="F17" s="70">
        <v>5.71</v>
      </c>
      <c r="G17" s="71">
        <v>5.26</v>
      </c>
      <c r="H17" s="68">
        <f>((12.5-0.53*G17)/200)*G17</f>
        <v>0.25543085999999993</v>
      </c>
      <c r="I17" s="68">
        <v>4</v>
      </c>
      <c r="J17" s="72">
        <v>8.5551330798479128</v>
      </c>
      <c r="K17" s="41">
        <f t="shared" ref="K17:K20" si="0">(F17-G17)/(((12.5-0.53*G17)/2/100)*G17)</f>
        <v>1.7617291818224325</v>
      </c>
      <c r="L17" s="38"/>
      <c r="M17" s="66"/>
      <c r="N17" s="67"/>
      <c r="O17" s="68"/>
      <c r="P17" s="69"/>
      <c r="Q17" s="68"/>
      <c r="R17" s="70"/>
      <c r="S17" s="71"/>
      <c r="T17" s="68"/>
      <c r="U17" s="68"/>
      <c r="V17" s="72"/>
      <c r="W17" s="79"/>
    </row>
    <row r="18" spans="1:23" x14ac:dyDescent="0.25">
      <c r="A18" s="66" t="s">
        <v>21</v>
      </c>
      <c r="B18" s="67" t="s">
        <v>13</v>
      </c>
      <c r="C18" s="68">
        <v>5</v>
      </c>
      <c r="D18" s="69" t="s">
        <v>59</v>
      </c>
      <c r="E18" s="68" t="s">
        <v>56</v>
      </c>
      <c r="F18" s="70"/>
      <c r="G18" s="71"/>
      <c r="H18" s="68"/>
      <c r="I18" s="68"/>
      <c r="J18" s="72"/>
      <c r="K18" s="78"/>
      <c r="L18" s="38"/>
      <c r="M18" s="66"/>
      <c r="N18" s="67"/>
      <c r="O18" s="68"/>
      <c r="P18" s="69"/>
      <c r="Q18" s="68"/>
      <c r="R18" s="70"/>
      <c r="S18" s="71"/>
      <c r="T18" s="68"/>
      <c r="U18" s="68"/>
      <c r="V18" s="72"/>
      <c r="W18" s="79"/>
    </row>
    <row r="19" spans="1:23" x14ac:dyDescent="0.25">
      <c r="A19" s="66" t="s">
        <v>25</v>
      </c>
      <c r="B19" s="67" t="s">
        <v>13</v>
      </c>
      <c r="C19" s="68">
        <v>6</v>
      </c>
      <c r="D19" s="69" t="s">
        <v>58</v>
      </c>
      <c r="E19" s="68" t="s">
        <v>56</v>
      </c>
      <c r="F19" s="70">
        <v>14.2</v>
      </c>
      <c r="G19" s="71">
        <v>13.49</v>
      </c>
      <c r="H19" s="68">
        <f>((12.5-0.53*G19)/200)*G19</f>
        <v>0.36087773499999998</v>
      </c>
      <c r="I19" s="68">
        <v>4</v>
      </c>
      <c r="J19" s="72">
        <v>5.2631578947368345</v>
      </c>
      <c r="K19" s="41">
        <f t="shared" si="0"/>
        <v>1.9674253386676768</v>
      </c>
      <c r="L19" s="38"/>
      <c r="M19" s="66" t="s">
        <v>25</v>
      </c>
      <c r="N19" s="67" t="s">
        <v>13</v>
      </c>
      <c r="O19" s="68">
        <v>6</v>
      </c>
      <c r="P19" s="69" t="s">
        <v>58</v>
      </c>
      <c r="Q19" s="68" t="s">
        <v>56</v>
      </c>
      <c r="R19" s="70"/>
      <c r="S19" s="71"/>
      <c r="T19" s="68"/>
      <c r="U19" s="68"/>
      <c r="V19" s="72"/>
      <c r="W19" s="79"/>
    </row>
    <row r="20" spans="1:23" x14ac:dyDescent="0.25">
      <c r="A20" s="66" t="s">
        <v>20</v>
      </c>
      <c r="B20" s="67" t="s">
        <v>13</v>
      </c>
      <c r="C20" s="68">
        <v>7</v>
      </c>
      <c r="D20" s="69" t="s">
        <v>57</v>
      </c>
      <c r="E20" s="68" t="s">
        <v>56</v>
      </c>
      <c r="F20" s="70">
        <v>13.8</v>
      </c>
      <c r="G20" s="71">
        <v>13.35</v>
      </c>
      <c r="H20" s="68">
        <f>((12.5-0.53*G20)/200)*G20</f>
        <v>0.36208537499999999</v>
      </c>
      <c r="I20" s="68">
        <v>4</v>
      </c>
      <c r="J20" s="72">
        <v>3.3707865168539408</v>
      </c>
      <c r="K20" s="41">
        <f t="shared" si="0"/>
        <v>1.2428008173486738</v>
      </c>
      <c r="L20" s="38"/>
      <c r="M20" s="66"/>
      <c r="N20" s="67"/>
      <c r="O20" s="68"/>
      <c r="P20" s="69"/>
      <c r="Q20" s="68"/>
      <c r="R20" s="70"/>
      <c r="S20" s="71"/>
      <c r="T20" s="68"/>
      <c r="U20" s="68"/>
      <c r="V20" s="72"/>
      <c r="W20" s="79"/>
    </row>
    <row r="21" spans="1:23" x14ac:dyDescent="0.25">
      <c r="A21" s="66" t="s">
        <v>19</v>
      </c>
      <c r="B21" s="67" t="s">
        <v>13</v>
      </c>
      <c r="C21" s="68">
        <v>8</v>
      </c>
      <c r="D21" s="69" t="s">
        <v>55</v>
      </c>
      <c r="E21" s="68" t="s">
        <v>56</v>
      </c>
      <c r="F21" s="70"/>
      <c r="G21" s="71"/>
      <c r="H21" s="68"/>
      <c r="I21" s="68"/>
      <c r="J21" s="72"/>
      <c r="K21" s="78"/>
      <c r="L21" s="38"/>
      <c r="M21" s="66"/>
      <c r="N21" s="67"/>
      <c r="O21" s="68"/>
      <c r="P21" s="69"/>
      <c r="Q21" s="68"/>
      <c r="R21" s="70"/>
      <c r="S21" s="71"/>
      <c r="T21" s="68"/>
      <c r="U21" s="68"/>
      <c r="V21" s="72"/>
      <c r="W21" s="79"/>
    </row>
    <row r="22" spans="1:23" x14ac:dyDescent="0.25">
      <c r="A22" s="66" t="s">
        <v>17</v>
      </c>
      <c r="B22" s="67" t="s">
        <v>13</v>
      </c>
      <c r="C22" s="68">
        <v>9</v>
      </c>
      <c r="D22" s="69" t="s">
        <v>53</v>
      </c>
      <c r="E22" s="68" t="s">
        <v>54</v>
      </c>
      <c r="F22" s="70">
        <v>9.41</v>
      </c>
      <c r="G22" s="71">
        <v>9.4600000000000009</v>
      </c>
      <c r="H22" s="68">
        <f>G22*0.075</f>
        <v>0.70950000000000002</v>
      </c>
      <c r="I22" s="68">
        <v>4</v>
      </c>
      <c r="J22" s="72">
        <v>-0.52854122621565225</v>
      </c>
      <c r="K22" s="41">
        <f>(F22-G22)/(0.075*G22)</f>
        <v>-7.0472163495420306E-2</v>
      </c>
      <c r="L22" s="38"/>
      <c r="M22" s="66" t="s">
        <v>17</v>
      </c>
      <c r="N22" s="67" t="s">
        <v>13</v>
      </c>
      <c r="O22" s="68">
        <v>9</v>
      </c>
      <c r="P22" s="69" t="s">
        <v>53</v>
      </c>
      <c r="Q22" s="68" t="s">
        <v>54</v>
      </c>
      <c r="R22" s="70"/>
      <c r="S22" s="71"/>
      <c r="T22" s="68"/>
      <c r="U22" s="68"/>
      <c r="V22" s="72"/>
      <c r="W22" s="79"/>
    </row>
    <row r="23" spans="1:23" x14ac:dyDescent="0.25">
      <c r="A23" s="17" t="s">
        <v>52</v>
      </c>
      <c r="B23" s="18" t="s">
        <v>44</v>
      </c>
      <c r="C23" s="19">
        <v>10</v>
      </c>
      <c r="D23" s="20" t="s">
        <v>45</v>
      </c>
      <c r="E23" s="19" t="s">
        <v>46</v>
      </c>
      <c r="F23" s="59">
        <v>5.44</v>
      </c>
      <c r="G23" s="59">
        <v>5.67442529137832</v>
      </c>
      <c r="H23" s="19">
        <f t="shared" ref="H23:H25" si="1">G23*0.075</f>
        <v>0.425581896853374</v>
      </c>
      <c r="I23" s="19">
        <v>4</v>
      </c>
      <c r="J23" s="43">
        <v>-4.1312605125756727</v>
      </c>
      <c r="K23" s="41">
        <f>(F23-G23)/(0.075*G23)</f>
        <v>-0.55083473501008962</v>
      </c>
      <c r="L23" s="38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59"/>
      <c r="S23" s="36"/>
      <c r="T23" s="19"/>
      <c r="U23" s="19"/>
      <c r="V23" s="43"/>
      <c r="W23" s="26"/>
    </row>
    <row r="24" spans="1:23" x14ac:dyDescent="0.25">
      <c r="A24" s="17" t="s">
        <v>51</v>
      </c>
      <c r="B24" s="18" t="s">
        <v>44</v>
      </c>
      <c r="C24" s="19">
        <v>11</v>
      </c>
      <c r="D24" s="20" t="s">
        <v>45</v>
      </c>
      <c r="E24" s="19" t="s">
        <v>46</v>
      </c>
      <c r="F24" s="59">
        <v>10.7</v>
      </c>
      <c r="G24" s="59">
        <v>10.56703577853288</v>
      </c>
      <c r="H24" s="19">
        <f t="shared" si="1"/>
        <v>0.79252768338996593</v>
      </c>
      <c r="I24" s="19">
        <v>4</v>
      </c>
      <c r="J24" s="43">
        <v>1.2582925264362101</v>
      </c>
      <c r="K24" s="41">
        <f>(F24-G24)/(0.075*G24)</f>
        <v>0.16777233685816134</v>
      </c>
      <c r="L24" s="38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59"/>
      <c r="S24" s="36"/>
      <c r="T24" s="19"/>
      <c r="U24" s="19"/>
      <c r="V24" s="43"/>
      <c r="W24" s="26"/>
    </row>
    <row r="25" spans="1:23" x14ac:dyDescent="0.25">
      <c r="A25" s="17" t="s">
        <v>50</v>
      </c>
      <c r="B25" s="18" t="s">
        <v>44</v>
      </c>
      <c r="C25" s="19">
        <v>12</v>
      </c>
      <c r="D25" s="20" t="s">
        <v>45</v>
      </c>
      <c r="E25" s="19" t="s">
        <v>46</v>
      </c>
      <c r="F25" s="59">
        <v>18</v>
      </c>
      <c r="G25" s="59">
        <v>18.103409698876479</v>
      </c>
      <c r="H25" s="19">
        <f t="shared" si="1"/>
        <v>1.3577557274157359</v>
      </c>
      <c r="I25" s="19">
        <v>4</v>
      </c>
      <c r="J25" s="43">
        <v>-0.57121669672480091</v>
      </c>
      <c r="K25" s="41">
        <f>(F25-G25)/(0.075*G25)</f>
        <v>-7.6162226229973443E-2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59"/>
      <c r="S25" s="36"/>
      <c r="T25" s="19"/>
      <c r="U25" s="19"/>
      <c r="V25" s="43"/>
      <c r="W25" s="26"/>
    </row>
    <row r="26" spans="1:23" x14ac:dyDescent="0.25">
      <c r="A26" s="17" t="s">
        <v>72</v>
      </c>
      <c r="B26" s="18" t="s">
        <v>44</v>
      </c>
      <c r="C26" s="19">
        <v>13</v>
      </c>
      <c r="D26" s="20" t="s">
        <v>45</v>
      </c>
      <c r="E26" s="19" t="s">
        <v>46</v>
      </c>
      <c r="F26" s="59" t="s">
        <v>78</v>
      </c>
      <c r="G26" s="36">
        <v>0</v>
      </c>
      <c r="H26" s="19"/>
      <c r="I26" s="19"/>
      <c r="J26" s="43"/>
      <c r="K26" s="41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59"/>
      <c r="S26" s="36"/>
      <c r="T26" s="19"/>
      <c r="U26" s="19"/>
      <c r="V26" s="43"/>
      <c r="W26" s="26"/>
    </row>
    <row r="27" spans="1:23" x14ac:dyDescent="0.25">
      <c r="A27" s="17" t="s">
        <v>73</v>
      </c>
      <c r="B27" s="18" t="s">
        <v>44</v>
      </c>
      <c r="C27" s="19">
        <v>14</v>
      </c>
      <c r="D27" s="20" t="s">
        <v>45</v>
      </c>
      <c r="E27" s="19" t="s">
        <v>46</v>
      </c>
      <c r="F27" s="59" t="s">
        <v>78</v>
      </c>
      <c r="G27" s="36">
        <v>0</v>
      </c>
      <c r="H27" s="19"/>
      <c r="I27" s="19"/>
      <c r="J27" s="43"/>
      <c r="K27" s="41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59"/>
      <c r="S27" s="36"/>
      <c r="T27" s="19"/>
      <c r="U27" s="19"/>
      <c r="V27" s="43"/>
      <c r="W27" s="26"/>
    </row>
    <row r="28" spans="1:23" x14ac:dyDescent="0.25">
      <c r="A28" s="17" t="s">
        <v>49</v>
      </c>
      <c r="B28" s="18" t="s">
        <v>44</v>
      </c>
      <c r="C28" s="19">
        <v>20</v>
      </c>
      <c r="D28" s="20" t="s">
        <v>45</v>
      </c>
      <c r="E28" s="19" t="s">
        <v>46</v>
      </c>
      <c r="F28" s="59">
        <v>81.7</v>
      </c>
      <c r="G28" s="36">
        <v>85.267110306750183</v>
      </c>
      <c r="H28" s="19">
        <f>G28*0.05</f>
        <v>4.2633555153375093</v>
      </c>
      <c r="I28" s="19">
        <v>4</v>
      </c>
      <c r="J28" s="43">
        <v>-4.1834539647437659</v>
      </c>
      <c r="K28" s="41">
        <f>(F28-G28)/(0.05*G28)</f>
        <v>-0.83669079294875304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59"/>
      <c r="S28" s="36"/>
      <c r="T28" s="19"/>
      <c r="U28" s="19"/>
      <c r="V28" s="43"/>
      <c r="W28" s="26"/>
    </row>
    <row r="29" spans="1:23" x14ac:dyDescent="0.25">
      <c r="A29" s="17" t="s">
        <v>48</v>
      </c>
      <c r="B29" s="18" t="s">
        <v>44</v>
      </c>
      <c r="C29" s="19">
        <v>21</v>
      </c>
      <c r="D29" s="20" t="s">
        <v>45</v>
      </c>
      <c r="E29" s="19" t="s">
        <v>46</v>
      </c>
      <c r="F29" s="59">
        <v>129</v>
      </c>
      <c r="G29" s="36">
        <v>132.75615472500078</v>
      </c>
      <c r="H29" s="19">
        <f t="shared" ref="H29:H30" si="2">G29*0.05</f>
        <v>6.6378077362500392</v>
      </c>
      <c r="I29" s="19">
        <v>4</v>
      </c>
      <c r="J29" s="43">
        <v>-2.8293639061642843</v>
      </c>
      <c r="K29" s="41">
        <f>(F29-G29)/(0.05*G29)</f>
        <v>-0.56587278123285689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59"/>
      <c r="S29" s="36"/>
      <c r="T29" s="19"/>
      <c r="U29" s="19"/>
      <c r="V29" s="43"/>
      <c r="W29" s="26"/>
    </row>
    <row r="30" spans="1:23" x14ac:dyDescent="0.25">
      <c r="A30" s="17" t="s">
        <v>47</v>
      </c>
      <c r="B30" s="18" t="s">
        <v>44</v>
      </c>
      <c r="C30" s="19">
        <v>22</v>
      </c>
      <c r="D30" s="20" t="s">
        <v>45</v>
      </c>
      <c r="E30" s="19" t="s">
        <v>46</v>
      </c>
      <c r="F30" s="59">
        <v>187</v>
      </c>
      <c r="G30" s="36">
        <v>190.47834352531279</v>
      </c>
      <c r="H30" s="19">
        <f t="shared" si="2"/>
        <v>9.5239171762656394</v>
      </c>
      <c r="I30" s="19">
        <v>4</v>
      </c>
      <c r="J30" s="43">
        <v>-1.8261097093437058</v>
      </c>
      <c r="K30" s="41">
        <f>(F30-G30)/(0.05*G30)</f>
        <v>-0.36522194186874118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59"/>
      <c r="S30" s="36"/>
      <c r="T30" s="19"/>
      <c r="U30" s="19"/>
      <c r="V30" s="43"/>
      <c r="W30" s="26"/>
    </row>
    <row r="31" spans="1:23" x14ac:dyDescent="0.25">
      <c r="A31" s="17" t="s">
        <v>74</v>
      </c>
      <c r="B31" s="18" t="s">
        <v>44</v>
      </c>
      <c r="C31" s="19">
        <v>23</v>
      </c>
      <c r="D31" s="20" t="s">
        <v>45</v>
      </c>
      <c r="E31" s="19" t="s">
        <v>46</v>
      </c>
      <c r="F31" s="59" t="s">
        <v>80</v>
      </c>
      <c r="G31" s="36">
        <v>0</v>
      </c>
      <c r="H31" s="19"/>
      <c r="I31" s="19"/>
      <c r="J31" s="74"/>
      <c r="K31" s="41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59"/>
      <c r="S31" s="36"/>
      <c r="T31" s="19"/>
      <c r="U31" s="19"/>
      <c r="V31" s="43"/>
      <c r="W31" s="26"/>
    </row>
    <row r="32" spans="1:23" x14ac:dyDescent="0.25">
      <c r="A32" s="17" t="s">
        <v>75</v>
      </c>
      <c r="B32" s="18" t="s">
        <v>44</v>
      </c>
      <c r="C32" s="19">
        <v>24</v>
      </c>
      <c r="D32" s="20" t="s">
        <v>45</v>
      </c>
      <c r="E32" s="19" t="s">
        <v>46</v>
      </c>
      <c r="F32" s="59" t="s">
        <v>80</v>
      </c>
      <c r="G32" s="36">
        <v>0</v>
      </c>
      <c r="H32" s="19"/>
      <c r="I32" s="19"/>
      <c r="J32" s="74"/>
      <c r="K32" s="41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59"/>
      <c r="S32" s="36"/>
      <c r="T32" s="19"/>
      <c r="U32" s="19"/>
      <c r="V32" s="43"/>
      <c r="W32" s="26"/>
    </row>
    <row r="33" spans="1:23" x14ac:dyDescent="0.25">
      <c r="A33" s="66" t="s">
        <v>43</v>
      </c>
      <c r="B33" s="67" t="s">
        <v>13</v>
      </c>
      <c r="C33" s="68">
        <v>30</v>
      </c>
      <c r="D33" s="69" t="s">
        <v>30</v>
      </c>
      <c r="E33" s="68" t="s">
        <v>31</v>
      </c>
      <c r="F33" s="61">
        <v>45.6</v>
      </c>
      <c r="G33" s="68">
        <v>45.75</v>
      </c>
      <c r="H33" s="71">
        <v>3.4312499999999999</v>
      </c>
      <c r="I33" s="68">
        <v>4</v>
      </c>
      <c r="J33" s="68">
        <v>0</v>
      </c>
      <c r="K33" s="41">
        <v>-0.04</v>
      </c>
      <c r="M33" s="66" t="s">
        <v>43</v>
      </c>
      <c r="N33" s="67" t="s">
        <v>13</v>
      </c>
      <c r="O33" s="68">
        <v>30</v>
      </c>
      <c r="P33" s="69" t="s">
        <v>30</v>
      </c>
      <c r="Q33" s="68" t="s">
        <v>31</v>
      </c>
      <c r="R33" s="61">
        <v>45.6</v>
      </c>
      <c r="S33" s="68" t="s">
        <v>105</v>
      </c>
      <c r="T33" s="68" t="s">
        <v>106</v>
      </c>
      <c r="U33" s="68">
        <v>1</v>
      </c>
      <c r="V33" s="68">
        <v>-2</v>
      </c>
      <c r="W33" s="40">
        <v>-0.46</v>
      </c>
    </row>
    <row r="34" spans="1:23" x14ac:dyDescent="0.25">
      <c r="A34" s="66" t="s">
        <v>42</v>
      </c>
      <c r="B34" s="67" t="s">
        <v>13</v>
      </c>
      <c r="C34" s="68">
        <v>31</v>
      </c>
      <c r="D34" s="69" t="s">
        <v>30</v>
      </c>
      <c r="E34" s="68" t="s">
        <v>31</v>
      </c>
      <c r="F34" s="61">
        <v>93.7</v>
      </c>
      <c r="G34" s="68">
        <v>92.32</v>
      </c>
      <c r="H34" s="71">
        <v>6.9239999999999995</v>
      </c>
      <c r="I34" s="68">
        <v>4</v>
      </c>
      <c r="J34" s="68">
        <v>1</v>
      </c>
      <c r="K34" s="41">
        <v>0.2</v>
      </c>
      <c r="M34" s="66" t="s">
        <v>42</v>
      </c>
      <c r="N34" s="67" t="s">
        <v>13</v>
      </c>
      <c r="O34" s="68">
        <v>31</v>
      </c>
      <c r="P34" s="69" t="s">
        <v>30</v>
      </c>
      <c r="Q34" s="68" t="s">
        <v>31</v>
      </c>
      <c r="R34" s="61">
        <v>93.7</v>
      </c>
      <c r="S34" s="68" t="s">
        <v>107</v>
      </c>
      <c r="T34" s="68" t="s">
        <v>108</v>
      </c>
      <c r="U34" s="68">
        <v>1</v>
      </c>
      <c r="V34" s="68">
        <v>1</v>
      </c>
      <c r="W34" s="40">
        <v>0.48</v>
      </c>
    </row>
    <row r="35" spans="1:23" x14ac:dyDescent="0.25">
      <c r="A35" s="66" t="s">
        <v>41</v>
      </c>
      <c r="B35" s="67" t="s">
        <v>13</v>
      </c>
      <c r="C35" s="68">
        <v>32</v>
      </c>
      <c r="D35" s="69" t="s">
        <v>30</v>
      </c>
      <c r="E35" s="68" t="s">
        <v>31</v>
      </c>
      <c r="F35" s="61">
        <v>68.400000000000006</v>
      </c>
      <c r="G35" s="68">
        <v>68.67</v>
      </c>
      <c r="H35" s="71">
        <v>5.1502499999999998</v>
      </c>
      <c r="I35" s="68">
        <v>4</v>
      </c>
      <c r="J35" s="68">
        <v>0</v>
      </c>
      <c r="K35" s="41">
        <v>-0.05</v>
      </c>
      <c r="M35" s="66" t="s">
        <v>41</v>
      </c>
      <c r="N35" s="67" t="s">
        <v>13</v>
      </c>
      <c r="O35" s="68">
        <v>32</v>
      </c>
      <c r="P35" s="69" t="s">
        <v>30</v>
      </c>
      <c r="Q35" s="68" t="s">
        <v>31</v>
      </c>
      <c r="R35" s="61">
        <v>68.400000000000006</v>
      </c>
      <c r="S35" s="68" t="s">
        <v>109</v>
      </c>
      <c r="T35" s="68" t="s">
        <v>110</v>
      </c>
      <c r="U35" s="68">
        <v>1</v>
      </c>
      <c r="V35" s="68">
        <v>0</v>
      </c>
      <c r="W35" s="40">
        <v>-0.12</v>
      </c>
    </row>
    <row r="36" spans="1:23" x14ac:dyDescent="0.25">
      <c r="A36" s="66" t="s">
        <v>40</v>
      </c>
      <c r="B36" s="67" t="s">
        <v>13</v>
      </c>
      <c r="C36" s="68">
        <v>33</v>
      </c>
      <c r="D36" s="69" t="s">
        <v>30</v>
      </c>
      <c r="E36" s="68" t="s">
        <v>31</v>
      </c>
      <c r="F36" s="61">
        <v>28.7</v>
      </c>
      <c r="G36" s="68">
        <v>27.48</v>
      </c>
      <c r="H36" s="71">
        <v>2.0609999999999999</v>
      </c>
      <c r="I36" s="68">
        <v>4</v>
      </c>
      <c r="J36" s="90">
        <f>((F36-G36)/G36)*100</f>
        <v>4.4395924308588022</v>
      </c>
      <c r="K36" s="79"/>
      <c r="M36" s="66" t="s">
        <v>40</v>
      </c>
      <c r="N36" s="67" t="s">
        <v>13</v>
      </c>
      <c r="O36" s="68">
        <v>33</v>
      </c>
      <c r="P36" s="69" t="s">
        <v>30</v>
      </c>
      <c r="Q36" s="68" t="s">
        <v>31</v>
      </c>
      <c r="R36" s="61">
        <v>28.7</v>
      </c>
      <c r="S36" s="68" t="s">
        <v>111</v>
      </c>
      <c r="T36" s="68" t="s">
        <v>112</v>
      </c>
      <c r="U36" s="68">
        <v>1</v>
      </c>
      <c r="V36" s="68">
        <v>-2</v>
      </c>
      <c r="W36" s="40">
        <v>-0.41</v>
      </c>
    </row>
    <row r="37" spans="1:23" x14ac:dyDescent="0.25">
      <c r="A37" s="66" t="s">
        <v>39</v>
      </c>
      <c r="B37" s="67" t="s">
        <v>13</v>
      </c>
      <c r="C37" s="68">
        <v>34</v>
      </c>
      <c r="D37" s="69" t="s">
        <v>30</v>
      </c>
      <c r="E37" s="68" t="s">
        <v>31</v>
      </c>
      <c r="F37" s="61">
        <v>26.6</v>
      </c>
      <c r="G37" s="68">
        <v>25.55</v>
      </c>
      <c r="H37" s="71">
        <v>1.91625</v>
      </c>
      <c r="I37" s="68">
        <v>4</v>
      </c>
      <c r="J37" s="90">
        <f t="shared" ref="J37:J44" si="3">((F37-G37)/G37)*100</f>
        <v>4.1095890410958926</v>
      </c>
      <c r="K37" s="79"/>
      <c r="M37" s="66" t="s">
        <v>39</v>
      </c>
      <c r="N37" s="67" t="s">
        <v>13</v>
      </c>
      <c r="O37" s="68">
        <v>34</v>
      </c>
      <c r="P37" s="69" t="s">
        <v>30</v>
      </c>
      <c r="Q37" s="68" t="s">
        <v>31</v>
      </c>
      <c r="R37" s="61">
        <v>26.6</v>
      </c>
      <c r="S37" s="68" t="s">
        <v>113</v>
      </c>
      <c r="T37" s="68" t="s">
        <v>114</v>
      </c>
      <c r="U37" s="68">
        <v>1</v>
      </c>
      <c r="V37" s="68">
        <v>-2</v>
      </c>
      <c r="W37" s="40">
        <v>-0.38</v>
      </c>
    </row>
    <row r="38" spans="1:23" x14ac:dyDescent="0.25">
      <c r="A38" s="66" t="s">
        <v>38</v>
      </c>
      <c r="B38" s="67" t="s">
        <v>13</v>
      </c>
      <c r="C38" s="68">
        <v>35</v>
      </c>
      <c r="D38" s="69" t="s">
        <v>30</v>
      </c>
      <c r="E38" s="68" t="s">
        <v>31</v>
      </c>
      <c r="F38" s="61">
        <v>35.299999999999997</v>
      </c>
      <c r="G38" s="68">
        <v>33.33</v>
      </c>
      <c r="H38" s="71">
        <v>2.4997499999999997</v>
      </c>
      <c r="I38" s="68">
        <v>4</v>
      </c>
      <c r="J38" s="90">
        <f t="shared" si="3"/>
        <v>5.9105910591059079</v>
      </c>
      <c r="K38" s="79"/>
      <c r="M38" s="66" t="s">
        <v>38</v>
      </c>
      <c r="N38" s="67" t="s">
        <v>13</v>
      </c>
      <c r="O38" s="68">
        <v>35</v>
      </c>
      <c r="P38" s="69" t="s">
        <v>30</v>
      </c>
      <c r="Q38" s="68" t="s">
        <v>31</v>
      </c>
      <c r="R38" s="61">
        <v>35.299999999999997</v>
      </c>
      <c r="S38" s="68" t="s">
        <v>115</v>
      </c>
      <c r="T38" s="68" t="s">
        <v>116</v>
      </c>
      <c r="U38" s="68">
        <v>1</v>
      </c>
      <c r="V38" s="68">
        <v>-1</v>
      </c>
      <c r="W38" s="40">
        <v>-0.08</v>
      </c>
    </row>
    <row r="39" spans="1:23" x14ac:dyDescent="0.25">
      <c r="A39" s="66" t="s">
        <v>37</v>
      </c>
      <c r="B39" s="67" t="s">
        <v>13</v>
      </c>
      <c r="C39" s="68">
        <v>36</v>
      </c>
      <c r="D39" s="69" t="s">
        <v>30</v>
      </c>
      <c r="E39" s="68" t="s">
        <v>31</v>
      </c>
      <c r="F39" s="61">
        <v>134.80000000000001</v>
      </c>
      <c r="G39" s="68">
        <v>141.6</v>
      </c>
      <c r="H39" s="71">
        <v>10.62</v>
      </c>
      <c r="I39" s="68">
        <v>4</v>
      </c>
      <c r="J39" s="90">
        <f t="shared" si="3"/>
        <v>-4.8022598870056381</v>
      </c>
      <c r="K39" s="79"/>
      <c r="M39" s="66" t="s">
        <v>37</v>
      </c>
      <c r="N39" s="67" t="s">
        <v>13</v>
      </c>
      <c r="O39" s="68">
        <v>36</v>
      </c>
      <c r="P39" s="69" t="s">
        <v>30</v>
      </c>
      <c r="Q39" s="68" t="s">
        <v>31</v>
      </c>
      <c r="R39" s="61">
        <v>134.80000000000001</v>
      </c>
      <c r="S39" s="68" t="s">
        <v>117</v>
      </c>
      <c r="T39" s="68" t="s">
        <v>118</v>
      </c>
      <c r="U39" s="68">
        <v>1</v>
      </c>
      <c r="V39" s="68">
        <v>-1</v>
      </c>
      <c r="W39" s="40">
        <v>-0.34</v>
      </c>
    </row>
    <row r="40" spans="1:23" x14ac:dyDescent="0.25">
      <c r="A40" s="66" t="s">
        <v>36</v>
      </c>
      <c r="B40" s="67" t="s">
        <v>13</v>
      </c>
      <c r="C40" s="68">
        <v>37</v>
      </c>
      <c r="D40" s="69" t="s">
        <v>30</v>
      </c>
      <c r="E40" s="68" t="s">
        <v>31</v>
      </c>
      <c r="F40" s="61">
        <v>123.9</v>
      </c>
      <c r="G40" s="68">
        <v>127.8</v>
      </c>
      <c r="H40" s="71">
        <v>9.5849999999999991</v>
      </c>
      <c r="I40" s="68">
        <v>4</v>
      </c>
      <c r="J40" s="90">
        <f t="shared" si="3"/>
        <v>-3.0516431924882563</v>
      </c>
      <c r="K40" s="79"/>
      <c r="M40" s="66" t="s">
        <v>36</v>
      </c>
      <c r="N40" s="67" t="s">
        <v>13</v>
      </c>
      <c r="O40" s="68">
        <v>37</v>
      </c>
      <c r="P40" s="69" t="s">
        <v>30</v>
      </c>
      <c r="Q40" s="68" t="s">
        <v>31</v>
      </c>
      <c r="R40" s="61">
        <v>123.9</v>
      </c>
      <c r="S40" s="68" t="s">
        <v>119</v>
      </c>
      <c r="T40" s="68" t="s">
        <v>120</v>
      </c>
      <c r="U40" s="68">
        <v>1</v>
      </c>
      <c r="V40" s="68">
        <v>-1</v>
      </c>
      <c r="W40" s="40">
        <v>-0.34</v>
      </c>
    </row>
    <row r="41" spans="1:23" x14ac:dyDescent="0.25">
      <c r="A41" s="66" t="s">
        <v>35</v>
      </c>
      <c r="B41" s="67" t="s">
        <v>13</v>
      </c>
      <c r="C41" s="68">
        <v>38</v>
      </c>
      <c r="D41" s="69" t="s">
        <v>30</v>
      </c>
      <c r="E41" s="68" t="s">
        <v>31</v>
      </c>
      <c r="F41" s="61">
        <v>161.19999999999999</v>
      </c>
      <c r="G41" s="68">
        <v>162.5</v>
      </c>
      <c r="H41" s="71">
        <v>12.1875</v>
      </c>
      <c r="I41" s="68">
        <v>4</v>
      </c>
      <c r="J41" s="90">
        <f t="shared" si="3"/>
        <v>-0.80000000000000693</v>
      </c>
      <c r="K41" s="79"/>
      <c r="M41" s="66" t="s">
        <v>35</v>
      </c>
      <c r="N41" s="67" t="s">
        <v>13</v>
      </c>
      <c r="O41" s="68">
        <v>38</v>
      </c>
      <c r="P41" s="69" t="s">
        <v>30</v>
      </c>
      <c r="Q41" s="68" t="s">
        <v>31</v>
      </c>
      <c r="R41" s="61">
        <v>161.19999999999999</v>
      </c>
      <c r="S41" s="68" t="s">
        <v>121</v>
      </c>
      <c r="T41" s="68" t="s">
        <v>122</v>
      </c>
      <c r="U41" s="68">
        <v>1</v>
      </c>
      <c r="V41" s="68">
        <v>-1</v>
      </c>
      <c r="W41" s="40">
        <v>-0.16</v>
      </c>
    </row>
    <row r="42" spans="1:23" x14ac:dyDescent="0.25">
      <c r="A42" s="66" t="s">
        <v>34</v>
      </c>
      <c r="B42" s="67" t="s">
        <v>13</v>
      </c>
      <c r="C42" s="68">
        <v>39</v>
      </c>
      <c r="D42" s="69" t="s">
        <v>30</v>
      </c>
      <c r="E42" s="68" t="s">
        <v>31</v>
      </c>
      <c r="F42" s="61">
        <v>70.8</v>
      </c>
      <c r="G42" s="68">
        <v>93.11</v>
      </c>
      <c r="H42" s="71">
        <v>6.98325</v>
      </c>
      <c r="I42" s="68">
        <v>4</v>
      </c>
      <c r="J42" s="90">
        <f t="shared" si="3"/>
        <v>-23.960906454730964</v>
      </c>
      <c r="K42" s="79"/>
      <c r="M42" s="66" t="s">
        <v>34</v>
      </c>
      <c r="N42" s="67" t="s">
        <v>13</v>
      </c>
      <c r="O42" s="68">
        <v>39</v>
      </c>
      <c r="P42" s="69" t="s">
        <v>30</v>
      </c>
      <c r="Q42" s="68" t="s">
        <v>31</v>
      </c>
      <c r="R42" s="61">
        <v>70.8</v>
      </c>
      <c r="S42" s="68" t="s">
        <v>123</v>
      </c>
      <c r="T42" s="68" t="s">
        <v>124</v>
      </c>
      <c r="U42" s="68">
        <v>1</v>
      </c>
      <c r="V42" s="68">
        <v>-1</v>
      </c>
      <c r="W42" s="40">
        <v>-0.31</v>
      </c>
    </row>
    <row r="43" spans="1:23" x14ac:dyDescent="0.25">
      <c r="A43" s="66" t="s">
        <v>33</v>
      </c>
      <c r="B43" s="67" t="s">
        <v>13</v>
      </c>
      <c r="C43" s="68">
        <v>40</v>
      </c>
      <c r="D43" s="69" t="s">
        <v>30</v>
      </c>
      <c r="E43" s="68" t="s">
        <v>31</v>
      </c>
      <c r="F43" s="61">
        <v>87.6</v>
      </c>
      <c r="G43" s="68">
        <v>115.2</v>
      </c>
      <c r="H43" s="71">
        <v>8.64</v>
      </c>
      <c r="I43" s="68">
        <v>4</v>
      </c>
      <c r="J43" s="90">
        <f t="shared" si="3"/>
        <v>-23.958333333333339</v>
      </c>
      <c r="K43" s="79"/>
      <c r="M43" s="66" t="s">
        <v>33</v>
      </c>
      <c r="N43" s="67" t="s">
        <v>13</v>
      </c>
      <c r="O43" s="68">
        <v>40</v>
      </c>
      <c r="P43" s="69" t="s">
        <v>30</v>
      </c>
      <c r="Q43" s="68" t="s">
        <v>31</v>
      </c>
      <c r="R43" s="61">
        <v>87.6</v>
      </c>
      <c r="S43" s="68" t="s">
        <v>125</v>
      </c>
      <c r="T43" s="68" t="s">
        <v>126</v>
      </c>
      <c r="U43" s="68">
        <v>1</v>
      </c>
      <c r="V43" s="68">
        <v>-2</v>
      </c>
      <c r="W43" s="40">
        <v>-0.61</v>
      </c>
    </row>
    <row r="44" spans="1:23" x14ac:dyDescent="0.25">
      <c r="A44" s="66" t="s">
        <v>32</v>
      </c>
      <c r="B44" s="67" t="s">
        <v>13</v>
      </c>
      <c r="C44" s="68">
        <v>41</v>
      </c>
      <c r="D44" s="69" t="s">
        <v>30</v>
      </c>
      <c r="E44" s="68" t="s">
        <v>31</v>
      </c>
      <c r="F44" s="61">
        <v>72</v>
      </c>
      <c r="G44" s="68">
        <v>95.01</v>
      </c>
      <c r="H44" s="71">
        <v>7.12575</v>
      </c>
      <c r="I44" s="68">
        <v>4</v>
      </c>
      <c r="J44" s="90">
        <f t="shared" si="3"/>
        <v>-24.218503315440483</v>
      </c>
      <c r="K44" s="79"/>
      <c r="M44" s="66" t="s">
        <v>32</v>
      </c>
      <c r="N44" s="67" t="s">
        <v>13</v>
      </c>
      <c r="O44" s="68">
        <v>41</v>
      </c>
      <c r="P44" s="69" t="s">
        <v>30</v>
      </c>
      <c r="Q44" s="68" t="s">
        <v>31</v>
      </c>
      <c r="R44" s="61">
        <v>72</v>
      </c>
      <c r="S44" s="68" t="s">
        <v>127</v>
      </c>
      <c r="T44" s="68" t="s">
        <v>128</v>
      </c>
      <c r="U44" s="68">
        <v>1</v>
      </c>
      <c r="V44" s="68">
        <v>0</v>
      </c>
      <c r="W44" s="40">
        <v>-0.16</v>
      </c>
    </row>
    <row r="45" spans="1:23" x14ac:dyDescent="0.25">
      <c r="A45" s="66" t="s">
        <v>29</v>
      </c>
      <c r="B45" s="67" t="s">
        <v>13</v>
      </c>
      <c r="C45" s="68">
        <v>42</v>
      </c>
      <c r="D45" s="69" t="s">
        <v>30</v>
      </c>
      <c r="E45" s="68" t="s">
        <v>31</v>
      </c>
      <c r="F45" s="61">
        <v>45.2</v>
      </c>
      <c r="G45" s="68">
        <v>45.75</v>
      </c>
      <c r="H45" s="71">
        <v>3.4312499999999999</v>
      </c>
      <c r="I45" s="68">
        <v>4</v>
      </c>
      <c r="J45" s="68">
        <v>-1</v>
      </c>
      <c r="K45" s="41">
        <v>-0.16</v>
      </c>
      <c r="M45" s="66" t="s">
        <v>29</v>
      </c>
      <c r="N45" s="67" t="s">
        <v>13</v>
      </c>
      <c r="O45" s="68">
        <v>42</v>
      </c>
      <c r="P45" s="69" t="s">
        <v>30</v>
      </c>
      <c r="Q45" s="68" t="s">
        <v>31</v>
      </c>
      <c r="R45" s="61">
        <v>45.2</v>
      </c>
      <c r="S45" s="68" t="s">
        <v>129</v>
      </c>
      <c r="T45" s="68" t="s">
        <v>128</v>
      </c>
      <c r="U45" s="68">
        <v>1</v>
      </c>
      <c r="V45" s="68">
        <v>-2</v>
      </c>
      <c r="W45" s="40">
        <v>-0.57999999999999996</v>
      </c>
    </row>
    <row r="46" spans="1:23" x14ac:dyDescent="0.25">
      <c r="A46" s="17" t="s">
        <v>27</v>
      </c>
      <c r="B46" s="18" t="s">
        <v>13</v>
      </c>
      <c r="C46" s="19">
        <v>43</v>
      </c>
      <c r="D46" s="20" t="s">
        <v>28</v>
      </c>
      <c r="E46" s="19" t="s">
        <v>24</v>
      </c>
      <c r="F46" s="58">
        <v>80.099999999999994</v>
      </c>
      <c r="G46" s="19">
        <v>80.45</v>
      </c>
      <c r="H46" s="36">
        <v>6.0337500000000004</v>
      </c>
      <c r="I46" s="19">
        <v>4</v>
      </c>
      <c r="J46" s="19">
        <v>0</v>
      </c>
      <c r="K46" s="40">
        <v>-0.06</v>
      </c>
      <c r="M46" s="17" t="s">
        <v>27</v>
      </c>
      <c r="N46" s="18" t="s">
        <v>13</v>
      </c>
      <c r="O46" s="19">
        <v>43</v>
      </c>
      <c r="P46" s="20" t="s">
        <v>28</v>
      </c>
      <c r="Q46" s="19" t="s">
        <v>24</v>
      </c>
      <c r="R46" s="58">
        <v>80.099999999999994</v>
      </c>
      <c r="S46" s="19" t="s">
        <v>130</v>
      </c>
      <c r="T46" s="19" t="s">
        <v>131</v>
      </c>
      <c r="U46" s="19">
        <v>1</v>
      </c>
      <c r="V46" s="19">
        <v>-2</v>
      </c>
      <c r="W46" s="40">
        <v>-0.51</v>
      </c>
    </row>
    <row r="47" spans="1:23" x14ac:dyDescent="0.25">
      <c r="A47" s="17" t="s">
        <v>25</v>
      </c>
      <c r="B47" s="18" t="s">
        <v>13</v>
      </c>
      <c r="C47" s="19">
        <v>44</v>
      </c>
      <c r="D47" s="20" t="s">
        <v>28</v>
      </c>
      <c r="E47" s="19" t="s">
        <v>24</v>
      </c>
      <c r="F47" s="58">
        <v>40.1</v>
      </c>
      <c r="G47" s="19">
        <v>39.700000000000003</v>
      </c>
      <c r="H47" s="36">
        <v>2.9775</v>
      </c>
      <c r="I47" s="19">
        <v>4</v>
      </c>
      <c r="J47" s="19">
        <v>1</v>
      </c>
      <c r="K47" s="40">
        <v>0.13</v>
      </c>
      <c r="M47" s="17" t="s">
        <v>25</v>
      </c>
      <c r="N47" s="18" t="s">
        <v>13</v>
      </c>
      <c r="O47" s="19">
        <v>44</v>
      </c>
      <c r="P47" s="20" t="s">
        <v>28</v>
      </c>
      <c r="Q47" s="19" t="s">
        <v>24</v>
      </c>
      <c r="R47" s="58">
        <v>40.1</v>
      </c>
      <c r="S47" s="19" t="s">
        <v>132</v>
      </c>
      <c r="T47" s="19" t="s">
        <v>133</v>
      </c>
      <c r="U47" s="19">
        <v>1</v>
      </c>
      <c r="V47" s="19">
        <v>0</v>
      </c>
      <c r="W47" s="40">
        <v>-0.01</v>
      </c>
    </row>
    <row r="48" spans="1:23" x14ac:dyDescent="0.25">
      <c r="A48" s="17" t="s">
        <v>19</v>
      </c>
      <c r="B48" s="18" t="s">
        <v>13</v>
      </c>
      <c r="C48" s="19">
        <v>45</v>
      </c>
      <c r="D48" s="20" t="s">
        <v>28</v>
      </c>
      <c r="E48" s="19" t="s">
        <v>24</v>
      </c>
      <c r="F48" s="58">
        <v>153</v>
      </c>
      <c r="G48" s="19">
        <v>151.80000000000001</v>
      </c>
      <c r="H48" s="36">
        <v>11.385</v>
      </c>
      <c r="I48" s="19">
        <v>4</v>
      </c>
      <c r="J48" s="19">
        <v>1</v>
      </c>
      <c r="K48" s="40">
        <v>0.11</v>
      </c>
      <c r="M48" s="17" t="s">
        <v>19</v>
      </c>
      <c r="N48" s="18" t="s">
        <v>13</v>
      </c>
      <c r="O48" s="19">
        <v>45</v>
      </c>
      <c r="P48" s="20" t="s">
        <v>28</v>
      </c>
      <c r="Q48" s="19" t="s">
        <v>24</v>
      </c>
      <c r="R48" s="58">
        <v>153</v>
      </c>
      <c r="S48" s="19" t="s">
        <v>134</v>
      </c>
      <c r="T48" s="19" t="s">
        <v>135</v>
      </c>
      <c r="U48" s="19">
        <v>1</v>
      </c>
      <c r="V48" s="19">
        <v>1</v>
      </c>
      <c r="W48" s="40">
        <v>0.23</v>
      </c>
    </row>
    <row r="49" spans="1:23" x14ac:dyDescent="0.25">
      <c r="A49" s="17" t="s">
        <v>17</v>
      </c>
      <c r="B49" s="18" t="s">
        <v>13</v>
      </c>
      <c r="C49" s="19">
        <v>46</v>
      </c>
      <c r="D49" s="20" t="s">
        <v>28</v>
      </c>
      <c r="E49" s="19" t="s">
        <v>24</v>
      </c>
      <c r="F49" s="58">
        <v>145</v>
      </c>
      <c r="G49" s="19">
        <v>144.30000000000001</v>
      </c>
      <c r="H49" s="36">
        <v>10.8225</v>
      </c>
      <c r="I49" s="19">
        <v>4</v>
      </c>
      <c r="J49" s="19">
        <v>0</v>
      </c>
      <c r="K49" s="40">
        <v>0.06</v>
      </c>
      <c r="M49" s="17" t="s">
        <v>17</v>
      </c>
      <c r="N49" s="18" t="s">
        <v>13</v>
      </c>
      <c r="O49" s="19">
        <v>46</v>
      </c>
      <c r="P49" s="20" t="s">
        <v>28</v>
      </c>
      <c r="Q49" s="19" t="s">
        <v>24</v>
      </c>
      <c r="R49" s="58">
        <v>145</v>
      </c>
      <c r="S49" s="19" t="s">
        <v>136</v>
      </c>
      <c r="T49" s="19" t="s">
        <v>137</v>
      </c>
      <c r="U49" s="19">
        <v>1</v>
      </c>
      <c r="V49" s="19">
        <v>0</v>
      </c>
      <c r="W49" s="40">
        <v>0</v>
      </c>
    </row>
    <row r="50" spans="1:23" x14ac:dyDescent="0.25">
      <c r="A50" s="17" t="s">
        <v>22</v>
      </c>
      <c r="B50" s="18" t="s">
        <v>13</v>
      </c>
      <c r="C50" s="19">
        <v>47</v>
      </c>
      <c r="D50" s="20" t="s">
        <v>26</v>
      </c>
      <c r="E50" s="19" t="s">
        <v>24</v>
      </c>
      <c r="F50" s="58">
        <v>103</v>
      </c>
      <c r="G50" s="19">
        <v>100.8</v>
      </c>
      <c r="H50" s="36">
        <v>7.56</v>
      </c>
      <c r="I50" s="19">
        <v>4</v>
      </c>
      <c r="J50" s="19">
        <v>2</v>
      </c>
      <c r="K50" s="40">
        <v>0.28999999999999998</v>
      </c>
      <c r="M50" s="17" t="s">
        <v>22</v>
      </c>
      <c r="N50" s="18" t="s">
        <v>13</v>
      </c>
      <c r="O50" s="19">
        <v>47</v>
      </c>
      <c r="P50" s="20" t="s">
        <v>26</v>
      </c>
      <c r="Q50" s="19" t="s">
        <v>24</v>
      </c>
      <c r="R50" s="58">
        <v>103</v>
      </c>
      <c r="S50" s="19" t="s">
        <v>138</v>
      </c>
      <c r="T50" s="19" t="s">
        <v>139</v>
      </c>
      <c r="U50" s="19">
        <v>1</v>
      </c>
      <c r="V50" s="19">
        <v>0</v>
      </c>
      <c r="W50" s="40">
        <v>7.0000000000000007E-2</v>
      </c>
    </row>
    <row r="51" spans="1:23" x14ac:dyDescent="0.25">
      <c r="A51" s="17" t="s">
        <v>27</v>
      </c>
      <c r="B51" s="18" t="s">
        <v>13</v>
      </c>
      <c r="C51" s="19">
        <v>48</v>
      </c>
      <c r="D51" s="20" t="s">
        <v>26</v>
      </c>
      <c r="E51" s="19" t="s">
        <v>24</v>
      </c>
      <c r="F51" s="58">
        <v>147</v>
      </c>
      <c r="G51" s="19">
        <v>147.69999999999999</v>
      </c>
      <c r="H51" s="36">
        <v>11.077499999999999</v>
      </c>
      <c r="I51" s="19">
        <v>4</v>
      </c>
      <c r="J51" s="19">
        <v>0</v>
      </c>
      <c r="K51" s="40">
        <v>-0.06</v>
      </c>
      <c r="M51" s="17" t="s">
        <v>27</v>
      </c>
      <c r="N51" s="18" t="s">
        <v>13</v>
      </c>
      <c r="O51" s="19">
        <v>48</v>
      </c>
      <c r="P51" s="20" t="s">
        <v>26</v>
      </c>
      <c r="Q51" s="19" t="s">
        <v>24</v>
      </c>
      <c r="R51" s="58">
        <v>147</v>
      </c>
      <c r="S51" s="19" t="s">
        <v>140</v>
      </c>
      <c r="T51" s="19" t="s">
        <v>141</v>
      </c>
      <c r="U51" s="19">
        <v>1</v>
      </c>
      <c r="V51" s="19">
        <v>0</v>
      </c>
      <c r="W51" s="40">
        <v>-0.05</v>
      </c>
    </row>
    <row r="52" spans="1:23" x14ac:dyDescent="0.25">
      <c r="A52" s="17" t="s">
        <v>21</v>
      </c>
      <c r="B52" s="18" t="s">
        <v>13</v>
      </c>
      <c r="C52" s="19">
        <v>49</v>
      </c>
      <c r="D52" s="20" t="s">
        <v>26</v>
      </c>
      <c r="E52" s="19" t="s">
        <v>24</v>
      </c>
      <c r="F52" s="58">
        <v>57.8</v>
      </c>
      <c r="G52" s="19">
        <v>57.98</v>
      </c>
      <c r="H52" s="36">
        <v>4.3484999999999996</v>
      </c>
      <c r="I52" s="19">
        <v>4</v>
      </c>
      <c r="J52" s="19">
        <v>0</v>
      </c>
      <c r="K52" s="40">
        <v>-0.04</v>
      </c>
      <c r="M52" s="17" t="s">
        <v>21</v>
      </c>
      <c r="N52" s="18" t="s">
        <v>13</v>
      </c>
      <c r="O52" s="19">
        <v>49</v>
      </c>
      <c r="P52" s="20" t="s">
        <v>26</v>
      </c>
      <c r="Q52" s="19" t="s">
        <v>24</v>
      </c>
      <c r="R52" s="58">
        <v>57.8</v>
      </c>
      <c r="S52" s="19" t="s">
        <v>142</v>
      </c>
      <c r="T52" s="19" t="s">
        <v>143</v>
      </c>
      <c r="U52" s="19">
        <v>1</v>
      </c>
      <c r="V52" s="19">
        <v>1</v>
      </c>
      <c r="W52" s="40">
        <v>0.24</v>
      </c>
    </row>
    <row r="53" spans="1:23" x14ac:dyDescent="0.25">
      <c r="A53" s="17" t="s">
        <v>19</v>
      </c>
      <c r="B53" s="18" t="s">
        <v>13</v>
      </c>
      <c r="C53" s="19">
        <v>50</v>
      </c>
      <c r="D53" s="20" t="s">
        <v>26</v>
      </c>
      <c r="E53" s="19" t="s">
        <v>24</v>
      </c>
      <c r="F53" s="58">
        <v>65.599999999999994</v>
      </c>
      <c r="G53" s="19">
        <v>61.32</v>
      </c>
      <c r="H53" s="36">
        <v>4.5990000000000002</v>
      </c>
      <c r="I53" s="19">
        <v>4</v>
      </c>
      <c r="J53" s="19">
        <v>7</v>
      </c>
      <c r="K53" s="40">
        <v>0.93</v>
      </c>
      <c r="M53" s="17" t="s">
        <v>19</v>
      </c>
      <c r="N53" s="18" t="s">
        <v>13</v>
      </c>
      <c r="O53" s="19">
        <v>50</v>
      </c>
      <c r="P53" s="20" t="s">
        <v>26</v>
      </c>
      <c r="Q53" s="19" t="s">
        <v>24</v>
      </c>
      <c r="R53" s="58">
        <v>65.599999999999994</v>
      </c>
      <c r="S53" s="19" t="s">
        <v>144</v>
      </c>
      <c r="T53" s="19" t="s">
        <v>145</v>
      </c>
      <c r="U53" s="19">
        <v>1</v>
      </c>
      <c r="V53" s="19">
        <v>6</v>
      </c>
      <c r="W53" s="40">
        <v>1.27</v>
      </c>
    </row>
    <row r="54" spans="1:23" x14ac:dyDescent="0.25">
      <c r="A54" s="17" t="s">
        <v>17</v>
      </c>
      <c r="B54" s="18" t="s">
        <v>13</v>
      </c>
      <c r="C54" s="19">
        <v>51</v>
      </c>
      <c r="D54" s="20" t="s">
        <v>26</v>
      </c>
      <c r="E54" s="19" t="s">
        <v>24</v>
      </c>
      <c r="F54" s="58">
        <v>68.599999999999994</v>
      </c>
      <c r="G54" s="19">
        <v>68.13</v>
      </c>
      <c r="H54" s="36">
        <v>5.1097499999999991</v>
      </c>
      <c r="I54" s="19">
        <v>4</v>
      </c>
      <c r="J54" s="19">
        <v>1</v>
      </c>
      <c r="K54" s="40">
        <v>0.09</v>
      </c>
      <c r="M54" s="17" t="s">
        <v>17</v>
      </c>
      <c r="N54" s="18" t="s">
        <v>13</v>
      </c>
      <c r="O54" s="19">
        <v>51</v>
      </c>
      <c r="P54" s="20" t="s">
        <v>26</v>
      </c>
      <c r="Q54" s="19" t="s">
        <v>24</v>
      </c>
      <c r="R54" s="58">
        <v>68.599999999999994</v>
      </c>
      <c r="S54" s="19" t="s">
        <v>146</v>
      </c>
      <c r="T54" s="19" t="s">
        <v>147</v>
      </c>
      <c r="U54" s="19">
        <v>1</v>
      </c>
      <c r="V54" s="19">
        <v>2</v>
      </c>
      <c r="W54" s="40">
        <v>0.65</v>
      </c>
    </row>
    <row r="55" spans="1:23" x14ac:dyDescent="0.25">
      <c r="A55" s="17" t="s">
        <v>16</v>
      </c>
      <c r="B55" s="18" t="s">
        <v>13</v>
      </c>
      <c r="C55" s="19">
        <v>52</v>
      </c>
      <c r="D55" s="20" t="s">
        <v>23</v>
      </c>
      <c r="E55" s="19" t="s">
        <v>24</v>
      </c>
      <c r="F55" s="58">
        <v>129</v>
      </c>
      <c r="G55" s="19">
        <v>135.80000000000001</v>
      </c>
      <c r="H55" s="36">
        <v>10.185</v>
      </c>
      <c r="I55" s="19">
        <v>4</v>
      </c>
      <c r="J55" s="19">
        <v>-5</v>
      </c>
      <c r="K55" s="40">
        <v>-0.67</v>
      </c>
      <c r="M55" s="17" t="s">
        <v>16</v>
      </c>
      <c r="N55" s="18" t="s">
        <v>13</v>
      </c>
      <c r="O55" s="19">
        <v>52</v>
      </c>
      <c r="P55" s="20" t="s">
        <v>23</v>
      </c>
      <c r="Q55" s="19" t="s">
        <v>24</v>
      </c>
      <c r="R55" s="58">
        <v>129</v>
      </c>
      <c r="S55" s="19" t="s">
        <v>148</v>
      </c>
      <c r="T55" s="19" t="s">
        <v>149</v>
      </c>
      <c r="U55" s="19">
        <v>1</v>
      </c>
      <c r="V55" s="19">
        <v>-3</v>
      </c>
      <c r="W55" s="40">
        <v>-0.86</v>
      </c>
    </row>
    <row r="56" spans="1:23" x14ac:dyDescent="0.25">
      <c r="A56" s="17" t="s">
        <v>12</v>
      </c>
      <c r="B56" s="18" t="s">
        <v>13</v>
      </c>
      <c r="C56" s="19">
        <v>53</v>
      </c>
      <c r="D56" s="20" t="s">
        <v>23</v>
      </c>
      <c r="E56" s="19" t="s">
        <v>24</v>
      </c>
      <c r="F56" s="58">
        <v>57.4</v>
      </c>
      <c r="G56" s="19">
        <v>60.38</v>
      </c>
      <c r="H56" s="36">
        <v>4.5285000000000002</v>
      </c>
      <c r="I56" s="19">
        <v>4</v>
      </c>
      <c r="J56" s="19">
        <v>-5</v>
      </c>
      <c r="K56" s="40">
        <v>-0.66</v>
      </c>
      <c r="M56" s="17" t="s">
        <v>12</v>
      </c>
      <c r="N56" s="18" t="s">
        <v>13</v>
      </c>
      <c r="O56" s="19">
        <v>53</v>
      </c>
      <c r="P56" s="20" t="s">
        <v>23</v>
      </c>
      <c r="Q56" s="19" t="s">
        <v>24</v>
      </c>
      <c r="R56" s="58">
        <v>57.4</v>
      </c>
      <c r="S56" s="19" t="s">
        <v>150</v>
      </c>
      <c r="T56" s="19" t="s">
        <v>151</v>
      </c>
      <c r="U56" s="19">
        <v>1</v>
      </c>
      <c r="V56" s="19">
        <v>-3</v>
      </c>
      <c r="W56" s="40">
        <v>-0.57999999999999996</v>
      </c>
    </row>
    <row r="57" spans="1:23" x14ac:dyDescent="0.25">
      <c r="A57" s="17" t="s">
        <v>27</v>
      </c>
      <c r="B57" s="18" t="s">
        <v>13</v>
      </c>
      <c r="C57" s="19">
        <v>54</v>
      </c>
      <c r="D57" s="20" t="s">
        <v>23</v>
      </c>
      <c r="E57" s="19" t="s">
        <v>24</v>
      </c>
      <c r="F57" s="58">
        <v>208</v>
      </c>
      <c r="G57" s="19">
        <v>216.1</v>
      </c>
      <c r="H57" s="36">
        <v>16.2075</v>
      </c>
      <c r="I57" s="19">
        <v>4</v>
      </c>
      <c r="J57" s="19">
        <v>-4</v>
      </c>
      <c r="K57" s="40">
        <v>-0.5</v>
      </c>
      <c r="M57" s="17" t="s">
        <v>27</v>
      </c>
      <c r="N57" s="18" t="s">
        <v>13</v>
      </c>
      <c r="O57" s="19">
        <v>54</v>
      </c>
      <c r="P57" s="20" t="s">
        <v>23</v>
      </c>
      <c r="Q57" s="19" t="s">
        <v>24</v>
      </c>
      <c r="R57" s="58">
        <v>208</v>
      </c>
      <c r="S57" s="19" t="s">
        <v>152</v>
      </c>
      <c r="T57" s="19" t="s">
        <v>153</v>
      </c>
      <c r="U57" s="19">
        <v>1</v>
      </c>
      <c r="V57" s="19">
        <v>-3</v>
      </c>
      <c r="W57" s="40">
        <v>-0.67</v>
      </c>
    </row>
    <row r="58" spans="1:23" x14ac:dyDescent="0.25">
      <c r="A58" s="17" t="s">
        <v>20</v>
      </c>
      <c r="B58" s="18" t="s">
        <v>13</v>
      </c>
      <c r="C58" s="19">
        <v>55</v>
      </c>
      <c r="D58" s="20" t="s">
        <v>23</v>
      </c>
      <c r="E58" s="19" t="s">
        <v>24</v>
      </c>
      <c r="F58" s="58">
        <v>51.8</v>
      </c>
      <c r="G58" s="19">
        <v>55.59</v>
      </c>
      <c r="H58" s="36">
        <v>4.1692499999999999</v>
      </c>
      <c r="I58" s="19">
        <v>4</v>
      </c>
      <c r="J58" s="19">
        <v>-7</v>
      </c>
      <c r="K58" s="40">
        <v>-0.91</v>
      </c>
      <c r="M58" s="17" t="s">
        <v>20</v>
      </c>
      <c r="N58" s="18" t="s">
        <v>13</v>
      </c>
      <c r="O58" s="19">
        <v>55</v>
      </c>
      <c r="P58" s="20" t="s">
        <v>23</v>
      </c>
      <c r="Q58" s="19" t="s">
        <v>24</v>
      </c>
      <c r="R58" s="58">
        <v>51.8</v>
      </c>
      <c r="S58" s="19" t="s">
        <v>154</v>
      </c>
      <c r="T58" s="19" t="s">
        <v>155</v>
      </c>
      <c r="U58" s="19">
        <v>1</v>
      </c>
      <c r="V58" s="19">
        <v>-1</v>
      </c>
      <c r="W58" s="40">
        <v>-0.04</v>
      </c>
    </row>
    <row r="59" spans="1:23" x14ac:dyDescent="0.25">
      <c r="A59" s="17" t="s">
        <v>19</v>
      </c>
      <c r="B59" s="18" t="s">
        <v>13</v>
      </c>
      <c r="C59" s="19">
        <v>56</v>
      </c>
      <c r="D59" s="20" t="s">
        <v>23</v>
      </c>
      <c r="E59" s="19" t="s">
        <v>24</v>
      </c>
      <c r="F59" s="58">
        <v>105</v>
      </c>
      <c r="G59" s="19">
        <v>109.5</v>
      </c>
      <c r="H59" s="36">
        <v>8.2125000000000004</v>
      </c>
      <c r="I59" s="19">
        <v>4</v>
      </c>
      <c r="J59" s="19">
        <v>-4</v>
      </c>
      <c r="K59" s="40">
        <v>-0.55000000000000004</v>
      </c>
      <c r="M59" s="17" t="s">
        <v>19</v>
      </c>
      <c r="N59" s="18" t="s">
        <v>13</v>
      </c>
      <c r="O59" s="19">
        <v>56</v>
      </c>
      <c r="P59" s="20" t="s">
        <v>23</v>
      </c>
      <c r="Q59" s="19" t="s">
        <v>24</v>
      </c>
      <c r="R59" s="58">
        <v>105</v>
      </c>
      <c r="S59" s="19" t="s">
        <v>156</v>
      </c>
      <c r="T59" s="19" t="s">
        <v>157</v>
      </c>
      <c r="U59" s="19">
        <v>1</v>
      </c>
      <c r="V59" s="19">
        <v>-2</v>
      </c>
      <c r="W59" s="40">
        <v>-0.27</v>
      </c>
    </row>
    <row r="60" spans="1:23" x14ac:dyDescent="0.25">
      <c r="A60" s="17" t="s">
        <v>17</v>
      </c>
      <c r="B60" s="18" t="s">
        <v>13</v>
      </c>
      <c r="C60" s="19">
        <v>57</v>
      </c>
      <c r="D60" s="20" t="s">
        <v>23</v>
      </c>
      <c r="E60" s="19" t="s">
        <v>24</v>
      </c>
      <c r="F60" s="58">
        <v>108</v>
      </c>
      <c r="G60" s="19">
        <v>112.9</v>
      </c>
      <c r="H60" s="36">
        <v>8.4674999999999994</v>
      </c>
      <c r="I60" s="19">
        <v>4</v>
      </c>
      <c r="J60" s="19">
        <v>-4</v>
      </c>
      <c r="K60" s="41">
        <v>-0.57999999999999996</v>
      </c>
      <c r="M60" s="17" t="s">
        <v>17</v>
      </c>
      <c r="N60" s="18" t="s">
        <v>13</v>
      </c>
      <c r="O60" s="19">
        <v>57</v>
      </c>
      <c r="P60" s="20" t="s">
        <v>23</v>
      </c>
      <c r="Q60" s="19" t="s">
        <v>24</v>
      </c>
      <c r="R60" s="58">
        <v>108</v>
      </c>
      <c r="S60" s="19" t="s">
        <v>158</v>
      </c>
      <c r="T60" s="19" t="s">
        <v>159</v>
      </c>
      <c r="U60" s="19">
        <v>1</v>
      </c>
      <c r="V60" s="19">
        <v>-2</v>
      </c>
      <c r="W60" s="40">
        <v>-0.34</v>
      </c>
    </row>
    <row r="61" spans="1:23" x14ac:dyDescent="0.25">
      <c r="A61" s="17" t="s">
        <v>22</v>
      </c>
      <c r="B61" s="18" t="s">
        <v>13</v>
      </c>
      <c r="C61" s="19">
        <v>58</v>
      </c>
      <c r="D61" s="20" t="s">
        <v>18</v>
      </c>
      <c r="E61" s="19" t="s">
        <v>15</v>
      </c>
      <c r="F61" s="58">
        <v>11.57</v>
      </c>
      <c r="G61" s="19">
        <v>11.52</v>
      </c>
      <c r="H61" s="36">
        <v>0.15</v>
      </c>
      <c r="I61" s="19">
        <v>4</v>
      </c>
      <c r="J61" s="36">
        <f>F61-G61</f>
        <v>5.0000000000000711E-2</v>
      </c>
      <c r="K61" s="41">
        <f>(F61-G61)/H61</f>
        <v>0.33333333333333809</v>
      </c>
      <c r="M61" s="17" t="s">
        <v>22</v>
      </c>
      <c r="N61" s="18" t="s">
        <v>13</v>
      </c>
      <c r="O61" s="19">
        <v>58</v>
      </c>
      <c r="P61" s="20" t="s">
        <v>18</v>
      </c>
      <c r="Q61" s="19" t="s">
        <v>15</v>
      </c>
      <c r="R61" s="58">
        <v>11.57</v>
      </c>
      <c r="S61" s="19" t="s">
        <v>194</v>
      </c>
      <c r="T61" s="96">
        <v>6.9842551597036492E-2</v>
      </c>
      <c r="U61" s="19">
        <v>1</v>
      </c>
      <c r="V61" s="19">
        <f>R61-S61</f>
        <v>4.0000000000000924E-2</v>
      </c>
      <c r="W61" s="41">
        <f>(R61-S61)/T61</f>
        <v>0.57271676199324562</v>
      </c>
    </row>
    <row r="62" spans="1:23" x14ac:dyDescent="0.25">
      <c r="A62" s="17" t="s">
        <v>16</v>
      </c>
      <c r="B62" s="18" t="s">
        <v>13</v>
      </c>
      <c r="C62" s="19">
        <v>59</v>
      </c>
      <c r="D62" s="20" t="s">
        <v>18</v>
      </c>
      <c r="E62" s="19" t="s">
        <v>15</v>
      </c>
      <c r="F62" s="58">
        <v>3.98</v>
      </c>
      <c r="G62" s="19">
        <v>3.92</v>
      </c>
      <c r="H62" s="36">
        <v>0.15</v>
      </c>
      <c r="I62" s="19">
        <v>4</v>
      </c>
      <c r="J62" s="36">
        <f t="shared" ref="J62:J69" si="4">F62-G62</f>
        <v>6.0000000000000053E-2</v>
      </c>
      <c r="K62" s="41">
        <f t="shared" ref="K62:K69" si="5">(F62-G62)/H62</f>
        <v>0.40000000000000036</v>
      </c>
      <c r="M62" s="17" t="s">
        <v>16</v>
      </c>
      <c r="N62" s="18" t="s">
        <v>13</v>
      </c>
      <c r="O62" s="19">
        <v>59</v>
      </c>
      <c r="P62" s="20" t="s">
        <v>18</v>
      </c>
      <c r="Q62" s="19" t="s">
        <v>15</v>
      </c>
      <c r="R62" s="58">
        <v>3.98</v>
      </c>
      <c r="S62" s="19" t="s">
        <v>195</v>
      </c>
      <c r="T62" s="96">
        <v>7.8777868000000001E-2</v>
      </c>
      <c r="U62" s="19">
        <v>1</v>
      </c>
      <c r="V62" s="19">
        <f t="shared" ref="V62:V69" si="6">R62-S62</f>
        <v>4.0000000000000036E-2</v>
      </c>
      <c r="W62" s="41">
        <f t="shared" ref="W62:W69" si="7">(R62-S62)/T62</f>
        <v>0.50775682327427341</v>
      </c>
    </row>
    <row r="63" spans="1:23" x14ac:dyDescent="0.25">
      <c r="A63" s="17" t="s">
        <v>12</v>
      </c>
      <c r="B63" s="18" t="s">
        <v>13</v>
      </c>
      <c r="C63" s="19">
        <v>60</v>
      </c>
      <c r="D63" s="20" t="s">
        <v>18</v>
      </c>
      <c r="E63" s="19" t="s">
        <v>15</v>
      </c>
      <c r="F63" s="58">
        <v>15.98</v>
      </c>
      <c r="G63" s="19">
        <v>15.99</v>
      </c>
      <c r="H63" s="36">
        <v>0.15</v>
      </c>
      <c r="I63" s="19">
        <v>4</v>
      </c>
      <c r="J63" s="36">
        <f t="shared" si="4"/>
        <v>-9.9999999999997868E-3</v>
      </c>
      <c r="K63" s="41">
        <f t="shared" si="5"/>
        <v>-6.666666666666525E-2</v>
      </c>
      <c r="M63" s="17" t="s">
        <v>12</v>
      </c>
      <c r="N63" s="18" t="s">
        <v>13</v>
      </c>
      <c r="O63" s="19">
        <v>60</v>
      </c>
      <c r="P63" s="20" t="s">
        <v>18</v>
      </c>
      <c r="Q63" s="19" t="s">
        <v>15</v>
      </c>
      <c r="R63" s="58">
        <v>15.98</v>
      </c>
      <c r="S63" s="19" t="s">
        <v>196</v>
      </c>
      <c r="T63" s="96">
        <v>8.3734407999999996E-2</v>
      </c>
      <c r="U63" s="19">
        <v>1</v>
      </c>
      <c r="V63" s="19">
        <f t="shared" si="6"/>
        <v>9.9999999999997868E-3</v>
      </c>
      <c r="W63" s="41">
        <f t="shared" si="7"/>
        <v>0.11942521884193398</v>
      </c>
    </row>
    <row r="64" spans="1:23" x14ac:dyDescent="0.25">
      <c r="A64" s="17" t="s">
        <v>27</v>
      </c>
      <c r="B64" s="18" t="s">
        <v>13</v>
      </c>
      <c r="C64" s="19">
        <v>61</v>
      </c>
      <c r="D64" s="20" t="s">
        <v>18</v>
      </c>
      <c r="E64" s="19" t="s">
        <v>15</v>
      </c>
      <c r="F64" s="58">
        <v>16.100000000000001</v>
      </c>
      <c r="G64" s="19">
        <v>16.04</v>
      </c>
      <c r="H64" s="36">
        <v>0.15</v>
      </c>
      <c r="I64" s="19">
        <v>4</v>
      </c>
      <c r="J64" s="36">
        <f t="shared" si="4"/>
        <v>6.0000000000002274E-2</v>
      </c>
      <c r="K64" s="41">
        <f t="shared" si="5"/>
        <v>0.40000000000001518</v>
      </c>
      <c r="M64" s="17" t="s">
        <v>27</v>
      </c>
      <c r="N64" s="18" t="s">
        <v>13</v>
      </c>
      <c r="O64" s="19">
        <v>61</v>
      </c>
      <c r="P64" s="20" t="s">
        <v>18</v>
      </c>
      <c r="Q64" s="19" t="s">
        <v>15</v>
      </c>
      <c r="R64" s="58">
        <v>16.100000000000001</v>
      </c>
      <c r="S64" s="19" t="s">
        <v>197</v>
      </c>
      <c r="T64" s="96">
        <v>8.7409444000000003E-2</v>
      </c>
      <c r="U64" s="19">
        <v>1</v>
      </c>
      <c r="V64" s="19">
        <f t="shared" si="6"/>
        <v>2.0000000000003126E-2</v>
      </c>
      <c r="W64" s="41">
        <f t="shared" si="7"/>
        <v>0.22880822809035514</v>
      </c>
    </row>
    <row r="65" spans="1:23" x14ac:dyDescent="0.25">
      <c r="A65" s="17" t="s">
        <v>21</v>
      </c>
      <c r="B65" s="18" t="s">
        <v>13</v>
      </c>
      <c r="C65" s="19">
        <v>62</v>
      </c>
      <c r="D65" s="20" t="s">
        <v>18</v>
      </c>
      <c r="E65" s="19" t="s">
        <v>15</v>
      </c>
      <c r="F65" s="58">
        <v>8.23</v>
      </c>
      <c r="G65" s="19">
        <v>8.2100000000000009</v>
      </c>
      <c r="H65" s="36">
        <v>0.15</v>
      </c>
      <c r="I65" s="19">
        <v>4</v>
      </c>
      <c r="J65" s="36">
        <f t="shared" si="4"/>
        <v>1.9999999999999574E-2</v>
      </c>
      <c r="K65" s="41">
        <f t="shared" si="5"/>
        <v>0.1333333333333305</v>
      </c>
      <c r="M65" s="17" t="s">
        <v>21</v>
      </c>
      <c r="N65" s="18" t="s">
        <v>13</v>
      </c>
      <c r="O65" s="19">
        <v>62</v>
      </c>
      <c r="P65" s="20" t="s">
        <v>18</v>
      </c>
      <c r="Q65" s="19" t="s">
        <v>15</v>
      </c>
      <c r="R65" s="58">
        <v>8.23</v>
      </c>
      <c r="S65" s="19" t="s">
        <v>198</v>
      </c>
      <c r="T65" s="96">
        <v>9.4293472000000003E-2</v>
      </c>
      <c r="U65" s="19">
        <v>1</v>
      </c>
      <c r="V65" s="19">
        <f t="shared" si="6"/>
        <v>1.9999999999999574E-2</v>
      </c>
      <c r="W65" s="41">
        <f t="shared" si="7"/>
        <v>0.21210376048089069</v>
      </c>
    </row>
    <row r="66" spans="1:23" x14ac:dyDescent="0.25">
      <c r="A66" s="17" t="s">
        <v>25</v>
      </c>
      <c r="B66" s="18" t="s">
        <v>13</v>
      </c>
      <c r="C66" s="19">
        <v>63</v>
      </c>
      <c r="D66" s="20" t="s">
        <v>18</v>
      </c>
      <c r="E66" s="19" t="s">
        <v>15</v>
      </c>
      <c r="F66" s="58">
        <v>9.6999999999999993</v>
      </c>
      <c r="G66" s="19">
        <v>9.67</v>
      </c>
      <c r="H66" s="36">
        <v>0.15</v>
      </c>
      <c r="I66" s="19">
        <v>4</v>
      </c>
      <c r="J66" s="36">
        <f t="shared" si="4"/>
        <v>2.9999999999999361E-2</v>
      </c>
      <c r="K66" s="41">
        <f t="shared" si="5"/>
        <v>0.19999999999999574</v>
      </c>
      <c r="M66" s="17" t="s">
        <v>25</v>
      </c>
      <c r="N66" s="18" t="s">
        <v>13</v>
      </c>
      <c r="O66" s="19">
        <v>63</v>
      </c>
      <c r="P66" s="20" t="s">
        <v>18</v>
      </c>
      <c r="Q66" s="19" t="s">
        <v>15</v>
      </c>
      <c r="R66" s="58">
        <v>9.6999999999999993</v>
      </c>
      <c r="S66" s="36">
        <v>9.68</v>
      </c>
      <c r="T66" s="96">
        <v>8.1315473999999999E-2</v>
      </c>
      <c r="U66" s="19">
        <v>1</v>
      </c>
      <c r="V66" s="19">
        <f t="shared" si="6"/>
        <v>1.9999999999999574E-2</v>
      </c>
      <c r="W66" s="41">
        <f t="shared" si="7"/>
        <v>0.24595564676902176</v>
      </c>
    </row>
    <row r="67" spans="1:23" x14ac:dyDescent="0.25">
      <c r="A67" s="17" t="s">
        <v>20</v>
      </c>
      <c r="B67" s="18" t="s">
        <v>13</v>
      </c>
      <c r="C67" s="19">
        <v>64</v>
      </c>
      <c r="D67" s="20" t="s">
        <v>18</v>
      </c>
      <c r="E67" s="19" t="s">
        <v>15</v>
      </c>
      <c r="F67" s="58">
        <v>5.34</v>
      </c>
      <c r="G67" s="19">
        <v>5.31</v>
      </c>
      <c r="H67" s="36">
        <v>0.15</v>
      </c>
      <c r="I67" s="19">
        <v>4</v>
      </c>
      <c r="J67" s="36">
        <f t="shared" si="4"/>
        <v>3.0000000000000249E-2</v>
      </c>
      <c r="K67" s="41">
        <f t="shared" si="5"/>
        <v>0.20000000000000168</v>
      </c>
      <c r="M67" s="17" t="s">
        <v>20</v>
      </c>
      <c r="N67" s="18" t="s">
        <v>13</v>
      </c>
      <c r="O67" s="19">
        <v>64</v>
      </c>
      <c r="P67" s="20" t="s">
        <v>18</v>
      </c>
      <c r="Q67" s="19" t="s">
        <v>15</v>
      </c>
      <c r="R67" s="58">
        <v>5.34</v>
      </c>
      <c r="S67" s="19" t="s">
        <v>199</v>
      </c>
      <c r="T67" s="96">
        <v>7.6238812000000003E-2</v>
      </c>
      <c r="U67" s="19">
        <v>1</v>
      </c>
      <c r="V67" s="19">
        <f t="shared" si="6"/>
        <v>9.9999999999997868E-3</v>
      </c>
      <c r="W67" s="41">
        <f t="shared" si="7"/>
        <v>0.13116678680669613</v>
      </c>
    </row>
    <row r="68" spans="1:23" x14ac:dyDescent="0.25">
      <c r="A68" s="17" t="s">
        <v>19</v>
      </c>
      <c r="B68" s="18" t="s">
        <v>13</v>
      </c>
      <c r="C68" s="19">
        <v>65</v>
      </c>
      <c r="D68" s="20" t="s">
        <v>18</v>
      </c>
      <c r="E68" s="19" t="s">
        <v>15</v>
      </c>
      <c r="F68" s="58">
        <v>12</v>
      </c>
      <c r="G68" s="19">
        <v>12.01</v>
      </c>
      <c r="H68" s="36">
        <v>0.15</v>
      </c>
      <c r="I68" s="19">
        <v>4</v>
      </c>
      <c r="J68" s="36">
        <f t="shared" si="4"/>
        <v>-9.9999999999997868E-3</v>
      </c>
      <c r="K68" s="41">
        <f t="shared" si="5"/>
        <v>-6.666666666666525E-2</v>
      </c>
      <c r="M68" s="17" t="s">
        <v>19</v>
      </c>
      <c r="N68" s="18" t="s">
        <v>13</v>
      </c>
      <c r="O68" s="19">
        <v>65</v>
      </c>
      <c r="P68" s="20" t="s">
        <v>18</v>
      </c>
      <c r="Q68" s="19" t="s">
        <v>15</v>
      </c>
      <c r="R68" s="58">
        <v>12</v>
      </c>
      <c r="S68" s="19" t="s">
        <v>200</v>
      </c>
      <c r="T68" s="96">
        <v>4.7523006E-2</v>
      </c>
      <c r="U68" s="19">
        <v>1</v>
      </c>
      <c r="V68" s="19">
        <f t="shared" si="6"/>
        <v>9.9999999999997868E-3</v>
      </c>
      <c r="W68" s="41">
        <f t="shared" si="7"/>
        <v>0.21042439950031333</v>
      </c>
    </row>
    <row r="69" spans="1:23" x14ac:dyDescent="0.25">
      <c r="A69" s="17" t="s">
        <v>17</v>
      </c>
      <c r="B69" s="18" t="s">
        <v>13</v>
      </c>
      <c r="C69" s="19">
        <v>66</v>
      </c>
      <c r="D69" s="20" t="s">
        <v>18</v>
      </c>
      <c r="E69" s="19" t="s">
        <v>15</v>
      </c>
      <c r="F69" s="58">
        <v>12.2</v>
      </c>
      <c r="G69" s="19">
        <v>12.19</v>
      </c>
      <c r="H69" s="36">
        <v>0.15</v>
      </c>
      <c r="I69" s="19">
        <v>4</v>
      </c>
      <c r="J69" s="36">
        <f t="shared" si="4"/>
        <v>9.9999999999997868E-3</v>
      </c>
      <c r="K69" s="41">
        <f t="shared" si="5"/>
        <v>6.666666666666525E-2</v>
      </c>
      <c r="M69" s="17" t="s">
        <v>17</v>
      </c>
      <c r="N69" s="18" t="s">
        <v>13</v>
      </c>
      <c r="O69" s="19">
        <v>66</v>
      </c>
      <c r="P69" s="20" t="s">
        <v>18</v>
      </c>
      <c r="Q69" s="19" t="s">
        <v>15</v>
      </c>
      <c r="R69" s="58">
        <v>12.2</v>
      </c>
      <c r="S69" s="19" t="s">
        <v>201</v>
      </c>
      <c r="T69" s="96">
        <v>7.6338587999999999E-2</v>
      </c>
      <c r="U69" s="19">
        <v>1</v>
      </c>
      <c r="V69" s="19">
        <f t="shared" si="6"/>
        <v>1.9999999999999574E-2</v>
      </c>
      <c r="W69" s="41">
        <f t="shared" si="7"/>
        <v>0.26199069859662028</v>
      </c>
    </row>
    <row r="70" spans="1:23" x14ac:dyDescent="0.25">
      <c r="A70" s="17" t="s">
        <v>19</v>
      </c>
      <c r="B70" s="18" t="s">
        <v>13</v>
      </c>
      <c r="C70" s="19">
        <v>67</v>
      </c>
      <c r="D70" s="20" t="s">
        <v>14</v>
      </c>
      <c r="E70" s="19" t="s">
        <v>15</v>
      </c>
      <c r="F70" s="58">
        <v>6.14</v>
      </c>
      <c r="G70" s="19">
        <v>5.95</v>
      </c>
      <c r="H70" s="36">
        <v>0.44624999999999998</v>
      </c>
      <c r="I70" s="19">
        <v>4</v>
      </c>
      <c r="J70" s="86">
        <f>((F70-G70)/G70)*100</f>
        <v>3.1932773109243611</v>
      </c>
      <c r="K70" s="41">
        <f>(F70-G70)/H70</f>
        <v>0.42577030812324823</v>
      </c>
      <c r="M70" s="17" t="s">
        <v>19</v>
      </c>
      <c r="N70" s="18" t="s">
        <v>13</v>
      </c>
      <c r="O70" s="19">
        <v>67</v>
      </c>
      <c r="P70" s="20" t="s">
        <v>14</v>
      </c>
      <c r="Q70" s="19" t="s">
        <v>15</v>
      </c>
      <c r="R70" s="58">
        <v>6.14</v>
      </c>
      <c r="S70" s="19" t="s">
        <v>160</v>
      </c>
      <c r="T70" s="19" t="s">
        <v>161</v>
      </c>
      <c r="U70" s="19">
        <v>1</v>
      </c>
      <c r="V70" s="19">
        <v>0</v>
      </c>
      <c r="W70" s="40">
        <v>-0.25</v>
      </c>
    </row>
    <row r="71" spans="1:23" x14ac:dyDescent="0.25">
      <c r="A71" s="82" t="s">
        <v>17</v>
      </c>
      <c r="B71" s="58" t="s">
        <v>13</v>
      </c>
      <c r="C71" s="58">
        <v>68</v>
      </c>
      <c r="D71" s="83" t="s">
        <v>14</v>
      </c>
      <c r="E71" s="58" t="s">
        <v>15</v>
      </c>
      <c r="F71" s="58">
        <v>6.25</v>
      </c>
      <c r="G71" s="58">
        <v>6.06</v>
      </c>
      <c r="H71" s="59">
        <v>0.45449999999999996</v>
      </c>
      <c r="I71" s="58">
        <v>4</v>
      </c>
      <c r="J71" s="91">
        <f>((F71-G71)/G71)*100</f>
        <v>3.1353135313531419</v>
      </c>
      <c r="K71" s="41">
        <f>(F71-G71)/H71</f>
        <v>0.41804180418041892</v>
      </c>
      <c r="M71" s="82" t="s">
        <v>17</v>
      </c>
      <c r="N71" s="58" t="s">
        <v>13</v>
      </c>
      <c r="O71" s="58">
        <v>68</v>
      </c>
      <c r="P71" s="83" t="s">
        <v>14</v>
      </c>
      <c r="Q71" s="58" t="s">
        <v>15</v>
      </c>
      <c r="R71" s="58">
        <v>6.25</v>
      </c>
      <c r="S71" s="58" t="s">
        <v>162</v>
      </c>
      <c r="T71" s="58" t="s">
        <v>163</v>
      </c>
      <c r="U71" s="58">
        <v>1</v>
      </c>
      <c r="V71" s="19">
        <v>-1</v>
      </c>
      <c r="W71" s="40">
        <v>-0.32</v>
      </c>
    </row>
    <row r="72" spans="1:23" x14ac:dyDescent="0.25">
      <c r="A72" s="60" t="s">
        <v>12</v>
      </c>
      <c r="B72" s="61" t="s">
        <v>13</v>
      </c>
      <c r="C72" s="61">
        <v>69</v>
      </c>
      <c r="D72" s="62" t="s">
        <v>28</v>
      </c>
      <c r="E72" s="61" t="s">
        <v>24</v>
      </c>
      <c r="F72" s="61">
        <v>71.8</v>
      </c>
      <c r="G72" s="61">
        <v>72.819999999999993</v>
      </c>
      <c r="H72" s="70">
        <v>5.4614999999999991</v>
      </c>
      <c r="I72" s="61">
        <v>4</v>
      </c>
      <c r="J72" s="61">
        <v>-1</v>
      </c>
      <c r="K72" s="41">
        <v>-0.19</v>
      </c>
      <c r="M72" s="60" t="s">
        <v>12</v>
      </c>
      <c r="N72" s="61" t="s">
        <v>13</v>
      </c>
      <c r="O72" s="61">
        <v>69</v>
      </c>
      <c r="P72" s="62" t="s">
        <v>28</v>
      </c>
      <c r="Q72" s="61" t="s">
        <v>24</v>
      </c>
      <c r="R72" s="61">
        <v>71.8</v>
      </c>
      <c r="S72" s="61" t="s">
        <v>164</v>
      </c>
      <c r="T72" s="61" t="s">
        <v>165</v>
      </c>
      <c r="U72" s="61">
        <v>2</v>
      </c>
      <c r="V72" s="68">
        <v>1</v>
      </c>
      <c r="W72" s="40">
        <v>0.28000000000000003</v>
      </c>
    </row>
    <row r="73" spans="1:23" x14ac:dyDescent="0.25">
      <c r="A73" s="60" t="s">
        <v>27</v>
      </c>
      <c r="B73" s="61" t="s">
        <v>13</v>
      </c>
      <c r="C73" s="61">
        <v>70</v>
      </c>
      <c r="D73" s="62" t="s">
        <v>28</v>
      </c>
      <c r="E73" s="61" t="s">
        <v>24</v>
      </c>
      <c r="F73" s="61">
        <v>145</v>
      </c>
      <c r="G73" s="61">
        <v>141.80000000000001</v>
      </c>
      <c r="H73" s="70">
        <v>10.635</v>
      </c>
      <c r="I73" s="61">
        <v>4</v>
      </c>
      <c r="J73" s="61">
        <v>2</v>
      </c>
      <c r="K73" s="41">
        <v>0.3</v>
      </c>
      <c r="M73" s="60" t="s">
        <v>27</v>
      </c>
      <c r="N73" s="61" t="s">
        <v>13</v>
      </c>
      <c r="O73" s="61">
        <v>70</v>
      </c>
      <c r="P73" s="62" t="s">
        <v>28</v>
      </c>
      <c r="Q73" s="61" t="s">
        <v>24</v>
      </c>
      <c r="R73" s="61">
        <v>145</v>
      </c>
      <c r="S73" s="61" t="s">
        <v>166</v>
      </c>
      <c r="T73" s="61" t="s">
        <v>167</v>
      </c>
      <c r="U73" s="61">
        <v>2</v>
      </c>
      <c r="V73" s="68">
        <v>2</v>
      </c>
      <c r="W73" s="40">
        <v>0.48</v>
      </c>
    </row>
    <row r="74" spans="1:23" x14ac:dyDescent="0.25">
      <c r="A74" s="60" t="s">
        <v>21</v>
      </c>
      <c r="B74" s="61" t="s">
        <v>13</v>
      </c>
      <c r="C74" s="61">
        <v>71</v>
      </c>
      <c r="D74" s="62" t="s">
        <v>28</v>
      </c>
      <c r="E74" s="61" t="s">
        <v>24</v>
      </c>
      <c r="F74" s="61">
        <v>158</v>
      </c>
      <c r="G74" s="61">
        <v>154.4</v>
      </c>
      <c r="H74" s="70">
        <v>11.58</v>
      </c>
      <c r="I74" s="61">
        <v>4</v>
      </c>
      <c r="J74" s="61">
        <v>2</v>
      </c>
      <c r="K74" s="41">
        <v>0.31</v>
      </c>
      <c r="M74" s="60" t="s">
        <v>21</v>
      </c>
      <c r="N74" s="61" t="s">
        <v>13</v>
      </c>
      <c r="O74" s="61">
        <v>71</v>
      </c>
      <c r="P74" s="62" t="s">
        <v>28</v>
      </c>
      <c r="Q74" s="61" t="s">
        <v>24</v>
      </c>
      <c r="R74" s="61">
        <v>158</v>
      </c>
      <c r="S74" s="61" t="s">
        <v>168</v>
      </c>
      <c r="T74" s="61" t="s">
        <v>169</v>
      </c>
      <c r="U74" s="61">
        <v>2</v>
      </c>
      <c r="V74" s="68">
        <v>2</v>
      </c>
      <c r="W74" s="40">
        <v>0.51</v>
      </c>
    </row>
    <row r="75" spans="1:23" x14ac:dyDescent="0.25">
      <c r="A75" s="60" t="s">
        <v>17</v>
      </c>
      <c r="B75" s="61" t="s">
        <v>13</v>
      </c>
      <c r="C75" s="61">
        <v>72</v>
      </c>
      <c r="D75" s="62" t="s">
        <v>28</v>
      </c>
      <c r="E75" s="61" t="s">
        <v>24</v>
      </c>
      <c r="F75" s="61">
        <v>43.2</v>
      </c>
      <c r="G75" s="61">
        <v>43.88</v>
      </c>
      <c r="H75" s="70">
        <v>3.2909999999999999</v>
      </c>
      <c r="I75" s="61">
        <v>4</v>
      </c>
      <c r="J75" s="61">
        <v>-2</v>
      </c>
      <c r="K75" s="41">
        <v>-0.21</v>
      </c>
      <c r="M75" s="60" t="s">
        <v>17</v>
      </c>
      <c r="N75" s="61" t="s">
        <v>13</v>
      </c>
      <c r="O75" s="61">
        <v>72</v>
      </c>
      <c r="P75" s="62" t="s">
        <v>28</v>
      </c>
      <c r="Q75" s="61" t="s">
        <v>24</v>
      </c>
      <c r="R75" s="61">
        <v>43.2</v>
      </c>
      <c r="S75" s="61" t="s">
        <v>170</v>
      </c>
      <c r="T75" s="61" t="s">
        <v>171</v>
      </c>
      <c r="U75" s="61">
        <v>2</v>
      </c>
      <c r="V75" s="68">
        <v>1</v>
      </c>
      <c r="W75" s="40">
        <v>0.15</v>
      </c>
    </row>
    <row r="76" spans="1:23" x14ac:dyDescent="0.25">
      <c r="A76" s="60" t="s">
        <v>27</v>
      </c>
      <c r="B76" s="61" t="s">
        <v>13</v>
      </c>
      <c r="C76" s="61">
        <v>73</v>
      </c>
      <c r="D76" s="62" t="s">
        <v>26</v>
      </c>
      <c r="E76" s="61" t="s">
        <v>24</v>
      </c>
      <c r="F76" s="61">
        <v>59.5</v>
      </c>
      <c r="G76" s="61">
        <v>66.959999999999994</v>
      </c>
      <c r="H76" s="70">
        <v>5.0219999999999994</v>
      </c>
      <c r="I76" s="61">
        <v>4</v>
      </c>
      <c r="J76" s="61">
        <v>-11</v>
      </c>
      <c r="K76" s="41">
        <v>-1.49</v>
      </c>
      <c r="M76" s="60" t="s">
        <v>27</v>
      </c>
      <c r="N76" s="61" t="s">
        <v>13</v>
      </c>
      <c r="O76" s="61">
        <v>73</v>
      </c>
      <c r="P76" s="62" t="s">
        <v>26</v>
      </c>
      <c r="Q76" s="61" t="s">
        <v>24</v>
      </c>
      <c r="R76" s="61">
        <v>59.5</v>
      </c>
      <c r="S76" s="61" t="s">
        <v>172</v>
      </c>
      <c r="T76" s="61" t="s">
        <v>173</v>
      </c>
      <c r="U76" s="61">
        <v>2</v>
      </c>
      <c r="V76" s="68">
        <v>3</v>
      </c>
      <c r="W76" s="40">
        <v>0.13</v>
      </c>
    </row>
    <row r="77" spans="1:23" x14ac:dyDescent="0.25">
      <c r="A77" s="60" t="s">
        <v>21</v>
      </c>
      <c r="B77" s="61" t="s">
        <v>13</v>
      </c>
      <c r="C77" s="61">
        <v>74</v>
      </c>
      <c r="D77" s="62" t="s">
        <v>26</v>
      </c>
      <c r="E77" s="61" t="s">
        <v>24</v>
      </c>
      <c r="F77" s="61">
        <v>51.3</v>
      </c>
      <c r="G77" s="61">
        <v>62.39</v>
      </c>
      <c r="H77" s="70">
        <v>4.6792499999999997</v>
      </c>
      <c r="I77" s="61">
        <v>4</v>
      </c>
      <c r="J77" s="61">
        <v>-18</v>
      </c>
      <c r="K77" s="75">
        <v>-2.37</v>
      </c>
      <c r="M77" s="60" t="s">
        <v>21</v>
      </c>
      <c r="N77" s="61" t="s">
        <v>13</v>
      </c>
      <c r="O77" s="61">
        <v>74</v>
      </c>
      <c r="P77" s="62" t="s">
        <v>26</v>
      </c>
      <c r="Q77" s="61" t="s">
        <v>24</v>
      </c>
      <c r="R77" s="61">
        <v>51.3</v>
      </c>
      <c r="S77" s="61" t="s">
        <v>174</v>
      </c>
      <c r="T77" s="61" t="s">
        <v>175</v>
      </c>
      <c r="U77" s="61">
        <v>2</v>
      </c>
      <c r="V77" s="68">
        <v>12</v>
      </c>
      <c r="W77" s="40">
        <v>0.51</v>
      </c>
    </row>
    <row r="78" spans="1:23" x14ac:dyDescent="0.25">
      <c r="A78" s="60" t="s">
        <v>20</v>
      </c>
      <c r="B78" s="61" t="s">
        <v>13</v>
      </c>
      <c r="C78" s="61">
        <v>75</v>
      </c>
      <c r="D78" s="62" t="s">
        <v>26</v>
      </c>
      <c r="E78" s="61" t="s">
        <v>24</v>
      </c>
      <c r="F78" s="61">
        <v>101</v>
      </c>
      <c r="G78" s="61">
        <v>100.8</v>
      </c>
      <c r="H78" s="70">
        <v>7.56</v>
      </c>
      <c r="I78" s="61">
        <v>4</v>
      </c>
      <c r="J78" s="61">
        <v>0</v>
      </c>
      <c r="K78" s="41">
        <v>0.03</v>
      </c>
      <c r="M78" s="60" t="s">
        <v>20</v>
      </c>
      <c r="N78" s="61" t="s">
        <v>13</v>
      </c>
      <c r="O78" s="61">
        <v>75</v>
      </c>
      <c r="P78" s="62" t="s">
        <v>26</v>
      </c>
      <c r="Q78" s="61" t="s">
        <v>24</v>
      </c>
      <c r="R78" s="61">
        <v>101</v>
      </c>
      <c r="S78" s="61" t="s">
        <v>176</v>
      </c>
      <c r="T78" s="61" t="s">
        <v>177</v>
      </c>
      <c r="U78" s="61">
        <v>2</v>
      </c>
      <c r="V78" s="68">
        <v>-4</v>
      </c>
      <c r="W78" s="40">
        <v>-0.67</v>
      </c>
    </row>
    <row r="79" spans="1:23" x14ac:dyDescent="0.25">
      <c r="A79" s="60" t="s">
        <v>19</v>
      </c>
      <c r="B79" s="61" t="s">
        <v>13</v>
      </c>
      <c r="C79" s="61">
        <v>76</v>
      </c>
      <c r="D79" s="62" t="s">
        <v>26</v>
      </c>
      <c r="E79" s="61" t="s">
        <v>24</v>
      </c>
      <c r="F79" s="61">
        <v>150</v>
      </c>
      <c r="G79" s="61">
        <v>150.9</v>
      </c>
      <c r="H79" s="70">
        <v>11.317500000000001</v>
      </c>
      <c r="I79" s="61">
        <v>4</v>
      </c>
      <c r="J79" s="61">
        <v>-1</v>
      </c>
      <c r="K79" s="41">
        <v>-0.08</v>
      </c>
      <c r="M79" s="60" t="s">
        <v>19</v>
      </c>
      <c r="N79" s="61" t="s">
        <v>13</v>
      </c>
      <c r="O79" s="61">
        <v>76</v>
      </c>
      <c r="P79" s="62" t="s">
        <v>26</v>
      </c>
      <c r="Q79" s="61" t="s">
        <v>24</v>
      </c>
      <c r="R79" s="61">
        <v>150</v>
      </c>
      <c r="S79" s="61" t="s">
        <v>178</v>
      </c>
      <c r="T79" s="61" t="s">
        <v>179</v>
      </c>
      <c r="U79" s="61">
        <v>2</v>
      </c>
      <c r="V79" s="68">
        <v>-1</v>
      </c>
      <c r="W79" s="40">
        <v>-0.21</v>
      </c>
    </row>
    <row r="80" spans="1:23" x14ac:dyDescent="0.25">
      <c r="A80" s="60" t="s">
        <v>17</v>
      </c>
      <c r="B80" s="61" t="s">
        <v>13</v>
      </c>
      <c r="C80" s="61">
        <v>77</v>
      </c>
      <c r="D80" s="62" t="s">
        <v>26</v>
      </c>
      <c r="E80" s="61" t="s">
        <v>24</v>
      </c>
      <c r="F80" s="61">
        <v>51.8</v>
      </c>
      <c r="G80" s="61">
        <v>56.76</v>
      </c>
      <c r="H80" s="70">
        <v>4.2569999999999997</v>
      </c>
      <c r="I80" s="61">
        <v>4</v>
      </c>
      <c r="J80" s="61">
        <v>-9</v>
      </c>
      <c r="K80" s="41">
        <v>-1.17</v>
      </c>
      <c r="M80" s="60" t="s">
        <v>17</v>
      </c>
      <c r="N80" s="61" t="s">
        <v>13</v>
      </c>
      <c r="O80" s="61">
        <v>77</v>
      </c>
      <c r="P80" s="62" t="s">
        <v>26</v>
      </c>
      <c r="Q80" s="61" t="s">
        <v>24</v>
      </c>
      <c r="R80" s="61">
        <v>51.8</v>
      </c>
      <c r="S80" s="61" t="s">
        <v>180</v>
      </c>
      <c r="T80" s="61" t="s">
        <v>181</v>
      </c>
      <c r="U80" s="61">
        <v>2</v>
      </c>
      <c r="V80" s="68">
        <v>6</v>
      </c>
      <c r="W80" s="40">
        <v>0.74</v>
      </c>
    </row>
    <row r="81" spans="1:23" x14ac:dyDescent="0.25">
      <c r="A81" s="60" t="s">
        <v>22</v>
      </c>
      <c r="B81" s="61" t="s">
        <v>13</v>
      </c>
      <c r="C81" s="61">
        <v>78</v>
      </c>
      <c r="D81" s="62" t="s">
        <v>23</v>
      </c>
      <c r="E81" s="61" t="s">
        <v>24</v>
      </c>
      <c r="F81" s="61">
        <v>131</v>
      </c>
      <c r="G81" s="61">
        <v>127.1</v>
      </c>
      <c r="H81" s="70">
        <v>9.5324999999999989</v>
      </c>
      <c r="I81" s="61">
        <v>4</v>
      </c>
      <c r="J81" s="61">
        <v>3</v>
      </c>
      <c r="K81" s="41">
        <v>0.41</v>
      </c>
      <c r="M81" s="60" t="s">
        <v>22</v>
      </c>
      <c r="N81" s="61" t="s">
        <v>13</v>
      </c>
      <c r="O81" s="61">
        <v>78</v>
      </c>
      <c r="P81" s="62" t="s">
        <v>23</v>
      </c>
      <c r="Q81" s="61" t="s">
        <v>24</v>
      </c>
      <c r="R81" s="61">
        <v>131</v>
      </c>
      <c r="S81" s="61" t="s">
        <v>182</v>
      </c>
      <c r="T81" s="61" t="s">
        <v>183</v>
      </c>
      <c r="U81" s="61">
        <v>2</v>
      </c>
      <c r="V81" s="68">
        <v>1</v>
      </c>
      <c r="W81" s="40">
        <v>0.28000000000000003</v>
      </c>
    </row>
    <row r="82" spans="1:23" x14ac:dyDescent="0.25">
      <c r="A82" s="60" t="s">
        <v>16</v>
      </c>
      <c r="B82" s="61" t="s">
        <v>13</v>
      </c>
      <c r="C82" s="61">
        <v>79</v>
      </c>
      <c r="D82" s="62" t="s">
        <v>23</v>
      </c>
      <c r="E82" s="61" t="s">
        <v>24</v>
      </c>
      <c r="F82" s="61">
        <v>57.2</v>
      </c>
      <c r="G82" s="61">
        <v>51.83</v>
      </c>
      <c r="H82" s="70">
        <v>3.8872499999999999</v>
      </c>
      <c r="I82" s="61">
        <v>4</v>
      </c>
      <c r="J82" s="61">
        <v>10</v>
      </c>
      <c r="K82" s="41">
        <v>1.38</v>
      </c>
      <c r="M82" s="60" t="s">
        <v>16</v>
      </c>
      <c r="N82" s="61" t="s">
        <v>13</v>
      </c>
      <c r="O82" s="61">
        <v>79</v>
      </c>
      <c r="P82" s="62" t="s">
        <v>23</v>
      </c>
      <c r="Q82" s="61" t="s">
        <v>24</v>
      </c>
      <c r="R82" s="61">
        <v>57.2</v>
      </c>
      <c r="S82" s="61" t="s">
        <v>184</v>
      </c>
      <c r="T82" s="61" t="s">
        <v>185</v>
      </c>
      <c r="U82" s="61">
        <v>2</v>
      </c>
      <c r="V82" s="68">
        <v>-6</v>
      </c>
      <c r="W82" s="40">
        <v>-0.43</v>
      </c>
    </row>
    <row r="83" spans="1:23" x14ac:dyDescent="0.25">
      <c r="A83" s="60" t="s">
        <v>27</v>
      </c>
      <c r="B83" s="61" t="s">
        <v>13</v>
      </c>
      <c r="C83" s="61">
        <v>80</v>
      </c>
      <c r="D83" s="62" t="s">
        <v>23</v>
      </c>
      <c r="E83" s="61" t="s">
        <v>24</v>
      </c>
      <c r="F83" s="61">
        <v>112</v>
      </c>
      <c r="G83" s="61">
        <v>111</v>
      </c>
      <c r="H83" s="70">
        <v>8.3249999999999993</v>
      </c>
      <c r="I83" s="61">
        <v>4</v>
      </c>
      <c r="J83" s="61">
        <v>1</v>
      </c>
      <c r="K83" s="41">
        <v>0.12</v>
      </c>
      <c r="M83" s="60" t="s">
        <v>27</v>
      </c>
      <c r="N83" s="61" t="s">
        <v>13</v>
      </c>
      <c r="O83" s="61">
        <v>80</v>
      </c>
      <c r="P83" s="62" t="s">
        <v>23</v>
      </c>
      <c r="Q83" s="61" t="s">
        <v>24</v>
      </c>
      <c r="R83" s="61">
        <v>112</v>
      </c>
      <c r="S83" s="61" t="s">
        <v>186</v>
      </c>
      <c r="T83" s="61" t="s">
        <v>187</v>
      </c>
      <c r="U83" s="61">
        <v>2</v>
      </c>
      <c r="V83" s="68">
        <v>-3</v>
      </c>
      <c r="W83" s="40">
        <v>-0.49</v>
      </c>
    </row>
    <row r="84" spans="1:23" x14ac:dyDescent="0.25">
      <c r="A84" s="60" t="s">
        <v>21</v>
      </c>
      <c r="B84" s="61" t="s">
        <v>13</v>
      </c>
      <c r="C84" s="61">
        <v>81</v>
      </c>
      <c r="D84" s="62" t="s">
        <v>23</v>
      </c>
      <c r="E84" s="61" t="s">
        <v>24</v>
      </c>
      <c r="F84" s="61">
        <v>112</v>
      </c>
      <c r="G84" s="61">
        <v>111.4</v>
      </c>
      <c r="H84" s="70">
        <v>8.3550000000000004</v>
      </c>
      <c r="I84" s="61">
        <v>4</v>
      </c>
      <c r="J84" s="61">
        <v>1</v>
      </c>
      <c r="K84" s="41">
        <v>7.0000000000000007E-2</v>
      </c>
      <c r="M84" s="60" t="s">
        <v>21</v>
      </c>
      <c r="N84" s="61" t="s">
        <v>13</v>
      </c>
      <c r="O84" s="61">
        <v>81</v>
      </c>
      <c r="P84" s="62" t="s">
        <v>23</v>
      </c>
      <c r="Q84" s="61" t="s">
        <v>24</v>
      </c>
      <c r="R84" s="61">
        <v>112</v>
      </c>
      <c r="S84" s="61" t="s">
        <v>188</v>
      </c>
      <c r="T84" s="61" t="s">
        <v>189</v>
      </c>
      <c r="U84" s="61">
        <v>2</v>
      </c>
      <c r="V84" s="68">
        <v>-3</v>
      </c>
      <c r="W84" s="40">
        <v>-0.35</v>
      </c>
    </row>
    <row r="85" spans="1:23" x14ac:dyDescent="0.25">
      <c r="A85" s="60" t="s">
        <v>25</v>
      </c>
      <c r="B85" s="61" t="s">
        <v>13</v>
      </c>
      <c r="C85" s="61">
        <v>82</v>
      </c>
      <c r="D85" s="62" t="s">
        <v>23</v>
      </c>
      <c r="E85" s="61" t="s">
        <v>24</v>
      </c>
      <c r="F85" s="61">
        <v>81.599999999999994</v>
      </c>
      <c r="G85" s="61">
        <v>76.38</v>
      </c>
      <c r="H85" s="70">
        <v>5.7284999999999995</v>
      </c>
      <c r="I85" s="61">
        <v>4</v>
      </c>
      <c r="J85" s="61">
        <v>7</v>
      </c>
      <c r="K85" s="41">
        <v>0.91</v>
      </c>
      <c r="M85" s="60" t="s">
        <v>25</v>
      </c>
      <c r="N85" s="61" t="s">
        <v>13</v>
      </c>
      <c r="O85" s="61">
        <v>82</v>
      </c>
      <c r="P85" s="62" t="s">
        <v>23</v>
      </c>
      <c r="Q85" s="61" t="s">
        <v>24</v>
      </c>
      <c r="R85" s="61">
        <v>81.599999999999994</v>
      </c>
      <c r="S85" s="61" t="s">
        <v>190</v>
      </c>
      <c r="T85" s="61" t="s">
        <v>191</v>
      </c>
      <c r="U85" s="61">
        <v>2</v>
      </c>
      <c r="V85" s="68">
        <v>-1</v>
      </c>
      <c r="W85" s="40">
        <v>-0.13</v>
      </c>
    </row>
    <row r="86" spans="1:23" x14ac:dyDescent="0.25">
      <c r="A86" s="60" t="s">
        <v>17</v>
      </c>
      <c r="B86" s="61" t="s">
        <v>13</v>
      </c>
      <c r="C86" s="61">
        <v>83</v>
      </c>
      <c r="D86" s="62" t="s">
        <v>23</v>
      </c>
      <c r="E86" s="61" t="s">
        <v>24</v>
      </c>
      <c r="F86" s="61">
        <v>214</v>
      </c>
      <c r="G86" s="61">
        <v>216.3</v>
      </c>
      <c r="H86" s="70">
        <v>16.2225</v>
      </c>
      <c r="I86" s="61">
        <v>4</v>
      </c>
      <c r="J86" s="61">
        <v>-1</v>
      </c>
      <c r="K86" s="41">
        <v>-0.14000000000000001</v>
      </c>
      <c r="M86" s="60" t="s">
        <v>17</v>
      </c>
      <c r="N86" s="61" t="s">
        <v>13</v>
      </c>
      <c r="O86" s="61">
        <v>83</v>
      </c>
      <c r="P86" s="62" t="s">
        <v>23</v>
      </c>
      <c r="Q86" s="61" t="s">
        <v>24</v>
      </c>
      <c r="R86" s="61">
        <v>214</v>
      </c>
      <c r="S86" s="61" t="s">
        <v>192</v>
      </c>
      <c r="T86" s="61" t="s">
        <v>193</v>
      </c>
      <c r="U86" s="61">
        <v>2</v>
      </c>
      <c r="V86" s="68">
        <v>-1</v>
      </c>
      <c r="W86" s="40">
        <v>-0.44</v>
      </c>
    </row>
    <row r="87" spans="1:23" x14ac:dyDescent="0.25">
      <c r="A87" s="60" t="s">
        <v>22</v>
      </c>
      <c r="B87" s="61" t="s">
        <v>13</v>
      </c>
      <c r="C87" s="61">
        <v>84</v>
      </c>
      <c r="D87" s="62" t="s">
        <v>18</v>
      </c>
      <c r="E87" s="61" t="s">
        <v>15</v>
      </c>
      <c r="F87" s="61">
        <v>15.7</v>
      </c>
      <c r="G87" s="61">
        <v>15.89</v>
      </c>
      <c r="H87" s="70">
        <v>0.15</v>
      </c>
      <c r="I87" s="61">
        <v>4</v>
      </c>
      <c r="J87" s="61">
        <f>F87-G87</f>
        <v>-0.19000000000000128</v>
      </c>
      <c r="K87" s="41">
        <f>(F87-G87)/H87</f>
        <v>-1.2666666666666753</v>
      </c>
      <c r="M87" s="60" t="s">
        <v>22</v>
      </c>
      <c r="N87" s="61" t="s">
        <v>13</v>
      </c>
      <c r="O87" s="61">
        <v>84</v>
      </c>
      <c r="P87" s="62" t="s">
        <v>18</v>
      </c>
      <c r="Q87" s="61" t="s">
        <v>15</v>
      </c>
      <c r="R87" s="61">
        <v>15.7</v>
      </c>
      <c r="S87" s="70">
        <v>15.842499999999999</v>
      </c>
      <c r="T87" s="61">
        <v>0.235653627</v>
      </c>
      <c r="U87" s="61">
        <v>2</v>
      </c>
      <c r="V87" s="70">
        <f>R87-S87</f>
        <v>-0.14250000000000007</v>
      </c>
      <c r="W87" s="41">
        <f t="shared" ref="W87:W95" si="8">(R87-S87)/T87</f>
        <v>-0.60470106831837589</v>
      </c>
    </row>
    <row r="88" spans="1:23" x14ac:dyDescent="0.25">
      <c r="A88" s="60" t="s">
        <v>16</v>
      </c>
      <c r="B88" s="61" t="s">
        <v>13</v>
      </c>
      <c r="C88" s="61">
        <v>85</v>
      </c>
      <c r="D88" s="62" t="s">
        <v>18</v>
      </c>
      <c r="E88" s="61" t="s">
        <v>15</v>
      </c>
      <c r="F88" s="61">
        <v>5.07</v>
      </c>
      <c r="G88" s="61">
        <v>5.28</v>
      </c>
      <c r="H88" s="70">
        <v>0.15</v>
      </c>
      <c r="I88" s="61">
        <v>4</v>
      </c>
      <c r="J88" s="61">
        <f t="shared" ref="J88:J95" si="9">F88-G88</f>
        <v>-0.20999999999999996</v>
      </c>
      <c r="K88" s="41">
        <f t="shared" ref="K88:K95" si="10">(F88-G88)/H88</f>
        <v>-1.4</v>
      </c>
      <c r="M88" s="60" t="s">
        <v>16</v>
      </c>
      <c r="N88" s="61" t="s">
        <v>13</v>
      </c>
      <c r="O88" s="61">
        <v>85</v>
      </c>
      <c r="P88" s="62" t="s">
        <v>18</v>
      </c>
      <c r="Q88" s="61" t="s">
        <v>15</v>
      </c>
      <c r="R88" s="61">
        <v>5.07</v>
      </c>
      <c r="S88" s="70">
        <v>5.2237499999999999</v>
      </c>
      <c r="T88" s="61">
        <v>0.17440435200000001</v>
      </c>
      <c r="U88" s="61">
        <v>2</v>
      </c>
      <c r="V88" s="70">
        <f t="shared" ref="V88:V95" si="11">R88-S88</f>
        <v>-0.15374999999999961</v>
      </c>
      <c r="W88" s="41">
        <f t="shared" si="8"/>
        <v>-0.88157203783538385</v>
      </c>
    </row>
    <row r="89" spans="1:23" x14ac:dyDescent="0.25">
      <c r="A89" s="60" t="s">
        <v>12</v>
      </c>
      <c r="B89" s="61" t="s">
        <v>13</v>
      </c>
      <c r="C89" s="61">
        <v>86</v>
      </c>
      <c r="D89" s="62" t="s">
        <v>18</v>
      </c>
      <c r="E89" s="61" t="s">
        <v>15</v>
      </c>
      <c r="F89" s="61">
        <v>9.41</v>
      </c>
      <c r="G89" s="61">
        <v>9.67</v>
      </c>
      <c r="H89" s="70">
        <v>0.15</v>
      </c>
      <c r="I89" s="61">
        <v>4</v>
      </c>
      <c r="J89" s="61">
        <f t="shared" si="9"/>
        <v>-0.25999999999999979</v>
      </c>
      <c r="K89" s="41">
        <f t="shared" si="10"/>
        <v>-1.7333333333333321</v>
      </c>
      <c r="M89" s="60" t="s">
        <v>12</v>
      </c>
      <c r="N89" s="61" t="s">
        <v>13</v>
      </c>
      <c r="O89" s="61">
        <v>86</v>
      </c>
      <c r="P89" s="62" t="s">
        <v>18</v>
      </c>
      <c r="Q89" s="61" t="s">
        <v>15</v>
      </c>
      <c r="R89" s="61">
        <v>9.41</v>
      </c>
      <c r="S89" s="70">
        <v>9.6037499999999998</v>
      </c>
      <c r="T89" s="61">
        <v>0.29975923900000001</v>
      </c>
      <c r="U89" s="61">
        <v>2</v>
      </c>
      <c r="V89" s="70">
        <f t="shared" si="11"/>
        <v>-0.19374999999999964</v>
      </c>
      <c r="W89" s="41">
        <f t="shared" si="8"/>
        <v>-0.6463520545566892</v>
      </c>
    </row>
    <row r="90" spans="1:23" x14ac:dyDescent="0.25">
      <c r="A90" s="60" t="s">
        <v>27</v>
      </c>
      <c r="B90" s="61" t="s">
        <v>13</v>
      </c>
      <c r="C90" s="61">
        <v>87</v>
      </c>
      <c r="D90" s="62" t="s">
        <v>18</v>
      </c>
      <c r="E90" s="61" t="s">
        <v>15</v>
      </c>
      <c r="F90" s="61">
        <v>12.02</v>
      </c>
      <c r="G90" s="61">
        <v>11.98</v>
      </c>
      <c r="H90" s="70">
        <v>0.15</v>
      </c>
      <c r="I90" s="61">
        <v>4</v>
      </c>
      <c r="J90" s="61">
        <f t="shared" si="9"/>
        <v>3.9999999999999147E-2</v>
      </c>
      <c r="K90" s="41">
        <f t="shared" si="10"/>
        <v>0.266666666666661</v>
      </c>
      <c r="M90" s="60" t="s">
        <v>27</v>
      </c>
      <c r="N90" s="61" t="s">
        <v>13</v>
      </c>
      <c r="O90" s="61">
        <v>87</v>
      </c>
      <c r="P90" s="62" t="s">
        <v>18</v>
      </c>
      <c r="Q90" s="61" t="s">
        <v>15</v>
      </c>
      <c r="R90" s="61">
        <v>12.02</v>
      </c>
      <c r="S90" s="70">
        <v>12.141249999999999</v>
      </c>
      <c r="T90" s="61">
        <v>0.29299517800000002</v>
      </c>
      <c r="U90" s="61">
        <v>2</v>
      </c>
      <c r="V90" s="70">
        <f t="shared" si="11"/>
        <v>-0.12124999999999986</v>
      </c>
      <c r="W90" s="41">
        <f t="shared" si="8"/>
        <v>-0.41382933612648004</v>
      </c>
    </row>
    <row r="91" spans="1:23" x14ac:dyDescent="0.25">
      <c r="A91" s="60" t="s">
        <v>21</v>
      </c>
      <c r="B91" s="61" t="s">
        <v>13</v>
      </c>
      <c r="C91" s="61">
        <v>88</v>
      </c>
      <c r="D91" s="62" t="s">
        <v>18</v>
      </c>
      <c r="E91" s="61" t="s">
        <v>15</v>
      </c>
      <c r="F91" s="61">
        <v>12.26</v>
      </c>
      <c r="G91" s="61">
        <v>12.22</v>
      </c>
      <c r="H91" s="70">
        <v>0.15</v>
      </c>
      <c r="I91" s="61">
        <v>4</v>
      </c>
      <c r="J91" s="61">
        <f t="shared" si="9"/>
        <v>3.9999999999999147E-2</v>
      </c>
      <c r="K91" s="41">
        <f t="shared" si="10"/>
        <v>0.266666666666661</v>
      </c>
      <c r="M91" s="60" t="s">
        <v>21</v>
      </c>
      <c r="N91" s="61" t="s">
        <v>13</v>
      </c>
      <c r="O91" s="61">
        <v>88</v>
      </c>
      <c r="P91" s="62" t="s">
        <v>18</v>
      </c>
      <c r="Q91" s="61" t="s">
        <v>15</v>
      </c>
      <c r="R91" s="61">
        <v>12.26</v>
      </c>
      <c r="S91" s="70">
        <v>12.355278419999999</v>
      </c>
      <c r="T91" s="61">
        <v>0.32335403200000001</v>
      </c>
      <c r="U91" s="61">
        <v>2</v>
      </c>
      <c r="V91" s="70">
        <f t="shared" si="11"/>
        <v>-9.5278419999999642E-2</v>
      </c>
      <c r="W91" s="41">
        <f t="shared" si="8"/>
        <v>-0.29465666288645392</v>
      </c>
    </row>
    <row r="92" spans="1:23" x14ac:dyDescent="0.25">
      <c r="A92" s="60" t="s">
        <v>25</v>
      </c>
      <c r="B92" s="61" t="s">
        <v>13</v>
      </c>
      <c r="C92" s="61">
        <v>89</v>
      </c>
      <c r="D92" s="62" t="s">
        <v>18</v>
      </c>
      <c r="E92" s="61" t="s">
        <v>15</v>
      </c>
      <c r="F92" s="61">
        <v>3.79</v>
      </c>
      <c r="G92" s="61">
        <v>3.97</v>
      </c>
      <c r="H92" s="70">
        <v>0.15</v>
      </c>
      <c r="I92" s="61">
        <v>4</v>
      </c>
      <c r="J92" s="61">
        <f t="shared" si="9"/>
        <v>-0.18000000000000016</v>
      </c>
      <c r="K92" s="41">
        <f t="shared" si="10"/>
        <v>-1.2000000000000011</v>
      </c>
      <c r="M92" s="60" t="s">
        <v>25</v>
      </c>
      <c r="N92" s="61" t="s">
        <v>13</v>
      </c>
      <c r="O92" s="61">
        <v>89</v>
      </c>
      <c r="P92" s="62" t="s">
        <v>18</v>
      </c>
      <c r="Q92" s="61" t="s">
        <v>15</v>
      </c>
      <c r="R92" s="61">
        <v>3.79</v>
      </c>
      <c r="S92" s="70">
        <v>3.9018919030000001</v>
      </c>
      <c r="T92" s="61">
        <v>0.18694021</v>
      </c>
      <c r="U92" s="61">
        <v>2</v>
      </c>
      <c r="V92" s="70">
        <f t="shared" si="11"/>
        <v>-0.11189190300000007</v>
      </c>
      <c r="W92" s="41">
        <f t="shared" si="8"/>
        <v>-0.59854379643630484</v>
      </c>
    </row>
    <row r="93" spans="1:23" x14ac:dyDescent="0.25">
      <c r="A93" s="60" t="s">
        <v>20</v>
      </c>
      <c r="B93" s="61" t="s">
        <v>13</v>
      </c>
      <c r="C93" s="61">
        <v>90</v>
      </c>
      <c r="D93" s="62" t="s">
        <v>18</v>
      </c>
      <c r="E93" s="61" t="s">
        <v>15</v>
      </c>
      <c r="F93" s="61">
        <v>11.26</v>
      </c>
      <c r="G93" s="61">
        <v>11.52</v>
      </c>
      <c r="H93" s="70">
        <v>0.15</v>
      </c>
      <c r="I93" s="61">
        <v>4</v>
      </c>
      <c r="J93" s="61">
        <f t="shared" si="9"/>
        <v>-0.25999999999999979</v>
      </c>
      <c r="K93" s="41">
        <f t="shared" si="10"/>
        <v>-1.7333333333333321</v>
      </c>
      <c r="M93" s="60" t="s">
        <v>20</v>
      </c>
      <c r="N93" s="61" t="s">
        <v>13</v>
      </c>
      <c r="O93" s="61">
        <v>90</v>
      </c>
      <c r="P93" s="62" t="s">
        <v>18</v>
      </c>
      <c r="Q93" s="61" t="s">
        <v>15</v>
      </c>
      <c r="R93" s="61">
        <v>11.26</v>
      </c>
      <c r="S93" s="70">
        <v>11.39195694</v>
      </c>
      <c r="T93" s="61">
        <v>0.26651810300000001</v>
      </c>
      <c r="U93" s="61">
        <v>2</v>
      </c>
      <c r="V93" s="70">
        <f t="shared" si="11"/>
        <v>-0.13195694000000024</v>
      </c>
      <c r="W93" s="41">
        <f t="shared" si="8"/>
        <v>-0.49511436001778925</v>
      </c>
    </row>
    <row r="94" spans="1:23" x14ac:dyDescent="0.25">
      <c r="A94" s="60" t="s">
        <v>19</v>
      </c>
      <c r="B94" s="61" t="s">
        <v>13</v>
      </c>
      <c r="C94" s="61">
        <v>91</v>
      </c>
      <c r="D94" s="62" t="s">
        <v>18</v>
      </c>
      <c r="E94" s="61" t="s">
        <v>15</v>
      </c>
      <c r="F94" s="61">
        <v>7.93</v>
      </c>
      <c r="G94" s="61">
        <v>8.1999999999999993</v>
      </c>
      <c r="H94" s="70">
        <v>0.15</v>
      </c>
      <c r="I94" s="61">
        <v>4</v>
      </c>
      <c r="J94" s="61">
        <f t="shared" si="9"/>
        <v>-0.26999999999999957</v>
      </c>
      <c r="K94" s="41">
        <f t="shared" si="10"/>
        <v>-1.7999999999999972</v>
      </c>
      <c r="M94" s="60" t="s">
        <v>19</v>
      </c>
      <c r="N94" s="61" t="s">
        <v>13</v>
      </c>
      <c r="O94" s="61">
        <v>91</v>
      </c>
      <c r="P94" s="62" t="s">
        <v>18</v>
      </c>
      <c r="Q94" s="61" t="s">
        <v>15</v>
      </c>
      <c r="R94" s="61">
        <v>7.93</v>
      </c>
      <c r="S94" s="70">
        <v>8.0762499999999999</v>
      </c>
      <c r="T94" s="61">
        <v>0.242940762</v>
      </c>
      <c r="U94" s="61">
        <v>2</v>
      </c>
      <c r="V94" s="70">
        <f t="shared" si="11"/>
        <v>-0.14625000000000021</v>
      </c>
      <c r="W94" s="41">
        <f t="shared" si="8"/>
        <v>-0.60199860573418396</v>
      </c>
    </row>
    <row r="95" spans="1:23" ht="15.75" thickBot="1" x14ac:dyDescent="0.3">
      <c r="A95" s="63" t="s">
        <v>17</v>
      </c>
      <c r="B95" s="64" t="s">
        <v>13</v>
      </c>
      <c r="C95" s="64" t="s">
        <v>83</v>
      </c>
      <c r="D95" s="65" t="s">
        <v>18</v>
      </c>
      <c r="E95" s="64" t="s">
        <v>15</v>
      </c>
      <c r="F95" s="64">
        <v>15.89</v>
      </c>
      <c r="G95" s="64">
        <v>16.05</v>
      </c>
      <c r="H95" s="80">
        <v>0.15</v>
      </c>
      <c r="I95" s="64">
        <v>4</v>
      </c>
      <c r="J95" s="64">
        <f t="shared" si="9"/>
        <v>-0.16000000000000014</v>
      </c>
      <c r="K95" s="44">
        <f t="shared" si="10"/>
        <v>-1.0666666666666678</v>
      </c>
      <c r="M95" s="63" t="s">
        <v>17</v>
      </c>
      <c r="N95" s="64" t="s">
        <v>13</v>
      </c>
      <c r="O95" s="64" t="s">
        <v>83</v>
      </c>
      <c r="P95" s="65" t="s">
        <v>18</v>
      </c>
      <c r="Q95" s="64" t="s">
        <v>15</v>
      </c>
      <c r="R95" s="64">
        <v>15.89</v>
      </c>
      <c r="S95" s="80">
        <v>15.99164992</v>
      </c>
      <c r="T95" s="64">
        <v>0.23861923800000001</v>
      </c>
      <c r="U95" s="64">
        <v>2</v>
      </c>
      <c r="V95" s="80">
        <f t="shared" si="11"/>
        <v>-0.10164991999999984</v>
      </c>
      <c r="W95" s="44">
        <f t="shared" si="8"/>
        <v>-0.42599214066721575</v>
      </c>
    </row>
  </sheetData>
  <sheetProtection password="DC07" sheet="1" objects="1" scenarios="1" selectLockedCells="1" selectUnlockedCell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Footer>&amp;C&amp;P/1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2015</Jaar>
    <Ringtest xmlns="eba2475f-4c5c-418a-90c2-2b36802fc485">LABS</Ringtest>
    <DEEL xmlns="08cda046-0f15-45eb-a9d5-77306d3264cd">Deel 2</DEEL>
    <Publicatiedatum xmlns="dda9e79c-c62e-445e-b991-197574827cb3">2021-05-25T07:56:01+00:00</Publicatiedatum>
    <Distributie_x0020_datum xmlns="eba2475f-4c5c-418a-90c2-2b36802fc485">25 januari 2012</Distributie_x0020_datum>
    <PublicURL xmlns="08cda046-0f15-45eb-a9d5-77306d3264cd">https://reflabos.vito.be/ree/LABS_2015-2,3,4,5,8_Deel2.xlsx</PublicURL>
  </documentManagement>
</p:properties>
</file>

<file path=customXml/itemProps1.xml><?xml version="1.0" encoding="utf-8"?>
<ds:datastoreItem xmlns:ds="http://schemas.openxmlformats.org/officeDocument/2006/customXml" ds:itemID="{21290A39-9397-4E2E-800C-FDCEFA75CB5D}"/>
</file>

<file path=customXml/itemProps2.xml><?xml version="1.0" encoding="utf-8"?>
<ds:datastoreItem xmlns:ds="http://schemas.openxmlformats.org/officeDocument/2006/customXml" ds:itemID="{6F21671E-C161-4245-A742-9E208A4A6572}"/>
</file>

<file path=customXml/itemProps3.xml><?xml version="1.0" encoding="utf-8"?>
<ds:datastoreItem xmlns:ds="http://schemas.openxmlformats.org/officeDocument/2006/customXml" ds:itemID="{F0FB96B7-8725-4821-A000-213EC9D2F4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43</vt:i4>
      </vt:variant>
    </vt:vector>
  </HeadingPairs>
  <TitlesOfParts>
    <vt:vector size="65" baseType="lpstr">
      <vt:lpstr>223 </vt:lpstr>
      <vt:lpstr>225</vt:lpstr>
      <vt:lpstr>231</vt:lpstr>
      <vt:lpstr>295</vt:lpstr>
      <vt:lpstr>446</vt:lpstr>
      <vt:lpstr>428</vt:lpstr>
      <vt:lpstr>482</vt:lpstr>
      <vt:lpstr>339</vt:lpstr>
      <vt:lpstr>509</vt:lpstr>
      <vt:lpstr>512</vt:lpstr>
      <vt:lpstr>591</vt:lpstr>
      <vt:lpstr>579</vt:lpstr>
      <vt:lpstr>644 </vt:lpstr>
      <vt:lpstr>685</vt:lpstr>
      <vt:lpstr>689</vt:lpstr>
      <vt:lpstr>700</vt:lpstr>
      <vt:lpstr>744</vt:lpstr>
      <vt:lpstr>748</vt:lpstr>
      <vt:lpstr>835</vt:lpstr>
      <vt:lpstr>904</vt:lpstr>
      <vt:lpstr>928</vt:lpstr>
      <vt:lpstr>961</vt:lpstr>
      <vt:lpstr>'223 '!Print_Area</vt:lpstr>
      <vt:lpstr>'225'!Print_Area</vt:lpstr>
      <vt:lpstr>'231'!Print_Area</vt:lpstr>
      <vt:lpstr>'295'!Print_Area</vt:lpstr>
      <vt:lpstr>'339'!Print_Area</vt:lpstr>
      <vt:lpstr>'428'!Print_Area</vt:lpstr>
      <vt:lpstr>'446'!Print_Area</vt:lpstr>
      <vt:lpstr>'482'!Print_Area</vt:lpstr>
      <vt:lpstr>'509'!Print_Area</vt:lpstr>
      <vt:lpstr>'512'!Print_Area</vt:lpstr>
      <vt:lpstr>'579'!Print_Area</vt:lpstr>
      <vt:lpstr>'591'!Print_Area</vt:lpstr>
      <vt:lpstr>'644 '!Print_Area</vt:lpstr>
      <vt:lpstr>'689'!Print_Area</vt:lpstr>
      <vt:lpstr>'700'!Print_Area</vt:lpstr>
      <vt:lpstr>'744'!Print_Area</vt:lpstr>
      <vt:lpstr>'748'!Print_Area</vt:lpstr>
      <vt:lpstr>'835'!Print_Area</vt:lpstr>
      <vt:lpstr>'904'!Print_Area</vt:lpstr>
      <vt:lpstr>'928'!Print_Area</vt:lpstr>
      <vt:lpstr>'961'!Print_Area</vt:lpstr>
      <vt:lpstr>'223 '!Print_Titles</vt:lpstr>
      <vt:lpstr>'225'!Print_Titles</vt:lpstr>
      <vt:lpstr>'231'!Print_Titles</vt:lpstr>
      <vt:lpstr>'295'!Print_Titles</vt:lpstr>
      <vt:lpstr>'339'!Print_Titles</vt:lpstr>
      <vt:lpstr>'428'!Print_Titles</vt:lpstr>
      <vt:lpstr>'446'!Print_Titles</vt:lpstr>
      <vt:lpstr>'482'!Print_Titles</vt:lpstr>
      <vt:lpstr>'509'!Print_Titles</vt:lpstr>
      <vt:lpstr>'512'!Print_Titles</vt:lpstr>
      <vt:lpstr>'579'!Print_Titles</vt:lpstr>
      <vt:lpstr>'591'!Print_Titles</vt:lpstr>
      <vt:lpstr>'644 '!Print_Titles</vt:lpstr>
      <vt:lpstr>'685'!Print_Titles</vt:lpstr>
      <vt:lpstr>'689'!Print_Titles</vt:lpstr>
      <vt:lpstr>'700'!Print_Titles</vt:lpstr>
      <vt:lpstr>'744'!Print_Titles</vt:lpstr>
      <vt:lpstr>'748'!Print_Titles</vt:lpstr>
      <vt:lpstr>'835'!Print_Titles</vt:lpstr>
      <vt:lpstr>'904'!Print_Titles</vt:lpstr>
      <vt:lpstr>'928'!Print_Titles</vt:lpstr>
      <vt:lpstr>'961'!Print_Titles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2015-2,3,4,5,8</dc:title>
  <dc:creator>dceustet</dc:creator>
  <cp:lastModifiedBy>baeyensb</cp:lastModifiedBy>
  <cp:lastPrinted>2015-06-22T12:10:42Z</cp:lastPrinted>
  <dcterms:created xsi:type="dcterms:W3CDTF">2012-03-19T07:59:52Z</dcterms:created>
  <dcterms:modified xsi:type="dcterms:W3CDTF">2016-01-08T07:56:51Z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2100</vt:r8>
  </property>
  <property fmtid="{D5CDD505-2E9C-101B-9397-08002B2CF9AE}" pid="4" name="DEEL">
    <vt:lpwstr>Deel 2</vt:lpwstr>
  </property>
</Properties>
</file>