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ites.vito.be/sites/reflabos/ringtesten/Online documenten/"/>
    </mc:Choice>
  </mc:AlternateContent>
  <xr:revisionPtr revIDLastSave="0" documentId="10_ncr:100000_{E6807BB8-4813-4369-A700-68DB13DA03A6}" xr6:coauthVersionLast="31" xr6:coauthVersionMax="31" xr10:uidLastSave="{00000000-0000-0000-0000-000000000000}"/>
  <bookViews>
    <workbookView xWindow="0" yWindow="525" windowWidth="26715" windowHeight="12105" tabRatio="961" xr2:uid="{00000000-000D-0000-FFFF-FFFF00000000}"/>
  </bookViews>
  <sheets>
    <sheet name="223" sheetId="7" r:id="rId1"/>
    <sheet name="225" sheetId="8" r:id="rId2"/>
    <sheet name="295" sheetId="9" r:id="rId3"/>
    <sheet name="339" sheetId="18" r:id="rId4"/>
    <sheet name="423" sheetId="26" r:id="rId5"/>
    <sheet name="428" sheetId="12" r:id="rId6"/>
    <sheet name="446" sheetId="11" r:id="rId7"/>
    <sheet name="484" sheetId="15" r:id="rId8"/>
    <sheet name="509" sheetId="14" r:id="rId9"/>
    <sheet name="512" sheetId="22" r:id="rId10"/>
    <sheet name="579" sheetId="21" r:id="rId11"/>
    <sheet name="591" sheetId="17" r:id="rId12"/>
    <sheet name="615" sheetId="10" r:id="rId13"/>
    <sheet name="644" sheetId="4" r:id="rId14"/>
    <sheet name="685" sheetId="23" r:id="rId15"/>
    <sheet name="689" sheetId="5" r:id="rId16"/>
    <sheet name="700" sheetId="24" r:id="rId17"/>
    <sheet name="744" sheetId="19" r:id="rId18"/>
    <sheet name="772" sheetId="16" r:id="rId19"/>
    <sheet name="807" sheetId="25" r:id="rId20"/>
    <sheet name="904" sheetId="13" r:id="rId21"/>
    <sheet name="928" sheetId="20" r:id="rId22"/>
  </sheets>
  <definedNames>
    <definedName name="_xlnm.Print_Area" localSheetId="0">'223'!$A$1:$W$97</definedName>
    <definedName name="_xlnm.Print_Area" localSheetId="1">'225'!$A$1:$W$97</definedName>
    <definedName name="_xlnm.Print_Area" localSheetId="2">'295'!$A$1:$W$97</definedName>
    <definedName name="_xlnm.Print_Area" localSheetId="3">'339'!$A$1:$W$97</definedName>
    <definedName name="_xlnm.Print_Area" localSheetId="4">'423'!$A$1:$W$26</definedName>
    <definedName name="_xlnm.Print_Area" localSheetId="5">'428'!$A$1:$W$72</definedName>
    <definedName name="_xlnm.Print_Area" localSheetId="6">'446'!$A$1:$W$82</definedName>
    <definedName name="_xlnm.Print_Area" localSheetId="7">'484'!$A$1:$W$62</definedName>
    <definedName name="_xlnm.Print_Area" localSheetId="8">'509'!$A$1:$W$97</definedName>
    <definedName name="_xlnm.Print_Area" localSheetId="9">'512'!$A$2:$W$72</definedName>
    <definedName name="_xlnm.Print_Area" localSheetId="10">'579'!$A$1:$W$72</definedName>
    <definedName name="_xlnm.Print_Area" localSheetId="11">'591'!$A$1:$W$97</definedName>
    <definedName name="_xlnm.Print_Area" localSheetId="12">'615'!$A$1:$W$40</definedName>
    <definedName name="_xlnm.Print_Area" localSheetId="13">'644'!$A$1:$W$72</definedName>
    <definedName name="_xlnm.Print_Area" localSheetId="15">'689'!$A$1:$W$72</definedName>
    <definedName name="_xlnm.Print_Area" localSheetId="16">'700'!$A$1:$W$32</definedName>
    <definedName name="_xlnm.Print_Area" localSheetId="17">'744'!$A$1:$W$97</definedName>
    <definedName name="_xlnm.Print_Area" localSheetId="18">'772'!$A$1:$W$32</definedName>
    <definedName name="_xlnm.Print_Area" localSheetId="19">'807'!$A$1:$W$32</definedName>
    <definedName name="_xlnm.Print_Area" localSheetId="20">'904'!$A$1:$W$72</definedName>
    <definedName name="_xlnm.Print_Area" localSheetId="21">'928'!$A$1:$W$57</definedName>
    <definedName name="_xlnm.Print_Titles" localSheetId="0">'223'!$2:$6</definedName>
    <definedName name="_xlnm.Print_Titles" localSheetId="1">'225'!$2:$6</definedName>
    <definedName name="_xlnm.Print_Titles" localSheetId="2">'295'!$2:$6</definedName>
    <definedName name="_xlnm.Print_Titles" localSheetId="3">'339'!$2:$6</definedName>
    <definedName name="_xlnm.Print_Titles" localSheetId="4">'423'!$2:$6</definedName>
    <definedName name="_xlnm.Print_Titles" localSheetId="5">'428'!$2:$6</definedName>
    <definedName name="_xlnm.Print_Titles" localSheetId="6">'446'!$2:$6</definedName>
    <definedName name="_xlnm.Print_Titles" localSheetId="7">'484'!$2:$6</definedName>
    <definedName name="_xlnm.Print_Titles" localSheetId="8">'509'!$2:$6</definedName>
    <definedName name="_xlnm.Print_Titles" localSheetId="9">'512'!$2:$6</definedName>
    <definedName name="_xlnm.Print_Titles" localSheetId="10">'579'!$2:$6</definedName>
    <definedName name="_xlnm.Print_Titles" localSheetId="11">'591'!$2:$6</definedName>
    <definedName name="_xlnm.Print_Titles" localSheetId="12">'615'!$2:$6</definedName>
    <definedName name="_xlnm.Print_Titles" localSheetId="13">'644'!$2:$6</definedName>
    <definedName name="_xlnm.Print_Titles" localSheetId="14">'685'!$2:$6</definedName>
    <definedName name="_xlnm.Print_Titles" localSheetId="15">'689'!$2:$6</definedName>
    <definedName name="_xlnm.Print_Titles" localSheetId="16">'700'!$2:$6</definedName>
    <definedName name="_xlnm.Print_Titles" localSheetId="17">'744'!$2:$6</definedName>
    <definedName name="_xlnm.Print_Titles" localSheetId="18">'772'!$2:$6</definedName>
    <definedName name="_xlnm.Print_Titles" localSheetId="19">'807'!$2:$6</definedName>
    <definedName name="_xlnm.Print_Titles" localSheetId="20">'904'!$2:$6</definedName>
    <definedName name="_xlnm.Print_Titles" localSheetId="21">'928'!$2:$6</definedName>
  </definedNames>
  <calcPr calcId="179017"/>
</workbook>
</file>

<file path=xl/calcChain.xml><?xml version="1.0" encoding="utf-8"?>
<calcChain xmlns="http://schemas.openxmlformats.org/spreadsheetml/2006/main">
  <c r="J40" i="11" l="1"/>
  <c r="J39" i="11"/>
  <c r="J38" i="11"/>
  <c r="J30" i="11"/>
  <c r="J29" i="11"/>
  <c r="J28" i="11"/>
  <c r="H21" i="13"/>
  <c r="H18" i="13"/>
  <c r="K30" i="11"/>
  <c r="K29" i="11"/>
  <c r="K28" i="11"/>
  <c r="K40" i="11"/>
  <c r="K39" i="11"/>
  <c r="K38" i="11"/>
  <c r="H40" i="11"/>
  <c r="H39" i="11"/>
  <c r="H38" i="11"/>
  <c r="H30" i="11"/>
  <c r="H29" i="11"/>
  <c r="H28" i="11"/>
  <c r="K72" i="8"/>
  <c r="K72" i="9"/>
  <c r="K72" i="18"/>
  <c r="K72" i="12"/>
  <c r="K82" i="11"/>
  <c r="K62" i="15"/>
  <c r="K72" i="14"/>
  <c r="K72" i="22"/>
  <c r="K72" i="21"/>
  <c r="K72" i="17"/>
  <c r="K72" i="4"/>
  <c r="K72" i="5"/>
  <c r="K72" i="19"/>
  <c r="K72" i="13"/>
  <c r="K72" i="7"/>
  <c r="K71" i="8"/>
  <c r="K71" i="9"/>
  <c r="K71" i="18"/>
  <c r="K71" i="12"/>
  <c r="K81" i="11"/>
  <c r="K61" i="15"/>
  <c r="K71" i="14"/>
  <c r="K71" i="22"/>
  <c r="K71" i="21"/>
  <c r="K71" i="17"/>
  <c r="K71" i="4"/>
  <c r="K71" i="5"/>
  <c r="K71" i="19"/>
  <c r="K71" i="13"/>
  <c r="K71" i="7"/>
  <c r="R33" i="20"/>
  <c r="W33" i="20" s="1"/>
  <c r="R34" i="20"/>
  <c r="W34" i="20" s="1"/>
  <c r="R35" i="20"/>
  <c r="V35" i="20" s="1"/>
  <c r="R36" i="20"/>
  <c r="W36" i="20" s="1"/>
  <c r="R37" i="20"/>
  <c r="V37" i="20" s="1"/>
  <c r="R38" i="20"/>
  <c r="W38" i="20" s="1"/>
  <c r="R39" i="20"/>
  <c r="V39" i="20" s="1"/>
  <c r="R40" i="20"/>
  <c r="W40" i="20" s="1"/>
  <c r="R41" i="20"/>
  <c r="W41" i="20" s="1"/>
  <c r="R42" i="20"/>
  <c r="W42" i="20" s="1"/>
  <c r="R43" i="20"/>
  <c r="V43" i="20" s="1"/>
  <c r="R44" i="20"/>
  <c r="W44" i="20" s="1"/>
  <c r="R45" i="20"/>
  <c r="V45" i="20" s="1"/>
  <c r="R46" i="20"/>
  <c r="W46" i="20" s="1"/>
  <c r="R47" i="20"/>
  <c r="V47" i="20" s="1"/>
  <c r="R48" i="20"/>
  <c r="W48" i="20" s="1"/>
  <c r="R49" i="20"/>
  <c r="W49" i="20" s="1"/>
  <c r="R50" i="20"/>
  <c r="V50" i="20" s="1"/>
  <c r="R51" i="20"/>
  <c r="V51" i="20" s="1"/>
  <c r="R52" i="20"/>
  <c r="W52" i="20" s="1"/>
  <c r="R53" i="20"/>
  <c r="V53" i="20" s="1"/>
  <c r="R54" i="20"/>
  <c r="W54" i="20" s="1"/>
  <c r="R55" i="20"/>
  <c r="V55" i="20" s="1"/>
  <c r="R56" i="20"/>
  <c r="W56" i="20" s="1"/>
  <c r="R73" i="19"/>
  <c r="R74" i="19"/>
  <c r="V74" i="19" s="1"/>
  <c r="R75" i="19"/>
  <c r="W75" i="19" s="1"/>
  <c r="R76" i="19"/>
  <c r="V76" i="19" s="1"/>
  <c r="R77" i="19"/>
  <c r="W77" i="19" s="1"/>
  <c r="R78" i="19"/>
  <c r="V78" i="19" s="1"/>
  <c r="R79" i="19"/>
  <c r="W79" i="19" s="1"/>
  <c r="R80" i="19"/>
  <c r="W80" i="19" s="1"/>
  <c r="R81" i="19"/>
  <c r="V81" i="19" s="1"/>
  <c r="R82" i="19"/>
  <c r="R83" i="19"/>
  <c r="W83" i="19" s="1"/>
  <c r="R84" i="19"/>
  <c r="V84" i="19" s="1"/>
  <c r="R85" i="19"/>
  <c r="R86" i="19"/>
  <c r="W86" i="19" s="1"/>
  <c r="R87" i="19"/>
  <c r="W87" i="19" s="1"/>
  <c r="R88" i="19"/>
  <c r="W88" i="19" s="1"/>
  <c r="R89" i="19"/>
  <c r="R90" i="19"/>
  <c r="V90" i="19" s="1"/>
  <c r="R91" i="19"/>
  <c r="W91" i="19" s="1"/>
  <c r="R92" i="19"/>
  <c r="V92" i="19" s="1"/>
  <c r="R93" i="19"/>
  <c r="W93" i="19" s="1"/>
  <c r="R94" i="19"/>
  <c r="V94" i="19" s="1"/>
  <c r="R95" i="19"/>
  <c r="W95" i="19" s="1"/>
  <c r="R96" i="19"/>
  <c r="V96" i="19" s="1"/>
  <c r="R73" i="17"/>
  <c r="R74" i="17"/>
  <c r="V74" i="17" s="1"/>
  <c r="R75" i="17"/>
  <c r="V75" i="17" s="1"/>
  <c r="R76" i="17"/>
  <c r="W76" i="17" s="1"/>
  <c r="R77" i="17"/>
  <c r="V77" i="17" s="1"/>
  <c r="R78" i="17"/>
  <c r="R79" i="17"/>
  <c r="V79" i="17" s="1"/>
  <c r="R80" i="17"/>
  <c r="W80" i="17" s="1"/>
  <c r="R81" i="17"/>
  <c r="R82" i="17"/>
  <c r="V82" i="17" s="1"/>
  <c r="R83" i="17"/>
  <c r="V83" i="17" s="1"/>
  <c r="R84" i="17"/>
  <c r="W84" i="17" s="1"/>
  <c r="R85" i="17"/>
  <c r="V85" i="17" s="1"/>
  <c r="R86" i="17"/>
  <c r="R87" i="17"/>
  <c r="V87" i="17" s="1"/>
  <c r="R88" i="17"/>
  <c r="W88" i="17" s="1"/>
  <c r="R89" i="17"/>
  <c r="R90" i="17"/>
  <c r="V90" i="17" s="1"/>
  <c r="R91" i="17"/>
  <c r="V91" i="17" s="1"/>
  <c r="R92" i="17"/>
  <c r="W92" i="17" s="1"/>
  <c r="R93" i="17"/>
  <c r="V93" i="17" s="1"/>
  <c r="R94" i="17"/>
  <c r="R95" i="17"/>
  <c r="V95" i="17" s="1"/>
  <c r="R96" i="17"/>
  <c r="W96" i="17" s="1"/>
  <c r="R73" i="14"/>
  <c r="R74" i="14"/>
  <c r="V74" i="14" s="1"/>
  <c r="R75" i="14"/>
  <c r="V75" i="14" s="1"/>
  <c r="R76" i="14"/>
  <c r="W76" i="14" s="1"/>
  <c r="R77" i="14"/>
  <c r="V77" i="14" s="1"/>
  <c r="R78" i="14"/>
  <c r="R79" i="14"/>
  <c r="V79" i="14" s="1"/>
  <c r="R80" i="14"/>
  <c r="W80" i="14" s="1"/>
  <c r="R81" i="14"/>
  <c r="R82" i="14"/>
  <c r="V82" i="14" s="1"/>
  <c r="R83" i="14"/>
  <c r="V83" i="14" s="1"/>
  <c r="R84" i="14"/>
  <c r="W84" i="14" s="1"/>
  <c r="R85" i="14"/>
  <c r="V85" i="14" s="1"/>
  <c r="R86" i="14"/>
  <c r="R87" i="14"/>
  <c r="V87" i="14" s="1"/>
  <c r="R88" i="14"/>
  <c r="W88" i="14" s="1"/>
  <c r="R89" i="14"/>
  <c r="R90" i="14"/>
  <c r="V90" i="14" s="1"/>
  <c r="R91" i="14"/>
  <c r="V91" i="14" s="1"/>
  <c r="R92" i="14"/>
  <c r="W92" i="14" s="1"/>
  <c r="R93" i="14"/>
  <c r="V93" i="14" s="1"/>
  <c r="R94" i="14"/>
  <c r="R95" i="14"/>
  <c r="V95" i="14" s="1"/>
  <c r="R96" i="14"/>
  <c r="W96" i="14" s="1"/>
  <c r="R73" i="18"/>
  <c r="V73" i="18" s="1"/>
  <c r="R74" i="18"/>
  <c r="R75" i="18"/>
  <c r="W75" i="18" s="1"/>
  <c r="R76" i="18"/>
  <c r="V76" i="18" s="1"/>
  <c r="R77" i="18"/>
  <c r="R78" i="18"/>
  <c r="W78" i="18" s="1"/>
  <c r="R79" i="18"/>
  <c r="W79" i="18" s="1"/>
  <c r="R80" i="18"/>
  <c r="W80" i="18" s="1"/>
  <c r="R81" i="18"/>
  <c r="R82" i="18"/>
  <c r="V82" i="18" s="1"/>
  <c r="R83" i="18"/>
  <c r="W83" i="18" s="1"/>
  <c r="R84" i="18"/>
  <c r="V84" i="18" s="1"/>
  <c r="R85" i="18"/>
  <c r="W85" i="18" s="1"/>
  <c r="R86" i="18"/>
  <c r="V86" i="18" s="1"/>
  <c r="R87" i="18"/>
  <c r="W87" i="18" s="1"/>
  <c r="R88" i="18"/>
  <c r="W88" i="18" s="1"/>
  <c r="R89" i="18"/>
  <c r="V89" i="18" s="1"/>
  <c r="R90" i="18"/>
  <c r="R91" i="18"/>
  <c r="W91" i="18" s="1"/>
  <c r="R92" i="18"/>
  <c r="W92" i="18" s="1"/>
  <c r="R93" i="18"/>
  <c r="R94" i="18"/>
  <c r="W94" i="18" s="1"/>
  <c r="R95" i="18"/>
  <c r="W95" i="18" s="1"/>
  <c r="R96" i="18"/>
  <c r="W96" i="18" s="1"/>
  <c r="R73" i="9"/>
  <c r="R74" i="9"/>
  <c r="V74" i="9" s="1"/>
  <c r="R75" i="9"/>
  <c r="W75" i="9" s="1"/>
  <c r="R76" i="9"/>
  <c r="V76" i="9" s="1"/>
  <c r="R77" i="9"/>
  <c r="W77" i="9" s="1"/>
  <c r="R78" i="9"/>
  <c r="V78" i="9" s="1"/>
  <c r="R79" i="9"/>
  <c r="W79" i="9" s="1"/>
  <c r="R80" i="9"/>
  <c r="W80" i="9" s="1"/>
  <c r="R81" i="9"/>
  <c r="V81" i="9" s="1"/>
  <c r="R82" i="9"/>
  <c r="R83" i="9"/>
  <c r="W83" i="9" s="1"/>
  <c r="R84" i="9"/>
  <c r="V84" i="9" s="1"/>
  <c r="R85" i="9"/>
  <c r="R86" i="9"/>
  <c r="W86" i="9" s="1"/>
  <c r="R87" i="9"/>
  <c r="W87" i="9" s="1"/>
  <c r="R88" i="9"/>
  <c r="W88" i="9" s="1"/>
  <c r="R89" i="9"/>
  <c r="R90" i="9"/>
  <c r="V90" i="9" s="1"/>
  <c r="R91" i="9"/>
  <c r="W91" i="9" s="1"/>
  <c r="R92" i="9"/>
  <c r="V92" i="9" s="1"/>
  <c r="R93" i="9"/>
  <c r="W93" i="9" s="1"/>
  <c r="R94" i="9"/>
  <c r="V94" i="9" s="1"/>
  <c r="R95" i="9"/>
  <c r="W95" i="9" s="1"/>
  <c r="R96" i="9"/>
  <c r="W96" i="9" s="1"/>
  <c r="R73" i="8"/>
  <c r="R74" i="8"/>
  <c r="V74" i="8" s="1"/>
  <c r="R75" i="8"/>
  <c r="V75" i="8" s="1"/>
  <c r="R76" i="8"/>
  <c r="W76" i="8" s="1"/>
  <c r="R77" i="8"/>
  <c r="V77" i="8" s="1"/>
  <c r="R78" i="8"/>
  <c r="R79" i="8"/>
  <c r="V79" i="8" s="1"/>
  <c r="R80" i="8"/>
  <c r="W80" i="8" s="1"/>
  <c r="R81" i="8"/>
  <c r="R82" i="8"/>
  <c r="V82" i="8" s="1"/>
  <c r="R83" i="8"/>
  <c r="V83" i="8" s="1"/>
  <c r="R84" i="8"/>
  <c r="W84" i="8" s="1"/>
  <c r="R85" i="8"/>
  <c r="V85" i="8" s="1"/>
  <c r="R86" i="8"/>
  <c r="R87" i="8"/>
  <c r="V87" i="8" s="1"/>
  <c r="R88" i="8"/>
  <c r="W88" i="8" s="1"/>
  <c r="R89" i="8"/>
  <c r="R90" i="8"/>
  <c r="V90" i="8" s="1"/>
  <c r="R91" i="8"/>
  <c r="V91" i="8" s="1"/>
  <c r="R92" i="8"/>
  <c r="W92" i="8" s="1"/>
  <c r="R93" i="8"/>
  <c r="V93" i="8" s="1"/>
  <c r="R94" i="8"/>
  <c r="R95" i="8"/>
  <c r="V95" i="8" s="1"/>
  <c r="R96" i="8"/>
  <c r="W96" i="8" s="1"/>
  <c r="R73" i="7"/>
  <c r="V73" i="7" s="1"/>
  <c r="R74" i="7"/>
  <c r="R75" i="7"/>
  <c r="W75" i="7" s="1"/>
  <c r="R76" i="7"/>
  <c r="W76" i="7" s="1"/>
  <c r="R77" i="7"/>
  <c r="R78" i="7"/>
  <c r="W78" i="7" s="1"/>
  <c r="R79" i="7"/>
  <c r="W79" i="7" s="1"/>
  <c r="R80" i="7"/>
  <c r="V80" i="7" s="1"/>
  <c r="R81" i="7"/>
  <c r="R82" i="7"/>
  <c r="V82" i="7" s="1"/>
  <c r="R83" i="7"/>
  <c r="W83" i="7" s="1"/>
  <c r="R84" i="7"/>
  <c r="W84" i="7" s="1"/>
  <c r="R85" i="7"/>
  <c r="W85" i="7" s="1"/>
  <c r="R86" i="7"/>
  <c r="V86" i="7" s="1"/>
  <c r="R87" i="7"/>
  <c r="W87" i="7" s="1"/>
  <c r="R88" i="7"/>
  <c r="V88" i="7" s="1"/>
  <c r="R89" i="7"/>
  <c r="V89" i="7" s="1"/>
  <c r="R90" i="7"/>
  <c r="R91" i="7"/>
  <c r="W91" i="7" s="1"/>
  <c r="R92" i="7"/>
  <c r="W92" i="7" s="1"/>
  <c r="R93" i="7"/>
  <c r="R94" i="7"/>
  <c r="W94" i="7" s="1"/>
  <c r="R95" i="7"/>
  <c r="W95" i="7" s="1"/>
  <c r="R96" i="7"/>
  <c r="W96" i="7" s="1"/>
  <c r="R57" i="20"/>
  <c r="W57" i="20" s="1"/>
  <c r="R97" i="19"/>
  <c r="V97" i="19" s="1"/>
  <c r="R97" i="17"/>
  <c r="V97" i="17" s="1"/>
  <c r="R97" i="14"/>
  <c r="R97" i="18"/>
  <c r="V97" i="18" s="1"/>
  <c r="R97" i="9"/>
  <c r="V97" i="9" s="1"/>
  <c r="R97" i="8"/>
  <c r="V97" i="8" s="1"/>
  <c r="R97" i="7"/>
  <c r="V33" i="20"/>
  <c r="W35" i="20"/>
  <c r="V36" i="20"/>
  <c r="W39" i="20"/>
  <c r="V40" i="20"/>
  <c r="W43" i="20"/>
  <c r="V44" i="20"/>
  <c r="V48" i="20"/>
  <c r="V52" i="20"/>
  <c r="V56" i="20"/>
  <c r="V73" i="19"/>
  <c r="W73" i="19"/>
  <c r="V75" i="19"/>
  <c r="V77" i="19"/>
  <c r="W78" i="19"/>
  <c r="V79" i="19"/>
  <c r="W81" i="19"/>
  <c r="V82" i="19"/>
  <c r="W82" i="19"/>
  <c r="V83" i="19"/>
  <c r="V85" i="19"/>
  <c r="W85" i="19"/>
  <c r="V86" i="19"/>
  <c r="V87" i="19"/>
  <c r="V89" i="19"/>
  <c r="W89" i="19"/>
  <c r="V91" i="19"/>
  <c r="V93" i="19"/>
  <c r="W94" i="19"/>
  <c r="V95" i="19"/>
  <c r="V73" i="17"/>
  <c r="W73" i="17"/>
  <c r="W75" i="17"/>
  <c r="V76" i="17"/>
  <c r="W77" i="17"/>
  <c r="V78" i="17"/>
  <c r="W78" i="17"/>
  <c r="W79" i="17"/>
  <c r="V80" i="17"/>
  <c r="V81" i="17"/>
  <c r="W81" i="17"/>
  <c r="W83" i="17"/>
  <c r="V84" i="17"/>
  <c r="W85" i="17"/>
  <c r="V86" i="17"/>
  <c r="W86" i="17"/>
  <c r="W87" i="17"/>
  <c r="V88" i="17"/>
  <c r="V89" i="17"/>
  <c r="W89" i="17"/>
  <c r="W91" i="17"/>
  <c r="V92" i="17"/>
  <c r="W93" i="17"/>
  <c r="V94" i="17"/>
  <c r="W94" i="17"/>
  <c r="W95" i="17"/>
  <c r="V96" i="17"/>
  <c r="V73" i="14"/>
  <c r="W73" i="14"/>
  <c r="W75" i="14"/>
  <c r="V76" i="14"/>
  <c r="W77" i="14"/>
  <c r="V78" i="14"/>
  <c r="W78" i="14"/>
  <c r="W79" i="14"/>
  <c r="V80" i="14"/>
  <c r="V81" i="14"/>
  <c r="W81" i="14"/>
  <c r="W83" i="14"/>
  <c r="V84" i="14"/>
  <c r="W85" i="14"/>
  <c r="V86" i="14"/>
  <c r="W86" i="14"/>
  <c r="W87" i="14"/>
  <c r="V88" i="14"/>
  <c r="V89" i="14"/>
  <c r="W89" i="14"/>
  <c r="W91" i="14"/>
  <c r="V92" i="14"/>
  <c r="W93" i="14"/>
  <c r="V94" i="14"/>
  <c r="W94" i="14"/>
  <c r="W95" i="14"/>
  <c r="V96" i="14"/>
  <c r="V97" i="14"/>
  <c r="W97" i="14"/>
  <c r="W73" i="18"/>
  <c r="V74" i="18"/>
  <c r="W74" i="18"/>
  <c r="V75" i="18"/>
  <c r="V77" i="18"/>
  <c r="W77" i="18"/>
  <c r="V78" i="18"/>
  <c r="V79" i="18"/>
  <c r="V81" i="18"/>
  <c r="W81" i="18"/>
  <c r="V83" i="18"/>
  <c r="V85" i="18"/>
  <c r="W86" i="18"/>
  <c r="V87" i="18"/>
  <c r="W89" i="18"/>
  <c r="V90" i="18"/>
  <c r="W90" i="18"/>
  <c r="V91" i="18"/>
  <c r="V93" i="18"/>
  <c r="W93" i="18"/>
  <c r="V94" i="18"/>
  <c r="V95" i="18"/>
  <c r="V73" i="9"/>
  <c r="W73" i="9"/>
  <c r="V75" i="9"/>
  <c r="V77" i="9"/>
  <c r="W78" i="9"/>
  <c r="V79" i="9"/>
  <c r="W81" i="9"/>
  <c r="V82" i="9"/>
  <c r="W82" i="9"/>
  <c r="V83" i="9"/>
  <c r="V85" i="9"/>
  <c r="W85" i="9"/>
  <c r="V86" i="9"/>
  <c r="V87" i="9"/>
  <c r="V89" i="9"/>
  <c r="W89" i="9"/>
  <c r="V91" i="9"/>
  <c r="V93" i="9"/>
  <c r="W94" i="9"/>
  <c r="V95" i="9"/>
  <c r="V73" i="8"/>
  <c r="W73" i="8"/>
  <c r="W75" i="8"/>
  <c r="V76" i="8"/>
  <c r="W77" i="8"/>
  <c r="V78" i="8"/>
  <c r="W78" i="8"/>
  <c r="W79" i="8"/>
  <c r="V80" i="8"/>
  <c r="V81" i="8"/>
  <c r="W81" i="8"/>
  <c r="W83" i="8"/>
  <c r="V84" i="8"/>
  <c r="W85" i="8"/>
  <c r="V86" i="8"/>
  <c r="W86" i="8"/>
  <c r="V88" i="8"/>
  <c r="V89" i="8"/>
  <c r="W89" i="8"/>
  <c r="V92" i="8"/>
  <c r="W93" i="8"/>
  <c r="V94" i="8"/>
  <c r="W94" i="8"/>
  <c r="V96" i="8"/>
  <c r="W97" i="8"/>
  <c r="W73" i="7"/>
  <c r="V74" i="7"/>
  <c r="W74" i="7"/>
  <c r="V77" i="7"/>
  <c r="W77" i="7"/>
  <c r="V78" i="7"/>
  <c r="V81" i="7"/>
  <c r="W81" i="7"/>
  <c r="V85" i="7"/>
  <c r="W86" i="7"/>
  <c r="V87" i="7"/>
  <c r="W89" i="7"/>
  <c r="V90" i="7"/>
  <c r="W90" i="7"/>
  <c r="V93" i="7"/>
  <c r="W93" i="7"/>
  <c r="V94" i="7"/>
  <c r="V97" i="7"/>
  <c r="W97" i="7"/>
  <c r="V83" i="7" l="1"/>
  <c r="W91" i="8"/>
  <c r="V95" i="7"/>
  <c r="W82" i="7"/>
  <c r="V79" i="7"/>
  <c r="W90" i="8"/>
  <c r="W82" i="8"/>
  <c r="W74" i="8"/>
  <c r="W97" i="9"/>
  <c r="W90" i="9"/>
  <c r="W74" i="9"/>
  <c r="W82" i="18"/>
  <c r="W90" i="14"/>
  <c r="W82" i="14"/>
  <c r="W74" i="14"/>
  <c r="W90" i="17"/>
  <c r="W82" i="17"/>
  <c r="W74" i="17"/>
  <c r="W97" i="19"/>
  <c r="W90" i="19"/>
  <c r="W74" i="19"/>
  <c r="V38" i="20"/>
  <c r="V91" i="7"/>
  <c r="V75" i="7"/>
  <c r="W95" i="8"/>
  <c r="W87" i="8"/>
  <c r="V41" i="20"/>
  <c r="W37" i="20"/>
  <c r="W51" i="20"/>
  <c r="W55" i="20"/>
  <c r="W47" i="20"/>
  <c r="V54" i="20"/>
  <c r="V49" i="20"/>
  <c r="W45" i="20"/>
  <c r="V46" i="20"/>
  <c r="V57" i="20"/>
  <c r="W53" i="20"/>
  <c r="W50" i="20"/>
  <c r="V42" i="20"/>
  <c r="V34" i="20"/>
  <c r="W88" i="7"/>
  <c r="W80" i="7"/>
  <c r="W92" i="9"/>
  <c r="W84" i="9"/>
  <c r="W76" i="9"/>
  <c r="W84" i="18"/>
  <c r="W76" i="18"/>
  <c r="W96" i="19"/>
  <c r="W92" i="19"/>
  <c r="W84" i="19"/>
  <c r="W76" i="19"/>
  <c r="V96" i="7"/>
  <c r="V92" i="7"/>
  <c r="V84" i="7"/>
  <c r="V76" i="7"/>
  <c r="V96" i="9"/>
  <c r="V88" i="9"/>
  <c r="V80" i="9"/>
  <c r="V96" i="18"/>
  <c r="V92" i="18"/>
  <c r="V88" i="18"/>
  <c r="V80" i="18"/>
  <c r="V88" i="19"/>
  <c r="V80" i="19"/>
  <c r="W97" i="18"/>
  <c r="W97" i="17"/>
  <c r="W43" i="22"/>
  <c r="R33" i="22"/>
  <c r="K65" i="23"/>
  <c r="K64" i="23"/>
  <c r="K63" i="23"/>
  <c r="K62" i="23"/>
  <c r="K61" i="23"/>
  <c r="K60" i="23"/>
  <c r="K59" i="23"/>
  <c r="K58" i="23"/>
  <c r="K57" i="23"/>
  <c r="J65" i="23"/>
  <c r="J64" i="23"/>
  <c r="J63" i="23"/>
  <c r="J62" i="23"/>
  <c r="J61" i="23"/>
  <c r="J60" i="23"/>
  <c r="J59" i="23"/>
  <c r="J58" i="23"/>
  <c r="J57" i="23"/>
  <c r="R43" i="9"/>
  <c r="V43" i="9" s="1"/>
  <c r="R43" i="18"/>
  <c r="V43" i="18" s="1"/>
  <c r="R24" i="26"/>
  <c r="W24" i="26" s="1"/>
  <c r="R43" i="12"/>
  <c r="V43" i="12" s="1"/>
  <c r="R53" i="11"/>
  <c r="V53" i="11" s="1"/>
  <c r="R33" i="15"/>
  <c r="W33" i="15" s="1"/>
  <c r="R43" i="14"/>
  <c r="R43" i="22"/>
  <c r="V43" i="22" s="1"/>
  <c r="R43" i="21"/>
  <c r="V43" i="21" s="1"/>
  <c r="R43" i="17"/>
  <c r="V43" i="17" s="1"/>
  <c r="R43" i="4"/>
  <c r="V43" i="4" s="1"/>
  <c r="R38" i="23"/>
  <c r="V38" i="23" s="1"/>
  <c r="R43" i="5"/>
  <c r="V43" i="5" s="1"/>
  <c r="R43" i="19"/>
  <c r="V43" i="19" s="1"/>
  <c r="R43" i="13"/>
  <c r="W43" i="13" s="1"/>
  <c r="R43" i="8"/>
  <c r="V43" i="8" s="1"/>
  <c r="V33" i="15"/>
  <c r="V43" i="14"/>
  <c r="R72" i="9"/>
  <c r="W72" i="9" s="1"/>
  <c r="R71" i="9"/>
  <c r="W71" i="9" s="1"/>
  <c r="R70" i="9"/>
  <c r="R69" i="9"/>
  <c r="R68" i="9"/>
  <c r="W68" i="9" s="1"/>
  <c r="V67" i="9"/>
  <c r="R67" i="9"/>
  <c r="W67" i="9" s="1"/>
  <c r="V66" i="9"/>
  <c r="R66" i="9"/>
  <c r="W66" i="9" s="1"/>
  <c r="R65" i="9"/>
  <c r="W64" i="9"/>
  <c r="V64" i="9"/>
  <c r="R64" i="9"/>
  <c r="W63" i="9"/>
  <c r="R63" i="9"/>
  <c r="V63" i="9" s="1"/>
  <c r="R62" i="9"/>
  <c r="R61" i="9"/>
  <c r="R60" i="9"/>
  <c r="V60" i="9" s="1"/>
  <c r="W59" i="9"/>
  <c r="V59" i="9"/>
  <c r="R59" i="9"/>
  <c r="R58" i="9"/>
  <c r="W58" i="9" s="1"/>
  <c r="R57" i="9"/>
  <c r="R56" i="9"/>
  <c r="W56" i="9" s="1"/>
  <c r="R55" i="9"/>
  <c r="V55" i="9" s="1"/>
  <c r="R54" i="9"/>
  <c r="R53" i="9"/>
  <c r="R52" i="9"/>
  <c r="W52" i="9" s="1"/>
  <c r="R51" i="9"/>
  <c r="V51" i="9" s="1"/>
  <c r="R50" i="9"/>
  <c r="W50" i="9" s="1"/>
  <c r="R49" i="9"/>
  <c r="R48" i="9"/>
  <c r="W48" i="9" s="1"/>
  <c r="R47" i="9"/>
  <c r="W47" i="9" s="1"/>
  <c r="V46" i="9"/>
  <c r="R46" i="9"/>
  <c r="W46" i="9" s="1"/>
  <c r="R45" i="9"/>
  <c r="R44" i="9"/>
  <c r="V44" i="9" s="1"/>
  <c r="R42" i="9"/>
  <c r="V42" i="9" s="1"/>
  <c r="R41" i="9"/>
  <c r="R40" i="9"/>
  <c r="V40" i="9" s="1"/>
  <c r="R39" i="9"/>
  <c r="V39" i="9" s="1"/>
  <c r="R38" i="9"/>
  <c r="R37" i="9"/>
  <c r="V37" i="9" s="1"/>
  <c r="R36" i="9"/>
  <c r="V36" i="9" s="1"/>
  <c r="R35" i="9"/>
  <c r="R34" i="9"/>
  <c r="V34" i="9" s="1"/>
  <c r="R33" i="9"/>
  <c r="R72" i="18"/>
  <c r="W71" i="18"/>
  <c r="R71" i="18"/>
  <c r="V71" i="18" s="1"/>
  <c r="R70" i="18"/>
  <c r="W70" i="18" s="1"/>
  <c r="R69" i="18"/>
  <c r="R68" i="18"/>
  <c r="W68" i="18" s="1"/>
  <c r="R67" i="18"/>
  <c r="V66" i="18"/>
  <c r="R66" i="18"/>
  <c r="W66" i="18" s="1"/>
  <c r="R65" i="18"/>
  <c r="V65" i="18" s="1"/>
  <c r="R64" i="18"/>
  <c r="W63" i="18"/>
  <c r="R63" i="18"/>
  <c r="V63" i="18" s="1"/>
  <c r="W62" i="18"/>
  <c r="V62" i="18"/>
  <c r="R62" i="18"/>
  <c r="R61" i="18"/>
  <c r="R60" i="18"/>
  <c r="W60" i="18" s="1"/>
  <c r="R59" i="18"/>
  <c r="R58" i="18"/>
  <c r="W58" i="18" s="1"/>
  <c r="W57" i="18"/>
  <c r="R57" i="18"/>
  <c r="V57" i="18" s="1"/>
  <c r="R56" i="18"/>
  <c r="W55" i="18"/>
  <c r="R55" i="18"/>
  <c r="V55" i="18" s="1"/>
  <c r="R54" i="18"/>
  <c r="W54" i="18" s="1"/>
  <c r="R53" i="18"/>
  <c r="R52" i="18"/>
  <c r="W52" i="18" s="1"/>
  <c r="R51" i="18"/>
  <c r="V50" i="18"/>
  <c r="R50" i="18"/>
  <c r="W50" i="18" s="1"/>
  <c r="R49" i="18"/>
  <c r="V49" i="18" s="1"/>
  <c r="R48" i="18"/>
  <c r="W47" i="18"/>
  <c r="R47" i="18"/>
  <c r="V47" i="18" s="1"/>
  <c r="W46" i="18"/>
  <c r="V46" i="18"/>
  <c r="R46" i="18"/>
  <c r="R45" i="18"/>
  <c r="R44" i="18"/>
  <c r="W44" i="18" s="1"/>
  <c r="R42" i="18"/>
  <c r="V42" i="18" s="1"/>
  <c r="W41" i="18"/>
  <c r="V41" i="18"/>
  <c r="R41" i="18"/>
  <c r="R40" i="18"/>
  <c r="R39" i="18"/>
  <c r="V39" i="18" s="1"/>
  <c r="R38" i="18"/>
  <c r="W38" i="18" s="1"/>
  <c r="R37" i="18"/>
  <c r="R36" i="18"/>
  <c r="R35" i="18"/>
  <c r="R34" i="18"/>
  <c r="V34" i="18" s="1"/>
  <c r="W33" i="18"/>
  <c r="V33" i="18"/>
  <c r="R33" i="18"/>
  <c r="R26" i="26"/>
  <c r="R25" i="26"/>
  <c r="V25" i="26" s="1"/>
  <c r="R23" i="26"/>
  <c r="W23" i="26" s="1"/>
  <c r="R22" i="26"/>
  <c r="W21" i="26"/>
  <c r="V21" i="26"/>
  <c r="R21" i="26"/>
  <c r="R20" i="26"/>
  <c r="V20" i="26" s="1"/>
  <c r="R19" i="26"/>
  <c r="W19" i="26" s="1"/>
  <c r="R18" i="26"/>
  <c r="R17" i="26"/>
  <c r="W17" i="26" s="1"/>
  <c r="R16" i="26"/>
  <c r="W16" i="26" s="1"/>
  <c r="R15" i="26"/>
  <c r="W15" i="26" s="1"/>
  <c r="R14" i="26"/>
  <c r="R72" i="12"/>
  <c r="W72" i="12" s="1"/>
  <c r="R71" i="12"/>
  <c r="R70" i="12"/>
  <c r="W70" i="12" s="1"/>
  <c r="R69" i="12"/>
  <c r="W69" i="12" s="1"/>
  <c r="R68" i="12"/>
  <c r="W68" i="12" s="1"/>
  <c r="R67" i="12"/>
  <c r="R66" i="12"/>
  <c r="W66" i="12" s="1"/>
  <c r="R65" i="12"/>
  <c r="W65" i="12" s="1"/>
  <c r="R64" i="12"/>
  <c r="R63" i="12"/>
  <c r="R62" i="12"/>
  <c r="V62" i="12" s="1"/>
  <c r="R61" i="12"/>
  <c r="W61" i="12" s="1"/>
  <c r="V60" i="12"/>
  <c r="R60" i="12"/>
  <c r="W60" i="12" s="1"/>
  <c r="R59" i="12"/>
  <c r="W58" i="12"/>
  <c r="V58" i="12"/>
  <c r="R58" i="12"/>
  <c r="R57" i="12"/>
  <c r="W57" i="12" s="1"/>
  <c r="R56" i="12"/>
  <c r="W56" i="12" s="1"/>
  <c r="R55" i="12"/>
  <c r="R54" i="12"/>
  <c r="W54" i="12" s="1"/>
  <c r="V53" i="12"/>
  <c r="R53" i="12"/>
  <c r="W53" i="12" s="1"/>
  <c r="R52" i="12"/>
  <c r="W52" i="12" s="1"/>
  <c r="R51" i="12"/>
  <c r="R50" i="12"/>
  <c r="W50" i="12" s="1"/>
  <c r="W49" i="12"/>
  <c r="V49" i="12"/>
  <c r="R49" i="12"/>
  <c r="R48" i="12"/>
  <c r="R47" i="12"/>
  <c r="R46" i="12"/>
  <c r="W46" i="12" s="1"/>
  <c r="R45" i="12"/>
  <c r="W45" i="12" s="1"/>
  <c r="R44" i="12"/>
  <c r="W44" i="12" s="1"/>
  <c r="R42" i="12"/>
  <c r="W42" i="12" s="1"/>
  <c r="R41" i="12"/>
  <c r="V40" i="12"/>
  <c r="R40" i="12"/>
  <c r="R39" i="12"/>
  <c r="W38" i="12"/>
  <c r="V38" i="12"/>
  <c r="R38" i="12"/>
  <c r="R37" i="12"/>
  <c r="W37" i="12" s="1"/>
  <c r="R36" i="12"/>
  <c r="R35" i="12"/>
  <c r="V35" i="12" s="1"/>
  <c r="R34" i="12"/>
  <c r="W34" i="12" s="1"/>
  <c r="R33" i="12"/>
  <c r="W33" i="12" s="1"/>
  <c r="R82" i="11"/>
  <c r="W82" i="11" s="1"/>
  <c r="R81" i="11"/>
  <c r="R80" i="11"/>
  <c r="W80" i="11" s="1"/>
  <c r="R79" i="11"/>
  <c r="R78" i="11"/>
  <c r="W78" i="11" s="1"/>
  <c r="R77" i="11"/>
  <c r="W77" i="11" s="1"/>
  <c r="R76" i="11"/>
  <c r="R75" i="11"/>
  <c r="V75" i="11" s="1"/>
  <c r="R74" i="11"/>
  <c r="W74" i="11" s="1"/>
  <c r="R73" i="11"/>
  <c r="R72" i="11"/>
  <c r="W72" i="11" s="1"/>
  <c r="R71" i="11"/>
  <c r="R70" i="11"/>
  <c r="W70" i="11" s="1"/>
  <c r="R69" i="11"/>
  <c r="W69" i="11" s="1"/>
  <c r="R68" i="11"/>
  <c r="R67" i="11"/>
  <c r="V67" i="11" s="1"/>
  <c r="R66" i="11"/>
  <c r="W66" i="11" s="1"/>
  <c r="R65" i="11"/>
  <c r="R64" i="11"/>
  <c r="W64" i="11" s="1"/>
  <c r="R63" i="11"/>
  <c r="R62" i="11"/>
  <c r="W62" i="11" s="1"/>
  <c r="R61" i="11"/>
  <c r="V61" i="11" s="1"/>
  <c r="R60" i="11"/>
  <c r="R59" i="11"/>
  <c r="V59" i="11" s="1"/>
  <c r="R58" i="11"/>
  <c r="R57" i="11"/>
  <c r="R56" i="11"/>
  <c r="W56" i="11" s="1"/>
  <c r="R55" i="11"/>
  <c r="R54" i="11"/>
  <c r="W54" i="11" s="1"/>
  <c r="R52" i="11"/>
  <c r="R51" i="11"/>
  <c r="V51" i="11" s="1"/>
  <c r="R50" i="11"/>
  <c r="W50" i="11" s="1"/>
  <c r="R49" i="11"/>
  <c r="V48" i="11"/>
  <c r="R48" i="11"/>
  <c r="W48" i="11" s="1"/>
  <c r="R47" i="11"/>
  <c r="R46" i="11"/>
  <c r="V46" i="11" s="1"/>
  <c r="R45" i="11"/>
  <c r="W45" i="11" s="1"/>
  <c r="R44" i="11"/>
  <c r="R43" i="11"/>
  <c r="V43" i="11" s="1"/>
  <c r="R62" i="15"/>
  <c r="W62" i="15" s="1"/>
  <c r="R61" i="15"/>
  <c r="R60" i="15"/>
  <c r="V60" i="15" s="1"/>
  <c r="R59" i="15"/>
  <c r="W59" i="15" s="1"/>
  <c r="R58" i="15"/>
  <c r="R57" i="15"/>
  <c r="V57" i="15" s="1"/>
  <c r="R56" i="15"/>
  <c r="W56" i="15" s="1"/>
  <c r="R55" i="15"/>
  <c r="R54" i="15"/>
  <c r="W54" i="15" s="1"/>
  <c r="R53" i="15"/>
  <c r="R52" i="15"/>
  <c r="V52" i="15" s="1"/>
  <c r="R51" i="15"/>
  <c r="W51" i="15" s="1"/>
  <c r="R50" i="15"/>
  <c r="R49" i="15"/>
  <c r="V49" i="15" s="1"/>
  <c r="R48" i="15"/>
  <c r="W48" i="15" s="1"/>
  <c r="R47" i="15"/>
  <c r="R46" i="15"/>
  <c r="W46" i="15" s="1"/>
  <c r="R45" i="15"/>
  <c r="R44" i="15"/>
  <c r="V44" i="15" s="1"/>
  <c r="R43" i="15"/>
  <c r="W43" i="15" s="1"/>
  <c r="R42" i="15"/>
  <c r="R41" i="15"/>
  <c r="V41" i="15" s="1"/>
  <c r="R40" i="15"/>
  <c r="W40" i="15" s="1"/>
  <c r="R39" i="15"/>
  <c r="R38" i="15"/>
  <c r="W38" i="15" s="1"/>
  <c r="R37" i="15"/>
  <c r="R36" i="15"/>
  <c r="W36" i="15" s="1"/>
  <c r="V35" i="15"/>
  <c r="R35" i="15"/>
  <c r="W35" i="15" s="1"/>
  <c r="R34" i="15"/>
  <c r="R32" i="15"/>
  <c r="V32" i="15" s="1"/>
  <c r="R31" i="15"/>
  <c r="R30" i="15"/>
  <c r="V30" i="15" s="1"/>
  <c r="R29" i="15"/>
  <c r="R28" i="15"/>
  <c r="V28" i="15" s="1"/>
  <c r="V27" i="15"/>
  <c r="R27" i="15"/>
  <c r="W27" i="15" s="1"/>
  <c r="R26" i="15"/>
  <c r="R25" i="15"/>
  <c r="V25" i="15" s="1"/>
  <c r="W24" i="15"/>
  <c r="R24" i="15"/>
  <c r="V24" i="15" s="1"/>
  <c r="R23" i="15"/>
  <c r="W72" i="14"/>
  <c r="V72" i="14"/>
  <c r="R72" i="14"/>
  <c r="W71" i="14"/>
  <c r="V71" i="14"/>
  <c r="R71" i="14"/>
  <c r="R70" i="14"/>
  <c r="R69" i="14"/>
  <c r="V69" i="14" s="1"/>
  <c r="R68" i="14"/>
  <c r="W68" i="14" s="1"/>
  <c r="R67" i="14"/>
  <c r="W67" i="14" s="1"/>
  <c r="R66" i="14"/>
  <c r="R65" i="14"/>
  <c r="V65" i="14" s="1"/>
  <c r="R64" i="14"/>
  <c r="V64" i="14" s="1"/>
  <c r="W63" i="14"/>
  <c r="V63" i="14"/>
  <c r="R63" i="14"/>
  <c r="R62" i="14"/>
  <c r="W62" i="14" s="1"/>
  <c r="W61" i="14"/>
  <c r="R61" i="14"/>
  <c r="V61" i="14" s="1"/>
  <c r="R60" i="14"/>
  <c r="W60" i="14" s="1"/>
  <c r="R59" i="14"/>
  <c r="R58" i="14"/>
  <c r="R57" i="14"/>
  <c r="R56" i="14"/>
  <c r="V56" i="14" s="1"/>
  <c r="W55" i="14"/>
  <c r="V55" i="14"/>
  <c r="R55" i="14"/>
  <c r="R54" i="14"/>
  <c r="R53" i="14"/>
  <c r="V53" i="14" s="1"/>
  <c r="R52" i="14"/>
  <c r="W52" i="14" s="1"/>
  <c r="R51" i="14"/>
  <c r="W51" i="14" s="1"/>
  <c r="R50" i="14"/>
  <c r="W49" i="14"/>
  <c r="V49" i="14"/>
  <c r="R49" i="14"/>
  <c r="R48" i="14"/>
  <c r="W48" i="14" s="1"/>
  <c r="R47" i="14"/>
  <c r="R46" i="14"/>
  <c r="W46" i="14" s="1"/>
  <c r="R45" i="14"/>
  <c r="V45" i="14" s="1"/>
  <c r="R44" i="14"/>
  <c r="W44" i="14" s="1"/>
  <c r="R42" i="14"/>
  <c r="V42" i="14" s="1"/>
  <c r="W41" i="14"/>
  <c r="V41" i="14"/>
  <c r="R41" i="14"/>
  <c r="R40" i="14"/>
  <c r="R39" i="14"/>
  <c r="R38" i="14"/>
  <c r="V38" i="14" s="1"/>
  <c r="W37" i="14"/>
  <c r="V37" i="14"/>
  <c r="R37" i="14"/>
  <c r="R36" i="14"/>
  <c r="W36" i="14" s="1"/>
  <c r="R35" i="14"/>
  <c r="R34" i="14"/>
  <c r="W34" i="14" s="1"/>
  <c r="R33" i="14"/>
  <c r="V33" i="14" s="1"/>
  <c r="R72" i="22"/>
  <c r="W72" i="22" s="1"/>
  <c r="R71" i="22"/>
  <c r="W71" i="22" s="1"/>
  <c r="R70" i="22"/>
  <c r="W70" i="22" s="1"/>
  <c r="R69" i="22"/>
  <c r="R68" i="22"/>
  <c r="W68" i="22" s="1"/>
  <c r="R67" i="22"/>
  <c r="W67" i="22" s="1"/>
  <c r="R66" i="22"/>
  <c r="W66" i="22" s="1"/>
  <c r="R65" i="22"/>
  <c r="R64" i="22"/>
  <c r="W64" i="22" s="1"/>
  <c r="R63" i="22"/>
  <c r="W63" i="22" s="1"/>
  <c r="R62" i="22"/>
  <c r="R61" i="22"/>
  <c r="R60" i="22"/>
  <c r="W60" i="22" s="1"/>
  <c r="R59" i="22"/>
  <c r="W59" i="22" s="1"/>
  <c r="R58" i="22"/>
  <c r="R57" i="22"/>
  <c r="R56" i="22"/>
  <c r="W56" i="22" s="1"/>
  <c r="R55" i="22"/>
  <c r="V55" i="22" s="1"/>
  <c r="R54" i="22"/>
  <c r="W54" i="22" s="1"/>
  <c r="R53" i="22"/>
  <c r="R52" i="22"/>
  <c r="W52" i="22" s="1"/>
  <c r="R51" i="22"/>
  <c r="V51" i="22" s="1"/>
  <c r="R50" i="22"/>
  <c r="W50" i="22" s="1"/>
  <c r="R49" i="22"/>
  <c r="R48" i="22"/>
  <c r="W48" i="22" s="1"/>
  <c r="R47" i="22"/>
  <c r="W47" i="22" s="1"/>
  <c r="R46" i="22"/>
  <c r="R45" i="22"/>
  <c r="R44" i="22"/>
  <c r="W44" i="22" s="1"/>
  <c r="R42" i="22"/>
  <c r="W42" i="22" s="1"/>
  <c r="R41" i="22"/>
  <c r="R40" i="22"/>
  <c r="V40" i="22" s="1"/>
  <c r="R39" i="22"/>
  <c r="V39" i="22" s="1"/>
  <c r="R38" i="22"/>
  <c r="W38" i="22" s="1"/>
  <c r="R37" i="22"/>
  <c r="R36" i="22"/>
  <c r="W36" i="22" s="1"/>
  <c r="R35" i="22"/>
  <c r="W35" i="22" s="1"/>
  <c r="R34" i="22"/>
  <c r="W34" i="22" s="1"/>
  <c r="R72" i="21"/>
  <c r="R71" i="21"/>
  <c r="V70" i="21"/>
  <c r="R70" i="21"/>
  <c r="W70" i="21" s="1"/>
  <c r="R69" i="21"/>
  <c r="V69" i="21" s="1"/>
  <c r="R68" i="21"/>
  <c r="W68" i="21" s="1"/>
  <c r="R67" i="21"/>
  <c r="R66" i="21"/>
  <c r="R65" i="21"/>
  <c r="V65" i="21" s="1"/>
  <c r="R64" i="21"/>
  <c r="R63" i="21"/>
  <c r="R62" i="21"/>
  <c r="W62" i="21" s="1"/>
  <c r="R61" i="21"/>
  <c r="V61" i="21" s="1"/>
  <c r="R60" i="21"/>
  <c r="R59" i="21"/>
  <c r="R58" i="21"/>
  <c r="W58" i="21" s="1"/>
  <c r="R57" i="21"/>
  <c r="V57" i="21" s="1"/>
  <c r="R56" i="21"/>
  <c r="W56" i="21" s="1"/>
  <c r="R55" i="21"/>
  <c r="W54" i="21"/>
  <c r="R54" i="21"/>
  <c r="V54" i="21" s="1"/>
  <c r="R53" i="21"/>
  <c r="W53" i="21" s="1"/>
  <c r="R52" i="21"/>
  <c r="W52" i="21" s="1"/>
  <c r="R51" i="21"/>
  <c r="R50" i="21"/>
  <c r="V50" i="21" s="1"/>
  <c r="V49" i="21"/>
  <c r="R49" i="21"/>
  <c r="W49" i="21" s="1"/>
  <c r="R48" i="21"/>
  <c r="R47" i="21"/>
  <c r="W46" i="21"/>
  <c r="R46" i="21"/>
  <c r="V46" i="21" s="1"/>
  <c r="R45" i="21"/>
  <c r="V45" i="21" s="1"/>
  <c r="V44" i="21"/>
  <c r="R44" i="21"/>
  <c r="W44" i="21" s="1"/>
  <c r="R42" i="21"/>
  <c r="R41" i="21"/>
  <c r="V41" i="21" s="1"/>
  <c r="R40" i="21"/>
  <c r="V40" i="21" s="1"/>
  <c r="R39" i="21"/>
  <c r="R38" i="21"/>
  <c r="V38" i="21" s="1"/>
  <c r="W37" i="21"/>
  <c r="R37" i="21"/>
  <c r="V37" i="21" s="1"/>
  <c r="R36" i="21"/>
  <c r="W36" i="21" s="1"/>
  <c r="R35" i="21"/>
  <c r="R34" i="21"/>
  <c r="W33" i="21"/>
  <c r="V33" i="21"/>
  <c r="R33" i="21"/>
  <c r="W72" i="17"/>
  <c r="R72" i="17"/>
  <c r="V72" i="17" s="1"/>
  <c r="R71" i="17"/>
  <c r="W71" i="17" s="1"/>
  <c r="R70" i="17"/>
  <c r="R69" i="17"/>
  <c r="W68" i="17"/>
  <c r="V68" i="17"/>
  <c r="R68" i="17"/>
  <c r="R67" i="17"/>
  <c r="W67" i="17" s="1"/>
  <c r="V66" i="17"/>
  <c r="R66" i="17"/>
  <c r="W66" i="17" s="1"/>
  <c r="R65" i="17"/>
  <c r="W64" i="17"/>
  <c r="V64" i="17"/>
  <c r="R64" i="17"/>
  <c r="R63" i="17"/>
  <c r="W63" i="17" s="1"/>
  <c r="R62" i="17"/>
  <c r="R61" i="17"/>
  <c r="R60" i="17"/>
  <c r="V60" i="17" s="1"/>
  <c r="W59" i="17"/>
  <c r="V59" i="17"/>
  <c r="R59" i="17"/>
  <c r="R58" i="17"/>
  <c r="W58" i="17" s="1"/>
  <c r="R57" i="17"/>
  <c r="R56" i="17"/>
  <c r="V56" i="17" s="1"/>
  <c r="W55" i="17"/>
  <c r="V55" i="17"/>
  <c r="R55" i="17"/>
  <c r="R54" i="17"/>
  <c r="R53" i="17"/>
  <c r="R52" i="17"/>
  <c r="V52" i="17" s="1"/>
  <c r="W51" i="17"/>
  <c r="V51" i="17"/>
  <c r="R51" i="17"/>
  <c r="R50" i="17"/>
  <c r="W50" i="17" s="1"/>
  <c r="R49" i="17"/>
  <c r="W48" i="17"/>
  <c r="R48" i="17"/>
  <c r="V48" i="17" s="1"/>
  <c r="W47" i="17"/>
  <c r="V47" i="17"/>
  <c r="R47" i="17"/>
  <c r="R46" i="17"/>
  <c r="W46" i="17" s="1"/>
  <c r="R45" i="17"/>
  <c r="V44" i="17"/>
  <c r="R44" i="17"/>
  <c r="W44" i="17" s="1"/>
  <c r="R42" i="17"/>
  <c r="W42" i="17" s="1"/>
  <c r="R41" i="17"/>
  <c r="W40" i="17"/>
  <c r="V40" i="17"/>
  <c r="R40" i="17"/>
  <c r="W39" i="17"/>
  <c r="R39" i="17"/>
  <c r="V39" i="17" s="1"/>
  <c r="R38" i="17"/>
  <c r="R37" i="17"/>
  <c r="W36" i="17"/>
  <c r="V36" i="17"/>
  <c r="R36" i="17"/>
  <c r="W35" i="17"/>
  <c r="R35" i="17"/>
  <c r="V35" i="17" s="1"/>
  <c r="R34" i="17"/>
  <c r="R33" i="17"/>
  <c r="R40" i="10"/>
  <c r="R39" i="10"/>
  <c r="R38" i="10"/>
  <c r="W38" i="10" s="1"/>
  <c r="R37" i="10"/>
  <c r="V37" i="10" s="1"/>
  <c r="R36" i="10"/>
  <c r="W36" i="10" s="1"/>
  <c r="R35" i="10"/>
  <c r="R34" i="10"/>
  <c r="W34" i="10" s="1"/>
  <c r="R33" i="10"/>
  <c r="R32" i="10"/>
  <c r="W32" i="10" s="1"/>
  <c r="R31" i="10"/>
  <c r="R30" i="10"/>
  <c r="W30" i="10" s="1"/>
  <c r="R29" i="10"/>
  <c r="V29" i="10" s="1"/>
  <c r="R28" i="10"/>
  <c r="R27" i="10"/>
  <c r="V27" i="10" s="1"/>
  <c r="R26" i="10"/>
  <c r="V26" i="10" s="1"/>
  <c r="R25" i="10"/>
  <c r="W25" i="10" s="1"/>
  <c r="R24" i="10"/>
  <c r="W24" i="10" s="1"/>
  <c r="R23" i="10"/>
  <c r="V23" i="10" s="1"/>
  <c r="R22" i="10"/>
  <c r="R21" i="10"/>
  <c r="R20" i="10"/>
  <c r="R19" i="10"/>
  <c r="R18" i="10"/>
  <c r="R17" i="10"/>
  <c r="W17" i="10" s="1"/>
  <c r="R16" i="10"/>
  <c r="W16" i="10" s="1"/>
  <c r="R15" i="10"/>
  <c r="V15" i="10" s="1"/>
  <c r="R14" i="10"/>
  <c r="W14" i="10" s="1"/>
  <c r="R72" i="4"/>
  <c r="V72" i="4" s="1"/>
  <c r="W71" i="4"/>
  <c r="R71" i="4"/>
  <c r="V71" i="4" s="1"/>
  <c r="R70" i="4"/>
  <c r="W70" i="4" s="1"/>
  <c r="R69" i="4"/>
  <c r="R68" i="4"/>
  <c r="W68" i="4" s="1"/>
  <c r="R67" i="4"/>
  <c r="R66" i="4"/>
  <c r="W65" i="4"/>
  <c r="R65" i="4"/>
  <c r="V65" i="4" s="1"/>
  <c r="R64" i="4"/>
  <c r="V64" i="4" s="1"/>
  <c r="R63" i="4"/>
  <c r="R62" i="4"/>
  <c r="R61" i="4"/>
  <c r="R60" i="4"/>
  <c r="V60" i="4" s="1"/>
  <c r="R59" i="4"/>
  <c r="W59" i="4" s="1"/>
  <c r="R58" i="4"/>
  <c r="R57" i="4"/>
  <c r="V57" i="4" s="1"/>
  <c r="W56" i="4"/>
  <c r="V56" i="4"/>
  <c r="R56" i="4"/>
  <c r="R55" i="4"/>
  <c r="V55" i="4" s="1"/>
  <c r="R54" i="4"/>
  <c r="W54" i="4" s="1"/>
  <c r="R53" i="4"/>
  <c r="R52" i="4"/>
  <c r="V52" i="4" s="1"/>
  <c r="R51" i="4"/>
  <c r="R50" i="4"/>
  <c r="R49" i="4"/>
  <c r="V49" i="4" s="1"/>
  <c r="R48" i="4"/>
  <c r="R47" i="4"/>
  <c r="V46" i="4"/>
  <c r="R46" i="4"/>
  <c r="W46" i="4" s="1"/>
  <c r="R45" i="4"/>
  <c r="W44" i="4"/>
  <c r="V44" i="4"/>
  <c r="R44" i="4"/>
  <c r="R42" i="4"/>
  <c r="R41" i="4"/>
  <c r="W40" i="4"/>
  <c r="R40" i="4"/>
  <c r="V40" i="4" s="1"/>
  <c r="R39" i="4"/>
  <c r="V39" i="4" s="1"/>
  <c r="R38" i="4"/>
  <c r="W38" i="4" s="1"/>
  <c r="R37" i="4"/>
  <c r="V36" i="4"/>
  <c r="R36" i="4"/>
  <c r="W36" i="4" s="1"/>
  <c r="R35" i="4"/>
  <c r="W35" i="4" s="1"/>
  <c r="R34" i="4"/>
  <c r="R33" i="4"/>
  <c r="V33" i="4" s="1"/>
  <c r="R67" i="23"/>
  <c r="R66" i="23"/>
  <c r="R65" i="23"/>
  <c r="W65" i="23" s="1"/>
  <c r="R64" i="23"/>
  <c r="V64" i="23" s="1"/>
  <c r="R63" i="23"/>
  <c r="R62" i="23"/>
  <c r="V62" i="23" s="1"/>
  <c r="R61" i="23"/>
  <c r="W61" i="23" s="1"/>
  <c r="R60" i="23"/>
  <c r="V60" i="23" s="1"/>
  <c r="R59" i="23"/>
  <c r="R58" i="23"/>
  <c r="W57" i="23"/>
  <c r="V57" i="23"/>
  <c r="R57" i="23"/>
  <c r="R56" i="23"/>
  <c r="R55" i="23"/>
  <c r="R54" i="23"/>
  <c r="R53" i="23"/>
  <c r="R52" i="23"/>
  <c r="R51" i="23"/>
  <c r="R50" i="23"/>
  <c r="R49" i="23"/>
  <c r="R48" i="23"/>
  <c r="R47" i="23"/>
  <c r="R46" i="23"/>
  <c r="R45" i="23"/>
  <c r="R44" i="23"/>
  <c r="R43" i="23"/>
  <c r="R42" i="23"/>
  <c r="R41" i="23"/>
  <c r="R40" i="23"/>
  <c r="V40" i="23" s="1"/>
  <c r="R39" i="23"/>
  <c r="R37" i="23"/>
  <c r="V37" i="23" s="1"/>
  <c r="R36" i="23"/>
  <c r="V36" i="23" s="1"/>
  <c r="R35" i="23"/>
  <c r="W35" i="23" s="1"/>
  <c r="R34" i="23"/>
  <c r="R33" i="23"/>
  <c r="W33" i="23" s="1"/>
  <c r="R32" i="23"/>
  <c r="W32" i="23" s="1"/>
  <c r="R31" i="23"/>
  <c r="R30" i="23"/>
  <c r="V30" i="23" s="1"/>
  <c r="R29" i="23"/>
  <c r="V29" i="23" s="1"/>
  <c r="R28" i="23"/>
  <c r="R72" i="5"/>
  <c r="W72" i="5" s="1"/>
  <c r="R71" i="5"/>
  <c r="W71" i="5" s="1"/>
  <c r="R70" i="5"/>
  <c r="W70" i="5" s="1"/>
  <c r="R69" i="5"/>
  <c r="V69" i="5" s="1"/>
  <c r="R68" i="5"/>
  <c r="W68" i="5" s="1"/>
  <c r="R67" i="5"/>
  <c r="V67" i="5" s="1"/>
  <c r="R66" i="5"/>
  <c r="W66" i="5" s="1"/>
  <c r="R65" i="5"/>
  <c r="V65" i="5" s="1"/>
  <c r="R64" i="5"/>
  <c r="W64" i="5" s="1"/>
  <c r="R63" i="5"/>
  <c r="W63" i="5" s="1"/>
  <c r="R62" i="5"/>
  <c r="W62" i="5" s="1"/>
  <c r="R61" i="5"/>
  <c r="V61" i="5" s="1"/>
  <c r="R60" i="5"/>
  <c r="W60" i="5" s="1"/>
  <c r="R59" i="5"/>
  <c r="V59" i="5" s="1"/>
  <c r="R58" i="5"/>
  <c r="W58" i="5" s="1"/>
  <c r="R57" i="5"/>
  <c r="R56" i="5"/>
  <c r="W56" i="5" s="1"/>
  <c r="R55" i="5"/>
  <c r="W55" i="5" s="1"/>
  <c r="R54" i="5"/>
  <c r="W54" i="5" s="1"/>
  <c r="R53" i="5"/>
  <c r="V53" i="5" s="1"/>
  <c r="R52" i="5"/>
  <c r="W52" i="5" s="1"/>
  <c r="R51" i="5"/>
  <c r="V51" i="5" s="1"/>
  <c r="R50" i="5"/>
  <c r="W50" i="5" s="1"/>
  <c r="R49" i="5"/>
  <c r="V49" i="5" s="1"/>
  <c r="R48" i="5"/>
  <c r="W48" i="5" s="1"/>
  <c r="R47" i="5"/>
  <c r="W47" i="5" s="1"/>
  <c r="R46" i="5"/>
  <c r="W46" i="5" s="1"/>
  <c r="R45" i="5"/>
  <c r="V45" i="5" s="1"/>
  <c r="R44" i="5"/>
  <c r="W44" i="5" s="1"/>
  <c r="R42" i="5"/>
  <c r="W42" i="5" s="1"/>
  <c r="R41" i="5"/>
  <c r="V41" i="5" s="1"/>
  <c r="R40" i="5"/>
  <c r="V40" i="5" s="1"/>
  <c r="R39" i="5"/>
  <c r="W39" i="5" s="1"/>
  <c r="R38" i="5"/>
  <c r="W38" i="5" s="1"/>
  <c r="R37" i="5"/>
  <c r="V37" i="5" s="1"/>
  <c r="R36" i="5"/>
  <c r="W36" i="5" s="1"/>
  <c r="R35" i="5"/>
  <c r="W35" i="5" s="1"/>
  <c r="R34" i="5"/>
  <c r="W34" i="5" s="1"/>
  <c r="R33" i="5"/>
  <c r="V33" i="5" s="1"/>
  <c r="R72" i="19"/>
  <c r="R71" i="19"/>
  <c r="W71" i="19" s="1"/>
  <c r="W70" i="19"/>
  <c r="R70" i="19"/>
  <c r="V70" i="19" s="1"/>
  <c r="W69" i="19"/>
  <c r="V69" i="19"/>
  <c r="R69" i="19"/>
  <c r="R68" i="19"/>
  <c r="R67" i="19"/>
  <c r="W67" i="19" s="1"/>
  <c r="R66" i="19"/>
  <c r="V66" i="19" s="1"/>
  <c r="W65" i="19"/>
  <c r="V65" i="19"/>
  <c r="R65" i="19"/>
  <c r="R64" i="19"/>
  <c r="R63" i="19"/>
  <c r="W63" i="19" s="1"/>
  <c r="R62" i="19"/>
  <c r="V62" i="19" s="1"/>
  <c r="W61" i="19"/>
  <c r="V61" i="19"/>
  <c r="R61" i="19"/>
  <c r="R60" i="19"/>
  <c r="R59" i="19"/>
  <c r="W59" i="19" s="1"/>
  <c r="R58" i="19"/>
  <c r="V58" i="19" s="1"/>
  <c r="W57" i="19"/>
  <c r="V57" i="19"/>
  <c r="R57" i="19"/>
  <c r="R56" i="19"/>
  <c r="R55" i="19"/>
  <c r="W55" i="19" s="1"/>
  <c r="W54" i="19"/>
  <c r="R54" i="19"/>
  <c r="V54" i="19" s="1"/>
  <c r="W53" i="19"/>
  <c r="V53" i="19"/>
  <c r="R53" i="19"/>
  <c r="R52" i="19"/>
  <c r="R51" i="19"/>
  <c r="W51" i="19" s="1"/>
  <c r="R50" i="19"/>
  <c r="V50" i="19" s="1"/>
  <c r="W49" i="19"/>
  <c r="V49" i="19"/>
  <c r="R49" i="19"/>
  <c r="R48" i="19"/>
  <c r="R47" i="19"/>
  <c r="W47" i="19" s="1"/>
  <c r="R46" i="19"/>
  <c r="V46" i="19" s="1"/>
  <c r="W45" i="19"/>
  <c r="V45" i="19"/>
  <c r="R45" i="19"/>
  <c r="R44" i="19"/>
  <c r="W42" i="19"/>
  <c r="V42" i="19"/>
  <c r="R42" i="19"/>
  <c r="W41" i="19"/>
  <c r="V41" i="19"/>
  <c r="R41" i="19"/>
  <c r="R40" i="19"/>
  <c r="R39" i="19"/>
  <c r="W39" i="19" s="1"/>
  <c r="W38" i="19"/>
  <c r="V38" i="19"/>
  <c r="R38" i="19"/>
  <c r="W37" i="19"/>
  <c r="V37" i="19"/>
  <c r="R37" i="19"/>
  <c r="R36" i="19"/>
  <c r="R35" i="19"/>
  <c r="W35" i="19" s="1"/>
  <c r="W34" i="19"/>
  <c r="V34" i="19"/>
  <c r="R34" i="19"/>
  <c r="W33" i="19"/>
  <c r="V33" i="19"/>
  <c r="R33" i="19"/>
  <c r="R72" i="13"/>
  <c r="W72" i="13" s="1"/>
  <c r="W71" i="13"/>
  <c r="R71" i="13"/>
  <c r="V71" i="13" s="1"/>
  <c r="R70" i="13"/>
  <c r="W70" i="13" s="1"/>
  <c r="R69" i="13"/>
  <c r="R68" i="13"/>
  <c r="W68" i="13" s="1"/>
  <c r="R67" i="13"/>
  <c r="W67" i="13" s="1"/>
  <c r="R66" i="13"/>
  <c r="W66" i="13" s="1"/>
  <c r="R65" i="13"/>
  <c r="R64" i="13"/>
  <c r="W64" i="13" s="1"/>
  <c r="R63" i="13"/>
  <c r="V63" i="13" s="1"/>
  <c r="R62" i="13"/>
  <c r="W62" i="13" s="1"/>
  <c r="R61" i="13"/>
  <c r="R60" i="13"/>
  <c r="W60" i="13" s="1"/>
  <c r="W59" i="13"/>
  <c r="R59" i="13"/>
  <c r="V59" i="13" s="1"/>
  <c r="R58" i="13"/>
  <c r="W58" i="13" s="1"/>
  <c r="R57" i="13"/>
  <c r="R56" i="13"/>
  <c r="W56" i="13" s="1"/>
  <c r="R55" i="13"/>
  <c r="V55" i="13" s="1"/>
  <c r="R54" i="13"/>
  <c r="W54" i="13" s="1"/>
  <c r="R53" i="13"/>
  <c r="R52" i="13"/>
  <c r="W52" i="13" s="1"/>
  <c r="R51" i="13"/>
  <c r="W51" i="13" s="1"/>
  <c r="R50" i="13"/>
  <c r="W50" i="13" s="1"/>
  <c r="R49" i="13"/>
  <c r="R48" i="13"/>
  <c r="V48" i="13" s="1"/>
  <c r="R47" i="13"/>
  <c r="W47" i="13" s="1"/>
  <c r="R46" i="13"/>
  <c r="W46" i="13" s="1"/>
  <c r="R45" i="13"/>
  <c r="R44" i="13"/>
  <c r="W44" i="13" s="1"/>
  <c r="R42" i="13"/>
  <c r="W42" i="13" s="1"/>
  <c r="R41" i="13"/>
  <c r="R40" i="13"/>
  <c r="V40" i="13" s="1"/>
  <c r="R39" i="13"/>
  <c r="V39" i="13" s="1"/>
  <c r="R38" i="13"/>
  <c r="W38" i="13" s="1"/>
  <c r="R37" i="13"/>
  <c r="R36" i="13"/>
  <c r="V36" i="13" s="1"/>
  <c r="R35" i="13"/>
  <c r="W35" i="13" s="1"/>
  <c r="R34" i="13"/>
  <c r="W34" i="13" s="1"/>
  <c r="R33" i="13"/>
  <c r="R72" i="8"/>
  <c r="W72" i="8" s="1"/>
  <c r="R71" i="8"/>
  <c r="V71" i="8" s="1"/>
  <c r="R70" i="8"/>
  <c r="W70" i="8" s="1"/>
  <c r="R69" i="8"/>
  <c r="R68" i="8"/>
  <c r="W68" i="8" s="1"/>
  <c r="R67" i="8"/>
  <c r="V67" i="8" s="1"/>
  <c r="R66" i="8"/>
  <c r="W66" i="8" s="1"/>
  <c r="R65" i="8"/>
  <c r="R64" i="8"/>
  <c r="W64" i="8" s="1"/>
  <c r="R63" i="8"/>
  <c r="V63" i="8" s="1"/>
  <c r="R62" i="8"/>
  <c r="W62" i="8" s="1"/>
  <c r="R61" i="8"/>
  <c r="W60" i="8"/>
  <c r="R60" i="8"/>
  <c r="V60" i="8" s="1"/>
  <c r="R59" i="8"/>
  <c r="W59" i="8" s="1"/>
  <c r="R58" i="8"/>
  <c r="W58" i="8" s="1"/>
  <c r="R57" i="8"/>
  <c r="W56" i="8"/>
  <c r="V56" i="8"/>
  <c r="R56" i="8"/>
  <c r="R55" i="8"/>
  <c r="W55" i="8" s="1"/>
  <c r="R54" i="8"/>
  <c r="W54" i="8" s="1"/>
  <c r="R53" i="8"/>
  <c r="R52" i="8"/>
  <c r="V52" i="8" s="1"/>
  <c r="W51" i="8"/>
  <c r="V51" i="8"/>
  <c r="R51" i="8"/>
  <c r="R50" i="8"/>
  <c r="W50" i="8" s="1"/>
  <c r="R49" i="8"/>
  <c r="W48" i="8"/>
  <c r="R48" i="8"/>
  <c r="V48" i="8" s="1"/>
  <c r="R47" i="8"/>
  <c r="W47" i="8" s="1"/>
  <c r="R46" i="8"/>
  <c r="W46" i="8" s="1"/>
  <c r="R45" i="8"/>
  <c r="W44" i="8"/>
  <c r="R44" i="8"/>
  <c r="V44" i="8" s="1"/>
  <c r="W43" i="8"/>
  <c r="R42" i="8"/>
  <c r="W42" i="8" s="1"/>
  <c r="R41" i="8"/>
  <c r="R40" i="8"/>
  <c r="V40" i="8" s="1"/>
  <c r="V39" i="8"/>
  <c r="R39" i="8"/>
  <c r="R38" i="8"/>
  <c r="W38" i="8" s="1"/>
  <c r="R37" i="8"/>
  <c r="W36" i="8"/>
  <c r="R36" i="8"/>
  <c r="V36" i="8" s="1"/>
  <c r="W35" i="8"/>
  <c r="V35" i="8"/>
  <c r="R35" i="8"/>
  <c r="R34" i="8"/>
  <c r="W34" i="8" s="1"/>
  <c r="R33" i="8"/>
  <c r="W34" i="7"/>
  <c r="W38" i="7"/>
  <c r="W42" i="7"/>
  <c r="W46" i="7"/>
  <c r="W50" i="7"/>
  <c r="W54" i="7"/>
  <c r="W58" i="7"/>
  <c r="W62" i="7"/>
  <c r="W66" i="7"/>
  <c r="W70" i="7"/>
  <c r="V39" i="7"/>
  <c r="V43" i="7"/>
  <c r="V66" i="7"/>
  <c r="V70" i="7"/>
  <c r="V71" i="7"/>
  <c r="V61" i="7"/>
  <c r="V59" i="7"/>
  <c r="V58" i="7"/>
  <c r="V57" i="7"/>
  <c r="V55" i="7"/>
  <c r="V54" i="7"/>
  <c r="V53" i="7"/>
  <c r="V51" i="7"/>
  <c r="V50" i="7"/>
  <c r="V49" i="7"/>
  <c r="V47" i="7"/>
  <c r="V46" i="7"/>
  <c r="V45" i="7"/>
  <c r="R72" i="7"/>
  <c r="W72" i="7" s="1"/>
  <c r="R71" i="7"/>
  <c r="W71" i="7" s="1"/>
  <c r="R70" i="7"/>
  <c r="R69" i="7"/>
  <c r="W69" i="7" s="1"/>
  <c r="R68" i="7"/>
  <c r="W68" i="7" s="1"/>
  <c r="R67" i="7"/>
  <c r="W67" i="7" s="1"/>
  <c r="R66" i="7"/>
  <c r="R65" i="7"/>
  <c r="W65" i="7" s="1"/>
  <c r="R64" i="7"/>
  <c r="W64" i="7" s="1"/>
  <c r="R63" i="7"/>
  <c r="W63" i="7" s="1"/>
  <c r="R62" i="7"/>
  <c r="V62" i="7" s="1"/>
  <c r="R61" i="7"/>
  <c r="W61" i="7" s="1"/>
  <c r="R60" i="7"/>
  <c r="V60" i="7" s="1"/>
  <c r="R59" i="7"/>
  <c r="W59" i="7" s="1"/>
  <c r="R58" i="7"/>
  <c r="R57" i="7"/>
  <c r="W57" i="7" s="1"/>
  <c r="R56" i="7"/>
  <c r="V56" i="7" s="1"/>
  <c r="R55" i="7"/>
  <c r="W55" i="7" s="1"/>
  <c r="R54" i="7"/>
  <c r="R53" i="7"/>
  <c r="W53" i="7" s="1"/>
  <c r="R52" i="7"/>
  <c r="V52" i="7" s="1"/>
  <c r="R51" i="7"/>
  <c r="W51" i="7" s="1"/>
  <c r="R50" i="7"/>
  <c r="R49" i="7"/>
  <c r="W49" i="7" s="1"/>
  <c r="R48" i="7"/>
  <c r="V48" i="7" s="1"/>
  <c r="R47" i="7"/>
  <c r="W47" i="7" s="1"/>
  <c r="R46" i="7"/>
  <c r="R45" i="7"/>
  <c r="W45" i="7" s="1"/>
  <c r="R44" i="7"/>
  <c r="W44" i="7" s="1"/>
  <c r="R43" i="7"/>
  <c r="W43" i="7" s="1"/>
  <c r="R42" i="7"/>
  <c r="V42" i="7" s="1"/>
  <c r="R41" i="7"/>
  <c r="V41" i="7" s="1"/>
  <c r="R40" i="7"/>
  <c r="W40" i="7" s="1"/>
  <c r="R39" i="7"/>
  <c r="W39" i="7" s="1"/>
  <c r="R38" i="7"/>
  <c r="V38" i="7" s="1"/>
  <c r="R37" i="7"/>
  <c r="V37" i="7" s="1"/>
  <c r="R36" i="7"/>
  <c r="W36" i="7" s="1"/>
  <c r="R35" i="7"/>
  <c r="W35" i="7" s="1"/>
  <c r="R34" i="7"/>
  <c r="V34" i="7" s="1"/>
  <c r="R33" i="7"/>
  <c r="W33" i="7" s="1"/>
  <c r="V44" i="7" l="1"/>
  <c r="V40" i="7"/>
  <c r="V36" i="7"/>
  <c r="V34" i="21"/>
  <c r="W34" i="21"/>
  <c r="W66" i="14"/>
  <c r="V66" i="14"/>
  <c r="W36" i="18"/>
  <c r="V36" i="18"/>
  <c r="V33" i="7"/>
  <c r="V69" i="7"/>
  <c r="V65" i="7"/>
  <c r="W41" i="7"/>
  <c r="W37" i="7"/>
  <c r="V47" i="8"/>
  <c r="V59" i="8"/>
  <c r="W63" i="8"/>
  <c r="V68" i="8"/>
  <c r="W71" i="8"/>
  <c r="W63" i="13"/>
  <c r="W50" i="19"/>
  <c r="W66" i="19"/>
  <c r="V65" i="23"/>
  <c r="W34" i="17"/>
  <c r="V34" i="17"/>
  <c r="W60" i="17"/>
  <c r="V63" i="17"/>
  <c r="V71" i="17"/>
  <c r="V42" i="22"/>
  <c r="W33" i="14"/>
  <c r="W45" i="14"/>
  <c r="V52" i="14"/>
  <c r="W56" i="14"/>
  <c r="W69" i="14"/>
  <c r="W28" i="15"/>
  <c r="V59" i="15"/>
  <c r="W46" i="11"/>
  <c r="W58" i="11"/>
  <c r="V58" i="11"/>
  <c r="W61" i="11"/>
  <c r="V45" i="12"/>
  <c r="W39" i="18"/>
  <c r="V44" i="18"/>
  <c r="V60" i="18"/>
  <c r="V48" i="9"/>
  <c r="V50" i="9"/>
  <c r="V52" i="9"/>
  <c r="W55" i="9"/>
  <c r="W62" i="9"/>
  <c r="V62" i="9"/>
  <c r="V72" i="9"/>
  <c r="V72" i="7"/>
  <c r="V68" i="7"/>
  <c r="V64" i="7"/>
  <c r="W60" i="7"/>
  <c r="W56" i="7"/>
  <c r="W52" i="7"/>
  <c r="W48" i="7"/>
  <c r="W55" i="13"/>
  <c r="V67" i="13"/>
  <c r="V72" i="13"/>
  <c r="W46" i="19"/>
  <c r="W62" i="19"/>
  <c r="V57" i="5"/>
  <c r="W57" i="5"/>
  <c r="W60" i="4"/>
  <c r="V67" i="4"/>
  <c r="W67" i="4"/>
  <c r="W43" i="17"/>
  <c r="W56" i="17"/>
  <c r="V67" i="17"/>
  <c r="W38" i="21"/>
  <c r="V42" i="21"/>
  <c r="W42" i="21"/>
  <c r="W45" i="21"/>
  <c r="W50" i="21"/>
  <c r="V53" i="21"/>
  <c r="V58" i="21"/>
  <c r="W72" i="21"/>
  <c r="V72" i="21"/>
  <c r="W51" i="22"/>
  <c r="V36" i="14"/>
  <c r="W42" i="14"/>
  <c r="V48" i="14"/>
  <c r="W50" i="14"/>
  <c r="V50" i="14"/>
  <c r="V60" i="14"/>
  <c r="W64" i="14"/>
  <c r="W70" i="14"/>
  <c r="V70" i="14"/>
  <c r="V37" i="12"/>
  <c r="V54" i="12"/>
  <c r="V56" i="12"/>
  <c r="V16" i="26"/>
  <c r="W34" i="18"/>
  <c r="W49" i="18"/>
  <c r="V54" i="18"/>
  <c r="V58" i="18"/>
  <c r="W65" i="18"/>
  <c r="V70" i="18"/>
  <c r="V58" i="9"/>
  <c r="V68" i="9"/>
  <c r="V35" i="7"/>
  <c r="V67" i="7"/>
  <c r="V63" i="7"/>
  <c r="V46" i="8"/>
  <c r="W52" i="8"/>
  <c r="V62" i="8"/>
  <c r="V64" i="8"/>
  <c r="W67" i="8"/>
  <c r="V72" i="8"/>
  <c r="W58" i="19"/>
  <c r="V48" i="4"/>
  <c r="W48" i="4"/>
  <c r="V46" i="17"/>
  <c r="W52" i="17"/>
  <c r="W62" i="17"/>
  <c r="V62" i="17"/>
  <c r="V62" i="21"/>
  <c r="W66" i="21"/>
  <c r="V66" i="21"/>
  <c r="V34" i="14"/>
  <c r="W38" i="14"/>
  <c r="V46" i="14"/>
  <c r="W53" i="14"/>
  <c r="W58" i="14"/>
  <c r="V58" i="14"/>
  <c r="V68" i="14"/>
  <c r="V66" i="11"/>
  <c r="V69" i="11"/>
  <c r="V69" i="12"/>
  <c r="V38" i="18"/>
  <c r="W42" i="18"/>
  <c r="V52" i="18"/>
  <c r="V68" i="18"/>
  <c r="V47" i="9"/>
  <c r="W51" i="9"/>
  <c r="V56" i="9"/>
  <c r="W60" i="9"/>
  <c r="V71" i="9"/>
  <c r="V15" i="26"/>
  <c r="W20" i="26"/>
  <c r="W25" i="26"/>
  <c r="V17" i="26"/>
  <c r="V19" i="26"/>
  <c r="V38" i="13"/>
  <c r="V44" i="13"/>
  <c r="V52" i="13"/>
  <c r="V35" i="13"/>
  <c r="W36" i="13"/>
  <c r="V47" i="13"/>
  <c r="W48" i="13"/>
  <c r="V51" i="13"/>
  <c r="V56" i="13"/>
  <c r="V60" i="13"/>
  <c r="V64" i="13"/>
  <c r="V68" i="13"/>
  <c r="V70" i="13"/>
  <c r="V54" i="13"/>
  <c r="W40" i="5"/>
  <c r="V36" i="5"/>
  <c r="V38" i="5"/>
  <c r="W51" i="5"/>
  <c r="W67" i="5"/>
  <c r="W49" i="5"/>
  <c r="W65" i="5"/>
  <c r="W43" i="5"/>
  <c r="W59" i="5"/>
  <c r="V35" i="5"/>
  <c r="V48" i="5"/>
  <c r="V56" i="5"/>
  <c r="V64" i="5"/>
  <c r="V72" i="5"/>
  <c r="W33" i="5"/>
  <c r="W41" i="5"/>
  <c r="V44" i="5"/>
  <c r="V46" i="5"/>
  <c r="V52" i="5"/>
  <c r="V54" i="5"/>
  <c r="V60" i="5"/>
  <c r="V62" i="5"/>
  <c r="V68" i="5"/>
  <c r="V70" i="5"/>
  <c r="V32" i="23"/>
  <c r="W30" i="23"/>
  <c r="V61" i="23"/>
  <c r="W36" i="23"/>
  <c r="W60" i="23"/>
  <c r="W29" i="23"/>
  <c r="V33" i="23"/>
  <c r="W37" i="23"/>
  <c r="W40" i="23"/>
  <c r="W62" i="23"/>
  <c r="W64" i="23"/>
  <c r="V35" i="4"/>
  <c r="W39" i="4"/>
  <c r="W33" i="4"/>
  <c r="W52" i="4"/>
  <c r="W64" i="4"/>
  <c r="V68" i="4"/>
  <c r="W72" i="4"/>
  <c r="V54" i="4"/>
  <c r="W57" i="4"/>
  <c r="V63" i="4"/>
  <c r="W63" i="4"/>
  <c r="V14" i="10"/>
  <c r="V16" i="10"/>
  <c r="W27" i="10"/>
  <c r="W37" i="10"/>
  <c r="W29" i="10"/>
  <c r="V34" i="10"/>
  <c r="W15" i="10"/>
  <c r="V17" i="10"/>
  <c r="V24" i="10"/>
  <c r="W26" i="10"/>
  <c r="V30" i="10"/>
  <c r="V32" i="10"/>
  <c r="V38" i="10"/>
  <c r="V36" i="10"/>
  <c r="W57" i="21"/>
  <c r="W61" i="21"/>
  <c r="W65" i="21"/>
  <c r="W69" i="21"/>
  <c r="V56" i="21"/>
  <c r="V47" i="22"/>
  <c r="V71" i="22"/>
  <c r="V36" i="22"/>
  <c r="V38" i="22"/>
  <c r="V56" i="22"/>
  <c r="V60" i="22"/>
  <c r="V64" i="22"/>
  <c r="V68" i="22"/>
  <c r="V70" i="22"/>
  <c r="V35" i="22"/>
  <c r="V44" i="22"/>
  <c r="V48" i="22"/>
  <c r="V52" i="22"/>
  <c r="V54" i="22"/>
  <c r="V59" i="22"/>
  <c r="V63" i="22"/>
  <c r="V67" i="22"/>
  <c r="V72" i="22"/>
  <c r="W32" i="15"/>
  <c r="V40" i="15"/>
  <c r="V51" i="15"/>
  <c r="W52" i="15"/>
  <c r="W60" i="15"/>
  <c r="V48" i="15"/>
  <c r="V56" i="15"/>
  <c r="W44" i="15"/>
  <c r="W25" i="15"/>
  <c r="V36" i="15"/>
  <c r="V38" i="15"/>
  <c r="W49" i="15"/>
  <c r="W57" i="15"/>
  <c r="W41" i="15"/>
  <c r="V46" i="15"/>
  <c r="V54" i="15"/>
  <c r="V62" i="15"/>
  <c r="V82" i="11"/>
  <c r="V45" i="11"/>
  <c r="V50" i="11"/>
  <c r="W53" i="11"/>
  <c r="V74" i="11"/>
  <c r="V77" i="11"/>
  <c r="W43" i="11"/>
  <c r="W51" i="11"/>
  <c r="V54" i="11"/>
  <c r="V56" i="11"/>
  <c r="V62" i="11"/>
  <c r="V64" i="11"/>
  <c r="V70" i="11"/>
  <c r="V72" i="11"/>
  <c r="V78" i="11"/>
  <c r="V80" i="11"/>
  <c r="W59" i="11"/>
  <c r="W67" i="11"/>
  <c r="W75" i="11"/>
  <c r="W35" i="12"/>
  <c r="V57" i="12"/>
  <c r="V66" i="12"/>
  <c r="V68" i="12"/>
  <c r="V34" i="12"/>
  <c r="V42" i="12"/>
  <c r="V46" i="12"/>
  <c r="V50" i="12"/>
  <c r="V52" i="12"/>
  <c r="V61" i="12"/>
  <c r="W62" i="12"/>
  <c r="V65" i="12"/>
  <c r="V70" i="12"/>
  <c r="V72" i="12"/>
  <c r="V44" i="12"/>
  <c r="W55" i="22"/>
  <c r="V43" i="15"/>
  <c r="V55" i="8"/>
  <c r="V43" i="13"/>
  <c r="V24" i="26"/>
  <c r="W43" i="12"/>
  <c r="W43" i="4"/>
  <c r="W43" i="19"/>
  <c r="W37" i="8"/>
  <c r="V37" i="8"/>
  <c r="W53" i="8"/>
  <c r="V53" i="8"/>
  <c r="W61" i="13"/>
  <c r="V61" i="13"/>
  <c r="W28" i="10"/>
  <c r="V28" i="10"/>
  <c r="W38" i="17"/>
  <c r="V38" i="17"/>
  <c r="W33" i="22"/>
  <c r="V33" i="22"/>
  <c r="W58" i="22"/>
  <c r="V58" i="22"/>
  <c r="V41" i="8"/>
  <c r="W57" i="8"/>
  <c r="V57" i="8"/>
  <c r="V66" i="8"/>
  <c r="W49" i="13"/>
  <c r="V49" i="13"/>
  <c r="V58" i="13"/>
  <c r="W58" i="4"/>
  <c r="V58" i="4"/>
  <c r="W63" i="21"/>
  <c r="V63" i="21"/>
  <c r="W67" i="21"/>
  <c r="V67" i="21"/>
  <c r="V38" i="8"/>
  <c r="W33" i="8"/>
  <c r="V33" i="8"/>
  <c r="V42" i="8"/>
  <c r="W49" i="8"/>
  <c r="V49" i="8"/>
  <c r="V58" i="8"/>
  <c r="W65" i="8"/>
  <c r="V65" i="8"/>
  <c r="V34" i="13"/>
  <c r="W41" i="13"/>
  <c r="V41" i="13"/>
  <c r="V50" i="13"/>
  <c r="W57" i="13"/>
  <c r="V57" i="13"/>
  <c r="V66" i="13"/>
  <c r="W36" i="19"/>
  <c r="V36" i="19"/>
  <c r="W40" i="19"/>
  <c r="V40" i="19"/>
  <c r="V44" i="19"/>
  <c r="W44" i="19"/>
  <c r="V48" i="19"/>
  <c r="W48" i="19"/>
  <c r="W52" i="19"/>
  <c r="V52" i="19"/>
  <c r="W56" i="19"/>
  <c r="V56" i="19"/>
  <c r="V60" i="19"/>
  <c r="W60" i="19"/>
  <c r="V64" i="19"/>
  <c r="W64" i="19"/>
  <c r="W68" i="19"/>
  <c r="V68" i="19"/>
  <c r="W72" i="19"/>
  <c r="V72" i="19"/>
  <c r="W28" i="23"/>
  <c r="V28" i="23"/>
  <c r="W38" i="23"/>
  <c r="W59" i="23"/>
  <c r="V59" i="23"/>
  <c r="V41" i="4"/>
  <c r="W41" i="4"/>
  <c r="W62" i="4"/>
  <c r="V62" i="4"/>
  <c r="V31" i="10"/>
  <c r="W31" i="10"/>
  <c r="W70" i="17"/>
  <c r="V70" i="17"/>
  <c r="W61" i="22"/>
  <c r="V61" i="22"/>
  <c r="W65" i="22"/>
  <c r="V65" i="22"/>
  <c r="W23" i="15"/>
  <c r="V23" i="15"/>
  <c r="W39" i="15"/>
  <c r="V39" i="15"/>
  <c r="W47" i="15"/>
  <c r="V47" i="15"/>
  <c r="W55" i="15"/>
  <c r="V55" i="15"/>
  <c r="W49" i="11"/>
  <c r="V49" i="11"/>
  <c r="W57" i="11"/>
  <c r="V57" i="11"/>
  <c r="W65" i="11"/>
  <c r="V65" i="11"/>
  <c r="W73" i="11"/>
  <c r="V73" i="11"/>
  <c r="W81" i="11"/>
  <c r="V81" i="11"/>
  <c r="W48" i="12"/>
  <c r="V48" i="12"/>
  <c r="W69" i="8"/>
  <c r="V69" i="8"/>
  <c r="W45" i="13"/>
  <c r="V45" i="13"/>
  <c r="V34" i="23"/>
  <c r="W34" i="23"/>
  <c r="V37" i="4"/>
  <c r="W37" i="4"/>
  <c r="V51" i="4"/>
  <c r="W51" i="4"/>
  <c r="V34" i="8"/>
  <c r="V50" i="8"/>
  <c r="W33" i="13"/>
  <c r="V33" i="13"/>
  <c r="V42" i="13"/>
  <c r="W65" i="13"/>
  <c r="V65" i="13"/>
  <c r="W31" i="23"/>
  <c r="V31" i="23"/>
  <c r="W45" i="8"/>
  <c r="V45" i="8"/>
  <c r="V54" i="8"/>
  <c r="W61" i="8"/>
  <c r="V61" i="8"/>
  <c r="V70" i="8"/>
  <c r="W37" i="13"/>
  <c r="V37" i="13"/>
  <c r="V46" i="13"/>
  <c r="W53" i="13"/>
  <c r="V53" i="13"/>
  <c r="V62" i="13"/>
  <c r="W69" i="13"/>
  <c r="V69" i="13"/>
  <c r="V47" i="4"/>
  <c r="W47" i="4"/>
  <c r="V69" i="4"/>
  <c r="W69" i="4"/>
  <c r="W33" i="10"/>
  <c r="V33" i="10"/>
  <c r="W35" i="21"/>
  <c r="V35" i="21"/>
  <c r="W60" i="21"/>
  <c r="V60" i="21"/>
  <c r="W40" i="14"/>
  <c r="V40" i="14"/>
  <c r="V57" i="14"/>
  <c r="W57" i="14"/>
  <c r="W63" i="23"/>
  <c r="V63" i="23"/>
  <c r="W34" i="4"/>
  <c r="V34" i="4"/>
  <c r="V45" i="4"/>
  <c r="W45" i="4"/>
  <c r="W66" i="4"/>
  <c r="V66" i="4"/>
  <c r="W53" i="17"/>
  <c r="V53" i="17"/>
  <c r="W57" i="17"/>
  <c r="V57" i="17"/>
  <c r="W64" i="21"/>
  <c r="V64" i="21"/>
  <c r="W62" i="22"/>
  <c r="V62" i="22"/>
  <c r="W54" i="14"/>
  <c r="V54" i="14"/>
  <c r="W41" i="12"/>
  <c r="V41" i="12"/>
  <c r="W26" i="26"/>
  <c r="V26" i="26"/>
  <c r="V35" i="18"/>
  <c r="W35" i="18"/>
  <c r="W43" i="18"/>
  <c r="V51" i="18"/>
  <c r="W51" i="18"/>
  <c r="V59" i="18"/>
  <c r="W59" i="18"/>
  <c r="V67" i="18"/>
  <c r="W67" i="18"/>
  <c r="V33" i="9"/>
  <c r="V41" i="9"/>
  <c r="W54" i="9"/>
  <c r="V54" i="9"/>
  <c r="V35" i="19"/>
  <c r="V39" i="19"/>
  <c r="V47" i="19"/>
  <c r="V51" i="19"/>
  <c r="V55" i="19"/>
  <c r="V59" i="19"/>
  <c r="V63" i="19"/>
  <c r="V67" i="19"/>
  <c r="V71" i="19"/>
  <c r="V34" i="5"/>
  <c r="W37" i="5"/>
  <c r="V39" i="5"/>
  <c r="V42" i="5"/>
  <c r="W45" i="5"/>
  <c r="V47" i="5"/>
  <c r="V50" i="5"/>
  <c r="W53" i="5"/>
  <c r="V55" i="5"/>
  <c r="V58" i="5"/>
  <c r="W61" i="5"/>
  <c r="V63" i="5"/>
  <c r="V66" i="5"/>
  <c r="W69" i="5"/>
  <c r="V71" i="5"/>
  <c r="V35" i="23"/>
  <c r="W39" i="23"/>
  <c r="V39" i="23"/>
  <c r="V38" i="4"/>
  <c r="W42" i="4"/>
  <c r="V42" i="4"/>
  <c r="W49" i="4"/>
  <c r="V53" i="4"/>
  <c r="W53" i="4"/>
  <c r="W55" i="4"/>
  <c r="V59" i="4"/>
  <c r="V70" i="4"/>
  <c r="W23" i="10"/>
  <c r="V25" i="10"/>
  <c r="V50" i="17"/>
  <c r="W54" i="17"/>
  <c r="V54" i="17"/>
  <c r="W47" i="21"/>
  <c r="V47" i="21"/>
  <c r="W51" i="21"/>
  <c r="V51" i="21"/>
  <c r="W45" i="22"/>
  <c r="V45" i="22"/>
  <c r="W49" i="22"/>
  <c r="V49" i="22"/>
  <c r="V62" i="14"/>
  <c r="W65" i="14"/>
  <c r="V67" i="14"/>
  <c r="V39" i="12"/>
  <c r="W14" i="26"/>
  <c r="V14" i="26"/>
  <c r="V23" i="26"/>
  <c r="W40" i="18"/>
  <c r="V40" i="18"/>
  <c r="W48" i="18"/>
  <c r="V48" i="18"/>
  <c r="W56" i="18"/>
  <c r="V56" i="18"/>
  <c r="W64" i="18"/>
  <c r="V64" i="18"/>
  <c r="W72" i="18"/>
  <c r="V72" i="18"/>
  <c r="V38" i="9"/>
  <c r="V58" i="23"/>
  <c r="W58" i="23"/>
  <c r="W50" i="4"/>
  <c r="V50" i="4"/>
  <c r="V61" i="4"/>
  <c r="W61" i="4"/>
  <c r="W37" i="17"/>
  <c r="V37" i="17"/>
  <c r="W41" i="17"/>
  <c r="V41" i="17"/>
  <c r="W69" i="17"/>
  <c r="V69" i="17"/>
  <c r="W48" i="21"/>
  <c r="V48" i="21"/>
  <c r="W46" i="22"/>
  <c r="V46" i="22"/>
  <c r="W39" i="14"/>
  <c r="V39" i="14"/>
  <c r="W43" i="14"/>
  <c r="W59" i="14"/>
  <c r="V59" i="14"/>
  <c r="W36" i="12"/>
  <c r="V36" i="12"/>
  <c r="W47" i="12"/>
  <c r="V47" i="12"/>
  <c r="W51" i="12"/>
  <c r="V51" i="12"/>
  <c r="W64" i="12"/>
  <c r="V64" i="12"/>
  <c r="W35" i="10"/>
  <c r="V35" i="10"/>
  <c r="W33" i="17"/>
  <c r="V33" i="17"/>
  <c r="V42" i="17"/>
  <c r="W49" i="17"/>
  <c r="V49" i="17"/>
  <c r="V58" i="17"/>
  <c r="W65" i="17"/>
  <c r="V65" i="17"/>
  <c r="V36" i="21"/>
  <c r="W43" i="21"/>
  <c r="V52" i="21"/>
  <c r="W59" i="21"/>
  <c r="V59" i="21"/>
  <c r="V68" i="21"/>
  <c r="V34" i="22"/>
  <c r="W41" i="22"/>
  <c r="V41" i="22"/>
  <c r="V50" i="22"/>
  <c r="W57" i="22"/>
  <c r="V57" i="22"/>
  <c r="V66" i="22"/>
  <c r="W35" i="14"/>
  <c r="V35" i="14"/>
  <c r="V44" i="14"/>
  <c r="V51" i="14"/>
  <c r="W26" i="15"/>
  <c r="V26" i="15"/>
  <c r="W34" i="15"/>
  <c r="V34" i="15"/>
  <c r="W42" i="15"/>
  <c r="V42" i="15"/>
  <c r="W50" i="15"/>
  <c r="V50" i="15"/>
  <c r="W58" i="15"/>
  <c r="V58" i="15"/>
  <c r="W44" i="11"/>
  <c r="V44" i="11"/>
  <c r="W52" i="11"/>
  <c r="V52" i="11"/>
  <c r="W60" i="11"/>
  <c r="V60" i="11"/>
  <c r="W68" i="11"/>
  <c r="V68" i="11"/>
  <c r="W76" i="11"/>
  <c r="V76" i="11"/>
  <c r="V33" i="12"/>
  <c r="W63" i="12"/>
  <c r="V63" i="12"/>
  <c r="W67" i="12"/>
  <c r="V67" i="12"/>
  <c r="W45" i="17"/>
  <c r="V45" i="17"/>
  <c r="W61" i="17"/>
  <c r="V61" i="17"/>
  <c r="V39" i="21"/>
  <c r="W55" i="21"/>
  <c r="V55" i="21"/>
  <c r="W71" i="21"/>
  <c r="V71" i="21"/>
  <c r="W37" i="22"/>
  <c r="V37" i="22"/>
  <c r="W53" i="22"/>
  <c r="V53" i="22"/>
  <c r="W69" i="22"/>
  <c r="V69" i="22"/>
  <c r="W47" i="14"/>
  <c r="V47" i="14"/>
  <c r="V37" i="15"/>
  <c r="W37" i="15"/>
  <c r="V45" i="15"/>
  <c r="W45" i="15"/>
  <c r="V53" i="15"/>
  <c r="W53" i="15"/>
  <c r="V61" i="15"/>
  <c r="W61" i="15"/>
  <c r="V47" i="11"/>
  <c r="W47" i="11"/>
  <c r="V55" i="11"/>
  <c r="W55" i="11"/>
  <c r="V63" i="11"/>
  <c r="W63" i="11"/>
  <c r="V71" i="11"/>
  <c r="W71" i="11"/>
  <c r="V79" i="11"/>
  <c r="W79" i="11"/>
  <c r="W55" i="12"/>
  <c r="V55" i="12"/>
  <c r="W71" i="12"/>
  <c r="V71" i="12"/>
  <c r="W18" i="26"/>
  <c r="V18" i="26"/>
  <c r="W69" i="9"/>
  <c r="V69" i="9"/>
  <c r="W59" i="12"/>
  <c r="V59" i="12"/>
  <c r="W22" i="26"/>
  <c r="V22" i="26"/>
  <c r="W37" i="18"/>
  <c r="V37" i="18"/>
  <c r="W45" i="18"/>
  <c r="V45" i="18"/>
  <c r="W53" i="18"/>
  <c r="V53" i="18"/>
  <c r="W61" i="18"/>
  <c r="V61" i="18"/>
  <c r="W69" i="18"/>
  <c r="V69" i="18"/>
  <c r="V35" i="9"/>
  <c r="W53" i="9"/>
  <c r="V53" i="9"/>
  <c r="W57" i="9"/>
  <c r="V57" i="9"/>
  <c r="W70" i="9"/>
  <c r="V70" i="9"/>
  <c r="V45" i="9"/>
  <c r="W61" i="9"/>
  <c r="V61" i="9"/>
  <c r="W49" i="9"/>
  <c r="V49" i="9"/>
  <c r="W65" i="9"/>
  <c r="V65" i="9"/>
  <c r="H30" i="20"/>
  <c r="H29" i="20"/>
  <c r="H28" i="20"/>
  <c r="H25" i="20"/>
  <c r="H24" i="20"/>
  <c r="H23" i="20"/>
  <c r="H22" i="20"/>
  <c r="H19" i="20"/>
  <c r="H16" i="20"/>
  <c r="H15" i="20"/>
  <c r="H14" i="20"/>
  <c r="H30" i="13"/>
  <c r="H29" i="13"/>
  <c r="H28" i="13"/>
  <c r="H25" i="13"/>
  <c r="H24" i="13"/>
  <c r="H23" i="13"/>
  <c r="H22" i="13"/>
  <c r="H20" i="13"/>
  <c r="H19" i="13"/>
  <c r="H17" i="13"/>
  <c r="H16" i="13"/>
  <c r="H15" i="13"/>
  <c r="H14" i="13"/>
  <c r="H30" i="25"/>
  <c r="H29" i="25"/>
  <c r="H28" i="25"/>
  <c r="H25" i="25"/>
  <c r="H24" i="25"/>
  <c r="H23" i="25"/>
  <c r="H22" i="25"/>
  <c r="H20" i="25"/>
  <c r="H19" i="25"/>
  <c r="H17" i="25"/>
  <c r="H16" i="25"/>
  <c r="H15" i="25"/>
  <c r="H14" i="25"/>
  <c r="H30" i="16"/>
  <c r="H29" i="16"/>
  <c r="H28" i="16"/>
  <c r="H25" i="16"/>
  <c r="H24" i="16"/>
  <c r="H23" i="16"/>
  <c r="H22" i="16"/>
  <c r="H19" i="16"/>
  <c r="H16" i="16"/>
  <c r="H15" i="16"/>
  <c r="H14" i="16"/>
  <c r="H30" i="19"/>
  <c r="H29" i="19"/>
  <c r="H28" i="19"/>
  <c r="H25" i="19"/>
  <c r="H24" i="19"/>
  <c r="H23" i="19"/>
  <c r="H22" i="19"/>
  <c r="H20" i="19"/>
  <c r="H19" i="19"/>
  <c r="H17" i="19"/>
  <c r="H16" i="19"/>
  <c r="H15" i="19"/>
  <c r="H14" i="19"/>
  <c r="H30" i="24"/>
  <c r="H29" i="24"/>
  <c r="H28" i="24"/>
  <c r="H25" i="24"/>
  <c r="H24" i="24"/>
  <c r="H23" i="24"/>
  <c r="H22" i="24"/>
  <c r="H20" i="24"/>
  <c r="H19" i="24"/>
  <c r="H17" i="24"/>
  <c r="H16" i="24"/>
  <c r="H15" i="24"/>
  <c r="H30" i="5"/>
  <c r="H29" i="5"/>
  <c r="H28" i="5"/>
  <c r="H25" i="5"/>
  <c r="H24" i="5"/>
  <c r="H23" i="5"/>
  <c r="H22" i="5"/>
  <c r="H19" i="5"/>
  <c r="H16" i="5"/>
  <c r="H15" i="5"/>
  <c r="H14" i="5"/>
  <c r="H25" i="23"/>
  <c r="H24" i="23"/>
  <c r="H23" i="23"/>
  <c r="H22" i="23"/>
  <c r="H20" i="23"/>
  <c r="H19" i="23"/>
  <c r="H16" i="23"/>
  <c r="H15" i="23"/>
  <c r="H14" i="23"/>
  <c r="H30" i="4"/>
  <c r="H29" i="4"/>
  <c r="H28" i="4"/>
  <c r="H25" i="4"/>
  <c r="H24" i="4"/>
  <c r="H23" i="4"/>
  <c r="H22" i="4"/>
  <c r="H20" i="4"/>
  <c r="H19" i="4"/>
  <c r="H17" i="4"/>
  <c r="H16" i="4"/>
  <c r="H15" i="4"/>
  <c r="H14" i="4"/>
  <c r="H30" i="17"/>
  <c r="H29" i="17"/>
  <c r="H28" i="17"/>
  <c r="H25" i="17"/>
  <c r="H24" i="17"/>
  <c r="H23" i="17"/>
  <c r="H22" i="17"/>
  <c r="H20" i="17"/>
  <c r="H19" i="17"/>
  <c r="H17" i="17"/>
  <c r="H16" i="17"/>
  <c r="H15" i="17"/>
  <c r="H14" i="17"/>
  <c r="H30" i="21"/>
  <c r="H29" i="21"/>
  <c r="H28" i="21"/>
  <c r="H25" i="21"/>
  <c r="H24" i="21"/>
  <c r="H23" i="21"/>
  <c r="H22" i="21"/>
  <c r="H20" i="21"/>
  <c r="H19" i="21"/>
  <c r="H17" i="21"/>
  <c r="H16" i="21"/>
  <c r="H15" i="21"/>
  <c r="H14" i="21"/>
  <c r="H30" i="22"/>
  <c r="H29" i="22"/>
  <c r="H28" i="22"/>
  <c r="H25" i="22"/>
  <c r="H24" i="22"/>
  <c r="H23" i="22"/>
  <c r="H22" i="22"/>
  <c r="H19" i="22"/>
  <c r="H16" i="22"/>
  <c r="H15" i="22"/>
  <c r="H14" i="22"/>
  <c r="H30" i="14"/>
  <c r="H29" i="14"/>
  <c r="H28" i="14"/>
  <c r="H25" i="14"/>
  <c r="H24" i="14"/>
  <c r="H23" i="14"/>
  <c r="H22" i="14"/>
  <c r="H20" i="14"/>
  <c r="H19" i="14"/>
  <c r="H17" i="14"/>
  <c r="H16" i="14"/>
  <c r="H15" i="14"/>
  <c r="H14" i="14"/>
  <c r="H22" i="15"/>
  <c r="H20" i="15"/>
  <c r="H19" i="15"/>
  <c r="H17" i="15"/>
  <c r="H16" i="15"/>
  <c r="H15" i="15"/>
  <c r="H14" i="15"/>
  <c r="H35" i="11"/>
  <c r="H34" i="11"/>
  <c r="H33" i="11"/>
  <c r="H25" i="11"/>
  <c r="H24" i="11"/>
  <c r="H23" i="11"/>
  <c r="H22" i="11"/>
  <c r="H20" i="11"/>
  <c r="H19" i="11"/>
  <c r="H17" i="11"/>
  <c r="H16" i="11"/>
  <c r="H15" i="11"/>
  <c r="H14" i="11"/>
  <c r="H30" i="12"/>
  <c r="H29" i="12"/>
  <c r="H28" i="12"/>
  <c r="H25" i="12"/>
  <c r="H24" i="12"/>
  <c r="H23" i="12"/>
  <c r="H22" i="12"/>
  <c r="H20" i="12"/>
  <c r="H19" i="12"/>
  <c r="H17" i="12"/>
  <c r="H16" i="12"/>
  <c r="H15" i="12"/>
  <c r="H14" i="12"/>
  <c r="H30" i="18"/>
  <c r="H29" i="18"/>
  <c r="H28" i="18"/>
  <c r="H25" i="18"/>
  <c r="H24" i="18"/>
  <c r="H23" i="18"/>
  <c r="H22" i="18"/>
  <c r="H20" i="18"/>
  <c r="H19" i="18"/>
  <c r="H17" i="18"/>
  <c r="H16" i="18"/>
  <c r="H15" i="18"/>
  <c r="H14" i="18"/>
  <c r="H30" i="9"/>
  <c r="H29" i="9"/>
  <c r="H28" i="9"/>
  <c r="H25" i="9"/>
  <c r="H24" i="9"/>
  <c r="H23" i="9"/>
  <c r="H22" i="9"/>
  <c r="H20" i="9"/>
  <c r="H19" i="9"/>
  <c r="H17" i="9"/>
  <c r="H16" i="9"/>
  <c r="H15" i="9"/>
  <c r="H14" i="9"/>
  <c r="H30" i="8"/>
  <c r="H29" i="8"/>
  <c r="H28" i="8"/>
  <c r="H25" i="8"/>
  <c r="H24" i="8"/>
  <c r="H23" i="8"/>
  <c r="H22" i="8"/>
  <c r="H20" i="8"/>
  <c r="H19" i="8"/>
  <c r="H17" i="8"/>
  <c r="H16" i="8"/>
  <c r="H15" i="8"/>
  <c r="H14" i="8"/>
  <c r="H19" i="7"/>
  <c r="H20" i="7"/>
  <c r="H30" i="7"/>
  <c r="H29" i="7"/>
  <c r="H28" i="7"/>
  <c r="H25" i="7"/>
  <c r="H24" i="7"/>
  <c r="H23" i="7"/>
  <c r="H22" i="7"/>
  <c r="H17" i="7"/>
  <c r="H16" i="7"/>
  <c r="H15" i="7"/>
  <c r="H14" i="7"/>
  <c r="K14" i="23" l="1"/>
  <c r="J21" i="17" l="1"/>
  <c r="K21" i="17"/>
  <c r="J18" i="17"/>
  <c r="K18" i="17"/>
  <c r="J21" i="24"/>
  <c r="K21" i="24"/>
  <c r="J18" i="24"/>
  <c r="K18" i="24"/>
  <c r="J21" i="13"/>
  <c r="K21" i="13"/>
  <c r="J18" i="13"/>
  <c r="K18" i="13"/>
  <c r="J14" i="8" l="1"/>
  <c r="K30" i="7"/>
  <c r="J30" i="7"/>
  <c r="K29" i="7"/>
  <c r="J29" i="7"/>
  <c r="K28" i="7"/>
  <c r="J28" i="7"/>
  <c r="K25" i="7"/>
  <c r="J25" i="7"/>
  <c r="K24" i="7"/>
  <c r="J24" i="7"/>
  <c r="K23" i="7"/>
  <c r="J23" i="7"/>
  <c r="K22" i="7"/>
  <c r="J22" i="7"/>
  <c r="K20" i="7"/>
  <c r="J20" i="7"/>
  <c r="K19" i="7"/>
  <c r="J19" i="7"/>
  <c r="K17" i="7"/>
  <c r="J17" i="7"/>
  <c r="K16" i="7"/>
  <c r="J16" i="7"/>
  <c r="K15" i="7"/>
  <c r="J15" i="7"/>
  <c r="K14" i="7"/>
  <c r="J14" i="7"/>
  <c r="K30" i="8"/>
  <c r="J30" i="8"/>
  <c r="K29" i="8"/>
  <c r="J29" i="8"/>
  <c r="K28" i="8"/>
  <c r="J28" i="8"/>
  <c r="K25" i="8"/>
  <c r="J25" i="8"/>
  <c r="K24" i="8"/>
  <c r="J24" i="8"/>
  <c r="K23" i="8"/>
  <c r="J23" i="8"/>
  <c r="K22" i="8"/>
  <c r="J22" i="8"/>
  <c r="K20" i="8"/>
  <c r="J20" i="8"/>
  <c r="K19" i="8"/>
  <c r="J19" i="8"/>
  <c r="K17" i="8"/>
  <c r="J17" i="8"/>
  <c r="K16" i="8"/>
  <c r="J16" i="8"/>
  <c r="K15" i="8"/>
  <c r="J15" i="8"/>
  <c r="K14" i="8"/>
  <c r="K30" i="9"/>
  <c r="J30" i="9"/>
  <c r="K29" i="9"/>
  <c r="J29" i="9"/>
  <c r="K28" i="9"/>
  <c r="J28" i="9"/>
  <c r="K25" i="9"/>
  <c r="J25" i="9"/>
  <c r="K24" i="9"/>
  <c r="J24" i="9"/>
  <c r="K23" i="9"/>
  <c r="J23" i="9"/>
  <c r="K22" i="9"/>
  <c r="J22" i="9"/>
  <c r="K20" i="9"/>
  <c r="J20" i="9"/>
  <c r="K19" i="9"/>
  <c r="J19" i="9"/>
  <c r="K17" i="9"/>
  <c r="J17" i="9"/>
  <c r="K16" i="9"/>
  <c r="J16" i="9"/>
  <c r="K15" i="9"/>
  <c r="J15" i="9"/>
  <c r="K14" i="9"/>
  <c r="J14" i="9"/>
  <c r="K30" i="18"/>
  <c r="J30" i="18"/>
  <c r="K29" i="18"/>
  <c r="J29" i="18"/>
  <c r="K28" i="18"/>
  <c r="J28" i="18"/>
  <c r="K25" i="18"/>
  <c r="J25" i="18"/>
  <c r="K24" i="18"/>
  <c r="J24" i="18"/>
  <c r="K23" i="18"/>
  <c r="J23" i="18"/>
  <c r="K22" i="18"/>
  <c r="J22" i="18"/>
  <c r="K20" i="18"/>
  <c r="J20" i="18"/>
  <c r="K19" i="18"/>
  <c r="J19" i="18"/>
  <c r="K17" i="18"/>
  <c r="J17" i="18"/>
  <c r="K16" i="18"/>
  <c r="J16" i="18"/>
  <c r="K15" i="18"/>
  <c r="J15" i="18"/>
  <c r="K14" i="18"/>
  <c r="J14" i="18"/>
  <c r="K30" i="12"/>
  <c r="J30" i="12"/>
  <c r="K29" i="12"/>
  <c r="J29" i="12"/>
  <c r="K28" i="12"/>
  <c r="J28" i="12"/>
  <c r="K25" i="12"/>
  <c r="J25" i="12"/>
  <c r="K24" i="12"/>
  <c r="J24" i="12"/>
  <c r="K23" i="12"/>
  <c r="J23" i="12"/>
  <c r="K22" i="12"/>
  <c r="J22" i="12"/>
  <c r="K20" i="12"/>
  <c r="J20" i="12"/>
  <c r="K19" i="12"/>
  <c r="J19" i="12"/>
  <c r="K17" i="12"/>
  <c r="J17" i="12"/>
  <c r="K16" i="12"/>
  <c r="J16" i="12"/>
  <c r="K15" i="12"/>
  <c r="J15" i="12"/>
  <c r="K14" i="12"/>
  <c r="J14" i="12"/>
  <c r="K35" i="11"/>
  <c r="J35" i="11"/>
  <c r="K34" i="11"/>
  <c r="J34" i="11"/>
  <c r="K33" i="11"/>
  <c r="J33" i="11"/>
  <c r="K25" i="11"/>
  <c r="J25" i="11"/>
  <c r="K24" i="11"/>
  <c r="J24" i="11"/>
  <c r="K23" i="11"/>
  <c r="J23" i="11"/>
  <c r="K22" i="11"/>
  <c r="J22" i="11"/>
  <c r="K20" i="11"/>
  <c r="J20" i="11"/>
  <c r="K19" i="11"/>
  <c r="J19" i="11"/>
  <c r="K17" i="11"/>
  <c r="J17" i="11"/>
  <c r="K16" i="11"/>
  <c r="J16" i="11"/>
  <c r="K15" i="11"/>
  <c r="J15" i="11"/>
  <c r="K14" i="11"/>
  <c r="J14" i="11"/>
  <c r="K22" i="15"/>
  <c r="J22" i="15"/>
  <c r="K20" i="15"/>
  <c r="J20" i="15"/>
  <c r="K19" i="15"/>
  <c r="J19" i="15"/>
  <c r="K17" i="15"/>
  <c r="J17" i="15"/>
  <c r="K16" i="15"/>
  <c r="J16" i="15"/>
  <c r="K15" i="15"/>
  <c r="J15" i="15"/>
  <c r="K14" i="15"/>
  <c r="J14" i="15"/>
  <c r="K30" i="14"/>
  <c r="J30" i="14"/>
  <c r="K29" i="14"/>
  <c r="J29" i="14"/>
  <c r="K28" i="14"/>
  <c r="J28" i="14"/>
  <c r="K25" i="14"/>
  <c r="J25" i="14"/>
  <c r="K24" i="14"/>
  <c r="J24" i="14"/>
  <c r="K23" i="14"/>
  <c r="J23" i="14"/>
  <c r="K22" i="14"/>
  <c r="J22" i="14"/>
  <c r="K20" i="14"/>
  <c r="J20" i="14"/>
  <c r="K19" i="14"/>
  <c r="J19" i="14"/>
  <c r="K17" i="14"/>
  <c r="J17" i="14"/>
  <c r="K16" i="14"/>
  <c r="J16" i="14"/>
  <c r="K15" i="14"/>
  <c r="J15" i="14"/>
  <c r="K14" i="14"/>
  <c r="J14" i="14"/>
  <c r="K30" i="22"/>
  <c r="J30" i="22"/>
  <c r="K29" i="22"/>
  <c r="J29" i="22"/>
  <c r="K28" i="22"/>
  <c r="J28" i="22"/>
  <c r="K25" i="22"/>
  <c r="J25" i="22"/>
  <c r="K24" i="22"/>
  <c r="J24" i="22"/>
  <c r="K23" i="22"/>
  <c r="J23" i="22"/>
  <c r="K22" i="22"/>
  <c r="J22" i="22"/>
  <c r="K19" i="22"/>
  <c r="J19" i="22"/>
  <c r="K16" i="22"/>
  <c r="J16" i="22"/>
  <c r="K15" i="22"/>
  <c r="J15" i="22"/>
  <c r="K14" i="22"/>
  <c r="J14" i="22"/>
  <c r="K30" i="21"/>
  <c r="J30" i="21"/>
  <c r="K29" i="21"/>
  <c r="J29" i="21"/>
  <c r="K28" i="21"/>
  <c r="J28" i="21"/>
  <c r="K25" i="21"/>
  <c r="J25" i="21"/>
  <c r="K24" i="21"/>
  <c r="J24" i="21"/>
  <c r="K23" i="21"/>
  <c r="J23" i="21"/>
  <c r="K22" i="21"/>
  <c r="J22" i="21"/>
  <c r="K20" i="21"/>
  <c r="J20" i="21"/>
  <c r="K19" i="21"/>
  <c r="J19" i="21"/>
  <c r="K17" i="21"/>
  <c r="J17" i="21"/>
  <c r="K16" i="21"/>
  <c r="J16" i="21"/>
  <c r="K15" i="21"/>
  <c r="J15" i="21"/>
  <c r="K14" i="21"/>
  <c r="J14" i="21"/>
  <c r="K30" i="17"/>
  <c r="J30" i="17"/>
  <c r="K29" i="17"/>
  <c r="J29" i="17"/>
  <c r="K28" i="17"/>
  <c r="J28" i="17"/>
  <c r="K25" i="17"/>
  <c r="J25" i="17"/>
  <c r="K24" i="17"/>
  <c r="J24" i="17"/>
  <c r="K23" i="17"/>
  <c r="J23" i="17"/>
  <c r="K22" i="17"/>
  <c r="J22" i="17"/>
  <c r="K20" i="17"/>
  <c r="J20" i="17"/>
  <c r="K19" i="17"/>
  <c r="J19" i="17"/>
  <c r="K17" i="17"/>
  <c r="J17" i="17"/>
  <c r="K16" i="17"/>
  <c r="J16" i="17"/>
  <c r="K15" i="17"/>
  <c r="J15" i="17"/>
  <c r="K14" i="17"/>
  <c r="J14" i="17"/>
  <c r="K30" i="4"/>
  <c r="J30" i="4"/>
  <c r="K29" i="4"/>
  <c r="J29" i="4"/>
  <c r="K28" i="4"/>
  <c r="J28" i="4"/>
  <c r="K25" i="4"/>
  <c r="J25" i="4"/>
  <c r="K24" i="4"/>
  <c r="J24" i="4"/>
  <c r="K23" i="4"/>
  <c r="J23" i="4"/>
  <c r="K22" i="4"/>
  <c r="J22" i="4"/>
  <c r="K20" i="4"/>
  <c r="J20" i="4"/>
  <c r="K19" i="4"/>
  <c r="J19" i="4"/>
  <c r="K17" i="4"/>
  <c r="J17" i="4"/>
  <c r="K16" i="4"/>
  <c r="J16" i="4"/>
  <c r="K15" i="4"/>
  <c r="J15" i="4"/>
  <c r="K14" i="4"/>
  <c r="J14" i="4"/>
  <c r="K25" i="23"/>
  <c r="J25" i="23"/>
  <c r="K24" i="23"/>
  <c r="J24" i="23"/>
  <c r="K23" i="23"/>
  <c r="J23" i="23"/>
  <c r="K22" i="23"/>
  <c r="J22" i="23"/>
  <c r="K19" i="23"/>
  <c r="J19" i="23"/>
  <c r="K16" i="23"/>
  <c r="J16" i="23"/>
  <c r="K15" i="23"/>
  <c r="J15" i="23"/>
  <c r="J14" i="23"/>
  <c r="K30" i="5"/>
  <c r="J30" i="5"/>
  <c r="K29" i="5"/>
  <c r="J29" i="5"/>
  <c r="K28" i="5"/>
  <c r="J28" i="5"/>
  <c r="K25" i="5"/>
  <c r="J25" i="5"/>
  <c r="K24" i="5"/>
  <c r="J24" i="5"/>
  <c r="K23" i="5"/>
  <c r="J23" i="5"/>
  <c r="K22" i="5"/>
  <c r="J22" i="5"/>
  <c r="K19" i="5"/>
  <c r="J19" i="5"/>
  <c r="K16" i="5"/>
  <c r="J16" i="5"/>
  <c r="K15" i="5"/>
  <c r="J15" i="5"/>
  <c r="K14" i="5"/>
  <c r="J14" i="5"/>
  <c r="K30" i="24"/>
  <c r="J30" i="24"/>
  <c r="K29" i="24"/>
  <c r="J29" i="24"/>
  <c r="K28" i="24"/>
  <c r="J28" i="24"/>
  <c r="K25" i="24"/>
  <c r="J25" i="24"/>
  <c r="K24" i="24"/>
  <c r="J24" i="24"/>
  <c r="K23" i="24"/>
  <c r="J23" i="24"/>
  <c r="K22" i="24"/>
  <c r="J22" i="24"/>
  <c r="K20" i="24"/>
  <c r="J20" i="24"/>
  <c r="K19" i="24"/>
  <c r="J19" i="24"/>
  <c r="K17" i="24"/>
  <c r="J17" i="24"/>
  <c r="K16" i="24"/>
  <c r="J16" i="24"/>
  <c r="K15" i="24"/>
  <c r="J15" i="24"/>
  <c r="K30" i="19"/>
  <c r="J30" i="19"/>
  <c r="K29" i="19"/>
  <c r="J29" i="19"/>
  <c r="K28" i="19"/>
  <c r="J28" i="19"/>
  <c r="K25" i="19"/>
  <c r="J25" i="19"/>
  <c r="K24" i="19"/>
  <c r="J24" i="19"/>
  <c r="K23" i="19"/>
  <c r="J23" i="19"/>
  <c r="K22" i="19"/>
  <c r="J22" i="19"/>
  <c r="K20" i="19"/>
  <c r="J20" i="19"/>
  <c r="K19" i="19"/>
  <c r="J19" i="19"/>
  <c r="K17" i="19"/>
  <c r="J17" i="19"/>
  <c r="K16" i="19"/>
  <c r="J16" i="19"/>
  <c r="K15" i="19"/>
  <c r="J15" i="19"/>
  <c r="K14" i="19"/>
  <c r="J14" i="19"/>
  <c r="K30" i="16"/>
  <c r="J30" i="16"/>
  <c r="K29" i="16"/>
  <c r="J29" i="16"/>
  <c r="K28" i="16"/>
  <c r="J28" i="16"/>
  <c r="K25" i="16"/>
  <c r="J25" i="16"/>
  <c r="K24" i="16"/>
  <c r="J24" i="16"/>
  <c r="K23" i="16"/>
  <c r="J23" i="16"/>
  <c r="K22" i="16"/>
  <c r="J22" i="16"/>
  <c r="K19" i="16"/>
  <c r="J19" i="16"/>
  <c r="K16" i="16"/>
  <c r="J16" i="16"/>
  <c r="K15" i="16"/>
  <c r="J15" i="16"/>
  <c r="K14" i="16"/>
  <c r="J14" i="16"/>
  <c r="K30" i="25"/>
  <c r="J30" i="25"/>
  <c r="K29" i="25"/>
  <c r="J29" i="25"/>
  <c r="K28" i="25"/>
  <c r="J28" i="25"/>
  <c r="K25" i="25"/>
  <c r="J25" i="25"/>
  <c r="K24" i="25"/>
  <c r="J24" i="25"/>
  <c r="K23" i="25"/>
  <c r="J23" i="25"/>
  <c r="K22" i="25"/>
  <c r="J22" i="25"/>
  <c r="K20" i="25"/>
  <c r="J20" i="25"/>
  <c r="K19" i="25"/>
  <c r="J19" i="25"/>
  <c r="K17" i="25"/>
  <c r="J17" i="25"/>
  <c r="K16" i="25"/>
  <c r="J16" i="25"/>
  <c r="K15" i="25"/>
  <c r="J15" i="25"/>
  <c r="K14" i="25"/>
  <c r="J14" i="25"/>
  <c r="K30" i="13"/>
  <c r="J30" i="13"/>
  <c r="K29" i="13"/>
  <c r="J29" i="13"/>
  <c r="K28" i="13"/>
  <c r="J28" i="13"/>
  <c r="K25" i="13"/>
  <c r="J25" i="13"/>
  <c r="K24" i="13"/>
  <c r="J24" i="13"/>
  <c r="K23" i="13"/>
  <c r="J23" i="13"/>
  <c r="K22" i="13"/>
  <c r="J22" i="13"/>
  <c r="K20" i="13"/>
  <c r="J20" i="13"/>
  <c r="K19" i="13"/>
  <c r="J19" i="13"/>
  <c r="K17" i="13"/>
  <c r="J17" i="13"/>
  <c r="K16" i="13"/>
  <c r="J16" i="13"/>
  <c r="K15" i="13"/>
  <c r="J15" i="13"/>
  <c r="K14" i="13"/>
  <c r="J14" i="13"/>
  <c r="K30" i="20"/>
  <c r="J30" i="20"/>
  <c r="K29" i="20"/>
  <c r="J29" i="20"/>
  <c r="K28" i="20"/>
  <c r="J28" i="20"/>
  <c r="K25" i="20"/>
  <c r="J25" i="20"/>
  <c r="K24" i="20"/>
  <c r="J24" i="20"/>
  <c r="K23" i="20"/>
  <c r="J23" i="20"/>
  <c r="K22" i="20"/>
  <c r="J22" i="20"/>
  <c r="K19" i="20"/>
  <c r="J19" i="20"/>
  <c r="K16" i="20"/>
  <c r="J16" i="20"/>
  <c r="K15" i="20"/>
  <c r="J15" i="20"/>
  <c r="K14" i="20"/>
  <c r="J14" i="20"/>
  <c r="J97" i="7" l="1"/>
  <c r="J96" i="7"/>
  <c r="J95" i="7"/>
  <c r="J94" i="7"/>
  <c r="J93" i="7"/>
  <c r="J92" i="7"/>
  <c r="J91" i="7"/>
  <c r="J90" i="7"/>
  <c r="J89" i="7"/>
  <c r="J97" i="8"/>
  <c r="J96" i="8"/>
  <c r="J95" i="8"/>
  <c r="J94" i="8"/>
  <c r="J93" i="8"/>
  <c r="J92" i="8"/>
  <c r="J91" i="8"/>
  <c r="J90" i="8"/>
  <c r="J89" i="8"/>
  <c r="J97" i="9"/>
  <c r="J96" i="9"/>
  <c r="J95" i="9"/>
  <c r="J94" i="9"/>
  <c r="J93" i="9"/>
  <c r="J92" i="9"/>
  <c r="J91" i="9"/>
  <c r="J90" i="9"/>
  <c r="J89" i="9"/>
  <c r="J97" i="18"/>
  <c r="J96" i="18"/>
  <c r="J95" i="18"/>
  <c r="J94" i="18"/>
  <c r="J93" i="18"/>
  <c r="J92" i="18"/>
  <c r="J91" i="18"/>
  <c r="J90" i="18"/>
  <c r="J89" i="18"/>
  <c r="J97" i="14"/>
  <c r="J96" i="14"/>
  <c r="J95" i="14"/>
  <c r="J94" i="14"/>
  <c r="J93" i="14"/>
  <c r="J92" i="14"/>
  <c r="J91" i="14"/>
  <c r="J90" i="14"/>
  <c r="J89" i="14"/>
  <c r="J97" i="17"/>
  <c r="J96" i="17"/>
  <c r="J95" i="17"/>
  <c r="J94" i="17"/>
  <c r="J93" i="17"/>
  <c r="J92" i="17"/>
  <c r="J91" i="17"/>
  <c r="J90" i="17"/>
  <c r="J89" i="17"/>
  <c r="J97" i="19"/>
  <c r="J96" i="19"/>
  <c r="J95" i="19"/>
  <c r="J94" i="19"/>
  <c r="J93" i="19"/>
  <c r="J92" i="19"/>
  <c r="J91" i="19"/>
  <c r="J90" i="19"/>
  <c r="J89" i="19"/>
  <c r="J57" i="20"/>
  <c r="J56" i="20"/>
  <c r="J55" i="20"/>
  <c r="J54" i="20"/>
  <c r="J53" i="20"/>
  <c r="J52" i="20"/>
  <c r="J51" i="20"/>
  <c r="J50" i="20"/>
  <c r="J49" i="20"/>
  <c r="J63" i="7"/>
  <c r="J64" i="7"/>
  <c r="J65" i="7"/>
  <c r="J66" i="7"/>
  <c r="J67" i="7"/>
  <c r="J68" i="7"/>
  <c r="J69" i="7"/>
  <c r="J70" i="7"/>
  <c r="J63" i="8"/>
  <c r="J64" i="8"/>
  <c r="J65" i="8"/>
  <c r="J66" i="8"/>
  <c r="J67" i="8"/>
  <c r="J68" i="8"/>
  <c r="J69" i="8"/>
  <c r="J70" i="8"/>
  <c r="J63" i="9"/>
  <c r="J64" i="9"/>
  <c r="J65" i="9"/>
  <c r="J66" i="9"/>
  <c r="J67" i="9"/>
  <c r="J68" i="9"/>
  <c r="J69" i="9"/>
  <c r="J70" i="9"/>
  <c r="J63" i="18"/>
  <c r="J64" i="18"/>
  <c r="J65" i="18"/>
  <c r="J66" i="18"/>
  <c r="J67" i="18"/>
  <c r="J68" i="18"/>
  <c r="J69" i="18"/>
  <c r="J70" i="18"/>
  <c r="J63" i="12"/>
  <c r="J64" i="12"/>
  <c r="J65" i="12"/>
  <c r="J66" i="12"/>
  <c r="J67" i="12"/>
  <c r="J68" i="12"/>
  <c r="J69" i="12"/>
  <c r="J70" i="12"/>
  <c r="J73" i="11"/>
  <c r="J74" i="11"/>
  <c r="J75" i="11"/>
  <c r="J76" i="11"/>
  <c r="J77" i="11"/>
  <c r="J78" i="11"/>
  <c r="J79" i="11"/>
  <c r="J80" i="11"/>
  <c r="J53" i="15"/>
  <c r="J54" i="15"/>
  <c r="J55" i="15"/>
  <c r="J56" i="15"/>
  <c r="J57" i="15"/>
  <c r="J58" i="15"/>
  <c r="J59" i="15"/>
  <c r="J60" i="15"/>
  <c r="J63" i="14"/>
  <c r="J64" i="14"/>
  <c r="J65" i="14"/>
  <c r="J66" i="14"/>
  <c r="J67" i="14"/>
  <c r="J68" i="14"/>
  <c r="J69" i="14"/>
  <c r="J70" i="14"/>
  <c r="J63" i="22"/>
  <c r="J64" i="22"/>
  <c r="J65" i="22"/>
  <c r="J66" i="22"/>
  <c r="J67" i="22"/>
  <c r="J68" i="22"/>
  <c r="J69" i="22"/>
  <c r="J70" i="22"/>
  <c r="J63" i="21"/>
  <c r="J64" i="21"/>
  <c r="J65" i="21"/>
  <c r="J66" i="21"/>
  <c r="J67" i="21"/>
  <c r="J68" i="21"/>
  <c r="J69" i="21"/>
  <c r="J70" i="21"/>
  <c r="J63" i="17"/>
  <c r="J64" i="17"/>
  <c r="J65" i="17"/>
  <c r="J66" i="17"/>
  <c r="J67" i="17"/>
  <c r="J68" i="17"/>
  <c r="J69" i="17"/>
  <c r="J70" i="17"/>
  <c r="J31" i="10"/>
  <c r="J32" i="10"/>
  <c r="J33" i="10"/>
  <c r="J34" i="10"/>
  <c r="J35" i="10"/>
  <c r="J36" i="10"/>
  <c r="J37" i="10"/>
  <c r="J38" i="10"/>
  <c r="J63" i="4"/>
  <c r="J64" i="4"/>
  <c r="J65" i="4"/>
  <c r="J66" i="4"/>
  <c r="J67" i="4"/>
  <c r="J68" i="4"/>
  <c r="J69" i="4"/>
  <c r="J70" i="4"/>
  <c r="J63" i="5"/>
  <c r="J64" i="5"/>
  <c r="J65" i="5"/>
  <c r="J66" i="5"/>
  <c r="J67" i="5"/>
  <c r="J68" i="5"/>
  <c r="J69" i="5"/>
  <c r="J70" i="5"/>
  <c r="J63" i="19"/>
  <c r="J64" i="19"/>
  <c r="J65" i="19"/>
  <c r="J66" i="19"/>
  <c r="J67" i="19"/>
  <c r="J68" i="19"/>
  <c r="J69" i="19"/>
  <c r="J70" i="19"/>
  <c r="J63" i="13"/>
  <c r="J64" i="13"/>
  <c r="J65" i="13"/>
  <c r="J66" i="13"/>
  <c r="J67" i="13"/>
  <c r="J68" i="13"/>
  <c r="J69" i="13"/>
  <c r="J70" i="13"/>
  <c r="J62" i="7"/>
  <c r="J62" i="8"/>
  <c r="J62" i="9"/>
  <c r="J62" i="18"/>
  <c r="J62" i="12"/>
  <c r="J72" i="11"/>
  <c r="J52" i="15"/>
  <c r="J62" i="14"/>
  <c r="J62" i="22"/>
  <c r="J62" i="21"/>
  <c r="J62" i="17"/>
  <c r="J30" i="10"/>
  <c r="J62" i="4"/>
  <c r="J62" i="5"/>
  <c r="J62" i="19"/>
  <c r="J62" i="13"/>
  <c r="K90" i="7"/>
  <c r="K91" i="7"/>
  <c r="K92" i="7"/>
  <c r="K93" i="7"/>
  <c r="K94" i="7"/>
  <c r="K95" i="7"/>
  <c r="K96" i="7"/>
  <c r="K97" i="7"/>
  <c r="K90" i="8"/>
  <c r="K91" i="8"/>
  <c r="K92" i="8"/>
  <c r="K93" i="8"/>
  <c r="K94" i="8"/>
  <c r="K95" i="8"/>
  <c r="K96" i="8"/>
  <c r="K97" i="8"/>
  <c r="K90" i="9"/>
  <c r="K91" i="9"/>
  <c r="K92" i="9"/>
  <c r="K93" i="9"/>
  <c r="K94" i="9"/>
  <c r="K95" i="9"/>
  <c r="K96" i="9"/>
  <c r="K97" i="9"/>
  <c r="K90" i="18"/>
  <c r="K91" i="18"/>
  <c r="K92" i="18"/>
  <c r="K93" i="18"/>
  <c r="K94" i="18"/>
  <c r="K95" i="18"/>
  <c r="K96" i="18"/>
  <c r="K97" i="18"/>
  <c r="K90" i="14"/>
  <c r="K91" i="14"/>
  <c r="K92" i="14"/>
  <c r="K93" i="14"/>
  <c r="K94" i="14"/>
  <c r="K95" i="14"/>
  <c r="K96" i="14"/>
  <c r="K97" i="14"/>
  <c r="K90" i="17"/>
  <c r="K91" i="17"/>
  <c r="K92" i="17"/>
  <c r="K93" i="17"/>
  <c r="K94" i="17"/>
  <c r="K95" i="17"/>
  <c r="K96" i="17"/>
  <c r="K97" i="17"/>
  <c r="K90" i="19"/>
  <c r="K91" i="19"/>
  <c r="K92" i="19"/>
  <c r="K93" i="19"/>
  <c r="K94" i="19"/>
  <c r="K95" i="19"/>
  <c r="K96" i="19"/>
  <c r="K97" i="19"/>
  <c r="K50" i="20"/>
  <c r="K51" i="20"/>
  <c r="K52" i="20"/>
  <c r="K53" i="20"/>
  <c r="K54" i="20"/>
  <c r="K55" i="20"/>
  <c r="K56" i="20"/>
  <c r="K57" i="20"/>
  <c r="K89" i="7"/>
  <c r="K89" i="8"/>
  <c r="K89" i="9"/>
  <c r="K89" i="18"/>
  <c r="K89" i="14"/>
  <c r="K89" i="17"/>
  <c r="K89" i="19"/>
  <c r="K49" i="20"/>
  <c r="K63" i="7"/>
  <c r="K64" i="7"/>
  <c r="K65" i="7"/>
  <c r="K66" i="7"/>
  <c r="K67" i="7"/>
  <c r="K68" i="7"/>
  <c r="K69" i="7"/>
  <c r="K70" i="7"/>
  <c r="K63" i="8"/>
  <c r="K64" i="8"/>
  <c r="K65" i="8"/>
  <c r="K66" i="8"/>
  <c r="K67" i="8"/>
  <c r="K68" i="8"/>
  <c r="K69" i="8"/>
  <c r="K70" i="8"/>
  <c r="K63" i="9"/>
  <c r="K64" i="9"/>
  <c r="K65" i="9"/>
  <c r="K66" i="9"/>
  <c r="K67" i="9"/>
  <c r="K68" i="9"/>
  <c r="K69" i="9"/>
  <c r="K70" i="9"/>
  <c r="K63" i="18"/>
  <c r="K64" i="18"/>
  <c r="K65" i="18"/>
  <c r="K66" i="18"/>
  <c r="K67" i="18"/>
  <c r="K68" i="18"/>
  <c r="K69" i="18"/>
  <c r="K70" i="18"/>
  <c r="K63" i="12"/>
  <c r="K64" i="12"/>
  <c r="K65" i="12"/>
  <c r="K66" i="12"/>
  <c r="K67" i="12"/>
  <c r="K68" i="12"/>
  <c r="K69" i="12"/>
  <c r="K70" i="12"/>
  <c r="K73" i="11"/>
  <c r="K74" i="11"/>
  <c r="K75" i="11"/>
  <c r="K76" i="11"/>
  <c r="K77" i="11"/>
  <c r="K78" i="11"/>
  <c r="K79" i="11"/>
  <c r="K80" i="11"/>
  <c r="K53" i="15"/>
  <c r="K54" i="15"/>
  <c r="K55" i="15"/>
  <c r="K56" i="15"/>
  <c r="K57" i="15"/>
  <c r="K58" i="15"/>
  <c r="K59" i="15"/>
  <c r="K60" i="15"/>
  <c r="K63" i="14"/>
  <c r="K64" i="14"/>
  <c r="K65" i="14"/>
  <c r="K66" i="14"/>
  <c r="K67" i="14"/>
  <c r="K68" i="14"/>
  <c r="K69" i="14"/>
  <c r="K70" i="14"/>
  <c r="K63" i="22"/>
  <c r="K64" i="22"/>
  <c r="K65" i="22"/>
  <c r="K66" i="22"/>
  <c r="K67" i="22"/>
  <c r="K68" i="22"/>
  <c r="K69" i="22"/>
  <c r="K70" i="22"/>
  <c r="K63" i="21"/>
  <c r="K64" i="21"/>
  <c r="K65" i="21"/>
  <c r="K66" i="21"/>
  <c r="K67" i="21"/>
  <c r="K68" i="21"/>
  <c r="K69" i="21"/>
  <c r="K70" i="21"/>
  <c r="K63" i="17"/>
  <c r="K64" i="17"/>
  <c r="K65" i="17"/>
  <c r="K66" i="17"/>
  <c r="K67" i="17"/>
  <c r="K68" i="17"/>
  <c r="K69" i="17"/>
  <c r="K70" i="17"/>
  <c r="K31" i="10"/>
  <c r="K32" i="10"/>
  <c r="K33" i="10"/>
  <c r="K34" i="10"/>
  <c r="K35" i="10"/>
  <c r="K36" i="10"/>
  <c r="K37" i="10"/>
  <c r="K38" i="10"/>
  <c r="K63" i="4"/>
  <c r="K64" i="4"/>
  <c r="K65" i="4"/>
  <c r="K66" i="4"/>
  <c r="K67" i="4"/>
  <c r="K68" i="4"/>
  <c r="K69" i="4"/>
  <c r="K70" i="4"/>
  <c r="K63" i="5"/>
  <c r="K64" i="5"/>
  <c r="K65" i="5"/>
  <c r="K66" i="5"/>
  <c r="K67" i="5"/>
  <c r="K68" i="5"/>
  <c r="K69" i="5"/>
  <c r="K70" i="5"/>
  <c r="K63" i="19"/>
  <c r="K64" i="19"/>
  <c r="K65" i="19"/>
  <c r="K66" i="19"/>
  <c r="K67" i="19"/>
  <c r="K68" i="19"/>
  <c r="K69" i="19"/>
  <c r="K70" i="19"/>
  <c r="K63" i="13"/>
  <c r="K64" i="13"/>
  <c r="K65" i="13"/>
  <c r="K66" i="13"/>
  <c r="K67" i="13"/>
  <c r="K68" i="13"/>
  <c r="K69" i="13"/>
  <c r="K70" i="13"/>
  <c r="K62" i="7"/>
  <c r="K62" i="8"/>
  <c r="K62" i="9"/>
  <c r="K62" i="18"/>
  <c r="K62" i="12"/>
  <c r="K72" i="11"/>
  <c r="K52" i="15"/>
  <c r="K62" i="14"/>
  <c r="K62" i="22"/>
  <c r="K62" i="21"/>
  <c r="K62" i="17"/>
  <c r="K30" i="10"/>
  <c r="K62" i="4"/>
  <c r="K62" i="5"/>
  <c r="K62" i="19"/>
  <c r="K62" i="13"/>
</calcChain>
</file>

<file path=xl/sharedStrings.xml><?xml version="1.0" encoding="utf-8"?>
<sst xmlns="http://schemas.openxmlformats.org/spreadsheetml/2006/main" count="14000" uniqueCount="279">
  <si>
    <t>µ</t>
  </si>
  <si>
    <t>Monster</t>
  </si>
  <si>
    <t>Nr.</t>
  </si>
  <si>
    <t>parameter</t>
  </si>
  <si>
    <t>eenheid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</si>
  <si>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</si>
  <si>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</si>
  <si>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</si>
  <si>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</si>
  <si>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</si>
  <si>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</si>
  <si>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</si>
  <si>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3</t>
  </si>
  <si>
    <t>gas</t>
  </si>
  <si>
    <t>CO2</t>
  </si>
  <si>
    <t>vol%</t>
  </si>
  <si>
    <t>stap 2</t>
  </si>
  <si>
    <t>stap 9</t>
  </si>
  <si>
    <t>O2</t>
  </si>
  <si>
    <t>stap 8</t>
  </si>
  <si>
    <t>stap 7</t>
  </si>
  <si>
    <t>stap 5</t>
  </si>
  <si>
    <t>stap 1</t>
  </si>
  <si>
    <t>NOx (uitgedrukt als NO2)</t>
  </si>
  <si>
    <t>mg/Nm³</t>
  </si>
  <si>
    <t>stap 6</t>
  </si>
  <si>
    <t>SO2</t>
  </si>
  <si>
    <t>stap 4</t>
  </si>
  <si>
    <t>CO</t>
  </si>
  <si>
    <t xml:space="preserve"> stap13</t>
  </si>
  <si>
    <t>TOC</t>
  </si>
  <si>
    <t>mgC/Nm³</t>
  </si>
  <si>
    <t xml:space="preserve"> stap12</t>
  </si>
  <si>
    <t xml:space="preserve"> stap11</t>
  </si>
  <si>
    <t xml:space="preserve"> stap10</t>
  </si>
  <si>
    <t xml:space="preserve"> stap9</t>
  </si>
  <si>
    <t xml:space="preserve"> stap8</t>
  </si>
  <si>
    <t xml:space="preserve"> stap7</t>
  </si>
  <si>
    <t xml:space="preserve"> stap6</t>
  </si>
  <si>
    <t xml:space="preserve"> stap5</t>
  </si>
  <si>
    <t xml:space="preserve"> stap4</t>
  </si>
  <si>
    <t xml:space="preserve"> stap3</t>
  </si>
  <si>
    <t xml:space="preserve"> stap2</t>
  </si>
  <si>
    <t xml:space="preserve"> stap1</t>
  </si>
  <si>
    <t>stof</t>
  </si>
  <si>
    <t>massatoename</t>
  </si>
  <si>
    <t>mg</t>
  </si>
  <si>
    <t>stof hoge conc 1e set filter 3</t>
  </si>
  <si>
    <t>stof hoge conc 1e set filter 2</t>
  </si>
  <si>
    <t>stof hoge conc 1e set filter 1</t>
  </si>
  <si>
    <t>stof lage conc 1e set filter 3</t>
  </si>
  <si>
    <t>stof lage conc 1e set filter 2</t>
  </si>
  <si>
    <t>stof lage conc 1e set filter 1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</si>
  <si>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</si>
  <si>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</si>
  <si>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</si>
  <si>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</si>
  <si>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</si>
  <si>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</si>
  <si>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</si>
  <si>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</si>
  <si>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</si>
  <si>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</si>
  <si>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</si>
  <si>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</si>
  <si>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</si>
  <si>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</si>
  <si>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</si>
  <si>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INFORMATIEVE STATISTISCHE VERWERKING</t>
  </si>
  <si>
    <t>Versie : 1</t>
  </si>
  <si>
    <t>% Afwijking
of Abs afwijking</t>
  </si>
  <si>
    <t>EVALUATIE TOV REFERENTIEWAARDE</t>
  </si>
  <si>
    <t>stof lage conc 1e set filter 4</t>
  </si>
  <si>
    <t>stof lage conc 1e set filter 5</t>
  </si>
  <si>
    <t>stof hoge conc 1e set filter 4</t>
  </si>
  <si>
    <t>stof hoge conc 1e set filter 5</t>
  </si>
  <si>
    <t>stof lage conc 2e set filter 1</t>
  </si>
  <si>
    <t>stof lage conc 2e set filter 2</t>
  </si>
  <si>
    <t>stof lage conc 2e set filter 3</t>
  </si>
  <si>
    <t>stof lage conc 2e set filter 4</t>
  </si>
  <si>
    <t>stof lage conc 2e set filter 5</t>
  </si>
  <si>
    <t>stof hoge conc 2e set filter 1</t>
  </si>
  <si>
    <t>stof hoge conc 2e set filter 2</t>
  </si>
  <si>
    <t>stof hoge conc 2e set filter 3</t>
  </si>
  <si>
    <t>stof hoge conc 2e set filter 4</t>
  </si>
  <si>
    <t>stof hoge conc 2e set filter 5</t>
  </si>
  <si>
    <t>52,43</t>
  </si>
  <si>
    <t>76,62</t>
  </si>
  <si>
    <t>98,55</t>
  </si>
  <si>
    <t>149,1</t>
  </si>
  <si>
    <t>138,7</t>
  </si>
  <si>
    <t>80,23</t>
  </si>
  <si>
    <t>29,59</t>
  </si>
  <si>
    <t>64,31</t>
  </si>
  <si>
    <t>108,1</t>
  </si>
  <si>
    <t>116,1</t>
  </si>
  <si>
    <t>45,76</t>
  </si>
  <si>
    <t>113,6</t>
  </si>
  <si>
    <t>23,92</t>
  </si>
  <si>
    <t>63,64</t>
  </si>
  <si>
    <t>98,14</t>
  </si>
  <si>
    <t>101,7</t>
  </si>
  <si>
    <t>60,89</t>
  </si>
  <si>
    <t>178,7</t>
  </si>
  <si>
    <t>61,86</t>
  </si>
  <si>
    <t>5,964</t>
  </si>
  <si>
    <t>5,952</t>
  </si>
  <si>
    <t>29,44</t>
  </si>
  <si>
    <t>81,98</t>
  </si>
  <si>
    <t>150,1</t>
  </si>
  <si>
    <t>108,9</t>
  </si>
  <si>
    <t>61,99</t>
  </si>
  <si>
    <t>105,6</t>
  </si>
  <si>
    <t>55,37</t>
  </si>
  <si>
    <t>71,11</t>
  </si>
  <si>
    <t>83,99</t>
  </si>
  <si>
    <t>178,8</t>
  </si>
  <si>
    <t>3,932</t>
  </si>
  <si>
    <t>5,747</t>
  </si>
  <si>
    <t>7,391</t>
  </si>
  <si>
    <t>11,18</t>
  </si>
  <si>
    <t>10,4</t>
  </si>
  <si>
    <t>6,017</t>
  </si>
  <si>
    <t>2,219</t>
  </si>
  <si>
    <t>4,823</t>
  </si>
  <si>
    <t>8,11</t>
  </si>
  <si>
    <t>8,704</t>
  </si>
  <si>
    <t>3,432</t>
  </si>
  <si>
    <t>8,519</t>
  </si>
  <si>
    <t>2,99</t>
  </si>
  <si>
    <t>4,773</t>
  </si>
  <si>
    <t>7,361</t>
  </si>
  <si>
    <t>7,624</t>
  </si>
  <si>
    <t>4,567</t>
  </si>
  <si>
    <t>13,41</t>
  </si>
  <si>
    <t>4,64</t>
  </si>
  <si>
    <t>0,4473</t>
  </si>
  <si>
    <t>0,4464</t>
  </si>
  <si>
    <t>2,208</t>
  </si>
  <si>
    <t>6,148</t>
  </si>
  <si>
    <t>11,26</t>
  </si>
  <si>
    <t>6,018</t>
  </si>
  <si>
    <t>8,705</t>
  </si>
  <si>
    <t>8,165</t>
  </si>
  <si>
    <t>4,649</t>
  </si>
  <si>
    <t>7,921</t>
  </si>
  <si>
    <t>4,152</t>
  </si>
  <si>
    <t>5,333</t>
  </si>
  <si>
    <t>6,299</t>
  </si>
  <si>
    <t>1,794</t>
  </si>
  <si>
    <t>0,15</t>
  </si>
  <si>
    <t/>
  </si>
  <si>
    <t>-</t>
  </si>
  <si>
    <t>&lt;1</t>
  </si>
  <si>
    <t>&lt;0,3</t>
  </si>
  <si>
    <t>&lt;0,5</t>
  </si>
  <si>
    <t>&lt; 0,5</t>
  </si>
  <si>
    <t>&lt;0,2</t>
  </si>
  <si>
    <t>1</t>
  </si>
  <si>
    <t>2</t>
  </si>
  <si>
    <t>2,098</t>
  </si>
  <si>
    <t>2,218</t>
  </si>
  <si>
    <t>2,362</t>
  </si>
  <si>
    <t>2,29</t>
  </si>
  <si>
    <t>2,979</t>
  </si>
  <si>
    <t>4,601</t>
  </si>
  <si>
    <t>11,21</t>
  </si>
  <si>
    <t>7,019</t>
  </si>
  <si>
    <t>11,04</t>
  </si>
  <si>
    <t>3,682</t>
  </si>
  <si>
    <t>4,12</t>
  </si>
  <si>
    <t>3,076</t>
  </si>
  <si>
    <t>2,22</t>
  </si>
  <si>
    <t>4,526</t>
  </si>
  <si>
    <t>3,966</t>
  </si>
  <si>
    <t>2,936</t>
  </si>
  <si>
    <t>1,979</t>
  </si>
  <si>
    <t>3,783</t>
  </si>
  <si>
    <t>4,765</t>
  </si>
  <si>
    <t>4,228</t>
  </si>
  <si>
    <t>2,374</t>
  </si>
  <si>
    <t>4,223</t>
  </si>
  <si>
    <t>3,234</t>
  </si>
  <si>
    <t>1,98</t>
  </si>
  <si>
    <t>4,81</t>
  </si>
  <si>
    <t>5,54</t>
  </si>
  <si>
    <t>2,596</t>
  </si>
  <si>
    <t>6,821</t>
  </si>
  <si>
    <t>3,505</t>
  </si>
  <si>
    <t>4,899</t>
  </si>
  <si>
    <t>8,425</t>
  </si>
  <si>
    <t>3,653</t>
  </si>
  <si>
    <t>8,455</t>
  </si>
  <si>
    <t>13,23</t>
  </si>
  <si>
    <t>6,632</t>
  </si>
  <si>
    <t>5,535</t>
  </si>
  <si>
    <t>6,138</t>
  </si>
  <si>
    <t>3,02</t>
  </si>
  <si>
    <t>2,278</t>
  </si>
  <si>
    <t>4,756</t>
  </si>
  <si>
    <t>4,078</t>
  </si>
  <si>
    <t>3,695</t>
  </si>
  <si>
    <t>1,265</t>
  </si>
  <si>
    <t>9,73</t>
  </si>
  <si>
    <t>0,1875</t>
  </si>
  <si>
    <t>0,1889</t>
  </si>
  <si>
    <t>2,077</t>
  </si>
  <si>
    <t>52,84</t>
  </si>
  <si>
    <t>77,23</t>
  </si>
  <si>
    <t>98,02</t>
  </si>
  <si>
    <t>34,96</t>
  </si>
  <si>
    <t>30,57</t>
  </si>
  <si>
    <t>31,69</t>
  </si>
  <si>
    <t>183</t>
  </si>
  <si>
    <t>161</t>
  </si>
  <si>
    <t>195,4</t>
  </si>
  <si>
    <t>92,34</t>
  </si>
  <si>
    <t>110,1</t>
  </si>
  <si>
    <t>87,11</t>
  </si>
  <si>
    <t>53,36</t>
  </si>
  <si>
    <t>149,3</t>
  </si>
  <si>
    <t>138,9</t>
  </si>
  <si>
    <t>80,94</t>
  </si>
  <si>
    <t>30,38</t>
  </si>
  <si>
    <t>62,74</t>
  </si>
  <si>
    <t>117,2</t>
  </si>
  <si>
    <t>46,04</t>
  </si>
  <si>
    <t>113,1</t>
  </si>
  <si>
    <t>25,92</t>
  </si>
  <si>
    <t>62,57</t>
  </si>
  <si>
    <t>95,79</t>
  </si>
  <si>
    <t>99,53</t>
  </si>
  <si>
    <t>60,37</t>
  </si>
  <si>
    <t>174,9</t>
  </si>
  <si>
    <t>60,99</t>
  </si>
  <si>
    <t>6,002</t>
  </si>
  <si>
    <t>5,898</t>
  </si>
  <si>
    <t>28,2</t>
  </si>
  <si>
    <t>82,28</t>
  </si>
  <si>
    <t>151</t>
  </si>
  <si>
    <t>79,24</t>
  </si>
  <si>
    <t>111,9</t>
  </si>
  <si>
    <t>94,2</t>
  </si>
  <si>
    <t>64,42</t>
  </si>
  <si>
    <t>63,08</t>
  </si>
  <si>
    <t>100,6</t>
  </si>
  <si>
    <t>54,89</t>
  </si>
  <si>
    <t>74,84</t>
  </si>
  <si>
    <t>103,9</t>
  </si>
  <si>
    <t>84,31</t>
  </si>
  <si>
    <t>62,08</t>
  </si>
  <si>
    <t>27,13</t>
  </si>
  <si>
    <t>176,6</t>
  </si>
  <si>
    <t>NG</t>
  </si>
  <si>
    <t>109</t>
  </si>
  <si>
    <t>98,8</t>
  </si>
  <si>
    <t>112</t>
  </si>
  <si>
    <t>114</t>
  </si>
  <si>
    <t>106</t>
  </si>
  <si>
    <t>105</t>
  </si>
  <si>
    <t>111</t>
  </si>
  <si>
    <t>110</t>
  </si>
  <si>
    <t>107</t>
  </si>
  <si>
    <t>113</t>
  </si>
  <si>
    <t>118</t>
  </si>
  <si>
    <t>45,2</t>
  </si>
  <si>
    <t>25,0</t>
  </si>
  <si>
    <t>27,1</t>
  </si>
  <si>
    <t>49,4</t>
  </si>
  <si>
    <t>24,5</t>
  </si>
  <si>
    <t>50,8</t>
  </si>
  <si>
    <t>24,8</t>
  </si>
  <si>
    <t>44,8</t>
  </si>
  <si>
    <t>25,6</t>
  </si>
  <si>
    <t>21,6</t>
  </si>
  <si>
    <t>43,7</t>
  </si>
  <si>
    <t>21,4</t>
  </si>
  <si>
    <t>53,4</t>
  </si>
  <si>
    <t>Rapportnr. :  2016/MRG/R/0626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</si>
</sst>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B_F_-;\-* #,##0.00\ _B_F_-;_-* &quot;-&quot;??\ _B_F_-;_-@_-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A5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2" fillId="3" borderId="2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2" fontId="0" fillId="0" borderId="7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0" fillId="0" borderId="0" xfId="0" applyFill="1"/>
    <xf numFmtId="49" fontId="13" fillId="4" borderId="22" xfId="0" applyNumberFormat="1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1" fontId="0" fillId="0" borderId="7" xfId="120" applyNumberFormat="1" applyFont="1" applyFill="1" applyBorder="1" applyAlignment="1">
      <alignment horizontal="center"/>
    </xf>
    <xf numFmtId="2" fontId="13" fillId="4" borderId="1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9" fontId="0" fillId="0" borderId="0" xfId="120" applyFont="1" applyFill="1"/>
    <xf numFmtId="165" fontId="0" fillId="0" borderId="0" xfId="120" applyNumberFormat="1" applyFont="1" applyFill="1"/>
    <xf numFmtId="0" fontId="0" fillId="0" borderId="12" xfId="0" applyFill="1" applyBorder="1" applyAlignment="1">
      <alignment horizontal="center"/>
    </xf>
    <xf numFmtId="0" fontId="11" fillId="0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18" xfId="0" applyFont="1" applyFill="1" applyBorder="1" applyAlignment="1">
      <alignment horizontal="left"/>
    </xf>
    <xf numFmtId="0" fontId="11" fillId="0" borderId="0" xfId="0" applyFont="1"/>
    <xf numFmtId="0" fontId="11" fillId="0" borderId="12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49" fontId="11" fillId="6" borderId="6" xfId="0" applyNumberFormat="1" applyFont="1" applyFill="1" applyBorder="1"/>
    <xf numFmtId="49" fontId="11" fillId="6" borderId="7" xfId="0" applyNumberFormat="1" applyFon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left"/>
    </xf>
    <xf numFmtId="49" fontId="11" fillId="6" borderId="8" xfId="0" applyNumberFormat="1" applyFont="1" applyFill="1" applyBorder="1"/>
    <xf numFmtId="49" fontId="11" fillId="6" borderId="9" xfId="0" applyNumberFormat="1" applyFont="1" applyFill="1" applyBorder="1" applyAlignment="1">
      <alignment horizontal="center"/>
    </xf>
    <xf numFmtId="49" fontId="11" fillId="6" borderId="9" xfId="0" applyNumberFormat="1" applyFont="1" applyFill="1" applyBorder="1" applyAlignment="1">
      <alignment horizontal="left"/>
    </xf>
    <xf numFmtId="49" fontId="0" fillId="6" borderId="6" xfId="0" applyNumberFormat="1" applyFill="1" applyBorder="1"/>
    <xf numFmtId="49" fontId="0" fillId="6" borderId="7" xfId="0" applyNumberFormat="1" applyFill="1" applyBorder="1" applyAlignment="1">
      <alignment horizontal="center"/>
    </xf>
    <xf numFmtId="49" fontId="0" fillId="6" borderId="7" xfId="0" applyNumberFormat="1" applyFont="1" applyFill="1" applyBorder="1" applyAlignment="1">
      <alignment horizontal="center"/>
    </xf>
    <xf numFmtId="49" fontId="0" fillId="6" borderId="7" xfId="0" applyNumberFormat="1" applyFont="1" applyFill="1" applyBorder="1" applyAlignment="1">
      <alignment horizontal="left"/>
    </xf>
    <xf numFmtId="2" fontId="11" fillId="6" borderId="7" xfId="0" applyNumberFormat="1" applyFont="1" applyFill="1" applyBorder="1" applyAlignment="1">
      <alignment horizontal="center"/>
    </xf>
    <xf numFmtId="2" fontId="0" fillId="6" borderId="7" xfId="0" applyNumberFormat="1" applyFont="1" applyFill="1" applyBorder="1" applyAlignment="1">
      <alignment horizontal="center"/>
    </xf>
    <xf numFmtId="1" fontId="0" fillId="6" borderId="7" xfId="120" applyNumberFormat="1" applyFont="1" applyFill="1" applyBorder="1" applyAlignment="1">
      <alignment horizontal="center"/>
    </xf>
    <xf numFmtId="2" fontId="13" fillId="6" borderId="22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2" fontId="11" fillId="6" borderId="9" xfId="0" applyNumberFormat="1" applyFont="1" applyFill="1" applyBorder="1" applyAlignment="1">
      <alignment horizontal="center"/>
    </xf>
    <xf numFmtId="49" fontId="11" fillId="0" borderId="6" xfId="0" applyNumberFormat="1" applyFont="1" applyFill="1" applyBorder="1"/>
    <xf numFmtId="49" fontId="11" fillId="0" borderId="7" xfId="0" applyNumberFormat="1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2" fillId="3" borderId="0" xfId="0" applyNumberFormat="1" applyFont="1" applyFill="1" applyBorder="1" applyAlignment="1">
      <alignment horizontal="left"/>
    </xf>
    <xf numFmtId="2" fontId="12" fillId="3" borderId="18" xfId="0" applyNumberFormat="1" applyFont="1" applyFill="1" applyBorder="1" applyAlignment="1">
      <alignment horizontal="left"/>
    </xf>
    <xf numFmtId="2" fontId="0" fillId="0" borderId="12" xfId="0" applyNumberFormat="1" applyBorder="1"/>
    <xf numFmtId="2" fontId="0" fillId="0" borderId="0" xfId="0" applyNumberFormat="1" applyBorder="1"/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Font="1" applyFill="1" applyBorder="1" applyAlignment="1">
      <alignment horizontal="center"/>
    </xf>
    <xf numFmtId="1" fontId="11" fillId="6" borderId="7" xfId="0" applyNumberFormat="1" applyFont="1" applyFill="1" applyBorder="1" applyAlignment="1">
      <alignment horizontal="center"/>
    </xf>
    <xf numFmtId="1" fontId="11" fillId="6" borderId="9" xfId="0" applyNumberFormat="1" applyFont="1" applyFill="1" applyBorder="1" applyAlignment="1">
      <alignment horizontal="center"/>
    </xf>
    <xf numFmtId="49" fontId="0" fillId="4" borderId="23" xfId="0" applyNumberFormat="1" applyFont="1" applyFill="1" applyBorder="1" applyAlignment="1">
      <alignment horizontal="center"/>
    </xf>
    <xf numFmtId="49" fontId="17" fillId="8" borderId="23" xfId="0" applyNumberFormat="1" applyFont="1" applyFill="1" applyBorder="1" applyAlignment="1">
      <alignment horizontal="center"/>
    </xf>
    <xf numFmtId="49" fontId="0" fillId="4" borderId="22" xfId="0" applyNumberFormat="1" applyFont="1" applyFill="1" applyBorder="1" applyAlignment="1">
      <alignment horizontal="center"/>
    </xf>
    <xf numFmtId="49" fontId="17" fillId="5" borderId="22" xfId="0" applyNumberFormat="1" applyFont="1" applyFill="1" applyBorder="1" applyAlignment="1">
      <alignment horizontal="center"/>
    </xf>
    <xf numFmtId="2" fontId="0" fillId="4" borderId="23" xfId="0" applyNumberFormat="1" applyFont="1" applyFill="1" applyBorder="1" applyAlignment="1">
      <alignment horizontal="center"/>
    </xf>
    <xf numFmtId="2" fontId="0" fillId="4" borderId="24" xfId="0" applyNumberFormat="1" applyFont="1" applyFill="1" applyBorder="1" applyAlignment="1">
      <alignment horizontal="center"/>
    </xf>
    <xf numFmtId="49" fontId="17" fillId="5" borderId="23" xfId="0" applyNumberFormat="1" applyFont="1" applyFill="1" applyBorder="1" applyAlignment="1">
      <alignment horizontal="center"/>
    </xf>
    <xf numFmtId="2" fontId="0" fillId="6" borderId="7" xfId="120" applyNumberFormat="1" applyFont="1" applyFill="1" applyBorder="1" applyAlignment="1">
      <alignment horizontal="center"/>
    </xf>
    <xf numFmtId="2" fontId="16" fillId="7" borderId="22" xfId="0" applyNumberFormat="1" applyFont="1" applyFill="1" applyBorder="1" applyAlignment="1">
      <alignment horizontal="center"/>
    </xf>
    <xf numFmtId="2" fontId="17" fillId="5" borderId="23" xfId="0" applyNumberFormat="1" applyFont="1" applyFill="1" applyBorder="1" applyAlignment="1">
      <alignment horizontal="center"/>
    </xf>
    <xf numFmtId="2" fontId="16" fillId="5" borderId="22" xfId="0" applyNumberFormat="1" applyFont="1" applyFill="1" applyBorder="1" applyAlignment="1">
      <alignment horizontal="center"/>
    </xf>
    <xf numFmtId="49" fontId="11" fillId="5" borderId="23" xfId="0" applyNumberFormat="1" applyFont="1" applyFill="1" applyBorder="1" applyAlignment="1">
      <alignment horizontal="center"/>
    </xf>
    <xf numFmtId="1" fontId="0" fillId="6" borderId="25" xfId="0" applyNumberFormat="1" applyFont="1" applyFill="1" applyBorder="1" applyAlignment="1">
      <alignment horizontal="center"/>
    </xf>
    <xf numFmtId="2" fontId="17" fillId="8" borderId="23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14" fontId="12" fillId="3" borderId="0" xfId="0" applyNumberFormat="1" applyFont="1" applyFill="1" applyBorder="1" applyAlignment="1">
      <alignment horizontal="left"/>
    </xf>
    <xf numFmtId="2" fontId="17" fillId="5" borderId="22" xfId="0" applyNumberFormat="1" applyFont="1" applyFill="1" applyBorder="1" applyAlignment="1">
      <alignment horizontal="center"/>
    </xf>
    <xf numFmtId="2" fontId="17" fillId="8" borderId="22" xfId="0" applyNumberFormat="1" applyFont="1" applyFill="1" applyBorder="1" applyAlignment="1">
      <alignment horizontal="center"/>
    </xf>
    <xf numFmtId="1" fontId="0" fillId="6" borderId="22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9" xfId="0" applyNumberForma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11" fillId="0" borderId="9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9" xfId="12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2" fontId="0" fillId="0" borderId="0" xfId="0" applyNumberFormat="1" applyAlignment="1">
      <alignment horizontal="center"/>
    </xf>
    <xf numFmtId="49" fontId="11" fillId="0" borderId="9" xfId="0" applyNumberFormat="1" applyFont="1" applyFill="1" applyBorder="1" applyAlignment="1">
      <alignment horizontal="left"/>
    </xf>
    <xf numFmtId="1" fontId="11" fillId="0" borderId="9" xfId="0" applyNumberFormat="1" applyFont="1" applyFill="1" applyBorder="1" applyAlignment="1">
      <alignment horizontal="center"/>
    </xf>
    <xf numFmtId="49" fontId="11" fillId="0" borderId="8" xfId="0" applyNumberFormat="1" applyFont="1" applyFill="1" applyBorder="1"/>
    <xf numFmtId="49" fontId="0" fillId="6" borderId="8" xfId="0" applyNumberFormat="1" applyFill="1" applyBorder="1"/>
    <xf numFmtId="49" fontId="0" fillId="6" borderId="9" xfId="0" applyNumberFormat="1" applyFill="1" applyBorder="1" applyAlignment="1">
      <alignment horizontal="center"/>
    </xf>
    <xf numFmtId="49" fontId="0" fillId="6" borderId="9" xfId="0" applyNumberFormat="1" applyFont="1" applyFill="1" applyBorder="1" applyAlignment="1">
      <alignment horizontal="center"/>
    </xf>
    <xf numFmtId="49" fontId="0" fillId="6" borderId="9" xfId="0" applyNumberFormat="1" applyFont="1" applyFill="1" applyBorder="1" applyAlignment="1">
      <alignment horizontal="left"/>
    </xf>
    <xf numFmtId="2" fontId="0" fillId="6" borderId="9" xfId="0" applyNumberFormat="1" applyFont="1" applyFill="1" applyBorder="1" applyAlignment="1">
      <alignment horizontal="center"/>
    </xf>
    <xf numFmtId="1" fontId="0" fillId="6" borderId="9" xfId="0" applyNumberFormat="1" applyFont="1" applyFill="1" applyBorder="1" applyAlignment="1">
      <alignment horizontal="center"/>
    </xf>
    <xf numFmtId="2" fontId="16" fillId="5" borderId="10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4000000}"/>
    <cellStyle name="Percent 11" xfId="69" xr:uid="{00000000-0005-0000-0000-000045000000}"/>
    <cellStyle name="Percent 12" xfId="70" xr:uid="{00000000-0005-0000-0000-000046000000}"/>
    <cellStyle name="Percent 13" xfId="71" xr:uid="{00000000-0005-0000-0000-000047000000}"/>
    <cellStyle name="Percent 14" xfId="72" xr:uid="{00000000-0005-0000-0000-000048000000}"/>
    <cellStyle name="Percent 15" xfId="73" xr:uid="{00000000-0005-0000-0000-000049000000}"/>
    <cellStyle name="Percent 16" xfId="74" xr:uid="{00000000-0005-0000-0000-00004A000000}"/>
    <cellStyle name="Percent 17" xfId="75" xr:uid="{00000000-0005-0000-0000-00004B000000}"/>
    <cellStyle name="Percent 18" xfId="76" xr:uid="{00000000-0005-0000-0000-00004C000000}"/>
    <cellStyle name="Percent 19" xfId="77" xr:uid="{00000000-0005-0000-0000-00004D000000}"/>
    <cellStyle name="Percent 2" xfId="7" xr:uid="{00000000-0005-0000-0000-00004E000000}"/>
    <cellStyle name="Percent 2 2" xfId="117" xr:uid="{00000000-0005-0000-0000-00004F000000}"/>
    <cellStyle name="Percent 20" xfId="78" xr:uid="{00000000-0005-0000-0000-000050000000}"/>
    <cellStyle name="Percent 21" xfId="79" xr:uid="{00000000-0005-0000-0000-000051000000}"/>
    <cellStyle name="Percent 22" xfId="80" xr:uid="{00000000-0005-0000-0000-000052000000}"/>
    <cellStyle name="Percent 23" xfId="81" xr:uid="{00000000-0005-0000-0000-000053000000}"/>
    <cellStyle name="Percent 24" xfId="82" xr:uid="{00000000-0005-0000-0000-000054000000}"/>
    <cellStyle name="Percent 27" xfId="83" xr:uid="{00000000-0005-0000-0000-000055000000}"/>
    <cellStyle name="Percent 28" xfId="84" xr:uid="{00000000-0005-0000-0000-000056000000}"/>
    <cellStyle name="Percent 29" xfId="85" xr:uid="{00000000-0005-0000-0000-000057000000}"/>
    <cellStyle name="Percent 3" xfId="13" xr:uid="{00000000-0005-0000-0000-000058000000}"/>
    <cellStyle name="Percent 30" xfId="86" xr:uid="{00000000-0005-0000-0000-000059000000}"/>
    <cellStyle name="Percent 31" xfId="87" xr:uid="{00000000-0005-0000-0000-00005A000000}"/>
    <cellStyle name="Percent 32" xfId="88" xr:uid="{00000000-0005-0000-0000-00005B000000}"/>
    <cellStyle name="Percent 33" xfId="89" xr:uid="{00000000-0005-0000-0000-00005C000000}"/>
    <cellStyle name="Percent 34" xfId="90" xr:uid="{00000000-0005-0000-0000-00005D000000}"/>
    <cellStyle name="Percent 35" xfId="91" xr:uid="{00000000-0005-0000-0000-00005E000000}"/>
    <cellStyle name="Percent 36" xfId="92" xr:uid="{00000000-0005-0000-0000-00005F000000}"/>
    <cellStyle name="Percent 37" xfId="93" xr:uid="{00000000-0005-0000-0000-000060000000}"/>
    <cellStyle name="Percent 38" xfId="94" xr:uid="{00000000-0005-0000-0000-000061000000}"/>
    <cellStyle name="Percent 39" xfId="95" xr:uid="{00000000-0005-0000-0000-000062000000}"/>
    <cellStyle name="Percent 4" xfId="96" xr:uid="{00000000-0005-0000-0000-000063000000}"/>
    <cellStyle name="Percent 40" xfId="97" xr:uid="{00000000-0005-0000-0000-000064000000}"/>
    <cellStyle name="Percent 41" xfId="98" xr:uid="{00000000-0005-0000-0000-000065000000}"/>
    <cellStyle name="Percent 42" xfId="99" xr:uid="{00000000-0005-0000-0000-000066000000}"/>
    <cellStyle name="Percent 43" xfId="100" xr:uid="{00000000-0005-0000-0000-000067000000}"/>
    <cellStyle name="Percent 44" xfId="101" xr:uid="{00000000-0005-0000-0000-000068000000}"/>
    <cellStyle name="Percent 45" xfId="102" xr:uid="{00000000-0005-0000-0000-000069000000}"/>
    <cellStyle name="Percent 46" xfId="103" xr:uid="{00000000-0005-0000-0000-00006A000000}"/>
    <cellStyle name="Percent 47" xfId="104" xr:uid="{00000000-0005-0000-0000-00006B000000}"/>
    <cellStyle name="Percent 48" xfId="105" xr:uid="{00000000-0005-0000-0000-00006C000000}"/>
    <cellStyle name="Percent 49" xfId="106" xr:uid="{00000000-0005-0000-0000-00006D000000}"/>
    <cellStyle name="Percent 5" xfId="107" xr:uid="{00000000-0005-0000-0000-00006E000000}"/>
    <cellStyle name="Percent 50" xfId="108" xr:uid="{00000000-0005-0000-0000-00006F000000}"/>
    <cellStyle name="Percent 51" xfId="109" xr:uid="{00000000-0005-0000-0000-000070000000}"/>
    <cellStyle name="Percent 52" xfId="110" xr:uid="{00000000-0005-0000-0000-000071000000}"/>
    <cellStyle name="Percent 53" xfId="111" xr:uid="{00000000-0005-0000-0000-000072000000}"/>
    <cellStyle name="Percent 54" xfId="112" xr:uid="{00000000-0005-0000-0000-000073000000}"/>
    <cellStyle name="Percent 6" xfId="113" xr:uid="{00000000-0005-0000-0000-000074000000}"/>
    <cellStyle name="Percent 7" xfId="114" xr:uid="{00000000-0005-0000-0000-000075000000}"/>
    <cellStyle name="Percent 8" xfId="115" xr:uid="{00000000-0005-0000-0000-000076000000}"/>
    <cellStyle name="Percent 9" xfId="116" xr:uid="{00000000-0005-0000-0000-000077000000}"/>
    <cellStyle name="Standaard_PCBBEREK-I014-WHO" xfId="14" xr:uid="{00000000-0005-0000-0000-00007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tabSelected="1"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52" customWidth="1"/>
    <col min="7" max="7" width="14.85546875" style="37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G1" s="80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8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8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223</v>
      </c>
      <c r="C6" s="8"/>
      <c r="D6" s="6"/>
      <c r="E6" s="6"/>
      <c r="F6" s="53"/>
      <c r="G6" s="8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84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85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8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36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100.87</v>
      </c>
      <c r="G14" s="70">
        <v>102.17943783316178</v>
      </c>
      <c r="H14" s="70">
        <f>G14*0.04</f>
        <v>4.0871775133264716</v>
      </c>
      <c r="I14" s="67"/>
      <c r="J14" s="71">
        <f>((F14-G14)/G14)*100</f>
        <v>-1.2815081594986124</v>
      </c>
      <c r="K14" s="41">
        <f>(F14-G14)/(G14*0.04)</f>
        <v>-0.3203770398746531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140.9</v>
      </c>
      <c r="G15" s="70">
        <v>139.97999999999999</v>
      </c>
      <c r="H15" s="70">
        <f>1</f>
        <v>1</v>
      </c>
      <c r="I15" s="67"/>
      <c r="J15" s="96">
        <f>F15-G15</f>
        <v>0.92000000000001592</v>
      </c>
      <c r="K15" s="41">
        <f>(F15-G15)/1</f>
        <v>0.92000000000001592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5.0999999999999996</v>
      </c>
      <c r="G16" s="70">
        <v>5.2815537080470856</v>
      </c>
      <c r="H16" s="70">
        <f>((12.5-0.53*G16)/200)*G16</f>
        <v>0.25617586138983017</v>
      </c>
      <c r="I16" s="67"/>
      <c r="J16" s="71">
        <f t="shared" ref="J16:J30" si="0">((F16-G16)/G16)*100</f>
        <v>-3.437505667517248</v>
      </c>
      <c r="K16" s="41">
        <f>(F16-G16)/((12.5-0.53*G16)/2/100*G16)</f>
        <v>-0.70870731950349697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5.0999999999999996</v>
      </c>
      <c r="G17" s="70">
        <v>5.284222732242398</v>
      </c>
      <c r="H17" s="70">
        <f>((12.5-0.53*G17)/200)*G17</f>
        <v>0.25626794457268948</v>
      </c>
      <c r="I17" s="67"/>
      <c r="J17" s="71">
        <f t="shared" si="0"/>
        <v>-3.486278712635229</v>
      </c>
      <c r="K17" s="41">
        <f t="shared" ref="K17:K20" si="1">(F17-G17)/((12.5-0.53*G17)/2/100*G17)</f>
        <v>-0.71886763890652838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2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14.5</v>
      </c>
      <c r="G19" s="70">
        <v>14.619442223542652</v>
      </c>
      <c r="H19" s="70">
        <f>((12.5-0.53*G19)/200)*G19</f>
        <v>0.3473356980135362</v>
      </c>
      <c r="I19" s="67"/>
      <c r="J19" s="71">
        <f t="shared" si="0"/>
        <v>-0.81700944342668924</v>
      </c>
      <c r="K19" s="41">
        <f t="shared" si="1"/>
        <v>-0.34388121988543019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14.4</v>
      </c>
      <c r="G20" s="70">
        <v>14.574874228745827</v>
      </c>
      <c r="H20" s="70">
        <f>((12.5-0.53*G20)/200)*G20</f>
        <v>0.34799819851965208</v>
      </c>
      <c r="I20" s="67"/>
      <c r="J20" s="71">
        <f t="shared" si="0"/>
        <v>-1.1998335354477683</v>
      </c>
      <c r="K20" s="41">
        <f t="shared" si="1"/>
        <v>-0.50251475292034087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2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8.24</v>
      </c>
      <c r="G22" s="70">
        <v>8.535924125072988</v>
      </c>
      <c r="H22" s="70">
        <f>G22*0.075</f>
        <v>0.64019430938047406</v>
      </c>
      <c r="I22" s="67"/>
      <c r="J22" s="71">
        <f t="shared" si="0"/>
        <v>-3.4668082885572447</v>
      </c>
      <c r="K22" s="41">
        <f>(F22-G22)/(G22*0.075)</f>
        <v>-0.462241105140966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5.8</v>
      </c>
      <c r="G23" s="58">
        <v>5.4340480130984172</v>
      </c>
      <c r="H23" s="36">
        <f t="shared" ref="H23:H25" si="2">G23*0.075</f>
        <v>0.4075536009823813</v>
      </c>
      <c r="I23" s="19"/>
      <c r="J23" s="42">
        <f t="shared" si="0"/>
        <v>6.7344268217630621</v>
      </c>
      <c r="K23" s="41">
        <f>(F23-G23)/(G23*0.075)</f>
        <v>0.89792357623507502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12.9</v>
      </c>
      <c r="G24" s="58">
        <v>12.804715296263481</v>
      </c>
      <c r="H24" s="36">
        <f t="shared" si="2"/>
        <v>0.96035364721976102</v>
      </c>
      <c r="I24" s="77"/>
      <c r="J24" s="42">
        <f t="shared" si="0"/>
        <v>0.74413762064919986</v>
      </c>
      <c r="K24" s="41">
        <f t="shared" ref="K24:K25" si="3">(F24-G24)/(G24*0.075)</f>
        <v>9.9218349419893312E-2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19.3</v>
      </c>
      <c r="G25" s="58">
        <v>19.265165232911222</v>
      </c>
      <c r="H25" s="36">
        <f t="shared" si="2"/>
        <v>1.4448873924683416</v>
      </c>
      <c r="I25" s="77"/>
      <c r="J25" s="42">
        <f t="shared" si="0"/>
        <v>0.18081738032160294</v>
      </c>
      <c r="K25" s="41">
        <f t="shared" si="3"/>
        <v>2.4108984042880394E-2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 t="s">
        <v>153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 t="s">
        <v>153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85.4</v>
      </c>
      <c r="G28" s="36">
        <v>82.973580532126022</v>
      </c>
      <c r="H28" s="36">
        <f>G28*0.05</f>
        <v>4.1486790266063016</v>
      </c>
      <c r="I28" s="77"/>
      <c r="J28" s="42">
        <f t="shared" si="0"/>
        <v>2.9243277827868521</v>
      </c>
      <c r="K28" s="41">
        <f>(F28-G28)/(G28*0.05)</f>
        <v>0.58486555655737038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130</v>
      </c>
      <c r="G29" s="36">
        <v>128.91634688933578</v>
      </c>
      <c r="H29" s="36">
        <f t="shared" ref="H29:H30" si="4">G29*0.05</f>
        <v>6.4458173444667892</v>
      </c>
      <c r="I29" s="77"/>
      <c r="J29" s="42">
        <f t="shared" si="0"/>
        <v>0.84058626916758949</v>
      </c>
      <c r="K29" s="41">
        <f t="shared" ref="K29:K30" si="5">(F29-G29)/(G29*0.05)</f>
        <v>0.16811725383351792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182</v>
      </c>
      <c r="G30" s="36">
        <v>180.83097699852408</v>
      </c>
      <c r="H30" s="36">
        <f t="shared" si="4"/>
        <v>9.0415488499262047</v>
      </c>
      <c r="I30" s="77"/>
      <c r="J30" s="42">
        <f t="shared" si="0"/>
        <v>0.64647275642682744</v>
      </c>
      <c r="K30" s="41">
        <f t="shared" si="5"/>
        <v>0.12929455128536546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 t="s">
        <v>153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 t="s">
        <v>153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>
        <v>49.9</v>
      </c>
      <c r="G33" s="70" t="s">
        <v>86</v>
      </c>
      <c r="H33" s="67" t="s">
        <v>117</v>
      </c>
      <c r="I33" s="78">
        <v>4</v>
      </c>
      <c r="J33" s="67">
        <v>-5</v>
      </c>
      <c r="K33" s="89">
        <v>-0.64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>
        <f t="shared" ref="R33:R78" si="6">F33</f>
        <v>49.9</v>
      </c>
      <c r="S33" s="70" t="s">
        <v>207</v>
      </c>
      <c r="T33" s="70" t="s">
        <v>160</v>
      </c>
      <c r="U33" s="67" t="s">
        <v>158</v>
      </c>
      <c r="V33" s="78">
        <f>((R33-S33)/S33)*100</f>
        <v>-5.5639666919000845</v>
      </c>
      <c r="W33" s="41">
        <f>(R33-S33)/T33</f>
        <v>-1.4013346043851311</v>
      </c>
    </row>
    <row r="34" spans="1:23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71.599999999999994</v>
      </c>
      <c r="G34" s="70" t="s">
        <v>87</v>
      </c>
      <c r="H34" s="67" t="s">
        <v>118</v>
      </c>
      <c r="I34" s="78">
        <v>4</v>
      </c>
      <c r="J34" s="67">
        <v>-7</v>
      </c>
      <c r="K34" s="89">
        <v>-0.87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si="6"/>
        <v>71.599999999999994</v>
      </c>
      <c r="S34" s="70" t="s">
        <v>208</v>
      </c>
      <c r="T34" s="70" t="s">
        <v>161</v>
      </c>
      <c r="U34" s="67" t="s">
        <v>158</v>
      </c>
      <c r="V34" s="101">
        <f t="shared" ref="V34:V88" si="7">((R34-S34)/S34)*100</f>
        <v>-7.2899132461478819</v>
      </c>
      <c r="W34" s="106">
        <f t="shared" ref="W34:W97" si="8">(R34-S34)/T34</f>
        <v>-2.5383228133453604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92.9</v>
      </c>
      <c r="G35" s="70" t="s">
        <v>88</v>
      </c>
      <c r="H35" s="70" t="s">
        <v>119</v>
      </c>
      <c r="I35" s="78">
        <v>4</v>
      </c>
      <c r="J35" s="78">
        <v>-5.7331303906646287</v>
      </c>
      <c r="K35" s="89">
        <v>-0.76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6"/>
        <v>92.9</v>
      </c>
      <c r="S35" s="70" t="s">
        <v>209</v>
      </c>
      <c r="T35" s="70" t="s">
        <v>162</v>
      </c>
      <c r="U35" s="67" t="s">
        <v>158</v>
      </c>
      <c r="V35" s="101">
        <f t="shared" si="7"/>
        <v>-5.2234237910630386</v>
      </c>
      <c r="W35" s="106">
        <f t="shared" si="8"/>
        <v>-2.1676545300592678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37.1</v>
      </c>
      <c r="G36" s="70">
        <v>30.241951915797795</v>
      </c>
      <c r="H36" s="67"/>
      <c r="I36" s="78"/>
      <c r="J36" s="78"/>
      <c r="K36" s="72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6"/>
        <v>37.1</v>
      </c>
      <c r="S36" s="70" t="s">
        <v>210</v>
      </c>
      <c r="T36" s="70" t="s">
        <v>163</v>
      </c>
      <c r="U36" s="67" t="s">
        <v>158</v>
      </c>
      <c r="V36" s="78">
        <f t="shared" si="7"/>
        <v>6.1212814645308944</v>
      </c>
      <c r="W36" s="41">
        <f t="shared" si="8"/>
        <v>0.93449781659388664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33.700000000000003</v>
      </c>
      <c r="G37" s="70">
        <v>26.30857507937332</v>
      </c>
      <c r="H37" s="67"/>
      <c r="I37" s="78"/>
      <c r="J37" s="78"/>
      <c r="K37" s="72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6"/>
        <v>33.700000000000003</v>
      </c>
      <c r="S37" s="70" t="s">
        <v>211</v>
      </c>
      <c r="T37" s="70" t="s">
        <v>164</v>
      </c>
      <c r="U37" s="67" t="s">
        <v>158</v>
      </c>
      <c r="V37" s="78">
        <f t="shared" si="7"/>
        <v>10.23879620543017</v>
      </c>
      <c r="W37" s="41">
        <f t="shared" si="8"/>
        <v>1.0506881503860364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35.700000000000003</v>
      </c>
      <c r="G38" s="70">
        <v>24.694212061323526</v>
      </c>
      <c r="H38" s="67"/>
      <c r="I38" s="78"/>
      <c r="J38" s="78"/>
      <c r="K38" s="72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6"/>
        <v>35.700000000000003</v>
      </c>
      <c r="S38" s="70" t="s">
        <v>212</v>
      </c>
      <c r="T38" s="70" t="s">
        <v>165</v>
      </c>
      <c r="U38" s="67" t="s">
        <v>158</v>
      </c>
      <c r="V38" s="78">
        <f t="shared" si="7"/>
        <v>12.653834017040081</v>
      </c>
      <c r="W38" s="41">
        <f t="shared" si="8"/>
        <v>0.87154966311671411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173</v>
      </c>
      <c r="G39" s="70">
        <v>192.93104114509083</v>
      </c>
      <c r="H39" s="67"/>
      <c r="I39" s="78"/>
      <c r="J39" s="78"/>
      <c r="K39" s="72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6"/>
        <v>173</v>
      </c>
      <c r="S39" s="70" t="s">
        <v>213</v>
      </c>
      <c r="T39" s="70" t="s">
        <v>166</v>
      </c>
      <c r="U39" s="67" t="s">
        <v>158</v>
      </c>
      <c r="V39" s="78">
        <f t="shared" si="7"/>
        <v>-5.4644808743169397</v>
      </c>
      <c r="W39" s="41">
        <f t="shared" si="8"/>
        <v>-0.89206066012488838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150</v>
      </c>
      <c r="G40" s="70">
        <v>176.29020253430878</v>
      </c>
      <c r="H40" s="67"/>
      <c r="I40" s="78"/>
      <c r="J40" s="78"/>
      <c r="K40" s="72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6"/>
        <v>150</v>
      </c>
      <c r="S40" s="70" t="s">
        <v>214</v>
      </c>
      <c r="T40" s="70" t="s">
        <v>167</v>
      </c>
      <c r="U40" s="67" t="s">
        <v>158</v>
      </c>
      <c r="V40" s="78">
        <f t="shared" si="7"/>
        <v>-6.8322981366459627</v>
      </c>
      <c r="W40" s="41">
        <f t="shared" si="8"/>
        <v>-1.5671748112266704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186</v>
      </c>
      <c r="G41" s="70">
        <v>214.02387340018916</v>
      </c>
      <c r="H41" s="67"/>
      <c r="I41" s="78"/>
      <c r="J41" s="78"/>
      <c r="K41" s="72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6"/>
        <v>186</v>
      </c>
      <c r="S41" s="70" t="s">
        <v>215</v>
      </c>
      <c r="T41" s="70" t="s">
        <v>168</v>
      </c>
      <c r="U41" s="67" t="s">
        <v>158</v>
      </c>
      <c r="V41" s="78">
        <f t="shared" si="7"/>
        <v>-4.8106448311156633</v>
      </c>
      <c r="W41" s="41">
        <f t="shared" si="8"/>
        <v>-0.8514492753623194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89.2</v>
      </c>
      <c r="G42" s="70">
        <v>110.57247603623772</v>
      </c>
      <c r="H42" s="67"/>
      <c r="I42" s="78"/>
      <c r="J42" s="78"/>
      <c r="K42" s="72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6"/>
        <v>89.2</v>
      </c>
      <c r="S42" s="70" t="s">
        <v>216</v>
      </c>
      <c r="T42" s="70" t="s">
        <v>169</v>
      </c>
      <c r="U42" s="67" t="s">
        <v>158</v>
      </c>
      <c r="V42" s="78">
        <f t="shared" si="7"/>
        <v>-3.4004764998917052</v>
      </c>
      <c r="W42" s="41">
        <f t="shared" si="8"/>
        <v>-0.85279739272134725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>
        <v>106</v>
      </c>
      <c r="G43" s="70">
        <v>127.91645230446296</v>
      </c>
      <c r="H43" s="67"/>
      <c r="I43" s="78"/>
      <c r="J43" s="78"/>
      <c r="K43" s="72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>
        <f t="shared" si="6"/>
        <v>106</v>
      </c>
      <c r="S43" s="70" t="s">
        <v>217</v>
      </c>
      <c r="T43" s="70" t="s">
        <v>170</v>
      </c>
      <c r="U43" s="67" t="s">
        <v>158</v>
      </c>
      <c r="V43" s="78">
        <f t="shared" si="7"/>
        <v>-3.7238873751135286</v>
      </c>
      <c r="W43" s="41">
        <f t="shared" si="8"/>
        <v>-0.99514563106795972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82.2</v>
      </c>
      <c r="G44" s="70">
        <v>104.55454867058305</v>
      </c>
      <c r="H44" s="67"/>
      <c r="I44" s="78"/>
      <c r="J44" s="78"/>
      <c r="K44" s="72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6"/>
        <v>82.2</v>
      </c>
      <c r="S44" s="70" t="s">
        <v>218</v>
      </c>
      <c r="T44" s="70" t="s">
        <v>171</v>
      </c>
      <c r="U44" s="67" t="s">
        <v>158</v>
      </c>
      <c r="V44" s="78">
        <f t="shared" si="7"/>
        <v>-5.6365514866261011</v>
      </c>
      <c r="W44" s="41">
        <f t="shared" si="8"/>
        <v>-1.596228868660597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50.6</v>
      </c>
      <c r="G45" s="70" t="s">
        <v>86</v>
      </c>
      <c r="H45" s="67" t="s">
        <v>117</v>
      </c>
      <c r="I45" s="78">
        <v>4</v>
      </c>
      <c r="J45" s="67">
        <v>-3</v>
      </c>
      <c r="K45" s="89">
        <v>-0.47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6"/>
        <v>50.6</v>
      </c>
      <c r="S45" s="70" t="s">
        <v>219</v>
      </c>
      <c r="T45" s="70" t="s">
        <v>172</v>
      </c>
      <c r="U45" s="67" t="s">
        <v>158</v>
      </c>
      <c r="V45" s="78">
        <f t="shared" si="7"/>
        <v>-5.1724137931034448</v>
      </c>
      <c r="W45" s="41">
        <f t="shared" si="8"/>
        <v>-1.2432432432432423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147</v>
      </c>
      <c r="G46" s="36" t="s">
        <v>89</v>
      </c>
      <c r="H46" s="19" t="s">
        <v>120</v>
      </c>
      <c r="I46" s="77">
        <v>4</v>
      </c>
      <c r="J46" s="19">
        <v>-1</v>
      </c>
      <c r="K46" s="89">
        <v>-0.19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6"/>
        <v>147</v>
      </c>
      <c r="S46" s="36" t="s">
        <v>220</v>
      </c>
      <c r="T46" s="36" t="s">
        <v>173</v>
      </c>
      <c r="U46" s="19" t="s">
        <v>158</v>
      </c>
      <c r="V46" s="77">
        <f t="shared" si="7"/>
        <v>-1.5405224380442137</v>
      </c>
      <c r="W46" s="41">
        <f t="shared" si="8"/>
        <v>-0.50817498895272017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136</v>
      </c>
      <c r="G47" s="36" t="s">
        <v>90</v>
      </c>
      <c r="H47" s="19" t="s">
        <v>121</v>
      </c>
      <c r="I47" s="77">
        <v>4</v>
      </c>
      <c r="J47" s="19">
        <v>-2</v>
      </c>
      <c r="K47" s="89">
        <v>-0.26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6"/>
        <v>136</v>
      </c>
      <c r="S47" s="36" t="s">
        <v>221</v>
      </c>
      <c r="T47" s="36" t="s">
        <v>174</v>
      </c>
      <c r="U47" s="19" t="s">
        <v>158</v>
      </c>
      <c r="V47" s="77">
        <f t="shared" si="7"/>
        <v>-2.087832973362135</v>
      </c>
      <c r="W47" s="41">
        <f t="shared" si="8"/>
        <v>-0.7312153303076161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81.7</v>
      </c>
      <c r="G48" s="36" t="s">
        <v>91</v>
      </c>
      <c r="H48" s="19" t="s">
        <v>122</v>
      </c>
      <c r="I48" s="77">
        <v>4</v>
      </c>
      <c r="J48" s="19">
        <v>2</v>
      </c>
      <c r="K48" s="89">
        <v>0.24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6"/>
        <v>81.7</v>
      </c>
      <c r="S48" s="36" t="s">
        <v>222</v>
      </c>
      <c r="T48" s="36" t="s">
        <v>175</v>
      </c>
      <c r="U48" s="19" t="s">
        <v>158</v>
      </c>
      <c r="V48" s="77">
        <f t="shared" si="7"/>
        <v>0.93896713615024097</v>
      </c>
      <c r="W48" s="41">
        <f t="shared" si="8"/>
        <v>0.25885558583106444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29.7</v>
      </c>
      <c r="G49" s="36" t="s">
        <v>92</v>
      </c>
      <c r="H49" s="19" t="s">
        <v>123</v>
      </c>
      <c r="I49" s="77">
        <v>4</v>
      </c>
      <c r="J49" s="19">
        <v>0</v>
      </c>
      <c r="K49" s="89">
        <v>0.05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6"/>
        <v>29.7</v>
      </c>
      <c r="S49" s="36" t="s">
        <v>223</v>
      </c>
      <c r="T49" s="36" t="s">
        <v>176</v>
      </c>
      <c r="U49" s="19" t="s">
        <v>158</v>
      </c>
      <c r="V49" s="77">
        <f t="shared" si="7"/>
        <v>-2.2383146807109933</v>
      </c>
      <c r="W49" s="41">
        <f t="shared" si="8"/>
        <v>-0.34360788276907511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66.900000000000006</v>
      </c>
      <c r="G50" s="36" t="s">
        <v>93</v>
      </c>
      <c r="H50" s="19" t="s">
        <v>124</v>
      </c>
      <c r="I50" s="77">
        <v>4</v>
      </c>
      <c r="J50" s="19">
        <v>4</v>
      </c>
      <c r="K50" s="89">
        <v>0.54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6"/>
        <v>66.900000000000006</v>
      </c>
      <c r="S50" s="36" t="s">
        <v>224</v>
      </c>
      <c r="T50" s="36" t="s">
        <v>177</v>
      </c>
      <c r="U50" s="19" t="s">
        <v>158</v>
      </c>
      <c r="V50" s="77">
        <f t="shared" si="7"/>
        <v>6.6305387312719217</v>
      </c>
      <c r="W50" s="41">
        <f t="shared" si="8"/>
        <v>1.0996563573883171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112</v>
      </c>
      <c r="G51" s="36" t="s">
        <v>94</v>
      </c>
      <c r="H51" s="19" t="s">
        <v>125</v>
      </c>
      <c r="I51" s="77">
        <v>4</v>
      </c>
      <c r="J51" s="19">
        <v>4</v>
      </c>
      <c r="K51" s="89">
        <v>0.48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6"/>
        <v>112</v>
      </c>
      <c r="S51" s="36" t="s">
        <v>112</v>
      </c>
      <c r="T51" s="36" t="s">
        <v>178</v>
      </c>
      <c r="U51" s="19" t="s">
        <v>158</v>
      </c>
      <c r="V51" s="77">
        <f t="shared" si="7"/>
        <v>6.0606060606060659</v>
      </c>
      <c r="W51" s="41">
        <f t="shared" si="8"/>
        <v>1.343126967471145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123</v>
      </c>
      <c r="G52" s="36" t="s">
        <v>95</v>
      </c>
      <c r="H52" s="19" t="s">
        <v>126</v>
      </c>
      <c r="I52" s="19">
        <v>4</v>
      </c>
      <c r="J52" s="19">
        <v>6</v>
      </c>
      <c r="K52" s="89">
        <v>0.79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6"/>
        <v>123</v>
      </c>
      <c r="S52" s="36" t="s">
        <v>225</v>
      </c>
      <c r="T52" s="36" t="s">
        <v>179</v>
      </c>
      <c r="U52" s="19" t="s">
        <v>158</v>
      </c>
      <c r="V52" s="77">
        <f t="shared" si="7"/>
        <v>4.9488054607508509</v>
      </c>
      <c r="W52" s="41">
        <f t="shared" si="8"/>
        <v>1.3718070009460732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>
        <v>48.5</v>
      </c>
      <c r="G53" s="36" t="s">
        <v>96</v>
      </c>
      <c r="H53" s="19" t="s">
        <v>127</v>
      </c>
      <c r="I53" s="19">
        <v>4</v>
      </c>
      <c r="J53" s="19">
        <v>6</v>
      </c>
      <c r="K53" s="89">
        <v>0.8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>
        <f t="shared" si="6"/>
        <v>48.5</v>
      </c>
      <c r="S53" s="36" t="s">
        <v>226</v>
      </c>
      <c r="T53" s="36" t="s">
        <v>180</v>
      </c>
      <c r="U53" s="19" t="s">
        <v>158</v>
      </c>
      <c r="V53" s="77">
        <f t="shared" si="7"/>
        <v>5.3431798436142506</v>
      </c>
      <c r="W53" s="41">
        <f t="shared" si="8"/>
        <v>1.0362257792754848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118</v>
      </c>
      <c r="G54" s="36" t="s">
        <v>97</v>
      </c>
      <c r="H54" s="19" t="s">
        <v>128</v>
      </c>
      <c r="I54" s="19">
        <v>4</v>
      </c>
      <c r="J54" s="19">
        <v>4</v>
      </c>
      <c r="K54" s="89">
        <v>0.52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6"/>
        <v>118</v>
      </c>
      <c r="S54" s="36" t="s">
        <v>227</v>
      </c>
      <c r="T54" s="36" t="s">
        <v>181</v>
      </c>
      <c r="U54" s="19" t="s">
        <v>158</v>
      </c>
      <c r="V54" s="77">
        <f t="shared" si="7"/>
        <v>4.3324491600353721</v>
      </c>
      <c r="W54" s="41">
        <f t="shared" si="8"/>
        <v>1.1603125739995277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>
        <v>29.5</v>
      </c>
      <c r="G55" s="36" t="s">
        <v>98</v>
      </c>
      <c r="H55" s="19" t="s">
        <v>129</v>
      </c>
      <c r="I55" s="19">
        <v>4</v>
      </c>
      <c r="J55" s="19">
        <v>23</v>
      </c>
      <c r="K55" s="89">
        <v>1.87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>
        <f t="shared" si="6"/>
        <v>29.5</v>
      </c>
      <c r="S55" s="36" t="s">
        <v>228</v>
      </c>
      <c r="T55" s="36" t="s">
        <v>182</v>
      </c>
      <c r="U55" s="19" t="s">
        <v>158</v>
      </c>
      <c r="V55" s="77">
        <f t="shared" si="7"/>
        <v>13.811728395061721</v>
      </c>
      <c r="W55" s="41">
        <f t="shared" si="8"/>
        <v>1.1069882498453922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65.8</v>
      </c>
      <c r="G56" s="36" t="s">
        <v>99</v>
      </c>
      <c r="H56" s="19" t="s">
        <v>130</v>
      </c>
      <c r="I56" s="19">
        <v>4</v>
      </c>
      <c r="J56" s="19">
        <v>3</v>
      </c>
      <c r="K56" s="89">
        <v>0.45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6"/>
        <v>65.8</v>
      </c>
      <c r="S56" s="36" t="s">
        <v>229</v>
      </c>
      <c r="T56" s="36" t="s">
        <v>183</v>
      </c>
      <c r="U56" s="19" t="s">
        <v>158</v>
      </c>
      <c r="V56" s="77">
        <f t="shared" si="7"/>
        <v>5.1622183154866494</v>
      </c>
      <c r="W56" s="41">
        <f t="shared" si="8"/>
        <v>1.6313131313131297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102</v>
      </c>
      <c r="G57" s="36" t="s">
        <v>100</v>
      </c>
      <c r="H57" s="19" t="s">
        <v>131</v>
      </c>
      <c r="I57" s="19">
        <v>4</v>
      </c>
      <c r="J57" s="19">
        <v>4</v>
      </c>
      <c r="K57" s="89">
        <v>0.52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6"/>
        <v>102</v>
      </c>
      <c r="S57" s="36" t="s">
        <v>230</v>
      </c>
      <c r="T57" s="36" t="s">
        <v>184</v>
      </c>
      <c r="U57" s="19" t="s">
        <v>158</v>
      </c>
      <c r="V57" s="77">
        <f t="shared" si="7"/>
        <v>6.4829314124647599</v>
      </c>
      <c r="W57" s="41">
        <f t="shared" si="8"/>
        <v>1.29106029106029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106</v>
      </c>
      <c r="G58" s="36" t="s">
        <v>101</v>
      </c>
      <c r="H58" s="19" t="s">
        <v>132</v>
      </c>
      <c r="I58" s="19">
        <v>4</v>
      </c>
      <c r="J58" s="19">
        <v>4</v>
      </c>
      <c r="K58" s="89">
        <v>0.56000000000000005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6"/>
        <v>106</v>
      </c>
      <c r="S58" s="36" t="s">
        <v>231</v>
      </c>
      <c r="T58" s="36" t="s">
        <v>185</v>
      </c>
      <c r="U58" s="19" t="s">
        <v>158</v>
      </c>
      <c r="V58" s="77">
        <f t="shared" si="7"/>
        <v>6.5005525972068714</v>
      </c>
      <c r="W58" s="41">
        <f t="shared" si="8"/>
        <v>1.1678700361010828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65.400000000000006</v>
      </c>
      <c r="G59" s="36" t="s">
        <v>102</v>
      </c>
      <c r="H59" s="19" t="s">
        <v>133</v>
      </c>
      <c r="I59" s="19">
        <v>4</v>
      </c>
      <c r="J59" s="19">
        <v>7</v>
      </c>
      <c r="K59" s="89">
        <v>0.99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6"/>
        <v>65.400000000000006</v>
      </c>
      <c r="S59" s="36" t="s">
        <v>232</v>
      </c>
      <c r="T59" s="36" t="s">
        <v>186</v>
      </c>
      <c r="U59" s="19" t="s">
        <v>158</v>
      </c>
      <c r="V59" s="77">
        <f t="shared" si="7"/>
        <v>8.3319529567666191</v>
      </c>
      <c r="W59" s="41">
        <f t="shared" si="8"/>
        <v>1.9375963020030849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181</v>
      </c>
      <c r="G60" s="36" t="s">
        <v>103</v>
      </c>
      <c r="H60" s="19" t="s">
        <v>134</v>
      </c>
      <c r="I60" s="19">
        <v>4</v>
      </c>
      <c r="J60" s="19">
        <v>1</v>
      </c>
      <c r="K60" s="89">
        <v>0.17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6"/>
        <v>181</v>
      </c>
      <c r="S60" s="36" t="s">
        <v>233</v>
      </c>
      <c r="T60" s="36" t="s">
        <v>187</v>
      </c>
      <c r="U60" s="19" t="s">
        <v>158</v>
      </c>
      <c r="V60" s="77">
        <f t="shared" si="7"/>
        <v>3.4877072612921638</v>
      </c>
      <c r="W60" s="41">
        <f t="shared" si="8"/>
        <v>0.89429702389678856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66.5</v>
      </c>
      <c r="G61" s="36" t="s">
        <v>104</v>
      </c>
      <c r="H61" s="19" t="s">
        <v>135</v>
      </c>
      <c r="I61" s="77">
        <v>4</v>
      </c>
      <c r="J61" s="77">
        <v>7</v>
      </c>
      <c r="K61" s="89">
        <v>1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6"/>
        <v>66.5</v>
      </c>
      <c r="S61" s="36" t="s">
        <v>234</v>
      </c>
      <c r="T61" s="36" t="s">
        <v>188</v>
      </c>
      <c r="U61" s="19" t="s">
        <v>158</v>
      </c>
      <c r="V61" s="77">
        <f t="shared" si="7"/>
        <v>9.0342679127725827</v>
      </c>
      <c r="W61" s="41">
        <f t="shared" si="8"/>
        <v>1.5720399429386585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8.42</v>
      </c>
      <c r="G62" s="36">
        <v>8.3640900111655085</v>
      </c>
      <c r="H62" s="19" t="s">
        <v>150</v>
      </c>
      <c r="I62" s="77">
        <v>4</v>
      </c>
      <c r="J62" s="36">
        <f>F62-G62</f>
        <v>5.5909988834491386E-2</v>
      </c>
      <c r="K62" s="41">
        <f>(F62-G62)/0.15</f>
        <v>0.37273325889660924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6"/>
        <v>8.42</v>
      </c>
      <c r="S62" s="36">
        <v>8.357999943881671</v>
      </c>
      <c r="T62" s="36">
        <v>7.9409177078829649E-2</v>
      </c>
      <c r="U62" s="19" t="s">
        <v>158</v>
      </c>
      <c r="V62" s="36">
        <f>R62-S62</f>
        <v>6.2000056118328928E-2</v>
      </c>
      <c r="W62" s="41">
        <f t="shared" si="8"/>
        <v>0.78076688865294941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3.88</v>
      </c>
      <c r="G63" s="36">
        <v>3.866519805982215</v>
      </c>
      <c r="H63" s="19" t="s">
        <v>150</v>
      </c>
      <c r="I63" s="77">
        <v>4</v>
      </c>
      <c r="J63" s="36">
        <f t="shared" ref="J63:J70" si="9">F63-G63</f>
        <v>1.3480194017784886E-2</v>
      </c>
      <c r="K63" s="41">
        <f t="shared" ref="K63:K70" si="10">(F63-G63)/0.15</f>
        <v>8.9867960118565904E-2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6"/>
        <v>3.88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1">R63-S63</f>
        <v>1.2307692288070715E-2</v>
      </c>
      <c r="W63" s="41">
        <f t="shared" si="8"/>
        <v>0.21091758560469573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16.79</v>
      </c>
      <c r="G64" s="36">
        <v>16.69650626298165</v>
      </c>
      <c r="H64" s="19" t="s">
        <v>150</v>
      </c>
      <c r="I64" s="77">
        <v>4</v>
      </c>
      <c r="J64" s="36">
        <f t="shared" si="9"/>
        <v>9.3493737018349066E-2</v>
      </c>
      <c r="K64" s="41">
        <f t="shared" si="10"/>
        <v>0.6232915801223271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6"/>
        <v>16.79</v>
      </c>
      <c r="S64" s="36">
        <v>16.686669220914499</v>
      </c>
      <c r="T64" s="36">
        <v>0.1133033880030711</v>
      </c>
      <c r="U64" s="19" t="s">
        <v>158</v>
      </c>
      <c r="V64" s="36">
        <f t="shared" si="11"/>
        <v>0.10333077908549981</v>
      </c>
      <c r="W64" s="41">
        <f t="shared" si="8"/>
        <v>0.91198313577965573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10.15</v>
      </c>
      <c r="G65" s="36">
        <v>10.078694627137128</v>
      </c>
      <c r="H65" s="19" t="s">
        <v>150</v>
      </c>
      <c r="I65" s="77">
        <v>4</v>
      </c>
      <c r="J65" s="36">
        <f t="shared" si="9"/>
        <v>7.1305372862871863E-2</v>
      </c>
      <c r="K65" s="41">
        <f t="shared" si="10"/>
        <v>0.47536915241914579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6"/>
        <v>10.15</v>
      </c>
      <c r="S65" s="36">
        <v>10.070588239999999</v>
      </c>
      <c r="T65" s="36">
        <v>8.4510473000000003E-2</v>
      </c>
      <c r="U65" s="19" t="s">
        <v>158</v>
      </c>
      <c r="V65" s="36">
        <f t="shared" si="11"/>
        <v>7.9411760000001053E-2</v>
      </c>
      <c r="W65" s="41">
        <f t="shared" si="8"/>
        <v>0.93966767882131075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10.16</v>
      </c>
      <c r="G66" s="36">
        <v>10.100027975374001</v>
      </c>
      <c r="H66" s="19" t="s">
        <v>150</v>
      </c>
      <c r="I66" s="77">
        <v>4</v>
      </c>
      <c r="J66" s="36">
        <f t="shared" si="9"/>
        <v>5.9972024625999154E-2</v>
      </c>
      <c r="K66" s="41">
        <f t="shared" si="10"/>
        <v>0.39981349750666106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6"/>
        <v>10.16</v>
      </c>
      <c r="S66" s="36">
        <v>10.081711761974656</v>
      </c>
      <c r="T66" s="36">
        <v>7.4068248910736573E-2</v>
      </c>
      <c r="U66" s="19" t="s">
        <v>158</v>
      </c>
      <c r="V66" s="36">
        <f t="shared" si="11"/>
        <v>7.8288238025344015E-2</v>
      </c>
      <c r="W66" s="41">
        <f t="shared" si="8"/>
        <v>1.0569743334919821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3.97</v>
      </c>
      <c r="G67" s="36">
        <v>3.9629151068711499</v>
      </c>
      <c r="H67" s="19" t="s">
        <v>150</v>
      </c>
      <c r="I67" s="77">
        <v>4</v>
      </c>
      <c r="J67" s="36">
        <f t="shared" si="9"/>
        <v>7.0848931288503003E-3</v>
      </c>
      <c r="K67" s="41">
        <f t="shared" si="10"/>
        <v>4.7232620859002004E-2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6"/>
        <v>3.97</v>
      </c>
      <c r="S67" s="36">
        <v>3.9540000097229457</v>
      </c>
      <c r="T67" s="36">
        <v>6.1038150127150408E-2</v>
      </c>
      <c r="U67" s="19" t="s">
        <v>158</v>
      </c>
      <c r="V67" s="36">
        <f t="shared" si="11"/>
        <v>1.5999990277054454E-2</v>
      </c>
      <c r="W67" s="41">
        <f t="shared" si="8"/>
        <v>0.2621309827333298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9.51</v>
      </c>
      <c r="G68" s="36">
        <v>9.455897539951879</v>
      </c>
      <c r="H68" s="19" t="s">
        <v>150</v>
      </c>
      <c r="I68" s="77">
        <v>4</v>
      </c>
      <c r="J68" s="36">
        <f t="shared" si="9"/>
        <v>5.4102460048120804E-2</v>
      </c>
      <c r="K68" s="41">
        <f t="shared" si="10"/>
        <v>0.36068306698747205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6"/>
        <v>9.51</v>
      </c>
      <c r="S68" s="36">
        <v>9.4352256738739779</v>
      </c>
      <c r="T68" s="36">
        <v>7.3220328884019525E-2</v>
      </c>
      <c r="U68" s="19" t="s">
        <v>158</v>
      </c>
      <c r="V68" s="36">
        <f t="shared" si="11"/>
        <v>7.4774326126021862E-2</v>
      </c>
      <c r="W68" s="41">
        <f t="shared" si="8"/>
        <v>1.0212235763713089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16.54</v>
      </c>
      <c r="G69" s="36">
        <v>16.399466708811619</v>
      </c>
      <c r="H69" s="19" t="s">
        <v>150</v>
      </c>
      <c r="I69" s="77">
        <v>4</v>
      </c>
      <c r="J69" s="36">
        <f t="shared" si="9"/>
        <v>0.14053329118837965</v>
      </c>
      <c r="K69" s="41">
        <f t="shared" si="10"/>
        <v>0.93688860792253104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6"/>
        <v>16.54</v>
      </c>
      <c r="S69" s="36">
        <v>16.400843843434167</v>
      </c>
      <c r="T69" s="36">
        <v>0.12195036770689485</v>
      </c>
      <c r="U69" s="19" t="s">
        <v>158</v>
      </c>
      <c r="V69" s="36">
        <f t="shared" si="11"/>
        <v>0.13915615656583213</v>
      </c>
      <c r="W69" s="41">
        <f t="shared" si="8"/>
        <v>1.1410884541184085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10.77</v>
      </c>
      <c r="G70" s="36">
        <v>10.709940607893612</v>
      </c>
      <c r="H70" s="19" t="s">
        <v>150</v>
      </c>
      <c r="I70" s="77">
        <v>4</v>
      </c>
      <c r="J70" s="36">
        <f t="shared" si="9"/>
        <v>6.0059392106387222E-2</v>
      </c>
      <c r="K70" s="41">
        <f t="shared" si="10"/>
        <v>0.40039594737591483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6"/>
        <v>10.77</v>
      </c>
      <c r="S70" s="36">
        <v>10.707333291057745</v>
      </c>
      <c r="T70" s="36">
        <v>7.5038990425411886E-2</v>
      </c>
      <c r="U70" s="19" t="s">
        <v>158</v>
      </c>
      <c r="V70" s="36">
        <f t="shared" si="11"/>
        <v>6.2666708942254346E-2</v>
      </c>
      <c r="W70" s="41">
        <f t="shared" si="8"/>
        <v>0.83512196242224923</v>
      </c>
    </row>
    <row r="71" spans="1:23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5.92</v>
      </c>
      <c r="G71" s="58" t="s">
        <v>105</v>
      </c>
      <c r="H71" s="57" t="s">
        <v>136</v>
      </c>
      <c r="I71" s="77">
        <v>4</v>
      </c>
      <c r="J71" s="42">
        <v>-0.73775989268947817</v>
      </c>
      <c r="K71" s="41">
        <f>(F71-G71)/H71</f>
        <v>-9.8367985691930435E-2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6"/>
        <v>5.92</v>
      </c>
      <c r="S71" s="58" t="s">
        <v>235</v>
      </c>
      <c r="T71" s="36" t="s">
        <v>204</v>
      </c>
      <c r="U71" s="57" t="s">
        <v>158</v>
      </c>
      <c r="V71" s="77">
        <f t="shared" si="7"/>
        <v>-1.3662112629123602</v>
      </c>
      <c r="W71" s="41">
        <f t="shared" si="8"/>
        <v>-0.43733333333333252</v>
      </c>
    </row>
    <row r="72" spans="1:23" x14ac:dyDescent="0.25">
      <c r="A72" s="75" t="s">
        <v>17</v>
      </c>
      <c r="B72" s="57" t="s">
        <v>13</v>
      </c>
      <c r="C72" s="57">
        <v>69</v>
      </c>
      <c r="D72" s="76" t="s">
        <v>14</v>
      </c>
      <c r="E72" s="57" t="s">
        <v>15</v>
      </c>
      <c r="F72" s="57">
        <v>5.81</v>
      </c>
      <c r="G72" s="58" t="s">
        <v>106</v>
      </c>
      <c r="H72" s="57" t="s">
        <v>137</v>
      </c>
      <c r="I72" s="77">
        <v>4</v>
      </c>
      <c r="J72" s="42">
        <v>-2.3857526881720488</v>
      </c>
      <c r="K72" s="41">
        <f>(F72-G72)/H72</f>
        <v>-0.31810035842293982</v>
      </c>
      <c r="M72" s="75" t="s">
        <v>17</v>
      </c>
      <c r="N72" s="57" t="s">
        <v>13</v>
      </c>
      <c r="O72" s="57">
        <v>69</v>
      </c>
      <c r="P72" s="76" t="s">
        <v>14</v>
      </c>
      <c r="Q72" s="57" t="s">
        <v>15</v>
      </c>
      <c r="R72" s="36">
        <f t="shared" si="6"/>
        <v>5.81</v>
      </c>
      <c r="S72" s="58" t="s">
        <v>236</v>
      </c>
      <c r="T72" s="36" t="s">
        <v>205</v>
      </c>
      <c r="U72" s="57" t="s">
        <v>158</v>
      </c>
      <c r="V72" s="77">
        <f t="shared" si="7"/>
        <v>-1.492031197015939</v>
      </c>
      <c r="W72" s="41">
        <f t="shared" si="8"/>
        <v>-0.46585494970884106</v>
      </c>
    </row>
    <row r="73" spans="1:23" x14ac:dyDescent="0.25">
      <c r="A73" s="59" t="s">
        <v>22</v>
      </c>
      <c r="B73" s="60" t="s">
        <v>13</v>
      </c>
      <c r="C73" s="60">
        <v>70</v>
      </c>
      <c r="D73" s="61" t="s">
        <v>28</v>
      </c>
      <c r="E73" s="60" t="s">
        <v>24</v>
      </c>
      <c r="F73" s="60">
        <v>29.1</v>
      </c>
      <c r="G73" s="69" t="s">
        <v>107</v>
      </c>
      <c r="H73" s="60" t="s">
        <v>138</v>
      </c>
      <c r="I73" s="60">
        <v>4</v>
      </c>
      <c r="J73" s="60">
        <v>-1</v>
      </c>
      <c r="K73" s="89">
        <v>-0.15</v>
      </c>
      <c r="M73" s="59" t="s">
        <v>22</v>
      </c>
      <c r="N73" s="60" t="s">
        <v>13</v>
      </c>
      <c r="O73" s="60">
        <v>70</v>
      </c>
      <c r="P73" s="61" t="s">
        <v>28</v>
      </c>
      <c r="Q73" s="60" t="s">
        <v>24</v>
      </c>
      <c r="R73" s="69">
        <f t="shared" si="6"/>
        <v>29.1</v>
      </c>
      <c r="S73" s="69" t="s">
        <v>237</v>
      </c>
      <c r="T73" s="69" t="s">
        <v>206</v>
      </c>
      <c r="U73" s="60" t="s">
        <v>159</v>
      </c>
      <c r="V73" s="78">
        <f t="shared" si="7"/>
        <v>3.1914893617021352</v>
      </c>
      <c r="W73" s="41">
        <f t="shared" si="8"/>
        <v>0.43331728454501789</v>
      </c>
    </row>
    <row r="74" spans="1:23" x14ac:dyDescent="0.25">
      <c r="A74" s="59" t="s">
        <v>16</v>
      </c>
      <c r="B74" s="60" t="s">
        <v>13</v>
      </c>
      <c r="C74" s="60">
        <v>71</v>
      </c>
      <c r="D74" s="61" t="s">
        <v>28</v>
      </c>
      <c r="E74" s="60" t="s">
        <v>24</v>
      </c>
      <c r="F74" s="60">
        <v>86.5</v>
      </c>
      <c r="G74" s="69" t="s">
        <v>108</v>
      </c>
      <c r="H74" s="60" t="s">
        <v>139</v>
      </c>
      <c r="I74" s="60">
        <v>4</v>
      </c>
      <c r="J74" s="60">
        <v>6</v>
      </c>
      <c r="K74" s="89">
        <v>0.74</v>
      </c>
      <c r="M74" s="59" t="s">
        <v>16</v>
      </c>
      <c r="N74" s="60" t="s">
        <v>13</v>
      </c>
      <c r="O74" s="60">
        <v>71</v>
      </c>
      <c r="P74" s="61" t="s">
        <v>28</v>
      </c>
      <c r="Q74" s="60" t="s">
        <v>24</v>
      </c>
      <c r="R74" s="69">
        <f t="shared" si="6"/>
        <v>86.5</v>
      </c>
      <c r="S74" s="69" t="s">
        <v>238</v>
      </c>
      <c r="T74" s="69" t="s">
        <v>189</v>
      </c>
      <c r="U74" s="60" t="s">
        <v>159</v>
      </c>
      <c r="V74" s="78">
        <f t="shared" si="7"/>
        <v>5.128828390860475</v>
      </c>
      <c r="W74" s="41">
        <f t="shared" si="8"/>
        <v>0.86140028577260641</v>
      </c>
    </row>
    <row r="75" spans="1:23" x14ac:dyDescent="0.25">
      <c r="A75" s="59" t="s">
        <v>12</v>
      </c>
      <c r="B75" s="60" t="s">
        <v>13</v>
      </c>
      <c r="C75" s="60">
        <v>72</v>
      </c>
      <c r="D75" s="61" t="s">
        <v>28</v>
      </c>
      <c r="E75" s="60" t="s">
        <v>24</v>
      </c>
      <c r="F75" s="60">
        <v>160</v>
      </c>
      <c r="G75" s="69" t="s">
        <v>109</v>
      </c>
      <c r="H75" s="60" t="s">
        <v>140</v>
      </c>
      <c r="I75" s="60">
        <v>4</v>
      </c>
      <c r="J75" s="60">
        <v>7</v>
      </c>
      <c r="K75" s="89">
        <v>0.88</v>
      </c>
      <c r="M75" s="59" t="s">
        <v>12</v>
      </c>
      <c r="N75" s="60" t="s">
        <v>13</v>
      </c>
      <c r="O75" s="60">
        <v>72</v>
      </c>
      <c r="P75" s="61" t="s">
        <v>28</v>
      </c>
      <c r="Q75" s="60" t="s">
        <v>24</v>
      </c>
      <c r="R75" s="69">
        <f t="shared" si="6"/>
        <v>160</v>
      </c>
      <c r="S75" s="69" t="s">
        <v>239</v>
      </c>
      <c r="T75" s="69" t="s">
        <v>190</v>
      </c>
      <c r="U75" s="60" t="s">
        <v>159</v>
      </c>
      <c r="V75" s="78">
        <f t="shared" si="7"/>
        <v>5.9602649006622519</v>
      </c>
      <c r="W75" s="41">
        <f t="shared" si="8"/>
        <v>1.0682492581602372</v>
      </c>
    </row>
    <row r="76" spans="1:23" x14ac:dyDescent="0.25">
      <c r="A76" s="59" t="s">
        <v>17</v>
      </c>
      <c r="B76" s="60" t="s">
        <v>13</v>
      </c>
      <c r="C76" s="60">
        <v>73</v>
      </c>
      <c r="D76" s="61" t="s">
        <v>28</v>
      </c>
      <c r="E76" s="60" t="s">
        <v>24</v>
      </c>
      <c r="F76" s="60">
        <v>81.8</v>
      </c>
      <c r="G76" s="69" t="s">
        <v>91</v>
      </c>
      <c r="H76" s="60" t="s">
        <v>141</v>
      </c>
      <c r="I76" s="60">
        <v>4</v>
      </c>
      <c r="J76" s="60">
        <v>2</v>
      </c>
      <c r="K76" s="89">
        <v>0.26</v>
      </c>
      <c r="M76" s="59" t="s">
        <v>17</v>
      </c>
      <c r="N76" s="60" t="s">
        <v>13</v>
      </c>
      <c r="O76" s="60">
        <v>73</v>
      </c>
      <c r="P76" s="61" t="s">
        <v>28</v>
      </c>
      <c r="Q76" s="60" t="s">
        <v>24</v>
      </c>
      <c r="R76" s="69">
        <f t="shared" si="6"/>
        <v>81.8</v>
      </c>
      <c r="S76" s="69" t="s">
        <v>240</v>
      </c>
      <c r="T76" s="69" t="s">
        <v>191</v>
      </c>
      <c r="U76" s="60" t="s">
        <v>159</v>
      </c>
      <c r="V76" s="78">
        <f t="shared" si="7"/>
        <v>3.2306915699141876</v>
      </c>
      <c r="W76" s="41">
        <f t="shared" si="8"/>
        <v>0.70079386805365518</v>
      </c>
    </row>
    <row r="77" spans="1:23" x14ac:dyDescent="0.25">
      <c r="A77" s="59" t="s">
        <v>12</v>
      </c>
      <c r="B77" s="60" t="s">
        <v>13</v>
      </c>
      <c r="C77" s="60">
        <v>74</v>
      </c>
      <c r="D77" s="61" t="s">
        <v>26</v>
      </c>
      <c r="E77" s="60" t="s">
        <v>24</v>
      </c>
      <c r="F77" s="60">
        <v>106</v>
      </c>
      <c r="G77" s="69" t="s">
        <v>95</v>
      </c>
      <c r="H77" s="60" t="s">
        <v>142</v>
      </c>
      <c r="I77" s="60">
        <v>4</v>
      </c>
      <c r="J77" s="60">
        <v>-9</v>
      </c>
      <c r="K77" s="89">
        <v>-1.1599999999999999</v>
      </c>
      <c r="M77" s="59" t="s">
        <v>12</v>
      </c>
      <c r="N77" s="60" t="s">
        <v>13</v>
      </c>
      <c r="O77" s="60">
        <v>74</v>
      </c>
      <c r="P77" s="61" t="s">
        <v>26</v>
      </c>
      <c r="Q77" s="60" t="s">
        <v>24</v>
      </c>
      <c r="R77" s="69">
        <f t="shared" si="6"/>
        <v>106</v>
      </c>
      <c r="S77" s="69" t="s">
        <v>241</v>
      </c>
      <c r="T77" s="69" t="s">
        <v>192</v>
      </c>
      <c r="U77" s="60" t="s">
        <v>159</v>
      </c>
      <c r="V77" s="78">
        <f t="shared" si="7"/>
        <v>-5.2725647899910681</v>
      </c>
      <c r="W77" s="41">
        <f t="shared" si="8"/>
        <v>-0.69781194559432358</v>
      </c>
    </row>
    <row r="78" spans="1:23" x14ac:dyDescent="0.25">
      <c r="A78" s="59" t="s">
        <v>27</v>
      </c>
      <c r="B78" s="60" t="s">
        <v>13</v>
      </c>
      <c r="C78" s="60">
        <v>75</v>
      </c>
      <c r="D78" s="61" t="s">
        <v>26</v>
      </c>
      <c r="E78" s="60" t="s">
        <v>24</v>
      </c>
      <c r="F78" s="60">
        <v>93.8</v>
      </c>
      <c r="G78" s="69" t="s">
        <v>110</v>
      </c>
      <c r="H78" s="60" t="s">
        <v>143</v>
      </c>
      <c r="I78" s="60">
        <v>4</v>
      </c>
      <c r="J78" s="60">
        <v>-14</v>
      </c>
      <c r="K78" s="89">
        <v>-1.85</v>
      </c>
      <c r="M78" s="59" t="s">
        <v>27</v>
      </c>
      <c r="N78" s="60" t="s">
        <v>13</v>
      </c>
      <c r="O78" s="60">
        <v>75</v>
      </c>
      <c r="P78" s="61" t="s">
        <v>26</v>
      </c>
      <c r="Q78" s="60" t="s">
        <v>24</v>
      </c>
      <c r="R78" s="69">
        <f t="shared" si="6"/>
        <v>93.8</v>
      </c>
      <c r="S78" s="69" t="s">
        <v>242</v>
      </c>
      <c r="T78" s="69" t="s">
        <v>193</v>
      </c>
      <c r="U78" s="60" t="s">
        <v>159</v>
      </c>
      <c r="V78" s="78">
        <f t="shared" si="7"/>
        <v>-0.42462845010616318</v>
      </c>
      <c r="W78" s="41">
        <f t="shared" si="8"/>
        <v>-3.023431594860209E-2</v>
      </c>
    </row>
    <row r="79" spans="1:23" x14ac:dyDescent="0.25">
      <c r="A79" s="59" t="s">
        <v>25</v>
      </c>
      <c r="B79" s="60" t="s">
        <v>13</v>
      </c>
      <c r="C79" s="60">
        <v>76</v>
      </c>
      <c r="D79" s="61" t="s">
        <v>26</v>
      </c>
      <c r="E79" s="60" t="s">
        <v>24</v>
      </c>
      <c r="F79" s="60">
        <v>58.6</v>
      </c>
      <c r="G79" s="69" t="s">
        <v>111</v>
      </c>
      <c r="H79" s="60" t="s">
        <v>144</v>
      </c>
      <c r="I79" s="60">
        <v>4</v>
      </c>
      <c r="J79" s="60">
        <v>-5</v>
      </c>
      <c r="K79" s="89">
        <v>-0.73</v>
      </c>
      <c r="M79" s="59" t="s">
        <v>25</v>
      </c>
      <c r="N79" s="60" t="s">
        <v>13</v>
      </c>
      <c r="O79" s="60">
        <v>76</v>
      </c>
      <c r="P79" s="61" t="s">
        <v>26</v>
      </c>
      <c r="Q79" s="60" t="s">
        <v>24</v>
      </c>
      <c r="R79" s="69">
        <f t="shared" ref="R79:R97" si="12">F79</f>
        <v>58.6</v>
      </c>
      <c r="S79" s="69" t="s">
        <v>243</v>
      </c>
      <c r="T79" s="69" t="s">
        <v>194</v>
      </c>
      <c r="U79" s="60" t="s">
        <v>159</v>
      </c>
      <c r="V79" s="78">
        <f t="shared" si="7"/>
        <v>-9.0344613474076372</v>
      </c>
      <c r="W79" s="41">
        <f t="shared" si="8"/>
        <v>-0.87756332931242464</v>
      </c>
    </row>
    <row r="80" spans="1:23" x14ac:dyDescent="0.25">
      <c r="A80" s="59" t="s">
        <v>19</v>
      </c>
      <c r="B80" s="60" t="s">
        <v>13</v>
      </c>
      <c r="C80" s="60">
        <v>77</v>
      </c>
      <c r="D80" s="61" t="s">
        <v>26</v>
      </c>
      <c r="E80" s="60" t="s">
        <v>24</v>
      </c>
      <c r="F80" s="60">
        <v>59.1</v>
      </c>
      <c r="G80" s="69" t="s">
        <v>93</v>
      </c>
      <c r="H80" s="60" t="s">
        <v>124</v>
      </c>
      <c r="I80" s="60">
        <v>4</v>
      </c>
      <c r="J80" s="60">
        <v>-8</v>
      </c>
      <c r="K80" s="89">
        <v>-1.08</v>
      </c>
      <c r="M80" s="59" t="s">
        <v>19</v>
      </c>
      <c r="N80" s="60" t="s">
        <v>13</v>
      </c>
      <c r="O80" s="60">
        <v>77</v>
      </c>
      <c r="P80" s="61" t="s">
        <v>26</v>
      </c>
      <c r="Q80" s="60" t="s">
        <v>24</v>
      </c>
      <c r="R80" s="69">
        <f t="shared" si="12"/>
        <v>59.1</v>
      </c>
      <c r="S80" s="69" t="s">
        <v>244</v>
      </c>
      <c r="T80" s="69" t="s">
        <v>195</v>
      </c>
      <c r="U80" s="60" t="s">
        <v>159</v>
      </c>
      <c r="V80" s="78">
        <f t="shared" si="7"/>
        <v>-6.3094483195941615</v>
      </c>
      <c r="W80" s="41">
        <f t="shared" si="8"/>
        <v>-0.71906052393857212</v>
      </c>
    </row>
    <row r="81" spans="1:23" x14ac:dyDescent="0.25">
      <c r="A81" s="59" t="s">
        <v>17</v>
      </c>
      <c r="B81" s="60" t="s">
        <v>13</v>
      </c>
      <c r="C81" s="60">
        <v>78</v>
      </c>
      <c r="D81" s="61" t="s">
        <v>26</v>
      </c>
      <c r="E81" s="60" t="s">
        <v>24</v>
      </c>
      <c r="F81" s="60">
        <v>99.7</v>
      </c>
      <c r="G81" s="69" t="s">
        <v>112</v>
      </c>
      <c r="H81" s="60" t="s">
        <v>145</v>
      </c>
      <c r="I81" s="60">
        <v>4</v>
      </c>
      <c r="J81" s="60">
        <v>-6</v>
      </c>
      <c r="K81" s="89">
        <v>-0.74</v>
      </c>
      <c r="M81" s="59" t="s">
        <v>17</v>
      </c>
      <c r="N81" s="60" t="s">
        <v>13</v>
      </c>
      <c r="O81" s="60">
        <v>78</v>
      </c>
      <c r="P81" s="61" t="s">
        <v>26</v>
      </c>
      <c r="Q81" s="60" t="s">
        <v>24</v>
      </c>
      <c r="R81" s="69">
        <f t="shared" si="12"/>
        <v>99.7</v>
      </c>
      <c r="S81" s="69" t="s">
        <v>245</v>
      </c>
      <c r="T81" s="69" t="s">
        <v>196</v>
      </c>
      <c r="U81" s="60" t="s">
        <v>159</v>
      </c>
      <c r="V81" s="78">
        <f t="shared" si="7"/>
        <v>-0.894632206759435</v>
      </c>
      <c r="W81" s="41">
        <f t="shared" si="8"/>
        <v>-0.14662756598240331</v>
      </c>
    </row>
    <row r="82" spans="1:23" x14ac:dyDescent="0.25">
      <c r="A82" s="59" t="s">
        <v>22</v>
      </c>
      <c r="B82" s="60" t="s">
        <v>13</v>
      </c>
      <c r="C82" s="60">
        <v>79</v>
      </c>
      <c r="D82" s="61" t="s">
        <v>23</v>
      </c>
      <c r="E82" s="60" t="s">
        <v>24</v>
      </c>
      <c r="F82" s="60">
        <v>53.6</v>
      </c>
      <c r="G82" s="69" t="s">
        <v>113</v>
      </c>
      <c r="H82" s="60" t="s">
        <v>146</v>
      </c>
      <c r="I82" s="60">
        <v>4</v>
      </c>
      <c r="J82" s="60">
        <v>-3</v>
      </c>
      <c r="K82" s="89">
        <v>-0.43</v>
      </c>
      <c r="M82" s="59" t="s">
        <v>22</v>
      </c>
      <c r="N82" s="60" t="s">
        <v>13</v>
      </c>
      <c r="O82" s="60">
        <v>79</v>
      </c>
      <c r="P82" s="61" t="s">
        <v>23</v>
      </c>
      <c r="Q82" s="60" t="s">
        <v>24</v>
      </c>
      <c r="R82" s="69">
        <f t="shared" si="12"/>
        <v>53.6</v>
      </c>
      <c r="S82" s="69" t="s">
        <v>246</v>
      </c>
      <c r="T82" s="69" t="s">
        <v>197</v>
      </c>
      <c r="U82" s="60" t="s">
        <v>159</v>
      </c>
      <c r="V82" s="78">
        <f t="shared" si="7"/>
        <v>-2.3501548551648739</v>
      </c>
      <c r="W82" s="41">
        <f t="shared" si="8"/>
        <v>-0.42715231788079444</v>
      </c>
    </row>
    <row r="83" spans="1:23" x14ac:dyDescent="0.25">
      <c r="A83" s="59" t="s">
        <v>16</v>
      </c>
      <c r="B83" s="60" t="s">
        <v>13</v>
      </c>
      <c r="C83" s="60">
        <v>80</v>
      </c>
      <c r="D83" s="61" t="s">
        <v>23</v>
      </c>
      <c r="E83" s="60" t="s">
        <v>24</v>
      </c>
      <c r="F83" s="60">
        <v>74.900000000000006</v>
      </c>
      <c r="G83" s="69" t="s">
        <v>114</v>
      </c>
      <c r="H83" s="60" t="s">
        <v>147</v>
      </c>
      <c r="I83" s="60">
        <v>4</v>
      </c>
      <c r="J83" s="60">
        <v>5</v>
      </c>
      <c r="K83" s="89">
        <v>0.71</v>
      </c>
      <c r="M83" s="59" t="s">
        <v>16</v>
      </c>
      <c r="N83" s="60" t="s">
        <v>13</v>
      </c>
      <c r="O83" s="60">
        <v>80</v>
      </c>
      <c r="P83" s="61" t="s">
        <v>23</v>
      </c>
      <c r="Q83" s="60" t="s">
        <v>24</v>
      </c>
      <c r="R83" s="69">
        <f t="shared" si="12"/>
        <v>74.900000000000006</v>
      </c>
      <c r="S83" s="69" t="s">
        <v>247</v>
      </c>
      <c r="T83" s="69" t="s">
        <v>198</v>
      </c>
      <c r="U83" s="60" t="s">
        <v>159</v>
      </c>
      <c r="V83" s="78">
        <f t="shared" si="7"/>
        <v>8.0171031533942103E-2</v>
      </c>
      <c r="W83" s="41">
        <f t="shared" si="8"/>
        <v>2.6338893766462805E-2</v>
      </c>
    </row>
    <row r="84" spans="1:23" x14ac:dyDescent="0.25">
      <c r="A84" s="59" t="s">
        <v>12</v>
      </c>
      <c r="B84" s="60" t="s">
        <v>13</v>
      </c>
      <c r="C84" s="60">
        <v>81</v>
      </c>
      <c r="D84" s="61" t="s">
        <v>23</v>
      </c>
      <c r="E84" s="60" t="s">
        <v>24</v>
      </c>
      <c r="F84" s="60">
        <v>99.3</v>
      </c>
      <c r="G84" s="69" t="s">
        <v>101</v>
      </c>
      <c r="H84" s="60" t="s">
        <v>132</v>
      </c>
      <c r="I84" s="60">
        <v>4</v>
      </c>
      <c r="J84" s="60">
        <v>-2</v>
      </c>
      <c r="K84" s="89">
        <v>-0.31</v>
      </c>
      <c r="M84" s="59" t="s">
        <v>12</v>
      </c>
      <c r="N84" s="60" t="s">
        <v>13</v>
      </c>
      <c r="O84" s="60">
        <v>81</v>
      </c>
      <c r="P84" s="61" t="s">
        <v>23</v>
      </c>
      <c r="Q84" s="60" t="s">
        <v>24</v>
      </c>
      <c r="R84" s="69">
        <f t="shared" si="12"/>
        <v>99.3</v>
      </c>
      <c r="S84" s="69" t="s">
        <v>248</v>
      </c>
      <c r="T84" s="69" t="s">
        <v>199</v>
      </c>
      <c r="U84" s="60" t="s">
        <v>159</v>
      </c>
      <c r="V84" s="78">
        <f t="shared" si="7"/>
        <v>-4.4273339749759462</v>
      </c>
      <c r="W84" s="41">
        <f t="shared" si="8"/>
        <v>-0.96719932716568724</v>
      </c>
    </row>
    <row r="85" spans="1:23" x14ac:dyDescent="0.25">
      <c r="A85" s="59" t="s">
        <v>27</v>
      </c>
      <c r="B85" s="60" t="s">
        <v>13</v>
      </c>
      <c r="C85" s="60">
        <v>82</v>
      </c>
      <c r="D85" s="61" t="s">
        <v>23</v>
      </c>
      <c r="E85" s="60" t="s">
        <v>24</v>
      </c>
      <c r="F85" s="60">
        <v>80.7</v>
      </c>
      <c r="G85" s="69" t="s">
        <v>115</v>
      </c>
      <c r="H85" s="60" t="s">
        <v>148</v>
      </c>
      <c r="I85" s="60">
        <v>4</v>
      </c>
      <c r="J85" s="60">
        <v>-4</v>
      </c>
      <c r="K85" s="89">
        <v>-0.52</v>
      </c>
      <c r="M85" s="59" t="s">
        <v>27</v>
      </c>
      <c r="N85" s="60" t="s">
        <v>13</v>
      </c>
      <c r="O85" s="60">
        <v>82</v>
      </c>
      <c r="P85" s="61" t="s">
        <v>23</v>
      </c>
      <c r="Q85" s="60" t="s">
        <v>24</v>
      </c>
      <c r="R85" s="69">
        <f t="shared" si="12"/>
        <v>80.7</v>
      </c>
      <c r="S85" s="69" t="s">
        <v>249</v>
      </c>
      <c r="T85" s="69" t="s">
        <v>200</v>
      </c>
      <c r="U85" s="60" t="s">
        <v>159</v>
      </c>
      <c r="V85" s="78">
        <f t="shared" si="7"/>
        <v>-4.2818171035464347</v>
      </c>
      <c r="W85" s="41">
        <f t="shared" si="8"/>
        <v>-0.8852378616969101</v>
      </c>
    </row>
    <row r="86" spans="1:23" x14ac:dyDescent="0.25">
      <c r="A86" s="59" t="s">
        <v>21</v>
      </c>
      <c r="B86" s="60" t="s">
        <v>13</v>
      </c>
      <c r="C86" s="60">
        <v>83</v>
      </c>
      <c r="D86" s="61" t="s">
        <v>23</v>
      </c>
      <c r="E86" s="60" t="s">
        <v>24</v>
      </c>
      <c r="F86" s="60">
        <v>62.8</v>
      </c>
      <c r="G86" s="69" t="s">
        <v>102</v>
      </c>
      <c r="H86" s="60" t="s">
        <v>133</v>
      </c>
      <c r="I86" s="60">
        <v>4</v>
      </c>
      <c r="J86" s="60">
        <v>3</v>
      </c>
      <c r="K86" s="89">
        <v>0.42</v>
      </c>
      <c r="M86" s="59" t="s">
        <v>21</v>
      </c>
      <c r="N86" s="60" t="s">
        <v>13</v>
      </c>
      <c r="O86" s="60">
        <v>83</v>
      </c>
      <c r="P86" s="61" t="s">
        <v>23</v>
      </c>
      <c r="Q86" s="60" t="s">
        <v>24</v>
      </c>
      <c r="R86" s="69">
        <f t="shared" si="12"/>
        <v>62.8</v>
      </c>
      <c r="S86" s="69" t="s">
        <v>250</v>
      </c>
      <c r="T86" s="69" t="s">
        <v>201</v>
      </c>
      <c r="U86" s="60" t="s">
        <v>159</v>
      </c>
      <c r="V86" s="78">
        <f t="shared" si="7"/>
        <v>1.1597938144329878</v>
      </c>
      <c r="W86" s="41">
        <f t="shared" si="8"/>
        <v>0.19485791610284137</v>
      </c>
    </row>
    <row r="87" spans="1:23" x14ac:dyDescent="0.25">
      <c r="A87" s="59" t="s">
        <v>20</v>
      </c>
      <c r="B87" s="60" t="s">
        <v>13</v>
      </c>
      <c r="C87" s="60">
        <v>84</v>
      </c>
      <c r="D87" s="61" t="s">
        <v>23</v>
      </c>
      <c r="E87" s="60" t="s">
        <v>24</v>
      </c>
      <c r="F87" s="60">
        <v>28.8</v>
      </c>
      <c r="G87" s="69" t="s">
        <v>98</v>
      </c>
      <c r="H87" s="60" t="s">
        <v>149</v>
      </c>
      <c r="I87" s="60">
        <v>4</v>
      </c>
      <c r="J87" s="60">
        <v>20</v>
      </c>
      <c r="K87" s="90">
        <v>2.72</v>
      </c>
      <c r="M87" s="59" t="s">
        <v>20</v>
      </c>
      <c r="N87" s="60" t="s">
        <v>13</v>
      </c>
      <c r="O87" s="60">
        <v>84</v>
      </c>
      <c r="P87" s="61" t="s">
        <v>23</v>
      </c>
      <c r="Q87" s="60" t="s">
        <v>24</v>
      </c>
      <c r="R87" s="69">
        <f t="shared" si="12"/>
        <v>28.8</v>
      </c>
      <c r="S87" s="69" t="s">
        <v>251</v>
      </c>
      <c r="T87" s="69" t="s">
        <v>202</v>
      </c>
      <c r="U87" s="60" t="s">
        <v>159</v>
      </c>
      <c r="V87" s="78">
        <f t="shared" si="7"/>
        <v>6.1555473645411052</v>
      </c>
      <c r="W87" s="41">
        <f t="shared" si="8"/>
        <v>1.3201581027667999</v>
      </c>
    </row>
    <row r="88" spans="1:23" x14ac:dyDescent="0.25">
      <c r="A88" s="59" t="s">
        <v>17</v>
      </c>
      <c r="B88" s="60" t="s">
        <v>13</v>
      </c>
      <c r="C88" s="60">
        <v>85</v>
      </c>
      <c r="D88" s="61" t="s">
        <v>23</v>
      </c>
      <c r="E88" s="60" t="s">
        <v>24</v>
      </c>
      <c r="F88" s="60">
        <v>165</v>
      </c>
      <c r="G88" s="69" t="s">
        <v>116</v>
      </c>
      <c r="H88" s="60" t="s">
        <v>134</v>
      </c>
      <c r="I88" s="60">
        <v>4</v>
      </c>
      <c r="J88" s="60">
        <v>-8</v>
      </c>
      <c r="K88" s="89">
        <v>-1.03</v>
      </c>
      <c r="M88" s="59" t="s">
        <v>17</v>
      </c>
      <c r="N88" s="60" t="s">
        <v>13</v>
      </c>
      <c r="O88" s="60">
        <v>85</v>
      </c>
      <c r="P88" s="61" t="s">
        <v>23</v>
      </c>
      <c r="Q88" s="60" t="s">
        <v>24</v>
      </c>
      <c r="R88" s="69">
        <f t="shared" si="12"/>
        <v>165</v>
      </c>
      <c r="S88" s="69" t="s">
        <v>252</v>
      </c>
      <c r="T88" s="69" t="s">
        <v>203</v>
      </c>
      <c r="U88" s="60" t="s">
        <v>159</v>
      </c>
      <c r="V88" s="78">
        <f t="shared" si="7"/>
        <v>-6.5685164212910498</v>
      </c>
      <c r="W88" s="41">
        <f t="shared" si="8"/>
        <v>-1.19218910585817</v>
      </c>
    </row>
    <row r="89" spans="1:23" x14ac:dyDescent="0.25">
      <c r="A89" s="59" t="s">
        <v>22</v>
      </c>
      <c r="B89" s="60" t="s">
        <v>13</v>
      </c>
      <c r="C89" s="60">
        <v>86</v>
      </c>
      <c r="D89" s="61" t="s">
        <v>18</v>
      </c>
      <c r="E89" s="60" t="s">
        <v>15</v>
      </c>
      <c r="F89" s="69">
        <v>3.83</v>
      </c>
      <c r="G89" s="69">
        <v>3.8696480582524271</v>
      </c>
      <c r="H89" s="60" t="s">
        <v>150</v>
      </c>
      <c r="I89" s="60">
        <v>4</v>
      </c>
      <c r="J89" s="69">
        <f t="shared" ref="J89:J97" si="13">F89-G89</f>
        <v>-3.964805825242701E-2</v>
      </c>
      <c r="K89" s="41">
        <f>(F89-G89)/0.15</f>
        <v>-0.26432038834951344</v>
      </c>
      <c r="M89" s="59" t="s">
        <v>22</v>
      </c>
      <c r="N89" s="60" t="s">
        <v>13</v>
      </c>
      <c r="O89" s="60">
        <v>86</v>
      </c>
      <c r="P89" s="61" t="s">
        <v>18</v>
      </c>
      <c r="Q89" s="60" t="s">
        <v>15</v>
      </c>
      <c r="R89" s="69">
        <f t="shared" si="12"/>
        <v>3.83</v>
      </c>
      <c r="S89" s="69">
        <v>3.7987500000000001</v>
      </c>
      <c r="T89" s="69">
        <v>0.18775779907236878</v>
      </c>
      <c r="U89" s="60" t="s">
        <v>159</v>
      </c>
      <c r="V89" s="70">
        <f>R89-S89</f>
        <v>3.125E-2</v>
      </c>
      <c r="W89" s="41">
        <f t="shared" si="8"/>
        <v>0.16643782657441089</v>
      </c>
    </row>
    <row r="90" spans="1:23" x14ac:dyDescent="0.25">
      <c r="A90" s="59" t="s">
        <v>16</v>
      </c>
      <c r="B90" s="60" t="s">
        <v>13</v>
      </c>
      <c r="C90" s="60">
        <v>87</v>
      </c>
      <c r="D90" s="61" t="s">
        <v>18</v>
      </c>
      <c r="E90" s="60" t="s">
        <v>15</v>
      </c>
      <c r="F90" s="69">
        <v>10.79</v>
      </c>
      <c r="G90" s="69">
        <v>10.762950797056085</v>
      </c>
      <c r="H90" s="60" t="s">
        <v>150</v>
      </c>
      <c r="I90" s="60">
        <v>4</v>
      </c>
      <c r="J90" s="69">
        <f t="shared" si="13"/>
        <v>2.7049202943913997E-2</v>
      </c>
      <c r="K90" s="41">
        <f t="shared" ref="K90:K97" si="14">(F90-G90)/0.15</f>
        <v>0.18032801962609332</v>
      </c>
      <c r="M90" s="59" t="s">
        <v>16</v>
      </c>
      <c r="N90" s="60" t="s">
        <v>13</v>
      </c>
      <c r="O90" s="60">
        <v>87</v>
      </c>
      <c r="P90" s="61" t="s">
        <v>18</v>
      </c>
      <c r="Q90" s="60" t="s">
        <v>15</v>
      </c>
      <c r="R90" s="69">
        <f t="shared" si="12"/>
        <v>10.79</v>
      </c>
      <c r="S90" s="69">
        <v>10.682500000000001</v>
      </c>
      <c r="T90" s="69">
        <v>0.37208767495040718</v>
      </c>
      <c r="U90" s="60" t="s">
        <v>159</v>
      </c>
      <c r="V90" s="70">
        <f t="shared" ref="V90:V97" si="15">R90-S90</f>
        <v>0.10749999999999815</v>
      </c>
      <c r="W90" s="41">
        <f t="shared" si="8"/>
        <v>0.28891040267411716</v>
      </c>
    </row>
    <row r="91" spans="1:23" x14ac:dyDescent="0.25">
      <c r="A91" s="59" t="s">
        <v>12</v>
      </c>
      <c r="B91" s="60" t="s">
        <v>13</v>
      </c>
      <c r="C91" s="60">
        <v>88</v>
      </c>
      <c r="D91" s="61" t="s">
        <v>18</v>
      </c>
      <c r="E91" s="60" t="s">
        <v>15</v>
      </c>
      <c r="F91" s="69">
        <v>10.119999999999999</v>
      </c>
      <c r="G91" s="69">
        <v>10.100487035168769</v>
      </c>
      <c r="H91" s="60" t="s">
        <v>150</v>
      </c>
      <c r="I91" s="60">
        <v>4</v>
      </c>
      <c r="J91" s="69">
        <f t="shared" si="13"/>
        <v>1.9512964831230661E-2</v>
      </c>
      <c r="K91" s="41">
        <f t="shared" si="14"/>
        <v>0.13008643220820443</v>
      </c>
      <c r="M91" s="59" t="s">
        <v>12</v>
      </c>
      <c r="N91" s="60" t="s">
        <v>13</v>
      </c>
      <c r="O91" s="60">
        <v>88</v>
      </c>
      <c r="P91" s="61" t="s">
        <v>18</v>
      </c>
      <c r="Q91" s="60" t="s">
        <v>15</v>
      </c>
      <c r="R91" s="69">
        <f t="shared" si="12"/>
        <v>10.119999999999999</v>
      </c>
      <c r="S91" s="69">
        <v>10.164026414927434</v>
      </c>
      <c r="T91" s="69">
        <v>0.2420255996707153</v>
      </c>
      <c r="U91" s="60" t="s">
        <v>159</v>
      </c>
      <c r="V91" s="70">
        <f t="shared" si="15"/>
        <v>-4.4026414927435198E-2</v>
      </c>
      <c r="W91" s="41">
        <f t="shared" si="8"/>
        <v>-0.18190809148839937</v>
      </c>
    </row>
    <row r="92" spans="1:23" x14ac:dyDescent="0.25">
      <c r="A92" s="59" t="s">
        <v>27</v>
      </c>
      <c r="B92" s="60" t="s">
        <v>13</v>
      </c>
      <c r="C92" s="60">
        <v>89</v>
      </c>
      <c r="D92" s="61" t="s">
        <v>18</v>
      </c>
      <c r="E92" s="60" t="s">
        <v>15</v>
      </c>
      <c r="F92" s="69">
        <v>10.119999999999999</v>
      </c>
      <c r="G92" s="69">
        <v>10.147560193142287</v>
      </c>
      <c r="H92" s="60" t="s">
        <v>150</v>
      </c>
      <c r="I92" s="60">
        <v>4</v>
      </c>
      <c r="J92" s="69">
        <f t="shared" si="13"/>
        <v>-2.7560193142287304E-2</v>
      </c>
      <c r="K92" s="41">
        <f t="shared" si="14"/>
        <v>-0.18373462094858203</v>
      </c>
      <c r="M92" s="59" t="s">
        <v>27</v>
      </c>
      <c r="N92" s="60" t="s">
        <v>13</v>
      </c>
      <c r="O92" s="60">
        <v>89</v>
      </c>
      <c r="P92" s="61" t="s">
        <v>18</v>
      </c>
      <c r="Q92" s="60" t="s">
        <v>15</v>
      </c>
      <c r="R92" s="69">
        <f t="shared" si="12"/>
        <v>10.119999999999999</v>
      </c>
      <c r="S92" s="69">
        <v>10.183131727730247</v>
      </c>
      <c r="T92" s="69">
        <v>0.23824520000085331</v>
      </c>
      <c r="U92" s="60" t="s">
        <v>159</v>
      </c>
      <c r="V92" s="70">
        <f t="shared" si="15"/>
        <v>-6.3131727730247889E-2</v>
      </c>
      <c r="W92" s="41">
        <f t="shared" si="8"/>
        <v>-0.26498635745870963</v>
      </c>
    </row>
    <row r="93" spans="1:23" x14ac:dyDescent="0.25">
      <c r="A93" s="59" t="s">
        <v>21</v>
      </c>
      <c r="B93" s="60" t="s">
        <v>13</v>
      </c>
      <c r="C93" s="60">
        <v>90</v>
      </c>
      <c r="D93" s="61" t="s">
        <v>18</v>
      </c>
      <c r="E93" s="60" t="s">
        <v>15</v>
      </c>
      <c r="F93" s="69">
        <v>3.9</v>
      </c>
      <c r="G93" s="69">
        <v>3.9629151068711499</v>
      </c>
      <c r="H93" s="60" t="s">
        <v>150</v>
      </c>
      <c r="I93" s="60">
        <v>4</v>
      </c>
      <c r="J93" s="69">
        <f t="shared" si="13"/>
        <v>-6.2915106871149984E-2</v>
      </c>
      <c r="K93" s="41">
        <f t="shared" si="14"/>
        <v>-0.41943404580766658</v>
      </c>
      <c r="M93" s="59" t="s">
        <v>21</v>
      </c>
      <c r="N93" s="60" t="s">
        <v>13</v>
      </c>
      <c r="O93" s="60">
        <v>90</v>
      </c>
      <c r="P93" s="61" t="s">
        <v>18</v>
      </c>
      <c r="Q93" s="60" t="s">
        <v>15</v>
      </c>
      <c r="R93" s="69">
        <f t="shared" si="12"/>
        <v>3.9</v>
      </c>
      <c r="S93" s="69">
        <v>3.9</v>
      </c>
      <c r="T93" s="69">
        <v>0.16416444072941011</v>
      </c>
      <c r="U93" s="60" t="s">
        <v>159</v>
      </c>
      <c r="V93" s="70">
        <f t="shared" si="15"/>
        <v>0</v>
      </c>
      <c r="W93" s="41">
        <f t="shared" si="8"/>
        <v>0</v>
      </c>
    </row>
    <row r="94" spans="1:23" x14ac:dyDescent="0.25">
      <c r="A94" s="59" t="s">
        <v>25</v>
      </c>
      <c r="B94" s="60" t="s">
        <v>13</v>
      </c>
      <c r="C94" s="60">
        <v>91</v>
      </c>
      <c r="D94" s="61" t="s">
        <v>18</v>
      </c>
      <c r="E94" s="60" t="s">
        <v>15</v>
      </c>
      <c r="F94" s="69">
        <v>9.43</v>
      </c>
      <c r="G94" s="69">
        <v>9.4548114000649282</v>
      </c>
      <c r="H94" s="60" t="s">
        <v>150</v>
      </c>
      <c r="I94" s="60">
        <v>4</v>
      </c>
      <c r="J94" s="69">
        <f t="shared" si="13"/>
        <v>-2.4811400064928435E-2</v>
      </c>
      <c r="K94" s="41">
        <f t="shared" si="14"/>
        <v>-0.16540933376618958</v>
      </c>
      <c r="M94" s="59" t="s">
        <v>25</v>
      </c>
      <c r="N94" s="60" t="s">
        <v>13</v>
      </c>
      <c r="O94" s="60">
        <v>91</v>
      </c>
      <c r="P94" s="61" t="s">
        <v>18</v>
      </c>
      <c r="Q94" s="60" t="s">
        <v>15</v>
      </c>
      <c r="R94" s="69">
        <f t="shared" si="12"/>
        <v>9.43</v>
      </c>
      <c r="S94" s="69">
        <v>9.39</v>
      </c>
      <c r="T94" s="69">
        <v>0.25652330420451086</v>
      </c>
      <c r="U94" s="60" t="s">
        <v>159</v>
      </c>
      <c r="V94" s="70">
        <f t="shared" si="15"/>
        <v>3.9999999999999147E-2</v>
      </c>
      <c r="W94" s="41">
        <f t="shared" si="8"/>
        <v>0.15593125203201622</v>
      </c>
    </row>
    <row r="95" spans="1:23" x14ac:dyDescent="0.25">
      <c r="A95" s="59" t="s">
        <v>20</v>
      </c>
      <c r="B95" s="60" t="s">
        <v>13</v>
      </c>
      <c r="C95" s="60">
        <v>92</v>
      </c>
      <c r="D95" s="61" t="s">
        <v>18</v>
      </c>
      <c r="E95" s="60" t="s">
        <v>15</v>
      </c>
      <c r="F95" s="69">
        <v>8.36</v>
      </c>
      <c r="G95" s="69">
        <v>8.3640900111655085</v>
      </c>
      <c r="H95" s="60" t="s">
        <v>150</v>
      </c>
      <c r="I95" s="60">
        <v>4</v>
      </c>
      <c r="J95" s="69">
        <f t="shared" si="13"/>
        <v>-4.0900111655091109E-3</v>
      </c>
      <c r="K95" s="41">
        <f t="shared" si="14"/>
        <v>-2.7266741103394075E-2</v>
      </c>
      <c r="M95" s="59" t="s">
        <v>20</v>
      </c>
      <c r="N95" s="60" t="s">
        <v>13</v>
      </c>
      <c r="O95" s="60">
        <v>92</v>
      </c>
      <c r="P95" s="61" t="s">
        <v>18</v>
      </c>
      <c r="Q95" s="60" t="s">
        <v>15</v>
      </c>
      <c r="R95" s="69">
        <f t="shared" si="12"/>
        <v>8.36</v>
      </c>
      <c r="S95" s="69">
        <v>8.3162500000000001</v>
      </c>
      <c r="T95" s="69">
        <v>0.24899052835901164</v>
      </c>
      <c r="U95" s="60" t="s">
        <v>159</v>
      </c>
      <c r="V95" s="70">
        <f t="shared" si="15"/>
        <v>4.3749999999999289E-2</v>
      </c>
      <c r="W95" s="41">
        <f t="shared" si="8"/>
        <v>0.17570949500905325</v>
      </c>
    </row>
    <row r="96" spans="1:23" x14ac:dyDescent="0.25">
      <c r="A96" s="59" t="s">
        <v>19</v>
      </c>
      <c r="B96" s="60" t="s">
        <v>13</v>
      </c>
      <c r="C96" s="60">
        <v>93</v>
      </c>
      <c r="D96" s="61" t="s">
        <v>18</v>
      </c>
      <c r="E96" s="60" t="s">
        <v>15</v>
      </c>
      <c r="F96" s="69">
        <v>16.7</v>
      </c>
      <c r="G96" s="69">
        <v>16.69650626298165</v>
      </c>
      <c r="H96" s="60" t="s">
        <v>150</v>
      </c>
      <c r="I96" s="60">
        <v>4</v>
      </c>
      <c r="J96" s="69">
        <f t="shared" si="13"/>
        <v>3.4937370183492078E-3</v>
      </c>
      <c r="K96" s="41">
        <f t="shared" si="14"/>
        <v>2.3291580122328053E-2</v>
      </c>
      <c r="M96" s="59" t="s">
        <v>19</v>
      </c>
      <c r="N96" s="60" t="s">
        <v>13</v>
      </c>
      <c r="O96" s="60">
        <v>93</v>
      </c>
      <c r="P96" s="61" t="s">
        <v>18</v>
      </c>
      <c r="Q96" s="60" t="s">
        <v>15</v>
      </c>
      <c r="R96" s="69">
        <f t="shared" si="12"/>
        <v>16.7</v>
      </c>
      <c r="S96" s="69">
        <v>16.741250000000001</v>
      </c>
      <c r="T96" s="69">
        <v>0.25546368217909132</v>
      </c>
      <c r="U96" s="60" t="s">
        <v>159</v>
      </c>
      <c r="V96" s="70">
        <f t="shared" si="15"/>
        <v>-4.1250000000001563E-2</v>
      </c>
      <c r="W96" s="41">
        <f t="shared" si="8"/>
        <v>-0.16147109306552423</v>
      </c>
    </row>
    <row r="97" spans="1:23" ht="15.75" thickBot="1" x14ac:dyDescent="0.3">
      <c r="A97" s="62" t="s">
        <v>17</v>
      </c>
      <c r="B97" s="63" t="s">
        <v>13</v>
      </c>
      <c r="C97" s="63">
        <v>94</v>
      </c>
      <c r="D97" s="64" t="s">
        <v>18</v>
      </c>
      <c r="E97" s="63" t="s">
        <v>15</v>
      </c>
      <c r="F97" s="74">
        <v>16.41</v>
      </c>
      <c r="G97" s="74">
        <v>16.400392040416712</v>
      </c>
      <c r="H97" s="63" t="s">
        <v>150</v>
      </c>
      <c r="I97" s="63">
        <v>4</v>
      </c>
      <c r="J97" s="74">
        <f t="shared" si="13"/>
        <v>9.6079595832883058E-3</v>
      </c>
      <c r="K97" s="43">
        <f t="shared" si="14"/>
        <v>6.405306388858871E-2</v>
      </c>
      <c r="M97" s="62" t="s">
        <v>17</v>
      </c>
      <c r="N97" s="63" t="s">
        <v>13</v>
      </c>
      <c r="O97" s="63">
        <v>94</v>
      </c>
      <c r="P97" s="64" t="s">
        <v>18</v>
      </c>
      <c r="Q97" s="63" t="s">
        <v>15</v>
      </c>
      <c r="R97" s="74">
        <f t="shared" si="12"/>
        <v>16.41</v>
      </c>
      <c r="S97" s="74">
        <v>16.4575</v>
      </c>
      <c r="T97" s="74">
        <v>0.28806007576545456</v>
      </c>
      <c r="U97" s="63" t="s">
        <v>159</v>
      </c>
      <c r="V97" s="74">
        <f t="shared" si="15"/>
        <v>-4.7499999999999432E-2</v>
      </c>
      <c r="W97" s="43">
        <f t="shared" si="8"/>
        <v>-0.16489615880916131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72"/>
  <sheetViews>
    <sheetView topLeftCell="A2" zoomScale="70" zoomScaleNormal="70" zoomScaleSheetLayoutView="5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24" width="9.140625" style="9"/>
    <col min="25" max="25" width="9.140625" style="39"/>
    <col min="26" max="16384" width="9.140625" style="9"/>
  </cols>
  <sheetData>
    <row r="1" spans="1:25" s="3" customFormat="1" ht="15.75" hidden="1" thickBot="1" x14ac:dyDescent="0.3">
      <c r="B1" s="1"/>
      <c r="C1" s="1"/>
      <c r="D1" s="4"/>
      <c r="F1" s="49"/>
      <c r="K1" s="1"/>
    </row>
    <row r="2" spans="1:25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5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  <c r="Y3" s="44"/>
    </row>
    <row r="4" spans="1:25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  <c r="Y4" s="44"/>
    </row>
    <row r="5" spans="1:25" ht="16.5" thickTop="1" thickBot="1" x14ac:dyDescent="0.3">
      <c r="K5" s="9"/>
      <c r="W5" s="9"/>
    </row>
    <row r="6" spans="1:25" ht="16.5" thickTop="1" thickBot="1" x14ac:dyDescent="0.3">
      <c r="A6" s="5" t="s">
        <v>6</v>
      </c>
      <c r="B6" s="48">
        <v>512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5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5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5" ht="15.75" thickTop="1" x14ac:dyDescent="0.25">
      <c r="A9" s="3"/>
      <c r="K9" s="9"/>
      <c r="W9" s="9"/>
    </row>
    <row r="10" spans="1:25" ht="15.75" thickBot="1" x14ac:dyDescent="0.3">
      <c r="K10" s="9"/>
      <c r="W10" s="9"/>
    </row>
    <row r="11" spans="1:25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  <c r="Y11" s="45"/>
    </row>
    <row r="12" spans="1:25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5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5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92</v>
      </c>
      <c r="G14" s="70">
        <v>93.290231434755995</v>
      </c>
      <c r="H14" s="70">
        <f>G14*0.04</f>
        <v>3.73160925739024</v>
      </c>
      <c r="I14" s="67"/>
      <c r="J14" s="71">
        <f>((F14-G14)/G14)*100</f>
        <v>-1.3830295143584663</v>
      </c>
      <c r="K14" s="41">
        <f>(F14-G14)/(G14*0.04)</f>
        <v>-0.34575737858961658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5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140.1</v>
      </c>
      <c r="G15" s="70">
        <v>139.63</v>
      </c>
      <c r="H15" s="70">
        <f>1</f>
        <v>1</v>
      </c>
      <c r="I15" s="67"/>
      <c r="J15" s="96">
        <f>F15-G15</f>
        <v>0.46999999999999886</v>
      </c>
      <c r="K15" s="41">
        <f>(F15-G15)/1</f>
        <v>0.46999999999999886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5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5.25</v>
      </c>
      <c r="G16" s="70">
        <v>5.2862702607763694</v>
      </c>
      <c r="H16" s="70">
        <f>((12.5-0.53*G16)/200)*G16</f>
        <v>0.25633856013310613</v>
      </c>
      <c r="I16" s="67"/>
      <c r="J16" s="71">
        <f t="shared" ref="J16:J30" si="0">((F16-G16)/G16)*100</f>
        <v>-0.68612195342132531</v>
      </c>
      <c r="K16" s="41">
        <f>(F16-G16)/((12.5-0.53*G16)/2/100*G16)</f>
        <v>-0.14149358082348495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/>
      <c r="G17" s="70"/>
      <c r="H17" s="70"/>
      <c r="I17" s="67"/>
      <c r="J17" s="71"/>
      <c r="K17" s="72"/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2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15.09</v>
      </c>
      <c r="G19" s="70">
        <v>14.466092957277166</v>
      </c>
      <c r="H19" s="70">
        <f>((12.5-0.53*G19)/200)*G19</f>
        <v>0.34957101939107521</v>
      </c>
      <c r="I19" s="67"/>
      <c r="J19" s="71">
        <f t="shared" si="0"/>
        <v>4.3128925312828015</v>
      </c>
      <c r="K19" s="41">
        <f t="shared" ref="K19" si="1">(F19-G19)/((12.5-0.53*G19)/2/100*G19)</f>
        <v>1.7847790809708151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/>
      <c r="G20" s="70"/>
      <c r="H20" s="70"/>
      <c r="I20" s="67"/>
      <c r="J20" s="71"/>
      <c r="K20" s="72"/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2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8.5399999999999991</v>
      </c>
      <c r="G22" s="70">
        <v>8.5148494154827699</v>
      </c>
      <c r="H22" s="70">
        <f>G22*0.075</f>
        <v>0.63861370616120772</v>
      </c>
      <c r="I22" s="67"/>
      <c r="J22" s="71">
        <f t="shared" si="0"/>
        <v>0.29537321554386314</v>
      </c>
      <c r="K22" s="41">
        <f>(F22-G22)/(G22*0.075)</f>
        <v>3.9383095405848417E-2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5.3</v>
      </c>
      <c r="G23" s="58">
        <v>5.4484238014928588</v>
      </c>
      <c r="H23" s="36">
        <f t="shared" ref="H23:H25" si="2">G23*0.075</f>
        <v>0.40863178511196441</v>
      </c>
      <c r="I23" s="19"/>
      <c r="J23" s="42">
        <f t="shared" si="0"/>
        <v>-2.7241603608770499</v>
      </c>
      <c r="K23" s="41">
        <f>(F23-G23)/(G23*0.075)</f>
        <v>-0.36322138145027333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12.8</v>
      </c>
      <c r="G24" s="58">
        <v>12.97022865496959</v>
      </c>
      <c r="H24" s="36">
        <f t="shared" si="2"/>
        <v>0.97276714912271922</v>
      </c>
      <c r="I24" s="77"/>
      <c r="J24" s="42">
        <f t="shared" si="0"/>
        <v>-1.3124568540614414</v>
      </c>
      <c r="K24" s="41">
        <f t="shared" ref="K24:K25" si="3">(F24-G24)/(G24*0.075)</f>
        <v>-0.17499424720819221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</v>
      </c>
      <c r="G25" s="58">
        <v>18.980088800336993</v>
      </c>
      <c r="H25" s="36">
        <f t="shared" si="2"/>
        <v>1.4235066600252744</v>
      </c>
      <c r="I25" s="77"/>
      <c r="J25" s="42">
        <f t="shared" si="0"/>
        <v>0.10490572448034625</v>
      </c>
      <c r="K25" s="41">
        <f t="shared" si="3"/>
        <v>1.3987429930712836E-2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 t="s">
        <v>155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 t="s">
        <v>155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95.4</v>
      </c>
      <c r="G28" s="36">
        <v>96.795861236140084</v>
      </c>
      <c r="H28" s="36">
        <f>G28*0.05</f>
        <v>4.8397930618070042</v>
      </c>
      <c r="I28" s="77"/>
      <c r="J28" s="42">
        <f t="shared" si="0"/>
        <v>-1.442067066002729</v>
      </c>
      <c r="K28" s="41">
        <f>(F28-G28)/(G28*0.05)</f>
        <v>-0.28841341320054581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114.3</v>
      </c>
      <c r="G29" s="36">
        <v>114.45672835818509</v>
      </c>
      <c r="H29" s="36">
        <f t="shared" ref="H29:H30" si="4">G29*0.05</f>
        <v>5.7228364179092548</v>
      </c>
      <c r="I29" s="77"/>
      <c r="J29" s="42">
        <f t="shared" si="0"/>
        <v>-0.1369324114303006</v>
      </c>
      <c r="K29" s="41">
        <f t="shared" ref="K29:K30" si="5">(F29-G29)/(G29*0.05)</f>
        <v>-2.738648228606012E-2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151.5</v>
      </c>
      <c r="G30" s="36">
        <v>151.86725557861496</v>
      </c>
      <c r="H30" s="36">
        <f t="shared" si="4"/>
        <v>7.5933627789307483</v>
      </c>
      <c r="I30" s="77"/>
      <c r="J30" s="42">
        <f t="shared" si="0"/>
        <v>-0.24182670399600839</v>
      </c>
      <c r="K30" s="41">
        <f t="shared" si="5"/>
        <v>-4.8365340799201677E-2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>
        <v>0.5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>
        <v>0.5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5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 t="s">
        <v>277</v>
      </c>
      <c r="G33" s="70" t="s">
        <v>86</v>
      </c>
      <c r="H33" s="70" t="s">
        <v>117</v>
      </c>
      <c r="I33" s="78">
        <v>4</v>
      </c>
      <c r="J33" s="78">
        <v>2</v>
      </c>
      <c r="K33" s="41">
        <v>0.25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 t="str">
        <f>F33</f>
        <v>53,4</v>
      </c>
      <c r="S33" s="70" t="s">
        <v>207</v>
      </c>
      <c r="T33" s="70" t="s">
        <v>160</v>
      </c>
      <c r="U33" s="67" t="s">
        <v>158</v>
      </c>
      <c r="V33" s="78">
        <f>((R33-S33)/S33)*100</f>
        <v>1.0598031794095291</v>
      </c>
      <c r="W33" s="41">
        <f>(R33-S33)/T33</f>
        <v>0.26692087702573652</v>
      </c>
      <c r="Y33" s="46"/>
    </row>
    <row r="34" spans="1:25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76.7</v>
      </c>
      <c r="G34" s="70" t="s">
        <v>87</v>
      </c>
      <c r="H34" s="70" t="s">
        <v>118</v>
      </c>
      <c r="I34" s="78">
        <v>4</v>
      </c>
      <c r="J34" s="78">
        <v>0</v>
      </c>
      <c r="K34" s="41">
        <v>0.01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ref="R34:R72" si="6">F34</f>
        <v>76.7</v>
      </c>
      <c r="S34" s="70" t="s">
        <v>208</v>
      </c>
      <c r="T34" s="70" t="s">
        <v>161</v>
      </c>
      <c r="U34" s="67" t="s">
        <v>158</v>
      </c>
      <c r="V34" s="78">
        <f t="shared" ref="V34:V72" si="7">((R34-S34)/S34)*100</f>
        <v>-0.68626181535672814</v>
      </c>
      <c r="W34" s="41">
        <f t="shared" ref="W34:W72" si="8">(R34-S34)/T34</f>
        <v>-0.23895401262398608</v>
      </c>
      <c r="Y34" s="46"/>
    </row>
    <row r="35" spans="1:25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98.5</v>
      </c>
      <c r="G35" s="70" t="s">
        <v>88</v>
      </c>
      <c r="H35" s="70" t="s">
        <v>119</v>
      </c>
      <c r="I35" s="78">
        <v>4</v>
      </c>
      <c r="J35" s="78">
        <v>-5.0735667174020449E-2</v>
      </c>
      <c r="K35" s="41">
        <v>-0.01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6"/>
        <v>98.5</v>
      </c>
      <c r="S35" s="70" t="s">
        <v>209</v>
      </c>
      <c r="T35" s="70" t="s">
        <v>162</v>
      </c>
      <c r="U35" s="67" t="s">
        <v>158</v>
      </c>
      <c r="V35" s="78">
        <f t="shared" si="7"/>
        <v>0.48969598041216489</v>
      </c>
      <c r="W35" s="41">
        <f t="shared" si="8"/>
        <v>0.20321761219305839</v>
      </c>
      <c r="Y35" s="46"/>
    </row>
    <row r="36" spans="1:25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36.6</v>
      </c>
      <c r="G36" s="70">
        <v>30.241951915797795</v>
      </c>
      <c r="H36" s="70"/>
      <c r="I36" s="78"/>
      <c r="J36" s="78"/>
      <c r="K36" s="72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6"/>
        <v>36.6</v>
      </c>
      <c r="S36" s="70" t="s">
        <v>210</v>
      </c>
      <c r="T36" s="70" t="s">
        <v>163</v>
      </c>
      <c r="U36" s="67" t="s">
        <v>158</v>
      </c>
      <c r="V36" s="78">
        <f t="shared" si="7"/>
        <v>4.691075514874143</v>
      </c>
      <c r="W36" s="41">
        <f t="shared" si="8"/>
        <v>0.7161572052401749</v>
      </c>
      <c r="Y36" s="46"/>
    </row>
    <row r="37" spans="1:25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32.4</v>
      </c>
      <c r="G37" s="70">
        <v>26.30857507937332</v>
      </c>
      <c r="H37" s="70"/>
      <c r="I37" s="78"/>
      <c r="J37" s="78"/>
      <c r="K37" s="72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6"/>
        <v>32.4</v>
      </c>
      <c r="S37" s="70" t="s">
        <v>211</v>
      </c>
      <c r="T37" s="70" t="s">
        <v>164</v>
      </c>
      <c r="U37" s="67" t="s">
        <v>158</v>
      </c>
      <c r="V37" s="78">
        <f t="shared" si="7"/>
        <v>5.9862610402355196</v>
      </c>
      <c r="W37" s="41">
        <f t="shared" si="8"/>
        <v>0.6143001007049339</v>
      </c>
      <c r="Y37" s="46"/>
    </row>
    <row r="38" spans="1:25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34.1</v>
      </c>
      <c r="G38" s="70">
        <v>24.694212061323526</v>
      </c>
      <c r="H38" s="70"/>
      <c r="I38" s="78"/>
      <c r="J38" s="78"/>
      <c r="K38" s="72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6"/>
        <v>34.1</v>
      </c>
      <c r="S38" s="70" t="s">
        <v>212</v>
      </c>
      <c r="T38" s="70" t="s">
        <v>165</v>
      </c>
      <c r="U38" s="67" t="s">
        <v>158</v>
      </c>
      <c r="V38" s="78">
        <f t="shared" si="7"/>
        <v>7.6049226885452823</v>
      </c>
      <c r="W38" s="41">
        <f t="shared" si="8"/>
        <v>0.52379917409258858</v>
      </c>
      <c r="Y38" s="46"/>
    </row>
    <row r="39" spans="1:25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179.1</v>
      </c>
      <c r="G39" s="70">
        <v>192.93104114509083</v>
      </c>
      <c r="H39" s="70"/>
      <c r="I39" s="78"/>
      <c r="J39" s="78"/>
      <c r="K39" s="72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6"/>
        <v>179.1</v>
      </c>
      <c r="S39" s="70" t="s">
        <v>213</v>
      </c>
      <c r="T39" s="70" t="s">
        <v>166</v>
      </c>
      <c r="U39" s="67" t="s">
        <v>158</v>
      </c>
      <c r="V39" s="78">
        <f t="shared" si="7"/>
        <v>-2.1311475409836094</v>
      </c>
      <c r="W39" s="41">
        <v>-0.36</v>
      </c>
      <c r="Y39" s="46"/>
    </row>
    <row r="40" spans="1:25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161.1</v>
      </c>
      <c r="G40" s="70">
        <v>176.29020253430878</v>
      </c>
      <c r="H40" s="70"/>
      <c r="I40" s="78"/>
      <c r="J40" s="78"/>
      <c r="K40" s="72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6"/>
        <v>161.1</v>
      </c>
      <c r="S40" s="70" t="s">
        <v>214</v>
      </c>
      <c r="T40" s="70" t="s">
        <v>167</v>
      </c>
      <c r="U40" s="67" t="s">
        <v>158</v>
      </c>
      <c r="V40" s="78">
        <f t="shared" si="7"/>
        <v>6.2111801242232492E-2</v>
      </c>
      <c r="W40" s="41">
        <v>0</v>
      </c>
      <c r="Y40" s="46"/>
    </row>
    <row r="41" spans="1:25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198</v>
      </c>
      <c r="G41" s="70">
        <v>214.02387340018916</v>
      </c>
      <c r="H41" s="70"/>
      <c r="I41" s="78"/>
      <c r="J41" s="78"/>
      <c r="K41" s="72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6"/>
        <v>198</v>
      </c>
      <c r="S41" s="70" t="s">
        <v>215</v>
      </c>
      <c r="T41" s="70" t="s">
        <v>168</v>
      </c>
      <c r="U41" s="67" t="s">
        <v>158</v>
      </c>
      <c r="V41" s="78">
        <f t="shared" si="7"/>
        <v>1.3306038894575201</v>
      </c>
      <c r="W41" s="41">
        <f t="shared" si="8"/>
        <v>0.23550724637681109</v>
      </c>
      <c r="Y41" s="46"/>
    </row>
    <row r="42" spans="1:25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94.3</v>
      </c>
      <c r="G42" s="70">
        <v>110.57247603623772</v>
      </c>
      <c r="H42" s="70"/>
      <c r="I42" s="78"/>
      <c r="J42" s="78"/>
      <c r="K42" s="72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6"/>
        <v>94.3</v>
      </c>
      <c r="S42" s="70" t="s">
        <v>216</v>
      </c>
      <c r="T42" s="70" t="s">
        <v>169</v>
      </c>
      <c r="U42" s="67" t="s">
        <v>158</v>
      </c>
      <c r="V42" s="78">
        <f t="shared" si="7"/>
        <v>2.122590426683987</v>
      </c>
      <c r="W42" s="41">
        <f t="shared" si="8"/>
        <v>0.53231939163497932</v>
      </c>
      <c r="Y42" s="46"/>
    </row>
    <row r="43" spans="1:25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260</v>
      </c>
      <c r="G43" s="70">
        <v>127.91645230446296</v>
      </c>
      <c r="H43" s="70"/>
      <c r="I43" s="78"/>
      <c r="J43" s="78"/>
      <c r="K43" s="72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111</v>
      </c>
      <c r="S43" s="70" t="s">
        <v>217</v>
      </c>
      <c r="T43" s="70" t="s">
        <v>170</v>
      </c>
      <c r="U43" s="67" t="s">
        <v>158</v>
      </c>
      <c r="V43" s="78">
        <f>((R43-S43)/S43)*100</f>
        <v>0.81743869209809783</v>
      </c>
      <c r="W43" s="41">
        <f t="shared" si="8"/>
        <v>0.21844660194174895</v>
      </c>
      <c r="Y43" s="46"/>
    </row>
    <row r="44" spans="1:25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89.2</v>
      </c>
      <c r="G44" s="70">
        <v>104.55454867058305</v>
      </c>
      <c r="H44" s="70"/>
      <c r="I44" s="78"/>
      <c r="J44" s="78"/>
      <c r="K44" s="72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6"/>
        <v>89.2</v>
      </c>
      <c r="S44" s="70" t="s">
        <v>218</v>
      </c>
      <c r="T44" s="70" t="s">
        <v>171</v>
      </c>
      <c r="U44" s="67" t="s">
        <v>158</v>
      </c>
      <c r="V44" s="78">
        <f t="shared" si="7"/>
        <v>2.399265296751238</v>
      </c>
      <c r="W44" s="41">
        <f t="shared" si="8"/>
        <v>0.67945383615084631</v>
      </c>
      <c r="Y44" s="46"/>
    </row>
    <row r="45" spans="1:25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53.7</v>
      </c>
      <c r="G45" s="70" t="s">
        <v>86</v>
      </c>
      <c r="H45" s="70" t="s">
        <v>117</v>
      </c>
      <c r="I45" s="78">
        <v>4</v>
      </c>
      <c r="J45" s="78">
        <v>2</v>
      </c>
      <c r="K45" s="41">
        <v>0.32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6"/>
        <v>53.7</v>
      </c>
      <c r="S45" s="70" t="s">
        <v>219</v>
      </c>
      <c r="T45" s="70" t="s">
        <v>172</v>
      </c>
      <c r="U45" s="67" t="s">
        <v>158</v>
      </c>
      <c r="V45" s="78">
        <f t="shared" si="7"/>
        <v>0.63718140929535871</v>
      </c>
      <c r="W45" s="41">
        <f t="shared" si="8"/>
        <v>0.15315315315315467</v>
      </c>
      <c r="Y45" s="46"/>
    </row>
    <row r="46" spans="1:25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143</v>
      </c>
      <c r="G46" s="36" t="s">
        <v>89</v>
      </c>
      <c r="H46" s="36" t="s">
        <v>120</v>
      </c>
      <c r="I46" s="77">
        <v>4</v>
      </c>
      <c r="J46" s="77">
        <v>-4</v>
      </c>
      <c r="K46" s="41">
        <v>-0.55000000000000004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6"/>
        <v>143</v>
      </c>
      <c r="S46" s="36" t="s">
        <v>220</v>
      </c>
      <c r="T46" s="36" t="s">
        <v>173</v>
      </c>
      <c r="U46" s="19" t="s">
        <v>158</v>
      </c>
      <c r="V46" s="77">
        <f t="shared" si="7"/>
        <v>-4.2196918955123985</v>
      </c>
      <c r="W46" s="41">
        <f t="shared" si="8"/>
        <v>-1.3919575784357074</v>
      </c>
      <c r="Y46" s="47"/>
    </row>
    <row r="47" spans="1:25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134</v>
      </c>
      <c r="G47" s="36" t="s">
        <v>90</v>
      </c>
      <c r="H47" s="36" t="s">
        <v>121</v>
      </c>
      <c r="I47" s="77">
        <v>4</v>
      </c>
      <c r="J47" s="77">
        <v>-3</v>
      </c>
      <c r="K47" s="41">
        <v>-0.45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6"/>
        <v>134</v>
      </c>
      <c r="S47" s="36" t="s">
        <v>221</v>
      </c>
      <c r="T47" s="36" t="s">
        <v>174</v>
      </c>
      <c r="U47" s="19" t="s">
        <v>158</v>
      </c>
      <c r="V47" s="77">
        <f t="shared" si="7"/>
        <v>-3.5277177825773975</v>
      </c>
      <c r="W47" s="41">
        <f t="shared" si="8"/>
        <v>-1.2355017650025228</v>
      </c>
      <c r="Y47" s="47"/>
    </row>
    <row r="48" spans="1:25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78.900000000000006</v>
      </c>
      <c r="G48" s="36" t="s">
        <v>91</v>
      </c>
      <c r="H48" s="36" t="s">
        <v>122</v>
      </c>
      <c r="I48" s="77">
        <v>4</v>
      </c>
      <c r="J48" s="77">
        <v>-2</v>
      </c>
      <c r="K48" s="40">
        <v>-0.22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6"/>
        <v>78.900000000000006</v>
      </c>
      <c r="S48" s="36" t="s">
        <v>222</v>
      </c>
      <c r="T48" s="36" t="s">
        <v>175</v>
      </c>
      <c r="U48" s="19" t="s">
        <v>158</v>
      </c>
      <c r="V48" s="77">
        <f t="shared" si="7"/>
        <v>-2.5203854707190416</v>
      </c>
      <c r="W48" s="41">
        <f t="shared" si="8"/>
        <v>-0.69482288828337602</v>
      </c>
      <c r="Y48" s="47"/>
    </row>
    <row r="49" spans="1:25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29.4</v>
      </c>
      <c r="G49" s="36" t="s">
        <v>92</v>
      </c>
      <c r="H49" s="36" t="s">
        <v>123</v>
      </c>
      <c r="I49" s="77">
        <v>4</v>
      </c>
      <c r="J49" s="77">
        <v>-1</v>
      </c>
      <c r="K49" s="40">
        <v>-0.09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6"/>
        <v>29.4</v>
      </c>
      <c r="S49" s="36" t="s">
        <v>223</v>
      </c>
      <c r="T49" s="36" t="s">
        <v>176</v>
      </c>
      <c r="U49" s="19" t="s">
        <v>158</v>
      </c>
      <c r="V49" s="77">
        <f t="shared" si="7"/>
        <v>-3.2258064516129044</v>
      </c>
      <c r="W49" s="41">
        <f t="shared" si="8"/>
        <v>-0.49519959575543221</v>
      </c>
      <c r="Y49" s="47"/>
    </row>
    <row r="50" spans="1:25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63.7</v>
      </c>
      <c r="G50" s="36" t="s">
        <v>93</v>
      </c>
      <c r="H50" s="36" t="s">
        <v>124</v>
      </c>
      <c r="I50" s="77">
        <v>4</v>
      </c>
      <c r="J50" s="77">
        <v>-1</v>
      </c>
      <c r="K50" s="40">
        <v>-0.13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6"/>
        <v>63.7</v>
      </c>
      <c r="S50" s="36" t="s">
        <v>224</v>
      </c>
      <c r="T50" s="36" t="s">
        <v>177</v>
      </c>
      <c r="U50" s="19" t="s">
        <v>158</v>
      </c>
      <c r="V50" s="77">
        <f t="shared" si="7"/>
        <v>1.5301243226012127</v>
      </c>
      <c r="W50" s="41">
        <f t="shared" si="8"/>
        <v>0.25376685170499624</v>
      </c>
      <c r="Y50" s="47"/>
    </row>
    <row r="51" spans="1:25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105</v>
      </c>
      <c r="G51" s="36" t="s">
        <v>94</v>
      </c>
      <c r="H51" s="36" t="s">
        <v>125</v>
      </c>
      <c r="I51" s="77">
        <v>4</v>
      </c>
      <c r="J51" s="77">
        <v>-3</v>
      </c>
      <c r="K51" s="40">
        <v>-0.38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6"/>
        <v>105</v>
      </c>
      <c r="S51" s="36" t="s">
        <v>112</v>
      </c>
      <c r="T51" s="36" t="s">
        <v>178</v>
      </c>
      <c r="U51" s="19" t="s">
        <v>158</v>
      </c>
      <c r="V51" s="77">
        <f t="shared" si="7"/>
        <v>-0.56818181818181279</v>
      </c>
      <c r="W51" s="41">
        <f t="shared" si="8"/>
        <v>-0.12591815320041855</v>
      </c>
      <c r="Y51" s="47"/>
    </row>
    <row r="52" spans="1:25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115</v>
      </c>
      <c r="G52" s="36" t="s">
        <v>95</v>
      </c>
      <c r="H52" s="36" t="s">
        <v>126</v>
      </c>
      <c r="I52" s="77">
        <v>4</v>
      </c>
      <c r="J52" s="77">
        <v>-1</v>
      </c>
      <c r="K52" s="40">
        <v>-0.13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6"/>
        <v>115</v>
      </c>
      <c r="S52" s="36" t="s">
        <v>225</v>
      </c>
      <c r="T52" s="36" t="s">
        <v>179</v>
      </c>
      <c r="U52" s="19" t="s">
        <v>158</v>
      </c>
      <c r="V52" s="77">
        <f t="shared" si="7"/>
        <v>-1.87713310580205</v>
      </c>
      <c r="W52" s="41">
        <f t="shared" si="8"/>
        <v>-0.52034058656575288</v>
      </c>
      <c r="Y52" s="47"/>
    </row>
    <row r="53" spans="1:25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 t="s">
        <v>272</v>
      </c>
      <c r="G53" s="36" t="s">
        <v>96</v>
      </c>
      <c r="H53" s="36" t="s">
        <v>127</v>
      </c>
      <c r="I53" s="77">
        <v>4</v>
      </c>
      <c r="J53" s="77">
        <v>-2</v>
      </c>
      <c r="K53" s="40">
        <v>-0.28000000000000003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 t="str">
        <f t="shared" si="6"/>
        <v>44,8</v>
      </c>
      <c r="S53" s="36" t="s">
        <v>226</v>
      </c>
      <c r="T53" s="36" t="s">
        <v>180</v>
      </c>
      <c r="U53" s="19" t="s">
        <v>158</v>
      </c>
      <c r="V53" s="77">
        <f t="shared" si="7"/>
        <v>-2.6933101650738536</v>
      </c>
      <c r="W53" s="41">
        <f t="shared" si="8"/>
        <v>-0.52232518955349705</v>
      </c>
      <c r="Y53" s="47"/>
    </row>
    <row r="54" spans="1:25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110</v>
      </c>
      <c r="G54" s="36" t="s">
        <v>97</v>
      </c>
      <c r="H54" s="36" t="s">
        <v>128</v>
      </c>
      <c r="I54" s="77">
        <v>4</v>
      </c>
      <c r="J54" s="77">
        <v>-3</v>
      </c>
      <c r="K54" s="40">
        <v>-0.42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6"/>
        <v>110</v>
      </c>
      <c r="S54" s="36" t="s">
        <v>227</v>
      </c>
      <c r="T54" s="36" t="s">
        <v>181</v>
      </c>
      <c r="U54" s="19" t="s">
        <v>158</v>
      </c>
      <c r="V54" s="77">
        <f t="shared" si="7"/>
        <v>-2.7409372236958394</v>
      </c>
      <c r="W54" s="41">
        <f t="shared" si="8"/>
        <v>-0.73407530191806636</v>
      </c>
      <c r="Y54" s="47"/>
    </row>
    <row r="55" spans="1:25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 t="s">
        <v>273</v>
      </c>
      <c r="G55" s="36" t="s">
        <v>98</v>
      </c>
      <c r="H55" s="36" t="s">
        <v>129</v>
      </c>
      <c r="I55" s="77">
        <v>4</v>
      </c>
      <c r="J55" s="77">
        <v>7</v>
      </c>
      <c r="K55" s="40">
        <v>0.56000000000000005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 t="str">
        <f t="shared" si="6"/>
        <v>25,6</v>
      </c>
      <c r="S55" s="36" t="s">
        <v>228</v>
      </c>
      <c r="T55" s="36" t="s">
        <v>182</v>
      </c>
      <c r="U55" s="19" t="s">
        <v>158</v>
      </c>
      <c r="V55" s="77">
        <f t="shared" si="7"/>
        <v>-1.2345679012345689</v>
      </c>
      <c r="W55" s="41">
        <f t="shared" si="8"/>
        <v>-9.8948670377241893E-2</v>
      </c>
      <c r="Y55" s="47"/>
    </row>
    <row r="56" spans="1:25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62.2</v>
      </c>
      <c r="G56" s="36" t="s">
        <v>99</v>
      </c>
      <c r="H56" s="36" t="s">
        <v>130</v>
      </c>
      <c r="I56" s="77">
        <v>4</v>
      </c>
      <c r="J56" s="77">
        <v>-2</v>
      </c>
      <c r="K56" s="40">
        <v>-0.3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6"/>
        <v>62.2</v>
      </c>
      <c r="S56" s="36" t="s">
        <v>229</v>
      </c>
      <c r="T56" s="36" t="s">
        <v>183</v>
      </c>
      <c r="U56" s="19" t="s">
        <v>158</v>
      </c>
      <c r="V56" s="77">
        <f t="shared" si="7"/>
        <v>-0.59133770177400902</v>
      </c>
      <c r="W56" s="41">
        <f t="shared" si="8"/>
        <v>-0.18686868686868557</v>
      </c>
      <c r="Y56" s="47"/>
    </row>
    <row r="57" spans="1:25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94.7</v>
      </c>
      <c r="G57" s="36" t="s">
        <v>100</v>
      </c>
      <c r="H57" s="36" t="s">
        <v>131</v>
      </c>
      <c r="I57" s="77">
        <v>4</v>
      </c>
      <c r="J57" s="77">
        <v>-4</v>
      </c>
      <c r="K57" s="40">
        <v>-0.47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6"/>
        <v>94.7</v>
      </c>
      <c r="S57" s="36" t="s">
        <v>230</v>
      </c>
      <c r="T57" s="36" t="s">
        <v>184</v>
      </c>
      <c r="U57" s="19" t="s">
        <v>158</v>
      </c>
      <c r="V57" s="77">
        <f t="shared" si="7"/>
        <v>-1.1379058356822249</v>
      </c>
      <c r="W57" s="41">
        <f t="shared" si="8"/>
        <v>-0.22661122661122735</v>
      </c>
      <c r="Y57" s="47"/>
    </row>
    <row r="58" spans="1:25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96.4</v>
      </c>
      <c r="G58" s="36" t="s">
        <v>101</v>
      </c>
      <c r="H58" s="36" t="s">
        <v>132</v>
      </c>
      <c r="I58" s="77">
        <v>4</v>
      </c>
      <c r="J58" s="77">
        <v>-5</v>
      </c>
      <c r="K58" s="40">
        <v>-0.7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6"/>
        <v>96.4</v>
      </c>
      <c r="S58" s="36" t="s">
        <v>231</v>
      </c>
      <c r="T58" s="36" t="s">
        <v>185</v>
      </c>
      <c r="U58" s="19" t="s">
        <v>158</v>
      </c>
      <c r="V58" s="77">
        <f t="shared" si="7"/>
        <v>-3.1447804682005378</v>
      </c>
      <c r="W58" s="41">
        <f t="shared" si="8"/>
        <v>-0.5649819494584829</v>
      </c>
      <c r="Y58" s="47"/>
    </row>
    <row r="59" spans="1:25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62</v>
      </c>
      <c r="G59" s="36" t="s">
        <v>102</v>
      </c>
      <c r="H59" s="36" t="s">
        <v>133</v>
      </c>
      <c r="I59" s="77">
        <v>4</v>
      </c>
      <c r="J59" s="77">
        <v>2</v>
      </c>
      <c r="K59" s="40">
        <v>0.24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6"/>
        <v>62</v>
      </c>
      <c r="S59" s="36" t="s">
        <v>232</v>
      </c>
      <c r="T59" s="36" t="s">
        <v>186</v>
      </c>
      <c r="U59" s="19" t="s">
        <v>158</v>
      </c>
      <c r="V59" s="77">
        <f t="shared" si="7"/>
        <v>2.7000165645188052</v>
      </c>
      <c r="W59" s="41">
        <f t="shared" si="8"/>
        <v>0.62788906009245093</v>
      </c>
      <c r="Y59" s="47"/>
    </row>
    <row r="60" spans="1:25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182</v>
      </c>
      <c r="G60" s="36" t="s">
        <v>103</v>
      </c>
      <c r="H60" s="36" t="s">
        <v>134</v>
      </c>
      <c r="I60" s="77">
        <v>4</v>
      </c>
      <c r="J60" s="77">
        <v>2</v>
      </c>
      <c r="K60" s="41">
        <v>0.25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6"/>
        <v>182</v>
      </c>
      <c r="S60" s="36" t="s">
        <v>233</v>
      </c>
      <c r="T60" s="36" t="s">
        <v>187</v>
      </c>
      <c r="U60" s="19" t="s">
        <v>158</v>
      </c>
      <c r="V60" s="77">
        <f t="shared" si="7"/>
        <v>4.0594625500285844</v>
      </c>
      <c r="W60" s="41">
        <f t="shared" si="8"/>
        <v>1.0409030933880654</v>
      </c>
      <c r="Y60" s="47"/>
    </row>
    <row r="61" spans="1:25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61.3</v>
      </c>
      <c r="G61" s="36" t="s">
        <v>104</v>
      </c>
      <c r="H61" s="36" t="s">
        <v>135</v>
      </c>
      <c r="I61" s="77">
        <v>4</v>
      </c>
      <c r="J61" s="77">
        <v>-1</v>
      </c>
      <c r="K61" s="41">
        <v>-0.12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6"/>
        <v>61.3</v>
      </c>
      <c r="S61" s="36" t="s">
        <v>234</v>
      </c>
      <c r="T61" s="36" t="s">
        <v>188</v>
      </c>
      <c r="U61" s="19" t="s">
        <v>158</v>
      </c>
      <c r="V61" s="77">
        <f t="shared" si="7"/>
        <v>0.50828004590915743</v>
      </c>
      <c r="W61" s="41">
        <f t="shared" si="8"/>
        <v>8.8445078459342422E-2</v>
      </c>
      <c r="Y61" s="47"/>
    </row>
    <row r="62" spans="1:25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8.32</v>
      </c>
      <c r="G62" s="36">
        <v>8.3640900111655085</v>
      </c>
      <c r="H62" s="36" t="s">
        <v>150</v>
      </c>
      <c r="I62" s="77">
        <v>4</v>
      </c>
      <c r="J62" s="36">
        <f>F62-G62</f>
        <v>-4.4090011165508258E-2</v>
      </c>
      <c r="K62" s="41">
        <f>(F62-G62)/0.15</f>
        <v>-0.29393340777005506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6"/>
        <v>8.32</v>
      </c>
      <c r="S62" s="36">
        <v>8.357999943881671</v>
      </c>
      <c r="T62" s="36">
        <v>7.9409177078829649E-2</v>
      </c>
      <c r="U62" s="19" t="s">
        <v>158</v>
      </c>
      <c r="V62" s="36">
        <f>R62-S62</f>
        <v>-3.7999943881670717E-2</v>
      </c>
      <c r="W62" s="41">
        <f t="shared" si="8"/>
        <v>-0.47853340482231793</v>
      </c>
      <c r="Y62" s="47"/>
    </row>
    <row r="63" spans="1:25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3.88</v>
      </c>
      <c r="G63" s="36">
        <v>3.866519805982215</v>
      </c>
      <c r="H63" s="36" t="s">
        <v>150</v>
      </c>
      <c r="I63" s="77">
        <v>4</v>
      </c>
      <c r="J63" s="36">
        <f t="shared" ref="J63:J70" si="9">F63-G63</f>
        <v>1.3480194017784886E-2</v>
      </c>
      <c r="K63" s="41">
        <f t="shared" ref="K63:K70" si="10">(F63-G63)/0.15</f>
        <v>8.9867960118565904E-2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6"/>
        <v>3.88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1">R63-S63</f>
        <v>1.2307692288070715E-2</v>
      </c>
      <c r="W63" s="41">
        <f t="shared" si="8"/>
        <v>0.21091758560469573</v>
      </c>
      <c r="Y63" s="47"/>
    </row>
    <row r="64" spans="1:25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16.600000000000001</v>
      </c>
      <c r="G64" s="36">
        <v>16.69650626298165</v>
      </c>
      <c r="H64" s="36" t="s">
        <v>150</v>
      </c>
      <c r="I64" s="77">
        <v>4</v>
      </c>
      <c r="J64" s="36">
        <f t="shared" si="9"/>
        <v>-9.6506262981648661E-2</v>
      </c>
      <c r="K64" s="41">
        <f t="shared" si="10"/>
        <v>-0.6433750865443244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6"/>
        <v>16.600000000000001</v>
      </c>
      <c r="S64" s="36">
        <v>16.686669220914499</v>
      </c>
      <c r="T64" s="36">
        <v>0.1133033880030711</v>
      </c>
      <c r="U64" s="19" t="s">
        <v>158</v>
      </c>
      <c r="V64" s="36">
        <f t="shared" si="11"/>
        <v>-8.6669220914497913E-2</v>
      </c>
      <c r="W64" s="41">
        <f t="shared" si="8"/>
        <v>-0.76493053245811793</v>
      </c>
      <c r="Y64" s="47"/>
    </row>
    <row r="65" spans="1:25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10.09</v>
      </c>
      <c r="G65" s="36">
        <v>10.078694627137128</v>
      </c>
      <c r="H65" s="36" t="s">
        <v>150</v>
      </c>
      <c r="I65" s="77">
        <v>4</v>
      </c>
      <c r="J65" s="36">
        <f t="shared" si="9"/>
        <v>1.1305372862871366E-2</v>
      </c>
      <c r="K65" s="41">
        <f t="shared" si="10"/>
        <v>7.5369152419142438E-2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6"/>
        <v>10.09</v>
      </c>
      <c r="S65" s="36">
        <v>10.070588239999999</v>
      </c>
      <c r="T65" s="36">
        <v>8.4510473000000003E-2</v>
      </c>
      <c r="U65" s="19" t="s">
        <v>158</v>
      </c>
      <c r="V65" s="36">
        <f t="shared" si="11"/>
        <v>1.9411760000000555E-2</v>
      </c>
      <c r="W65" s="41">
        <f t="shared" si="8"/>
        <v>0.22969650163951341</v>
      </c>
      <c r="Y65" s="47"/>
    </row>
    <row r="66" spans="1:25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10.07</v>
      </c>
      <c r="G66" s="36">
        <v>10.100027975374001</v>
      </c>
      <c r="H66" s="36" t="s">
        <v>150</v>
      </c>
      <c r="I66" s="77">
        <v>4</v>
      </c>
      <c r="J66" s="36">
        <f t="shared" si="9"/>
        <v>-3.0027975374000704E-2</v>
      </c>
      <c r="K66" s="41">
        <f t="shared" si="10"/>
        <v>-0.20018650249333803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6"/>
        <v>10.07</v>
      </c>
      <c r="S66" s="36">
        <v>10.081711761974656</v>
      </c>
      <c r="T66" s="36">
        <v>7.4068248910736573E-2</v>
      </c>
      <c r="U66" s="19" t="s">
        <v>158</v>
      </c>
      <c r="V66" s="36">
        <f t="shared" si="11"/>
        <v>-1.1711761974655843E-2</v>
      </c>
      <c r="W66" s="41">
        <f t="shared" si="8"/>
        <v>-0.15812122126405723</v>
      </c>
      <c r="Y66" s="47"/>
    </row>
    <row r="67" spans="1:25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3.98</v>
      </c>
      <c r="G67" s="36">
        <v>3.9629151068711499</v>
      </c>
      <c r="H67" s="36" t="s">
        <v>150</v>
      </c>
      <c r="I67" s="77">
        <v>4</v>
      </c>
      <c r="J67" s="36">
        <f t="shared" si="9"/>
        <v>1.7084893128850087E-2</v>
      </c>
      <c r="K67" s="41">
        <f t="shared" si="10"/>
        <v>0.11389928752566725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6"/>
        <v>3.98</v>
      </c>
      <c r="S67" s="36">
        <v>3.9540000097229457</v>
      </c>
      <c r="T67" s="36">
        <v>6.1038150127150408E-2</v>
      </c>
      <c r="U67" s="19" t="s">
        <v>158</v>
      </c>
      <c r="V67" s="36">
        <f t="shared" si="11"/>
        <v>2.5999990277054241E-2</v>
      </c>
      <c r="W67" s="41">
        <f t="shared" si="8"/>
        <v>0.42596294649973632</v>
      </c>
      <c r="Y67" s="47"/>
    </row>
    <row r="68" spans="1:25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9.4</v>
      </c>
      <c r="G68" s="36">
        <v>9.455897539951879</v>
      </c>
      <c r="H68" s="36" t="s">
        <v>150</v>
      </c>
      <c r="I68" s="77">
        <v>4</v>
      </c>
      <c r="J68" s="36">
        <f t="shared" si="9"/>
        <v>-5.5897539951878628E-2</v>
      </c>
      <c r="K68" s="41">
        <f t="shared" si="10"/>
        <v>-0.37265026634585752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6"/>
        <v>9.4</v>
      </c>
      <c r="S68" s="36">
        <v>9.4352256738739779</v>
      </c>
      <c r="T68" s="36">
        <v>7.3220328884019525E-2</v>
      </c>
      <c r="U68" s="19" t="s">
        <v>158</v>
      </c>
      <c r="V68" s="36">
        <f t="shared" si="11"/>
        <v>-3.522567387397757E-2</v>
      </c>
      <c r="W68" s="41">
        <f t="shared" si="8"/>
        <v>-0.48109144565267908</v>
      </c>
      <c r="Y68" s="47"/>
    </row>
    <row r="69" spans="1:25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16.36</v>
      </c>
      <c r="G69" s="36">
        <v>16.399466708811619</v>
      </c>
      <c r="H69" s="36" t="s">
        <v>150</v>
      </c>
      <c r="I69" s="77">
        <v>4</v>
      </c>
      <c r="J69" s="36">
        <f t="shared" si="9"/>
        <v>-3.9466708811620066E-2</v>
      </c>
      <c r="K69" s="41">
        <f t="shared" si="10"/>
        <v>-0.26311139207746714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6"/>
        <v>16.36</v>
      </c>
      <c r="S69" s="36">
        <v>16.400843843434167</v>
      </c>
      <c r="T69" s="36">
        <v>0.12195036770689485</v>
      </c>
      <c r="U69" s="19" t="s">
        <v>158</v>
      </c>
      <c r="V69" s="36">
        <f t="shared" si="11"/>
        <v>-4.0843843434167582E-2</v>
      </c>
      <c r="W69" s="41">
        <f t="shared" si="8"/>
        <v>-0.33492185552351023</v>
      </c>
      <c r="Y69" s="47"/>
    </row>
    <row r="70" spans="1:25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10.72</v>
      </c>
      <c r="G70" s="36">
        <v>10.709940607893612</v>
      </c>
      <c r="H70" s="36" t="s">
        <v>150</v>
      </c>
      <c r="I70" s="77">
        <v>4</v>
      </c>
      <c r="J70" s="36">
        <f t="shared" si="9"/>
        <v>1.0059392106388287E-2</v>
      </c>
      <c r="K70" s="41">
        <f t="shared" si="10"/>
        <v>6.7062614042588592E-2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6"/>
        <v>10.72</v>
      </c>
      <c r="S70" s="36">
        <v>10.707333291057745</v>
      </c>
      <c r="T70" s="36">
        <v>7.5038990425411886E-2</v>
      </c>
      <c r="U70" s="19" t="s">
        <v>158</v>
      </c>
      <c r="V70" s="36">
        <f t="shared" si="11"/>
        <v>1.2666708942255411E-2</v>
      </c>
      <c r="W70" s="41">
        <f t="shared" si="8"/>
        <v>0.16880169723026872</v>
      </c>
      <c r="Y70" s="47"/>
    </row>
    <row r="71" spans="1:25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5.78</v>
      </c>
      <c r="G71" s="58" t="s">
        <v>105</v>
      </c>
      <c r="H71" s="58" t="s">
        <v>136</v>
      </c>
      <c r="I71" s="77">
        <v>4</v>
      </c>
      <c r="J71" s="42">
        <v>-3.0851777330650596</v>
      </c>
      <c r="K71" s="41">
        <f>(F71-G71)/H71</f>
        <v>-0.41135703107534133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6"/>
        <v>5.78</v>
      </c>
      <c r="S71" s="58" t="s">
        <v>235</v>
      </c>
      <c r="T71" s="36" t="s">
        <v>204</v>
      </c>
      <c r="U71" s="57" t="s">
        <v>158</v>
      </c>
      <c r="V71" s="77">
        <f t="shared" si="7"/>
        <v>-3.6987670776407784</v>
      </c>
      <c r="W71" s="41">
        <f t="shared" si="8"/>
        <v>-1.1839999999999975</v>
      </c>
    </row>
    <row r="72" spans="1:25" ht="15.75" thickBot="1" x14ac:dyDescent="0.3">
      <c r="A72" s="121" t="s">
        <v>17</v>
      </c>
      <c r="B72" s="112" t="s">
        <v>13</v>
      </c>
      <c r="C72" s="112">
        <v>69</v>
      </c>
      <c r="D72" s="119" t="s">
        <v>14</v>
      </c>
      <c r="E72" s="112" t="s">
        <v>15</v>
      </c>
      <c r="F72" s="112">
        <v>5.68</v>
      </c>
      <c r="G72" s="116" t="s">
        <v>106</v>
      </c>
      <c r="H72" s="116" t="s">
        <v>137</v>
      </c>
      <c r="I72" s="114">
        <v>4</v>
      </c>
      <c r="J72" s="115">
        <v>-4.5698924731182835</v>
      </c>
      <c r="K72" s="43">
        <f>(F72-G72)/H72</f>
        <v>-0.60931899641577114</v>
      </c>
      <c r="M72" s="121" t="s">
        <v>17</v>
      </c>
      <c r="N72" s="112" t="s">
        <v>13</v>
      </c>
      <c r="O72" s="112">
        <v>69</v>
      </c>
      <c r="P72" s="119" t="s">
        <v>14</v>
      </c>
      <c r="Q72" s="112" t="s">
        <v>15</v>
      </c>
      <c r="R72" s="113">
        <f t="shared" si="6"/>
        <v>5.68</v>
      </c>
      <c r="S72" s="116" t="s">
        <v>236</v>
      </c>
      <c r="T72" s="113" t="s">
        <v>205</v>
      </c>
      <c r="U72" s="112" t="s">
        <v>158</v>
      </c>
      <c r="V72" s="114">
        <f t="shared" si="7"/>
        <v>-3.6961681926076637</v>
      </c>
      <c r="W72" s="43">
        <f t="shared" si="8"/>
        <v>-1.1540497617787187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2" manualBreakCount="2">
    <brk id="25" max="1048575" man="1"/>
    <brk id="32" min="1" max="5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72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579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93.21</v>
      </c>
      <c r="G14" s="70">
        <v>92.913221918907865</v>
      </c>
      <c r="H14" s="70">
        <f>G14*0.04</f>
        <v>3.7165288767563145</v>
      </c>
      <c r="I14" s="67"/>
      <c r="J14" s="71">
        <f>((F14-G14)/G14)*100</f>
        <v>0.31941426092310971</v>
      </c>
      <c r="K14" s="41">
        <f>(F14-G14)/(G14*0.04)</f>
        <v>7.9853565230777426E-2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139.9</v>
      </c>
      <c r="G15" s="70">
        <v>139.96</v>
      </c>
      <c r="H15" s="70">
        <f>1</f>
        <v>1</v>
      </c>
      <c r="I15" s="67"/>
      <c r="J15" s="96">
        <f>F15-G15</f>
        <v>-6.0000000000002274E-2</v>
      </c>
      <c r="K15" s="41">
        <f>(F15-G15)/1</f>
        <v>-6.0000000000002274E-2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5.35</v>
      </c>
      <c r="G16" s="70">
        <v>5.2772997769580119</v>
      </c>
      <c r="H16" s="70">
        <f>((12.5-0.53*G16)/200)*G16</f>
        <v>0.25602901977979087</v>
      </c>
      <c r="I16" s="67"/>
      <c r="J16" s="71">
        <f t="shared" ref="J16:J30" si="0">((F16-G16)/G16)*100</f>
        <v>1.3776026777825812</v>
      </c>
      <c r="K16" s="41">
        <f>(F16-G16)/((12.5-0.53*G16)/2/100*G16)</f>
        <v>0.28395305776086166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5.26</v>
      </c>
      <c r="G17" s="70">
        <v>5.280857707432606</v>
      </c>
      <c r="H17" s="70">
        <f>((12.5-0.53*G17)/200)*G17</f>
        <v>0.25615184268023944</v>
      </c>
      <c r="I17" s="67"/>
      <c r="J17" s="71">
        <f t="shared" si="0"/>
        <v>-0.39496817729532363</v>
      </c>
      <c r="K17" s="41">
        <f t="shared" ref="K17:K20" si="1">(F17-G17)/((12.5-0.53*G17)/2/100*G17)</f>
        <v>-8.1427122344161149E-2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2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14.39</v>
      </c>
      <c r="G19" s="70">
        <v>14.266285566782782</v>
      </c>
      <c r="H19" s="70">
        <f>((12.5-0.53*G19)/200)*G19</f>
        <v>0.35229655266048776</v>
      </c>
      <c r="I19" s="67"/>
      <c r="J19" s="71">
        <f t="shared" si="0"/>
        <v>0.86718040682762876</v>
      </c>
      <c r="K19" s="41">
        <f t="shared" si="1"/>
        <v>0.35116560830058197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14.69</v>
      </c>
      <c r="G20" s="70">
        <v>14.386475067091357</v>
      </c>
      <c r="H20" s="70">
        <f>((12.5-0.53*G20)/200)*G20</f>
        <v>0.35068242982470044</v>
      </c>
      <c r="I20" s="67"/>
      <c r="J20" s="71">
        <f t="shared" si="0"/>
        <v>2.1097936186115991</v>
      </c>
      <c r="K20" s="41">
        <f t="shared" si="1"/>
        <v>0.86552649090622724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2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8.5</v>
      </c>
      <c r="G22" s="70">
        <v>8.535924125072988</v>
      </c>
      <c r="H22" s="70">
        <f>G22*0.075</f>
        <v>0.64019430938047406</v>
      </c>
      <c r="I22" s="67"/>
      <c r="J22" s="71">
        <f t="shared" si="0"/>
        <v>-0.4208580646525002</v>
      </c>
      <c r="K22" s="41">
        <f>(F22-G22)/(G22*0.075)</f>
        <v>-5.6114408620333359E-2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5.43</v>
      </c>
      <c r="G23" s="58">
        <v>5.3765448595206573</v>
      </c>
      <c r="H23" s="36">
        <f t="shared" ref="H23:H25" si="2">G23*0.075</f>
        <v>0.40324086446404928</v>
      </c>
      <c r="I23" s="19"/>
      <c r="J23" s="42">
        <f t="shared" si="0"/>
        <v>0.99422848457565316</v>
      </c>
      <c r="K23" s="41">
        <f>(F23-G23)/(G23*0.075)</f>
        <v>0.13256379794342044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12.96</v>
      </c>
      <c r="G24" s="58">
        <v>12.940135317023024</v>
      </c>
      <c r="H24" s="36">
        <f t="shared" si="2"/>
        <v>0.97051014877672681</v>
      </c>
      <c r="I24" s="77"/>
      <c r="J24" s="42">
        <f t="shared" si="0"/>
        <v>0.15351217348433749</v>
      </c>
      <c r="K24" s="41">
        <f t="shared" ref="K24:K25" si="3">(F24-G24)/(G24*0.075)</f>
        <v>2.0468289797911668E-2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18.54</v>
      </c>
      <c r="G25" s="58">
        <v>18.860056618200478</v>
      </c>
      <c r="H25" s="36">
        <f t="shared" si="2"/>
        <v>1.4145042463650357</v>
      </c>
      <c r="I25" s="77"/>
      <c r="J25" s="42">
        <f t="shared" si="0"/>
        <v>-1.6970077273872812</v>
      </c>
      <c r="K25" s="41">
        <f t="shared" si="3"/>
        <v>-0.22626769698497087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>
        <v>0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>
        <v>0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95.12</v>
      </c>
      <c r="G28" s="36">
        <v>96.994162616393368</v>
      </c>
      <c r="H28" s="36">
        <f>G28*0.05</f>
        <v>4.8497081308196686</v>
      </c>
      <c r="I28" s="77"/>
      <c r="J28" s="42">
        <f t="shared" si="0"/>
        <v>-1.9322426894962477</v>
      </c>
      <c r="K28" s="41">
        <f>(F28-G28)/(G28*0.05)</f>
        <v>-0.38644853789924949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113.83</v>
      </c>
      <c r="G29" s="36">
        <v>113.81573862989285</v>
      </c>
      <c r="H29" s="36">
        <f t="shared" ref="H29:H30" si="4">G29*0.05</f>
        <v>5.6907869314946424</v>
      </c>
      <c r="I29" s="77"/>
      <c r="J29" s="42">
        <f t="shared" si="0"/>
        <v>1.2530226732108588E-2</v>
      </c>
      <c r="K29" s="41">
        <f t="shared" ref="K29:K30" si="5">(F29-G29)/(G29*0.05)</f>
        <v>2.5060453464217174E-3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151.96</v>
      </c>
      <c r="G30" s="36">
        <v>151.96726694218333</v>
      </c>
      <c r="H30" s="36">
        <f t="shared" si="4"/>
        <v>7.5983633471091672</v>
      </c>
      <c r="I30" s="77"/>
      <c r="J30" s="42">
        <f t="shared" si="0"/>
        <v>-4.7819127957903444E-3</v>
      </c>
      <c r="K30" s="41">
        <f t="shared" si="5"/>
        <v>-9.5638255915806878E-4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>
        <v>0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>
        <v>0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>
        <v>53</v>
      </c>
      <c r="G33" s="70" t="s">
        <v>86</v>
      </c>
      <c r="H33" s="70" t="s">
        <v>117</v>
      </c>
      <c r="I33" s="78">
        <v>4</v>
      </c>
      <c r="J33" s="78">
        <v>1</v>
      </c>
      <c r="K33" s="41">
        <v>0.14000000000000001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>
        <f t="shared" ref="R33:R72" si="6">F33</f>
        <v>53</v>
      </c>
      <c r="S33" s="70" t="s">
        <v>207</v>
      </c>
      <c r="T33" s="70" t="s">
        <v>160</v>
      </c>
      <c r="U33" s="67" t="s">
        <v>158</v>
      </c>
      <c r="V33" s="78">
        <f>((R33-S33)/S33)*100</f>
        <v>0.30280090840271873</v>
      </c>
      <c r="W33" s="41">
        <f>(R33-S33)/T33</f>
        <v>7.6263107721638038E-2</v>
      </c>
    </row>
    <row r="34" spans="1:23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74.400000000000006</v>
      </c>
      <c r="G34" s="70" t="s">
        <v>87</v>
      </c>
      <c r="H34" s="70" t="s">
        <v>118</v>
      </c>
      <c r="I34" s="78">
        <v>4</v>
      </c>
      <c r="J34" s="78">
        <v>-3</v>
      </c>
      <c r="K34" s="41">
        <v>-0.39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si="6"/>
        <v>74.400000000000006</v>
      </c>
      <c r="S34" s="70" t="s">
        <v>208</v>
      </c>
      <c r="T34" s="70" t="s">
        <v>161</v>
      </c>
      <c r="U34" s="67" t="s">
        <v>158</v>
      </c>
      <c r="V34" s="78">
        <f t="shared" ref="V34:V72" si="7">((R34-S34)/S34)*100</f>
        <v>-3.664379127282142</v>
      </c>
      <c r="W34" s="41">
        <f t="shared" ref="W34:W72" si="8">(R34-S34)/T34</f>
        <v>-1.2759242560865638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96.9</v>
      </c>
      <c r="G35" s="70" t="s">
        <v>88</v>
      </c>
      <c r="H35" s="70" t="s">
        <v>119</v>
      </c>
      <c r="I35" s="78">
        <v>4</v>
      </c>
      <c r="J35" s="78">
        <v>-1.6742770167427614</v>
      </c>
      <c r="K35" s="41">
        <v>-0.22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6"/>
        <v>96.9</v>
      </c>
      <c r="S35" s="70" t="s">
        <v>209</v>
      </c>
      <c r="T35" s="70" t="s">
        <v>162</v>
      </c>
      <c r="U35" s="67" t="s">
        <v>158</v>
      </c>
      <c r="V35" s="78">
        <f t="shared" si="7"/>
        <v>-1.1426239542950321</v>
      </c>
      <c r="W35" s="41">
        <f t="shared" si="8"/>
        <v>-0.47417442845046159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34.700000000000003</v>
      </c>
      <c r="G36" s="70">
        <v>30.241951915797795</v>
      </c>
      <c r="H36" s="70"/>
      <c r="I36" s="78"/>
      <c r="J36" s="78"/>
      <c r="K36" s="72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6"/>
        <v>34.700000000000003</v>
      </c>
      <c r="S36" s="70" t="s">
        <v>210</v>
      </c>
      <c r="T36" s="70" t="s">
        <v>163</v>
      </c>
      <c r="U36" s="67" t="s">
        <v>158</v>
      </c>
      <c r="V36" s="78">
        <f t="shared" si="7"/>
        <v>-0.74370709382150457</v>
      </c>
      <c r="W36" s="41">
        <f t="shared" si="8"/>
        <v>-0.11353711790392926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29.7</v>
      </c>
      <c r="G37" s="70">
        <v>26.30857507937332</v>
      </c>
      <c r="H37" s="70"/>
      <c r="I37" s="78"/>
      <c r="J37" s="78"/>
      <c r="K37" s="72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6"/>
        <v>29.7</v>
      </c>
      <c r="S37" s="70" t="s">
        <v>211</v>
      </c>
      <c r="T37" s="70" t="s">
        <v>164</v>
      </c>
      <c r="U37" s="67" t="s">
        <v>158</v>
      </c>
      <c r="V37" s="78">
        <f t="shared" si="7"/>
        <v>-2.8459273797841056</v>
      </c>
      <c r="W37" s="41">
        <f t="shared" si="8"/>
        <v>-0.2920443101711987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30.3</v>
      </c>
      <c r="G38" s="70">
        <v>24.694212061323526</v>
      </c>
      <c r="H38" s="70"/>
      <c r="I38" s="78"/>
      <c r="J38" s="78"/>
      <c r="K38" s="72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6"/>
        <v>30.3</v>
      </c>
      <c r="S38" s="70" t="s">
        <v>212</v>
      </c>
      <c r="T38" s="70" t="s">
        <v>165</v>
      </c>
      <c r="U38" s="67" t="s">
        <v>158</v>
      </c>
      <c r="V38" s="78">
        <f t="shared" si="7"/>
        <v>-4.3862417166298533</v>
      </c>
      <c r="W38" s="41">
        <f t="shared" si="8"/>
        <v>-0.30210823733970887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160.30000000000001</v>
      </c>
      <c r="G39" s="70">
        <v>192.93104114509083</v>
      </c>
      <c r="H39" s="70"/>
      <c r="I39" s="78"/>
      <c r="J39" s="78"/>
      <c r="K39" s="72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6"/>
        <v>160.30000000000001</v>
      </c>
      <c r="S39" s="70" t="s">
        <v>213</v>
      </c>
      <c r="T39" s="70" t="s">
        <v>166</v>
      </c>
      <c r="U39" s="67" t="s">
        <v>158</v>
      </c>
      <c r="V39" s="78">
        <f t="shared" si="7"/>
        <v>-12.404371584699447</v>
      </c>
      <c r="W39" s="97">
        <v>-2.0499999999999998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155.80000000000001</v>
      </c>
      <c r="G40" s="70">
        <v>176.29020253430878</v>
      </c>
      <c r="H40" s="70"/>
      <c r="I40" s="78"/>
      <c r="J40" s="78"/>
      <c r="K40" s="72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6"/>
        <v>155.80000000000001</v>
      </c>
      <c r="S40" s="70" t="s">
        <v>214</v>
      </c>
      <c r="T40" s="70" t="s">
        <v>167</v>
      </c>
      <c r="U40" s="67" t="s">
        <v>158</v>
      </c>
      <c r="V40" s="78">
        <f t="shared" si="7"/>
        <v>-3.2298136645962665</v>
      </c>
      <c r="W40" s="41">
        <v>-0.71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160.19999999999999</v>
      </c>
      <c r="G41" s="70">
        <v>214.02387340018916</v>
      </c>
      <c r="H41" s="70"/>
      <c r="I41" s="78"/>
      <c r="J41" s="78"/>
      <c r="K41" s="72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6"/>
        <v>160.19999999999999</v>
      </c>
      <c r="S41" s="70" t="s">
        <v>215</v>
      </c>
      <c r="T41" s="70" t="s">
        <v>168</v>
      </c>
      <c r="U41" s="67" t="s">
        <v>158</v>
      </c>
      <c r="V41" s="78">
        <f t="shared" si="7"/>
        <v>-18.014329580348011</v>
      </c>
      <c r="W41" s="99">
        <v>-3.21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93</v>
      </c>
      <c r="G42" s="70">
        <v>110.57247603623772</v>
      </c>
      <c r="H42" s="70"/>
      <c r="I42" s="78"/>
      <c r="J42" s="78"/>
      <c r="K42" s="72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6"/>
        <v>93</v>
      </c>
      <c r="S42" s="70" t="s">
        <v>216</v>
      </c>
      <c r="T42" s="70" t="s">
        <v>169</v>
      </c>
      <c r="U42" s="67" t="s">
        <v>158</v>
      </c>
      <c r="V42" s="78">
        <f t="shared" si="7"/>
        <v>0.7147498375568514</v>
      </c>
      <c r="W42" s="41">
        <f t="shared" si="8"/>
        <v>0.17925040738728859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256</v>
      </c>
      <c r="G43" s="70">
        <v>127.91645230446296</v>
      </c>
      <c r="H43" s="70"/>
      <c r="I43" s="78"/>
      <c r="J43" s="78"/>
      <c r="K43" s="72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112</v>
      </c>
      <c r="S43" s="70" t="s">
        <v>217</v>
      </c>
      <c r="T43" s="70" t="s">
        <v>170</v>
      </c>
      <c r="U43" s="67" t="s">
        <v>158</v>
      </c>
      <c r="V43" s="78">
        <f>((R43-S43)/S43)*100</f>
        <v>1.7257039055404231</v>
      </c>
      <c r="W43" s="41">
        <f t="shared" si="8"/>
        <v>0.46116504854369067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85.2</v>
      </c>
      <c r="G44" s="70">
        <v>104.55454867058305</v>
      </c>
      <c r="H44" s="70"/>
      <c r="I44" s="78"/>
      <c r="J44" s="78"/>
      <c r="K44" s="72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6"/>
        <v>85.2</v>
      </c>
      <c r="S44" s="70" t="s">
        <v>218</v>
      </c>
      <c r="T44" s="70" t="s">
        <v>171</v>
      </c>
      <c r="U44" s="67" t="s">
        <v>158</v>
      </c>
      <c r="V44" s="78">
        <f t="shared" si="7"/>
        <v>-2.1926300080358128</v>
      </c>
      <c r="W44" s="41">
        <f t="shared" si="8"/>
        <v>-0.62093628088426411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52.9</v>
      </c>
      <c r="G45" s="70" t="s">
        <v>86</v>
      </c>
      <c r="H45" s="70" t="s">
        <v>117</v>
      </c>
      <c r="I45" s="78">
        <v>4</v>
      </c>
      <c r="J45" s="78">
        <v>1</v>
      </c>
      <c r="K45" s="41">
        <v>0.12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6"/>
        <v>52.9</v>
      </c>
      <c r="S45" s="70" t="s">
        <v>219</v>
      </c>
      <c r="T45" s="70" t="s">
        <v>172</v>
      </c>
      <c r="U45" s="67" t="s">
        <v>158</v>
      </c>
      <c r="V45" s="78">
        <f t="shared" si="7"/>
        <v>-0.86206896551724288</v>
      </c>
      <c r="W45" s="41">
        <f t="shared" si="8"/>
        <v>-0.20720720720720756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155</v>
      </c>
      <c r="G46" s="36" t="s">
        <v>89</v>
      </c>
      <c r="H46" s="36" t="s">
        <v>120</v>
      </c>
      <c r="I46" s="77">
        <v>4</v>
      </c>
      <c r="J46" s="77">
        <v>4</v>
      </c>
      <c r="K46" s="41">
        <v>0.53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6"/>
        <v>155</v>
      </c>
      <c r="S46" s="36" t="s">
        <v>220</v>
      </c>
      <c r="T46" s="36" t="s">
        <v>173</v>
      </c>
      <c r="U46" s="19" t="s">
        <v>158</v>
      </c>
      <c r="V46" s="77">
        <f t="shared" si="7"/>
        <v>3.8178164768921552</v>
      </c>
      <c r="W46" s="41">
        <f t="shared" si="8"/>
        <v>1.2593901900132543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144</v>
      </c>
      <c r="G47" s="36" t="s">
        <v>90</v>
      </c>
      <c r="H47" s="36" t="s">
        <v>121</v>
      </c>
      <c r="I47" s="77">
        <v>4</v>
      </c>
      <c r="J47" s="77">
        <v>4</v>
      </c>
      <c r="K47" s="41">
        <v>0.51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6"/>
        <v>144</v>
      </c>
      <c r="S47" s="36" t="s">
        <v>221</v>
      </c>
      <c r="T47" s="36" t="s">
        <v>174</v>
      </c>
      <c r="U47" s="19" t="s">
        <v>158</v>
      </c>
      <c r="V47" s="77">
        <f t="shared" si="7"/>
        <v>3.6717062634989159</v>
      </c>
      <c r="W47" s="41">
        <f t="shared" si="8"/>
        <v>1.2859304084720107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84.3</v>
      </c>
      <c r="G48" s="36" t="s">
        <v>91</v>
      </c>
      <c r="H48" s="36" t="s">
        <v>122</v>
      </c>
      <c r="I48" s="77">
        <v>4</v>
      </c>
      <c r="J48" s="77">
        <v>5</v>
      </c>
      <c r="K48" s="40">
        <v>0.68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6"/>
        <v>84.3</v>
      </c>
      <c r="S48" s="36" t="s">
        <v>222</v>
      </c>
      <c r="T48" s="36" t="s">
        <v>175</v>
      </c>
      <c r="U48" s="19" t="s">
        <v>158</v>
      </c>
      <c r="V48" s="77">
        <f t="shared" si="7"/>
        <v>4.1512231282431422</v>
      </c>
      <c r="W48" s="41">
        <f t="shared" si="8"/>
        <v>1.1444141689373295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31.2</v>
      </c>
      <c r="G49" s="36" t="s">
        <v>92</v>
      </c>
      <c r="H49" s="36" t="s">
        <v>123</v>
      </c>
      <c r="I49" s="77">
        <v>4</v>
      </c>
      <c r="J49" s="77">
        <v>5</v>
      </c>
      <c r="K49" s="40">
        <v>0.73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6"/>
        <v>31.2</v>
      </c>
      <c r="S49" s="36" t="s">
        <v>223</v>
      </c>
      <c r="T49" s="36" t="s">
        <v>176</v>
      </c>
      <c r="U49" s="19" t="s">
        <v>158</v>
      </c>
      <c r="V49" s="77">
        <f t="shared" si="7"/>
        <v>2.6991441737985529</v>
      </c>
      <c r="W49" s="41">
        <f t="shared" si="8"/>
        <v>0.41435068216270854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62.1</v>
      </c>
      <c r="G50" s="36" t="s">
        <v>93</v>
      </c>
      <c r="H50" s="36" t="s">
        <v>124</v>
      </c>
      <c r="I50" s="77">
        <v>4</v>
      </c>
      <c r="J50" s="77">
        <v>-3</v>
      </c>
      <c r="K50" s="40">
        <v>-0.46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6"/>
        <v>62.1</v>
      </c>
      <c r="S50" s="36" t="s">
        <v>224</v>
      </c>
      <c r="T50" s="36" t="s">
        <v>177</v>
      </c>
      <c r="U50" s="19" t="s">
        <v>158</v>
      </c>
      <c r="V50" s="77">
        <f t="shared" si="7"/>
        <v>-1.0200828817341416</v>
      </c>
      <c r="W50" s="41">
        <f t="shared" si="8"/>
        <v>-0.16917790113666417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104</v>
      </c>
      <c r="G51" s="36" t="s">
        <v>94</v>
      </c>
      <c r="H51" s="36" t="s">
        <v>125</v>
      </c>
      <c r="I51" s="77">
        <v>4</v>
      </c>
      <c r="J51" s="77">
        <v>-4</v>
      </c>
      <c r="K51" s="40">
        <v>-0.51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6"/>
        <v>104</v>
      </c>
      <c r="S51" s="36" t="s">
        <v>112</v>
      </c>
      <c r="T51" s="36" t="s">
        <v>178</v>
      </c>
      <c r="U51" s="19" t="s">
        <v>158</v>
      </c>
      <c r="V51" s="77">
        <f t="shared" si="7"/>
        <v>-1.5151515151515098</v>
      </c>
      <c r="W51" s="41">
        <f t="shared" si="8"/>
        <v>-0.33578174186778476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115</v>
      </c>
      <c r="G52" s="36" t="s">
        <v>95</v>
      </c>
      <c r="H52" s="36" t="s">
        <v>126</v>
      </c>
      <c r="I52" s="77">
        <v>4</v>
      </c>
      <c r="J52" s="77">
        <v>-1</v>
      </c>
      <c r="K52" s="40">
        <v>-0.13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6"/>
        <v>115</v>
      </c>
      <c r="S52" s="36" t="s">
        <v>225</v>
      </c>
      <c r="T52" s="36" t="s">
        <v>179</v>
      </c>
      <c r="U52" s="19" t="s">
        <v>158</v>
      </c>
      <c r="V52" s="77">
        <f t="shared" si="7"/>
        <v>-1.87713310580205</v>
      </c>
      <c r="W52" s="41">
        <f t="shared" si="8"/>
        <v>-0.52034058656575288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>
        <v>44.8</v>
      </c>
      <c r="G53" s="36" t="s">
        <v>96</v>
      </c>
      <c r="H53" s="36" t="s">
        <v>127</v>
      </c>
      <c r="I53" s="77">
        <v>4</v>
      </c>
      <c r="J53" s="77">
        <v>-2</v>
      </c>
      <c r="K53" s="40">
        <v>-0.28000000000000003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>
        <f t="shared" si="6"/>
        <v>44.8</v>
      </c>
      <c r="S53" s="36" t="s">
        <v>226</v>
      </c>
      <c r="T53" s="36" t="s">
        <v>180</v>
      </c>
      <c r="U53" s="19" t="s">
        <v>158</v>
      </c>
      <c r="V53" s="77">
        <f t="shared" si="7"/>
        <v>-2.6933101650738536</v>
      </c>
      <c r="W53" s="41">
        <f t="shared" si="8"/>
        <v>-0.52232518955349705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110</v>
      </c>
      <c r="G54" s="36" t="s">
        <v>97</v>
      </c>
      <c r="H54" s="36" t="s">
        <v>128</v>
      </c>
      <c r="I54" s="77">
        <v>4</v>
      </c>
      <c r="J54" s="77">
        <v>-3</v>
      </c>
      <c r="K54" s="40">
        <v>-0.42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6"/>
        <v>110</v>
      </c>
      <c r="S54" s="36" t="s">
        <v>227</v>
      </c>
      <c r="T54" s="36" t="s">
        <v>181</v>
      </c>
      <c r="U54" s="19" t="s">
        <v>158</v>
      </c>
      <c r="V54" s="77">
        <f t="shared" si="7"/>
        <v>-2.7409372236958394</v>
      </c>
      <c r="W54" s="41">
        <f t="shared" si="8"/>
        <v>-0.73407530191806636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>
        <v>23.1</v>
      </c>
      <c r="G55" s="36" t="s">
        <v>98</v>
      </c>
      <c r="H55" s="36" t="s">
        <v>129</v>
      </c>
      <c r="I55" s="77">
        <v>4</v>
      </c>
      <c r="J55" s="77">
        <v>-3</v>
      </c>
      <c r="K55" s="40">
        <v>-0.27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>
        <f t="shared" si="6"/>
        <v>23.1</v>
      </c>
      <c r="S55" s="36" t="s">
        <v>228</v>
      </c>
      <c r="T55" s="36" t="s">
        <v>182</v>
      </c>
      <c r="U55" s="19" t="s">
        <v>158</v>
      </c>
      <c r="V55" s="77">
        <f t="shared" si="7"/>
        <v>-10.87962962962963</v>
      </c>
      <c r="W55" s="41">
        <f t="shared" si="8"/>
        <v>-0.87198515769944351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63</v>
      </c>
      <c r="G56" s="36" t="s">
        <v>99</v>
      </c>
      <c r="H56" s="36" t="s">
        <v>130</v>
      </c>
      <c r="I56" s="77">
        <v>4</v>
      </c>
      <c r="J56" s="77">
        <v>-1</v>
      </c>
      <c r="K56" s="40">
        <v>-0.13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6"/>
        <v>63</v>
      </c>
      <c r="S56" s="36" t="s">
        <v>229</v>
      </c>
      <c r="T56" s="36" t="s">
        <v>183</v>
      </c>
      <c r="U56" s="19" t="s">
        <v>158</v>
      </c>
      <c r="V56" s="77">
        <f t="shared" si="7"/>
        <v>0.68723030206169045</v>
      </c>
      <c r="W56" s="41">
        <f t="shared" si="8"/>
        <v>0.21717171717171704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95.5</v>
      </c>
      <c r="G57" s="36" t="s">
        <v>100</v>
      </c>
      <c r="H57" s="36" t="s">
        <v>131</v>
      </c>
      <c r="I57" s="77">
        <v>4</v>
      </c>
      <c r="J57" s="77">
        <v>-3</v>
      </c>
      <c r="K57" s="40">
        <v>-0.36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6"/>
        <v>95.5</v>
      </c>
      <c r="S57" s="36" t="s">
        <v>230</v>
      </c>
      <c r="T57" s="36" t="s">
        <v>184</v>
      </c>
      <c r="U57" s="19" t="s">
        <v>158</v>
      </c>
      <c r="V57" s="77">
        <f t="shared" si="7"/>
        <v>-0.30274558930995538</v>
      </c>
      <c r="W57" s="41">
        <f t="shared" si="8"/>
        <v>-6.0291060291061599E-2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99.8</v>
      </c>
      <c r="G58" s="36" t="s">
        <v>101</v>
      </c>
      <c r="H58" s="36" t="s">
        <v>132</v>
      </c>
      <c r="I58" s="77">
        <v>4</v>
      </c>
      <c r="J58" s="77">
        <v>-2</v>
      </c>
      <c r="K58" s="40">
        <v>-0.25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6"/>
        <v>99.8</v>
      </c>
      <c r="S58" s="36" t="s">
        <v>231</v>
      </c>
      <c r="T58" s="36" t="s">
        <v>185</v>
      </c>
      <c r="U58" s="19" t="s">
        <v>158</v>
      </c>
      <c r="V58" s="77">
        <f t="shared" si="7"/>
        <v>0.27127499246457953</v>
      </c>
      <c r="W58" s="41">
        <f t="shared" si="8"/>
        <v>4.87364620938621E-2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60.7</v>
      </c>
      <c r="G59" s="36" t="s">
        <v>102</v>
      </c>
      <c r="H59" s="36" t="s">
        <v>133</v>
      </c>
      <c r="I59" s="77">
        <v>4</v>
      </c>
      <c r="J59" s="77">
        <v>0</v>
      </c>
      <c r="K59" s="40">
        <v>-0.04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6"/>
        <v>60.7</v>
      </c>
      <c r="S59" s="36" t="s">
        <v>232</v>
      </c>
      <c r="T59" s="36" t="s">
        <v>186</v>
      </c>
      <c r="U59" s="19" t="s">
        <v>158</v>
      </c>
      <c r="V59" s="77">
        <f t="shared" si="7"/>
        <v>0.54662912042406064</v>
      </c>
      <c r="W59" s="41">
        <f t="shared" si="8"/>
        <v>0.12711864406779869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180</v>
      </c>
      <c r="G60" s="36" t="s">
        <v>103</v>
      </c>
      <c r="H60" s="36" t="s">
        <v>134</v>
      </c>
      <c r="I60" s="77">
        <v>4</v>
      </c>
      <c r="J60" s="77">
        <v>1</v>
      </c>
      <c r="K60" s="41">
        <v>0.1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6"/>
        <v>180</v>
      </c>
      <c r="S60" s="36" t="s">
        <v>233</v>
      </c>
      <c r="T60" s="36" t="s">
        <v>187</v>
      </c>
      <c r="U60" s="19" t="s">
        <v>158</v>
      </c>
      <c r="V60" s="77">
        <f t="shared" si="7"/>
        <v>2.9159519725557428</v>
      </c>
      <c r="W60" s="41">
        <f t="shared" si="8"/>
        <v>0.74769095440551159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61.8</v>
      </c>
      <c r="G61" s="36" t="s">
        <v>104</v>
      </c>
      <c r="H61" s="36" t="s">
        <v>135</v>
      </c>
      <c r="I61" s="77">
        <v>4</v>
      </c>
      <c r="J61" s="77">
        <v>0</v>
      </c>
      <c r="K61" s="41">
        <v>-0.01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6"/>
        <v>61.8</v>
      </c>
      <c r="S61" s="36" t="s">
        <v>234</v>
      </c>
      <c r="T61" s="36" t="s">
        <v>188</v>
      </c>
      <c r="U61" s="19" t="s">
        <v>158</v>
      </c>
      <c r="V61" s="77">
        <f t="shared" si="7"/>
        <v>1.3280865715691017</v>
      </c>
      <c r="W61" s="41">
        <f t="shared" si="8"/>
        <v>0.23109843081312273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8.36</v>
      </c>
      <c r="G62" s="36">
        <v>8.3640900111655085</v>
      </c>
      <c r="H62" s="36" t="s">
        <v>150</v>
      </c>
      <c r="I62" s="77">
        <v>4</v>
      </c>
      <c r="J62" s="36">
        <f>F62-G62</f>
        <v>-4.0900111655091109E-3</v>
      </c>
      <c r="K62" s="41">
        <f>(F62-G62)/0.15</f>
        <v>-2.7266741103394075E-2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6"/>
        <v>8.36</v>
      </c>
      <c r="S62" s="36">
        <v>8.357999943881671</v>
      </c>
      <c r="T62" s="36">
        <v>7.9409177078829649E-2</v>
      </c>
      <c r="U62" s="19" t="s">
        <v>158</v>
      </c>
      <c r="V62" s="36">
        <f>R62-S62</f>
        <v>2.0000561183284304E-3</v>
      </c>
      <c r="W62" s="41">
        <f t="shared" si="8"/>
        <v>2.5186712567780052E-2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3.88</v>
      </c>
      <c r="G63" s="36">
        <v>3.866519805982215</v>
      </c>
      <c r="H63" s="36" t="s">
        <v>150</v>
      </c>
      <c r="I63" s="77">
        <v>4</v>
      </c>
      <c r="J63" s="36">
        <f t="shared" ref="J63:J70" si="9">F63-G63</f>
        <v>1.3480194017784886E-2</v>
      </c>
      <c r="K63" s="41">
        <f t="shared" ref="K63:K70" si="10">(F63-G63)/0.15</f>
        <v>8.9867960118565904E-2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6"/>
        <v>3.88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1">R63-S63</f>
        <v>1.2307692288070715E-2</v>
      </c>
      <c r="W63" s="41">
        <f t="shared" si="8"/>
        <v>0.21091758560469573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16.7</v>
      </c>
      <c r="G64" s="36">
        <v>16.69650626298165</v>
      </c>
      <c r="H64" s="36" t="s">
        <v>150</v>
      </c>
      <c r="I64" s="77">
        <v>4</v>
      </c>
      <c r="J64" s="36">
        <f t="shared" si="9"/>
        <v>3.4937370183492078E-3</v>
      </c>
      <c r="K64" s="41">
        <f t="shared" si="10"/>
        <v>2.3291580122328053E-2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6"/>
        <v>16.7</v>
      </c>
      <c r="S64" s="36">
        <v>16.686669220914499</v>
      </c>
      <c r="T64" s="36">
        <v>0.1133033880030711</v>
      </c>
      <c r="U64" s="19" t="s">
        <v>158</v>
      </c>
      <c r="V64" s="36">
        <f t="shared" si="11"/>
        <v>1.3330779085499955E-2</v>
      </c>
      <c r="W64" s="41">
        <f t="shared" si="8"/>
        <v>0.11765560871964943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10.08</v>
      </c>
      <c r="G65" s="36">
        <v>10.078694627137128</v>
      </c>
      <c r="H65" s="36" t="s">
        <v>150</v>
      </c>
      <c r="I65" s="77">
        <v>4</v>
      </c>
      <c r="J65" s="36">
        <f t="shared" si="9"/>
        <v>1.3053728628715788E-3</v>
      </c>
      <c r="K65" s="41">
        <f t="shared" si="10"/>
        <v>8.7024857524771928E-3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6"/>
        <v>10.08</v>
      </c>
      <c r="S65" s="36">
        <v>10.070588239999999</v>
      </c>
      <c r="T65" s="36">
        <v>8.4510473000000003E-2</v>
      </c>
      <c r="U65" s="19" t="s">
        <v>158</v>
      </c>
      <c r="V65" s="36">
        <f t="shared" si="11"/>
        <v>9.4117600000007684E-3</v>
      </c>
      <c r="W65" s="41">
        <f t="shared" si="8"/>
        <v>0.11136797210921738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10.08</v>
      </c>
      <c r="G66" s="36">
        <v>10.100027975374001</v>
      </c>
      <c r="H66" s="36" t="s">
        <v>150</v>
      </c>
      <c r="I66" s="77">
        <v>4</v>
      </c>
      <c r="J66" s="36">
        <f t="shared" si="9"/>
        <v>-2.0027975374000917E-2</v>
      </c>
      <c r="K66" s="41">
        <f t="shared" si="10"/>
        <v>-0.13351983582667279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6"/>
        <v>10.08</v>
      </c>
      <c r="S66" s="36">
        <v>10.081711761974656</v>
      </c>
      <c r="T66" s="36">
        <v>7.4068248910736573E-2</v>
      </c>
      <c r="U66" s="19" t="s">
        <v>158</v>
      </c>
      <c r="V66" s="36">
        <f t="shared" si="11"/>
        <v>-1.7117619746560564E-3</v>
      </c>
      <c r="W66" s="41">
        <f t="shared" si="8"/>
        <v>-2.3110604068944416E-2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3.97</v>
      </c>
      <c r="G67" s="36">
        <v>3.9629151068711499</v>
      </c>
      <c r="H67" s="36" t="s">
        <v>150</v>
      </c>
      <c r="I67" s="77">
        <v>4</v>
      </c>
      <c r="J67" s="36">
        <f t="shared" si="9"/>
        <v>7.0848931288503003E-3</v>
      </c>
      <c r="K67" s="41">
        <f t="shared" si="10"/>
        <v>4.7232620859002004E-2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6"/>
        <v>3.97</v>
      </c>
      <c r="S67" s="36">
        <v>3.9540000097229457</v>
      </c>
      <c r="T67" s="36">
        <v>6.1038150127150408E-2</v>
      </c>
      <c r="U67" s="19" t="s">
        <v>158</v>
      </c>
      <c r="V67" s="36">
        <f t="shared" si="11"/>
        <v>1.5999990277054454E-2</v>
      </c>
      <c r="W67" s="41">
        <f t="shared" si="8"/>
        <v>0.2621309827333298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9.43</v>
      </c>
      <c r="G68" s="36">
        <v>9.455897539951879</v>
      </c>
      <c r="H68" s="36" t="s">
        <v>150</v>
      </c>
      <c r="I68" s="77">
        <v>4</v>
      </c>
      <c r="J68" s="36">
        <f t="shared" si="9"/>
        <v>-2.5897539951879267E-2</v>
      </c>
      <c r="K68" s="41">
        <f t="shared" si="10"/>
        <v>-0.17265026634586178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6"/>
        <v>9.43</v>
      </c>
      <c r="S68" s="36">
        <v>9.4352256738739779</v>
      </c>
      <c r="T68" s="36">
        <v>7.3220328884019525E-2</v>
      </c>
      <c r="U68" s="19" t="s">
        <v>158</v>
      </c>
      <c r="V68" s="36">
        <f t="shared" si="11"/>
        <v>-5.2256738739782094E-3</v>
      </c>
      <c r="W68" s="41">
        <f t="shared" si="8"/>
        <v>-7.1369166918870838E-2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16.41</v>
      </c>
      <c r="G69" s="36">
        <v>16.399466708811619</v>
      </c>
      <c r="H69" s="36" t="s">
        <v>150</v>
      </c>
      <c r="I69" s="77">
        <v>4</v>
      </c>
      <c r="J69" s="36">
        <f t="shared" si="9"/>
        <v>1.0533291188380645E-2</v>
      </c>
      <c r="K69" s="41">
        <f t="shared" si="10"/>
        <v>7.0221941255870973E-2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6"/>
        <v>16.41</v>
      </c>
      <c r="S69" s="36">
        <v>16.400843843434167</v>
      </c>
      <c r="T69" s="36">
        <v>0.12195036770689485</v>
      </c>
      <c r="U69" s="19" t="s">
        <v>158</v>
      </c>
      <c r="V69" s="36">
        <f t="shared" si="11"/>
        <v>9.156156565833129E-3</v>
      </c>
      <c r="W69" s="41">
        <f t="shared" si="8"/>
        <v>7.5081008265918139E-2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10.71</v>
      </c>
      <c r="G70" s="36">
        <v>10.709940607893612</v>
      </c>
      <c r="H70" s="36" t="s">
        <v>150</v>
      </c>
      <c r="I70" s="77">
        <v>4</v>
      </c>
      <c r="J70" s="36">
        <f t="shared" si="9"/>
        <v>5.9392106388500565E-5</v>
      </c>
      <c r="K70" s="41">
        <f t="shared" si="10"/>
        <v>3.9594737592333712E-4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6"/>
        <v>10.71</v>
      </c>
      <c r="S70" s="36">
        <v>10.707333291057745</v>
      </c>
      <c r="T70" s="36">
        <v>7.5038990425411886E-2</v>
      </c>
      <c r="U70" s="19" t="s">
        <v>158</v>
      </c>
      <c r="V70" s="36">
        <f t="shared" si="11"/>
        <v>2.6667089422556245E-3</v>
      </c>
      <c r="W70" s="41">
        <f t="shared" si="8"/>
        <v>3.5537644191872629E-2</v>
      </c>
    </row>
    <row r="71" spans="1:23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5.98</v>
      </c>
      <c r="G71" s="58" t="s">
        <v>105</v>
      </c>
      <c r="H71" s="58" t="s">
        <v>136</v>
      </c>
      <c r="I71" s="77">
        <v>4</v>
      </c>
      <c r="J71" s="42">
        <v>0.26827632461435297</v>
      </c>
      <c r="K71" s="41">
        <f>(F71-G71)/H71</f>
        <v>3.5770176615247069E-2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6"/>
        <v>5.98</v>
      </c>
      <c r="S71" s="58" t="s">
        <v>235</v>
      </c>
      <c r="T71" s="36" t="s">
        <v>204</v>
      </c>
      <c r="U71" s="57" t="s">
        <v>158</v>
      </c>
      <c r="V71" s="77">
        <f t="shared" si="7"/>
        <v>-0.36654448517159871</v>
      </c>
      <c r="W71" s="41">
        <f t="shared" si="8"/>
        <v>-0.11733333333332989</v>
      </c>
    </row>
    <row r="72" spans="1:23" ht="15.75" thickBot="1" x14ac:dyDescent="0.3">
      <c r="A72" s="121" t="s">
        <v>17</v>
      </c>
      <c r="B72" s="112" t="s">
        <v>13</v>
      </c>
      <c r="C72" s="112">
        <v>69</v>
      </c>
      <c r="D72" s="119" t="s">
        <v>14</v>
      </c>
      <c r="E72" s="112" t="s">
        <v>15</v>
      </c>
      <c r="F72" s="112">
        <v>5.85</v>
      </c>
      <c r="G72" s="116" t="s">
        <v>106</v>
      </c>
      <c r="H72" s="116" t="s">
        <v>137</v>
      </c>
      <c r="I72" s="114">
        <v>4</v>
      </c>
      <c r="J72" s="115">
        <v>-1.7137096774193603</v>
      </c>
      <c r="K72" s="43">
        <f>(F72-G72)/H72</f>
        <v>-0.22849462365591466</v>
      </c>
      <c r="M72" s="121" t="s">
        <v>17</v>
      </c>
      <c r="N72" s="112" t="s">
        <v>13</v>
      </c>
      <c r="O72" s="112">
        <v>69</v>
      </c>
      <c r="P72" s="119" t="s">
        <v>14</v>
      </c>
      <c r="Q72" s="112" t="s">
        <v>15</v>
      </c>
      <c r="R72" s="113">
        <f t="shared" si="6"/>
        <v>5.85</v>
      </c>
      <c r="S72" s="116" t="s">
        <v>236</v>
      </c>
      <c r="T72" s="113" t="s">
        <v>205</v>
      </c>
      <c r="U72" s="112" t="s">
        <v>158</v>
      </c>
      <c r="V72" s="114">
        <f t="shared" si="7"/>
        <v>-0.81383519837233043</v>
      </c>
      <c r="W72" s="43">
        <f t="shared" si="8"/>
        <v>-0.254102699841186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97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591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94</v>
      </c>
      <c r="G14" s="70">
        <v>93.195179802158847</v>
      </c>
      <c r="H14" s="70">
        <f>G14*0.04</f>
        <v>3.7278071920863538</v>
      </c>
      <c r="I14" s="67"/>
      <c r="J14" s="71">
        <f>((F14-G14)/G14)*100</f>
        <v>0.86358564847418118</v>
      </c>
      <c r="K14" s="41">
        <f>(F14-G14)/(G14*0.04)</f>
        <v>0.21589641211854532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138.6</v>
      </c>
      <c r="G15" s="70">
        <v>139.72999999999999</v>
      </c>
      <c r="H15" s="70">
        <f>1</f>
        <v>1</v>
      </c>
      <c r="I15" s="67"/>
      <c r="J15" s="96">
        <f>F15-G15</f>
        <v>-1.1299999999999955</v>
      </c>
      <c r="K15" s="41">
        <f>(F15-G15)/1</f>
        <v>-1.1299999999999955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5.16</v>
      </c>
      <c r="G16" s="70">
        <v>5.1211337864478343</v>
      </c>
      <c r="H16" s="70">
        <f>((12.5-0.53*G16)/200)*G16</f>
        <v>0.2505719318174412</v>
      </c>
      <c r="I16" s="67"/>
      <c r="J16" s="71">
        <f t="shared" ref="J16:J30" si="0">((F16-G16)/G16)*100</f>
        <v>0.75893767225957443</v>
      </c>
      <c r="K16" s="41">
        <f>(F16-G16)/((12.5-0.53*G16)/2/100*G16)</f>
        <v>0.15511000482082124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</v>
      </c>
      <c r="G17" s="70">
        <v>5.1237191297104312</v>
      </c>
      <c r="H17" s="70">
        <f>((12.5-0.53*G17)/200)*G17</f>
        <v>0.25066332664847629</v>
      </c>
      <c r="I17" s="67"/>
      <c r="J17" s="71">
        <f t="shared" si="0"/>
        <v>-2.4146352791477708</v>
      </c>
      <c r="K17" s="41">
        <f t="shared" ref="K17:K20" si="1">(F17-G17)/((12.5-0.53*G17)/2/100*G17)</f>
        <v>-0.49356693444004146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>
        <v>4.8499999999999996</v>
      </c>
      <c r="G18" s="70">
        <v>5.1237191297104312</v>
      </c>
      <c r="H18" s="70"/>
      <c r="I18" s="67"/>
      <c r="J18" s="71">
        <f t="shared" ref="J18" si="2">((F18-G18)/G18)*100</f>
        <v>-5.3421962207733449</v>
      </c>
      <c r="K18" s="41">
        <f t="shared" ref="K18" si="3">(F18-G18)/((12.5-0.53*G18)/2/100*G18)</f>
        <v>-1.0919791633272629</v>
      </c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14.2</v>
      </c>
      <c r="G19" s="70">
        <v>14.272530606520473</v>
      </c>
      <c r="H19" s="70">
        <f>((12.5-0.53*G19)/200)*G19</f>
        <v>0.35221456863526085</v>
      </c>
      <c r="I19" s="67"/>
      <c r="J19" s="71">
        <f t="shared" si="0"/>
        <v>-0.50818322636728086</v>
      </c>
      <c r="K19" s="41">
        <f t="shared" si="1"/>
        <v>-0.2059273323119781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13.9</v>
      </c>
      <c r="G20" s="70">
        <v>14.155923010470168</v>
      </c>
      <c r="H20" s="70">
        <f>((12.5-0.53*G20)/200)*G20</f>
        <v>0.35371127401673469</v>
      </c>
      <c r="I20" s="67"/>
      <c r="J20" s="71">
        <f t="shared" si="0"/>
        <v>-1.807886425214938</v>
      </c>
      <c r="K20" s="41">
        <f t="shared" si="1"/>
        <v>-0.72353648093800882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>
        <v>13.9</v>
      </c>
      <c r="G21" s="70">
        <v>14.272530606520473</v>
      </c>
      <c r="H21" s="70"/>
      <c r="I21" s="67"/>
      <c r="J21" s="71">
        <f t="shared" ref="J21" si="4">((F21-G21)/G21)*100</f>
        <v>-2.610123017359514</v>
      </c>
      <c r="K21" s="41">
        <f t="shared" ref="K21" si="5">(F21-G21)/((12.5-0.53*G21)/2/100*G21)</f>
        <v>-1.0576808562006133</v>
      </c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8.49</v>
      </c>
      <c r="G22" s="70">
        <v>8.5148494154827699</v>
      </c>
      <c r="H22" s="70">
        <f>G22*0.075</f>
        <v>0.63861370616120772</v>
      </c>
      <c r="I22" s="67"/>
      <c r="J22" s="71">
        <f t="shared" si="0"/>
        <v>-0.29183622951200183</v>
      </c>
      <c r="K22" s="41">
        <f>(F22-G22)/(G22*0.075)</f>
        <v>-3.8911497268266912E-2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5.4000000000000057</v>
      </c>
      <c r="G23" s="58">
        <v>5.4196722247039766</v>
      </c>
      <c r="H23" s="36">
        <f t="shared" ref="H23:H25" si="6">G23*0.075</f>
        <v>0.40647541685279825</v>
      </c>
      <c r="I23" s="19"/>
      <c r="J23" s="42">
        <f t="shared" si="0"/>
        <v>-0.36297812650552674</v>
      </c>
      <c r="K23" s="41">
        <f>(F23-G23)/(G23*0.075)</f>
        <v>-4.8397083534070233E-2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13</v>
      </c>
      <c r="G24" s="58">
        <v>12.955181985996306</v>
      </c>
      <c r="H24" s="36">
        <f t="shared" si="6"/>
        <v>0.97163864894972296</v>
      </c>
      <c r="I24" s="77"/>
      <c r="J24" s="42">
        <f t="shared" si="0"/>
        <v>0.34594661852020964</v>
      </c>
      <c r="K24" s="41">
        <f t="shared" ref="K24:K25" si="7">(F24-G24)/(G24*0.075)</f>
        <v>4.6126215802694624E-2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19.300000000000011</v>
      </c>
      <c r="G25" s="58">
        <v>19.295173278445354</v>
      </c>
      <c r="H25" s="36">
        <f t="shared" si="6"/>
        <v>1.4471379958834014</v>
      </c>
      <c r="I25" s="77"/>
      <c r="J25" s="42">
        <f t="shared" si="0"/>
        <v>2.501517599766407E-2</v>
      </c>
      <c r="K25" s="41">
        <f t="shared" si="7"/>
        <v>3.3353567996885431E-3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>
        <v>0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>
        <v>0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83.900000000001455</v>
      </c>
      <c r="G28" s="36">
        <v>82.682853200198466</v>
      </c>
      <c r="H28" s="36">
        <f>G28*0.05</f>
        <v>4.1341426600099238</v>
      </c>
      <c r="I28" s="77"/>
      <c r="J28" s="42">
        <f t="shared" si="0"/>
        <v>1.4720667619632508</v>
      </c>
      <c r="K28" s="41">
        <f>(F28-G28)/(G28*0.05)</f>
        <v>0.29441335239265015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133</v>
      </c>
      <c r="G29" s="36">
        <v>128.65538262437761</v>
      </c>
      <c r="H29" s="36">
        <f t="shared" ref="H29:H30" si="8">G29*0.05</f>
        <v>6.4327691312188806</v>
      </c>
      <c r="I29" s="77"/>
      <c r="J29" s="42">
        <f t="shared" si="0"/>
        <v>3.3769417858768809</v>
      </c>
      <c r="K29" s="41">
        <f t="shared" ref="K29:K30" si="9">(F29-G29)/(G29*0.05)</f>
        <v>0.67538835717537615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182</v>
      </c>
      <c r="G30" s="36">
        <v>180.99086291983133</v>
      </c>
      <c r="H30" s="36">
        <f t="shared" si="8"/>
        <v>9.0495431459915672</v>
      </c>
      <c r="I30" s="77"/>
      <c r="J30" s="42">
        <f t="shared" si="0"/>
        <v>0.55756244480455408</v>
      </c>
      <c r="K30" s="41">
        <f t="shared" si="9"/>
        <v>0.11151248896091082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>
        <v>0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>
        <v>0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>
        <v>52.4</v>
      </c>
      <c r="G33" s="70" t="s">
        <v>86</v>
      </c>
      <c r="H33" s="70" t="s">
        <v>117</v>
      </c>
      <c r="I33" s="78">
        <v>4</v>
      </c>
      <c r="J33" s="78">
        <v>0</v>
      </c>
      <c r="K33" s="41">
        <v>-0.01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>
        <f t="shared" ref="R33:R78" si="10">F33</f>
        <v>52.4</v>
      </c>
      <c r="S33" s="70" t="s">
        <v>207</v>
      </c>
      <c r="T33" s="70" t="s">
        <v>160</v>
      </c>
      <c r="U33" s="67" t="s">
        <v>158</v>
      </c>
      <c r="V33" s="78">
        <f>((R33-S33)/S33)*100</f>
        <v>-0.83270249810750341</v>
      </c>
      <c r="W33" s="41">
        <f>(R33-S33)/T33</f>
        <v>-0.20972354623451137</v>
      </c>
    </row>
    <row r="34" spans="1:23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77</v>
      </c>
      <c r="G34" s="70" t="s">
        <v>87</v>
      </c>
      <c r="H34" s="70" t="s">
        <v>118</v>
      </c>
      <c r="I34" s="78">
        <v>4</v>
      </c>
      <c r="J34" s="78">
        <v>0</v>
      </c>
      <c r="K34" s="41">
        <v>7.0000000000000007E-2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si="10"/>
        <v>77</v>
      </c>
      <c r="S34" s="70" t="s">
        <v>208</v>
      </c>
      <c r="T34" s="70" t="s">
        <v>161</v>
      </c>
      <c r="U34" s="67" t="s">
        <v>158</v>
      </c>
      <c r="V34" s="78">
        <f t="shared" ref="V34:V88" si="11">((R34-S34)/S34)*100</f>
        <v>-0.29781173119254689</v>
      </c>
      <c r="W34" s="41">
        <f t="shared" ref="W34:W97" si="12">(R34-S34)/T34</f>
        <v>-0.10369702434625969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98</v>
      </c>
      <c r="G35" s="70" t="s">
        <v>88</v>
      </c>
      <c r="H35" s="70" t="s">
        <v>119</v>
      </c>
      <c r="I35" s="78">
        <v>4</v>
      </c>
      <c r="J35" s="78">
        <v>-0.5580923389142538</v>
      </c>
      <c r="K35" s="41">
        <v>-7.0000000000000007E-2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10"/>
        <v>98</v>
      </c>
      <c r="S35" s="70" t="s">
        <v>209</v>
      </c>
      <c r="T35" s="70" t="s">
        <v>162</v>
      </c>
      <c r="U35" s="67" t="s">
        <v>158</v>
      </c>
      <c r="V35" s="78">
        <f t="shared" si="11"/>
        <v>-2.0403999183835973E-2</v>
      </c>
      <c r="W35" s="41">
        <f t="shared" si="12"/>
        <v>-8.467400508042346E-3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34.6</v>
      </c>
      <c r="G36" s="70">
        <v>30.241951915797795</v>
      </c>
      <c r="H36" s="70"/>
      <c r="I36" s="78"/>
      <c r="J36" s="78"/>
      <c r="K36" s="72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10"/>
        <v>34.6</v>
      </c>
      <c r="S36" s="70" t="s">
        <v>210</v>
      </c>
      <c r="T36" s="70" t="s">
        <v>163</v>
      </c>
      <c r="U36" s="67" t="s">
        <v>158</v>
      </c>
      <c r="V36" s="78">
        <f t="shared" si="11"/>
        <v>-1.0297482837528589</v>
      </c>
      <c r="W36" s="41">
        <f t="shared" si="12"/>
        <v>-0.15720524017467224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30.9</v>
      </c>
      <c r="G37" s="70">
        <v>26.30857507937332</v>
      </c>
      <c r="H37" s="70"/>
      <c r="I37" s="78"/>
      <c r="J37" s="78"/>
      <c r="K37" s="72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10"/>
        <v>30.9</v>
      </c>
      <c r="S37" s="70" t="s">
        <v>211</v>
      </c>
      <c r="T37" s="70" t="s">
        <v>164</v>
      </c>
      <c r="U37" s="67" t="s">
        <v>158</v>
      </c>
      <c r="V37" s="78">
        <f t="shared" si="11"/>
        <v>1.0794896957801712</v>
      </c>
      <c r="W37" s="41">
        <f t="shared" si="12"/>
        <v>0.11077542799597123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33</v>
      </c>
      <c r="G38" s="70">
        <v>24.694212061323526</v>
      </c>
      <c r="H38" s="70"/>
      <c r="I38" s="78"/>
      <c r="J38" s="78"/>
      <c r="K38" s="72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10"/>
        <v>33</v>
      </c>
      <c r="S38" s="70" t="s">
        <v>212</v>
      </c>
      <c r="T38" s="70" t="s">
        <v>165</v>
      </c>
      <c r="U38" s="67" t="s">
        <v>158</v>
      </c>
      <c r="V38" s="78">
        <f t="shared" si="11"/>
        <v>4.1337961502051082</v>
      </c>
      <c r="W38" s="41">
        <f t="shared" si="12"/>
        <v>0.2847207128885022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186</v>
      </c>
      <c r="G39" s="70">
        <v>192.93104114509083</v>
      </c>
      <c r="H39" s="70"/>
      <c r="I39" s="78"/>
      <c r="J39" s="78"/>
      <c r="K39" s="72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10"/>
        <v>186</v>
      </c>
      <c r="S39" s="70" t="s">
        <v>213</v>
      </c>
      <c r="T39" s="70" t="s">
        <v>166</v>
      </c>
      <c r="U39" s="67" t="s">
        <v>158</v>
      </c>
      <c r="V39" s="78">
        <f t="shared" si="11"/>
        <v>1.639344262295082</v>
      </c>
      <c r="W39" s="41">
        <f t="shared" si="12"/>
        <v>0.2676181980374665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161</v>
      </c>
      <c r="G40" s="70">
        <v>176.29020253430878</v>
      </c>
      <c r="H40" s="70"/>
      <c r="I40" s="78"/>
      <c r="J40" s="78"/>
      <c r="K40" s="72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10"/>
        <v>161</v>
      </c>
      <c r="S40" s="70" t="s">
        <v>214</v>
      </c>
      <c r="T40" s="70" t="s">
        <v>167</v>
      </c>
      <c r="U40" s="67" t="s">
        <v>158</v>
      </c>
      <c r="V40" s="78">
        <f t="shared" si="11"/>
        <v>0</v>
      </c>
      <c r="W40" s="41">
        <f t="shared" si="12"/>
        <v>0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197</v>
      </c>
      <c r="G41" s="70">
        <v>214.02387340018916</v>
      </c>
      <c r="H41" s="70"/>
      <c r="I41" s="78"/>
      <c r="J41" s="78"/>
      <c r="K41" s="72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10"/>
        <v>197</v>
      </c>
      <c r="S41" s="70" t="s">
        <v>215</v>
      </c>
      <c r="T41" s="70" t="s">
        <v>168</v>
      </c>
      <c r="U41" s="67" t="s">
        <v>158</v>
      </c>
      <c r="V41" s="78">
        <f t="shared" si="11"/>
        <v>0.81883316274308815</v>
      </c>
      <c r="W41" s="41">
        <f t="shared" si="12"/>
        <v>0.14492753623188356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93.5</v>
      </c>
      <c r="G42" s="70">
        <v>110.57247603623772</v>
      </c>
      <c r="H42" s="70"/>
      <c r="I42" s="78"/>
      <c r="J42" s="78"/>
      <c r="K42" s="72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10"/>
        <v>93.5</v>
      </c>
      <c r="S42" s="70" t="s">
        <v>216</v>
      </c>
      <c r="T42" s="70" t="s">
        <v>169</v>
      </c>
      <c r="U42" s="67" t="s">
        <v>158</v>
      </c>
      <c r="V42" s="78">
        <f t="shared" si="11"/>
        <v>1.2562269872211356</v>
      </c>
      <c r="W42" s="41">
        <f t="shared" si="12"/>
        <v>0.31504617055947765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256</v>
      </c>
      <c r="G43" s="70">
        <v>127.91645230446296</v>
      </c>
      <c r="H43" s="70"/>
      <c r="I43" s="78"/>
      <c r="J43" s="78"/>
      <c r="K43" s="72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112</v>
      </c>
      <c r="S43" s="70" t="s">
        <v>217</v>
      </c>
      <c r="T43" s="70" t="s">
        <v>170</v>
      </c>
      <c r="U43" s="67" t="s">
        <v>158</v>
      </c>
      <c r="V43" s="78">
        <f>((R43-S43)/S43)*100</f>
        <v>1.7257039055404231</v>
      </c>
      <c r="W43" s="41">
        <f t="shared" si="12"/>
        <v>0.46116504854369067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88.7</v>
      </c>
      <c r="G44" s="70">
        <v>104.55454867058305</v>
      </c>
      <c r="H44" s="70"/>
      <c r="I44" s="78"/>
      <c r="J44" s="78"/>
      <c r="K44" s="72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10"/>
        <v>88.7</v>
      </c>
      <c r="S44" s="70" t="s">
        <v>218</v>
      </c>
      <c r="T44" s="70" t="s">
        <v>171</v>
      </c>
      <c r="U44" s="67" t="s">
        <v>158</v>
      </c>
      <c r="V44" s="78">
        <f t="shared" si="11"/>
        <v>1.8252783836528568</v>
      </c>
      <c r="W44" s="41">
        <f t="shared" si="12"/>
        <v>0.51690507152145748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52.4</v>
      </c>
      <c r="G45" s="70" t="s">
        <v>86</v>
      </c>
      <c r="H45" s="70" t="s">
        <v>117</v>
      </c>
      <c r="I45" s="78">
        <v>4</v>
      </c>
      <c r="J45" s="78">
        <v>0</v>
      </c>
      <c r="K45" s="41">
        <v>-0.01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10"/>
        <v>52.4</v>
      </c>
      <c r="S45" s="70" t="s">
        <v>219</v>
      </c>
      <c r="T45" s="70" t="s">
        <v>172</v>
      </c>
      <c r="U45" s="67" t="s">
        <v>158</v>
      </c>
      <c r="V45" s="78">
        <f t="shared" si="11"/>
        <v>-1.799100449775114</v>
      </c>
      <c r="W45" s="41">
        <f t="shared" si="12"/>
        <v>-0.43243243243243279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144</v>
      </c>
      <c r="G46" s="36" t="s">
        <v>89</v>
      </c>
      <c r="H46" s="36" t="s">
        <v>120</v>
      </c>
      <c r="I46" s="77">
        <v>4</v>
      </c>
      <c r="J46" s="77">
        <v>-3</v>
      </c>
      <c r="K46" s="41">
        <v>-0.46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10"/>
        <v>144</v>
      </c>
      <c r="S46" s="36" t="s">
        <v>220</v>
      </c>
      <c r="T46" s="36" t="s">
        <v>173</v>
      </c>
      <c r="U46" s="19" t="s">
        <v>158</v>
      </c>
      <c r="V46" s="77">
        <f t="shared" si="11"/>
        <v>-3.5498995311453521</v>
      </c>
      <c r="W46" s="41">
        <f t="shared" si="12"/>
        <v>-1.1710119310649605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134</v>
      </c>
      <c r="G47" s="36" t="s">
        <v>90</v>
      </c>
      <c r="H47" s="36" t="s">
        <v>121</v>
      </c>
      <c r="I47" s="77">
        <v>4</v>
      </c>
      <c r="J47" s="77">
        <v>-3</v>
      </c>
      <c r="K47" s="41">
        <v>-0.45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10"/>
        <v>134</v>
      </c>
      <c r="S47" s="36" t="s">
        <v>221</v>
      </c>
      <c r="T47" s="36" t="s">
        <v>174</v>
      </c>
      <c r="U47" s="19" t="s">
        <v>158</v>
      </c>
      <c r="V47" s="77">
        <f t="shared" si="11"/>
        <v>-3.5277177825773975</v>
      </c>
      <c r="W47" s="41">
        <f t="shared" si="12"/>
        <v>-1.2355017650025228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78.3</v>
      </c>
      <c r="G48" s="36" t="s">
        <v>91</v>
      </c>
      <c r="H48" s="36" t="s">
        <v>122</v>
      </c>
      <c r="I48" s="77">
        <v>4</v>
      </c>
      <c r="J48" s="77">
        <v>-2</v>
      </c>
      <c r="K48" s="40">
        <v>-0.32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10"/>
        <v>78.3</v>
      </c>
      <c r="S48" s="36" t="s">
        <v>222</v>
      </c>
      <c r="T48" s="36" t="s">
        <v>175</v>
      </c>
      <c r="U48" s="19" t="s">
        <v>158</v>
      </c>
      <c r="V48" s="77">
        <f t="shared" si="11"/>
        <v>-3.2616753150481848</v>
      </c>
      <c r="W48" s="41">
        <f t="shared" si="12"/>
        <v>-0.89918256130790208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28.3</v>
      </c>
      <c r="G49" s="36" t="s">
        <v>92</v>
      </c>
      <c r="H49" s="36" t="s">
        <v>123</v>
      </c>
      <c r="I49" s="77">
        <v>4</v>
      </c>
      <c r="J49" s="77">
        <v>-4</v>
      </c>
      <c r="K49" s="40">
        <v>-0.57999999999999996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10"/>
        <v>28.3</v>
      </c>
      <c r="S49" s="36" t="s">
        <v>223</v>
      </c>
      <c r="T49" s="36" t="s">
        <v>176</v>
      </c>
      <c r="U49" s="19" t="s">
        <v>158</v>
      </c>
      <c r="V49" s="77">
        <f t="shared" si="11"/>
        <v>-6.8466096115865644</v>
      </c>
      <c r="W49" s="41">
        <f t="shared" si="12"/>
        <v>-1.0510358767054058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58.5</v>
      </c>
      <c r="G50" s="36" t="s">
        <v>93</v>
      </c>
      <c r="H50" s="36" t="s">
        <v>124</v>
      </c>
      <c r="I50" s="77">
        <v>4</v>
      </c>
      <c r="J50" s="77">
        <v>-9</v>
      </c>
      <c r="K50" s="40">
        <v>-1.2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10"/>
        <v>58.5</v>
      </c>
      <c r="S50" s="36" t="s">
        <v>224</v>
      </c>
      <c r="T50" s="36" t="s">
        <v>177</v>
      </c>
      <c r="U50" s="19" t="s">
        <v>158</v>
      </c>
      <c r="V50" s="77">
        <f t="shared" si="11"/>
        <v>-6.7580490914886866</v>
      </c>
      <c r="W50" s="41">
        <f t="shared" si="12"/>
        <v>-1.1208035950303996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106</v>
      </c>
      <c r="G51" s="36" t="s">
        <v>94</v>
      </c>
      <c r="H51" s="36" t="s">
        <v>125</v>
      </c>
      <c r="I51" s="77">
        <v>4</v>
      </c>
      <c r="J51" s="77">
        <v>-2</v>
      </c>
      <c r="K51" s="40">
        <v>-0.26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10"/>
        <v>106</v>
      </c>
      <c r="S51" s="36" t="s">
        <v>112</v>
      </c>
      <c r="T51" s="36" t="s">
        <v>178</v>
      </c>
      <c r="U51" s="19" t="s">
        <v>158</v>
      </c>
      <c r="V51" s="77">
        <f t="shared" si="11"/>
        <v>0.37878787878788417</v>
      </c>
      <c r="W51" s="41">
        <f t="shared" si="12"/>
        <v>8.3945435466947688E-2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120</v>
      </c>
      <c r="G52" s="36" t="s">
        <v>95</v>
      </c>
      <c r="H52" s="36" t="s">
        <v>126</v>
      </c>
      <c r="I52" s="77">
        <v>4</v>
      </c>
      <c r="J52" s="77">
        <v>3</v>
      </c>
      <c r="K52" s="40">
        <v>0.45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10"/>
        <v>120</v>
      </c>
      <c r="S52" s="36" t="s">
        <v>225</v>
      </c>
      <c r="T52" s="36" t="s">
        <v>179</v>
      </c>
      <c r="U52" s="19" t="s">
        <v>158</v>
      </c>
      <c r="V52" s="77">
        <f t="shared" si="11"/>
        <v>2.3890784982935127</v>
      </c>
      <c r="W52" s="41">
        <f t="shared" si="12"/>
        <v>0.66225165562913846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>
        <v>45.5</v>
      </c>
      <c r="G53" s="36" t="s">
        <v>96</v>
      </c>
      <c r="H53" s="36" t="s">
        <v>127</v>
      </c>
      <c r="I53" s="77">
        <v>4</v>
      </c>
      <c r="J53" s="77">
        <v>-1</v>
      </c>
      <c r="K53" s="40">
        <v>-0.08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>
        <f t="shared" si="10"/>
        <v>45.5</v>
      </c>
      <c r="S53" s="36" t="s">
        <v>226</v>
      </c>
      <c r="T53" s="36" t="s">
        <v>180</v>
      </c>
      <c r="U53" s="19" t="s">
        <v>158</v>
      </c>
      <c r="V53" s="77">
        <f t="shared" si="11"/>
        <v>-1.1728931364031259</v>
      </c>
      <c r="W53" s="41">
        <f t="shared" si="12"/>
        <v>-0.22746419545071572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112</v>
      </c>
      <c r="G54" s="36" t="s">
        <v>97</v>
      </c>
      <c r="H54" s="36" t="s">
        <v>128</v>
      </c>
      <c r="I54" s="77">
        <v>4</v>
      </c>
      <c r="J54" s="77">
        <v>-1</v>
      </c>
      <c r="K54" s="40">
        <v>-0.19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10"/>
        <v>112</v>
      </c>
      <c r="S54" s="36" t="s">
        <v>227</v>
      </c>
      <c r="T54" s="36" t="s">
        <v>181</v>
      </c>
      <c r="U54" s="19" t="s">
        <v>158</v>
      </c>
      <c r="V54" s="77">
        <f t="shared" si="11"/>
        <v>-0.97259062776303662</v>
      </c>
      <c r="W54" s="41">
        <f t="shared" si="12"/>
        <v>-0.26047833293866784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>
        <v>26.6</v>
      </c>
      <c r="G55" s="36" t="s">
        <v>98</v>
      </c>
      <c r="H55" s="36" t="s">
        <v>129</v>
      </c>
      <c r="I55" s="77">
        <v>4</v>
      </c>
      <c r="J55" s="77">
        <v>11</v>
      </c>
      <c r="K55" s="40">
        <v>0.9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>
        <f t="shared" si="10"/>
        <v>26.6</v>
      </c>
      <c r="S55" s="36" t="s">
        <v>228</v>
      </c>
      <c r="T55" s="36" t="s">
        <v>182</v>
      </c>
      <c r="U55" s="19" t="s">
        <v>158</v>
      </c>
      <c r="V55" s="77">
        <f t="shared" si="11"/>
        <v>2.6234567901234556</v>
      </c>
      <c r="W55" s="41">
        <f t="shared" si="12"/>
        <v>0.21026592455163876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60</v>
      </c>
      <c r="G56" s="36" t="s">
        <v>99</v>
      </c>
      <c r="H56" s="36" t="s">
        <v>130</v>
      </c>
      <c r="I56" s="77">
        <v>4</v>
      </c>
      <c r="J56" s="77">
        <v>-6</v>
      </c>
      <c r="K56" s="40">
        <v>-0.76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10"/>
        <v>60</v>
      </c>
      <c r="S56" s="36" t="s">
        <v>229</v>
      </c>
      <c r="T56" s="36" t="s">
        <v>183</v>
      </c>
      <c r="U56" s="19" t="s">
        <v>158</v>
      </c>
      <c r="V56" s="77">
        <f t="shared" si="11"/>
        <v>-4.1073997123221995</v>
      </c>
      <c r="W56" s="41">
        <f t="shared" si="12"/>
        <v>-1.2979797979797982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97.6</v>
      </c>
      <c r="G57" s="36" t="s">
        <v>100</v>
      </c>
      <c r="H57" s="36" t="s">
        <v>131</v>
      </c>
      <c r="I57" s="77">
        <v>4</v>
      </c>
      <c r="J57" s="77">
        <v>-1</v>
      </c>
      <c r="K57" s="40">
        <v>-7.0000000000000007E-2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10"/>
        <v>97.6</v>
      </c>
      <c r="S57" s="36" t="s">
        <v>230</v>
      </c>
      <c r="T57" s="36" t="s">
        <v>184</v>
      </c>
      <c r="U57" s="19" t="s">
        <v>158</v>
      </c>
      <c r="V57" s="77">
        <f t="shared" si="11"/>
        <v>1.8895500574172541</v>
      </c>
      <c r="W57" s="41">
        <f t="shared" si="12"/>
        <v>0.37629937629937382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102</v>
      </c>
      <c r="G58" s="36" t="s">
        <v>101</v>
      </c>
      <c r="H58" s="36" t="s">
        <v>132</v>
      </c>
      <c r="I58" s="77">
        <v>4</v>
      </c>
      <c r="J58" s="77">
        <v>0</v>
      </c>
      <c r="K58" s="40">
        <v>0.04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10"/>
        <v>102</v>
      </c>
      <c r="S58" s="36" t="s">
        <v>231</v>
      </c>
      <c r="T58" s="36" t="s">
        <v>185</v>
      </c>
      <c r="U58" s="19" t="s">
        <v>158</v>
      </c>
      <c r="V58" s="77">
        <f t="shared" si="11"/>
        <v>2.4816638199537815</v>
      </c>
      <c r="W58" s="41">
        <f t="shared" si="12"/>
        <v>0.44584837545126332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59.3</v>
      </c>
      <c r="G59" s="36" t="s">
        <v>102</v>
      </c>
      <c r="H59" s="36" t="s">
        <v>133</v>
      </c>
      <c r="I59" s="77">
        <v>4</v>
      </c>
      <c r="J59" s="77">
        <v>-3</v>
      </c>
      <c r="K59" s="40">
        <v>-0.35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10"/>
        <v>59.3</v>
      </c>
      <c r="S59" s="36" t="s">
        <v>232</v>
      </c>
      <c r="T59" s="36" t="s">
        <v>186</v>
      </c>
      <c r="U59" s="19" t="s">
        <v>158</v>
      </c>
      <c r="V59" s="77">
        <f t="shared" si="11"/>
        <v>-1.7724035116779864</v>
      </c>
      <c r="W59" s="41">
        <f t="shared" si="12"/>
        <v>-0.41217257318952244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174</v>
      </c>
      <c r="G60" s="36" t="s">
        <v>103</v>
      </c>
      <c r="H60" s="36" t="s">
        <v>134</v>
      </c>
      <c r="I60" s="77">
        <v>4</v>
      </c>
      <c r="J60" s="77">
        <v>-3</v>
      </c>
      <c r="K60" s="41">
        <v>-0.35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10"/>
        <v>174</v>
      </c>
      <c r="S60" s="36" t="s">
        <v>233</v>
      </c>
      <c r="T60" s="36" t="s">
        <v>187</v>
      </c>
      <c r="U60" s="19" t="s">
        <v>158</v>
      </c>
      <c r="V60" s="77">
        <f t="shared" si="11"/>
        <v>-0.51457975986278193</v>
      </c>
      <c r="W60" s="41">
        <f t="shared" si="12"/>
        <v>-0.13194546254215009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61</v>
      </c>
      <c r="G61" s="36" t="s">
        <v>104</v>
      </c>
      <c r="H61" s="36" t="s">
        <v>135</v>
      </c>
      <c r="I61" s="77">
        <v>4</v>
      </c>
      <c r="J61" s="77">
        <v>-1</v>
      </c>
      <c r="K61" s="41">
        <v>-0.19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10"/>
        <v>61</v>
      </c>
      <c r="S61" s="36" t="s">
        <v>234</v>
      </c>
      <c r="T61" s="36" t="s">
        <v>188</v>
      </c>
      <c r="U61" s="19" t="s">
        <v>158</v>
      </c>
      <c r="V61" s="77">
        <f t="shared" si="11"/>
        <v>1.6396130513195623E-2</v>
      </c>
      <c r="W61" s="41">
        <f t="shared" si="12"/>
        <v>2.8530670470750387E-3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8.35</v>
      </c>
      <c r="G62" s="36">
        <v>8.3640900111655085</v>
      </c>
      <c r="H62" s="36" t="s">
        <v>150</v>
      </c>
      <c r="I62" s="77">
        <v>4</v>
      </c>
      <c r="J62" s="36">
        <f>F62-G62</f>
        <v>-1.4090011165508898E-2</v>
      </c>
      <c r="K62" s="41">
        <f>(F62-G62)/0.15</f>
        <v>-9.3933407770059318E-2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10"/>
        <v>8.35</v>
      </c>
      <c r="S62" s="36">
        <v>8.357999943881671</v>
      </c>
      <c r="T62" s="36">
        <v>7.9409177078829649E-2</v>
      </c>
      <c r="U62" s="19" t="s">
        <v>158</v>
      </c>
      <c r="V62" s="36">
        <f>R62-S62</f>
        <v>-7.9999438816713564E-3</v>
      </c>
      <c r="W62" s="41">
        <f t="shared" si="12"/>
        <v>-0.10074331677974444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3.89</v>
      </c>
      <c r="G63" s="36">
        <v>3.866519805982215</v>
      </c>
      <c r="H63" s="36" t="s">
        <v>150</v>
      </c>
      <c r="I63" s="77">
        <v>4</v>
      </c>
      <c r="J63" s="36">
        <f t="shared" ref="J63:J70" si="13">F63-G63</f>
        <v>2.3480194017785117E-2</v>
      </c>
      <c r="K63" s="41">
        <f t="shared" ref="K63:K70" si="14">(F63-G63)/0.15</f>
        <v>0.15653462678523411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10"/>
        <v>3.89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5">R63-S63</f>
        <v>2.2307692288070946E-2</v>
      </c>
      <c r="W63" s="41">
        <f t="shared" si="12"/>
        <v>0.3822881241817232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16.61</v>
      </c>
      <c r="G64" s="36">
        <v>16.69650626298165</v>
      </c>
      <c r="H64" s="36" t="s">
        <v>150</v>
      </c>
      <c r="I64" s="77">
        <v>4</v>
      </c>
      <c r="J64" s="36">
        <f t="shared" si="13"/>
        <v>-8.650626298165065E-2</v>
      </c>
      <c r="K64" s="41">
        <f t="shared" si="14"/>
        <v>-0.57670841987767107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10"/>
        <v>16.61</v>
      </c>
      <c r="S64" s="36">
        <v>16.686669220914499</v>
      </c>
      <c r="T64" s="36">
        <v>0.1133033880030711</v>
      </c>
      <c r="U64" s="19" t="s">
        <v>158</v>
      </c>
      <c r="V64" s="36">
        <f t="shared" si="15"/>
        <v>-7.6669220914499903E-2</v>
      </c>
      <c r="W64" s="41">
        <f t="shared" si="12"/>
        <v>-0.67667191834035689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10.050000000000001</v>
      </c>
      <c r="G65" s="36">
        <v>10.078694627137128</v>
      </c>
      <c r="H65" s="36" t="s">
        <v>150</v>
      </c>
      <c r="I65" s="77">
        <v>4</v>
      </c>
      <c r="J65" s="36">
        <f t="shared" si="13"/>
        <v>-2.8694627137127782E-2</v>
      </c>
      <c r="K65" s="41">
        <f t="shared" si="14"/>
        <v>-0.19129751424751856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10"/>
        <v>10.050000000000001</v>
      </c>
      <c r="S65" s="36">
        <v>10.070588239999999</v>
      </c>
      <c r="T65" s="36">
        <v>8.4510473000000003E-2</v>
      </c>
      <c r="U65" s="19" t="s">
        <v>158</v>
      </c>
      <c r="V65" s="36">
        <f t="shared" si="15"/>
        <v>-2.0588239999998592E-2</v>
      </c>
      <c r="W65" s="41">
        <f t="shared" si="12"/>
        <v>-0.24361761648167077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10.06</v>
      </c>
      <c r="G66" s="36">
        <v>10.100027975374001</v>
      </c>
      <c r="H66" s="36" t="s">
        <v>150</v>
      </c>
      <c r="I66" s="77">
        <v>4</v>
      </c>
      <c r="J66" s="36">
        <f t="shared" si="13"/>
        <v>-4.0027975374000491E-2</v>
      </c>
      <c r="K66" s="41">
        <f t="shared" si="14"/>
        <v>-0.26685316916000329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10"/>
        <v>10.06</v>
      </c>
      <c r="S66" s="36">
        <v>10.081711761974656</v>
      </c>
      <c r="T66" s="36">
        <v>7.4068248910736573E-2</v>
      </c>
      <c r="U66" s="19" t="s">
        <v>158</v>
      </c>
      <c r="V66" s="36">
        <f t="shared" si="15"/>
        <v>-2.171176197465563E-2</v>
      </c>
      <c r="W66" s="41">
        <f t="shared" si="12"/>
        <v>-0.29313183845917001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3.99</v>
      </c>
      <c r="G67" s="36">
        <v>3.9629151068711499</v>
      </c>
      <c r="H67" s="36" t="s">
        <v>150</v>
      </c>
      <c r="I67" s="77">
        <v>4</v>
      </c>
      <c r="J67" s="36">
        <f t="shared" si="13"/>
        <v>2.7084893128850318E-2</v>
      </c>
      <c r="K67" s="41">
        <f t="shared" si="14"/>
        <v>0.18056595419233545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10"/>
        <v>3.99</v>
      </c>
      <c r="S67" s="36">
        <v>3.9540000097229457</v>
      </c>
      <c r="T67" s="36">
        <v>6.1038150127150408E-2</v>
      </c>
      <c r="U67" s="19" t="s">
        <v>158</v>
      </c>
      <c r="V67" s="36">
        <f t="shared" si="15"/>
        <v>3.5999990277054472E-2</v>
      </c>
      <c r="W67" s="41">
        <f t="shared" si="12"/>
        <v>0.58979491026615005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9.43</v>
      </c>
      <c r="G68" s="36">
        <v>9.455897539951879</v>
      </c>
      <c r="H68" s="36" t="s">
        <v>150</v>
      </c>
      <c r="I68" s="77">
        <v>4</v>
      </c>
      <c r="J68" s="36">
        <f t="shared" si="13"/>
        <v>-2.5897539951879267E-2</v>
      </c>
      <c r="K68" s="41">
        <f t="shared" si="14"/>
        <v>-0.17265026634586178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10"/>
        <v>9.43</v>
      </c>
      <c r="S68" s="36">
        <v>9.4352256738739779</v>
      </c>
      <c r="T68" s="36">
        <v>7.3220328884019525E-2</v>
      </c>
      <c r="U68" s="19" t="s">
        <v>158</v>
      </c>
      <c r="V68" s="36">
        <f t="shared" si="15"/>
        <v>-5.2256738739782094E-3</v>
      </c>
      <c r="W68" s="41">
        <f t="shared" si="12"/>
        <v>-7.1369166918870838E-2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16.32</v>
      </c>
      <c r="G69" s="36">
        <v>16.399466708811619</v>
      </c>
      <c r="H69" s="36" t="s">
        <v>150</v>
      </c>
      <c r="I69" s="77">
        <v>4</v>
      </c>
      <c r="J69" s="36">
        <f t="shared" si="13"/>
        <v>-7.9466708811619213E-2</v>
      </c>
      <c r="K69" s="41">
        <f t="shared" si="14"/>
        <v>-0.52977805874412809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10"/>
        <v>16.32</v>
      </c>
      <c r="S69" s="36">
        <v>16.400843843434167</v>
      </c>
      <c r="T69" s="36">
        <v>0.12195036770689485</v>
      </c>
      <c r="U69" s="19" t="s">
        <v>158</v>
      </c>
      <c r="V69" s="36">
        <f t="shared" si="15"/>
        <v>-8.0843843434166729E-2</v>
      </c>
      <c r="W69" s="41">
        <f t="shared" si="12"/>
        <v>-0.66292414655504117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10.68</v>
      </c>
      <c r="G70" s="36">
        <v>10.709940607893612</v>
      </c>
      <c r="H70" s="36" t="s">
        <v>150</v>
      </c>
      <c r="I70" s="77">
        <v>4</v>
      </c>
      <c r="J70" s="36">
        <f t="shared" si="13"/>
        <v>-2.9940607893612636E-2</v>
      </c>
      <c r="K70" s="41">
        <f t="shared" si="14"/>
        <v>-0.19960405262408426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10"/>
        <v>10.68</v>
      </c>
      <c r="S70" s="36">
        <v>10.707333291057745</v>
      </c>
      <c r="T70" s="36">
        <v>7.5038990425411886E-2</v>
      </c>
      <c r="U70" s="19" t="s">
        <v>158</v>
      </c>
      <c r="V70" s="36">
        <f t="shared" si="15"/>
        <v>-2.7333291057745512E-2</v>
      </c>
      <c r="W70" s="41">
        <f t="shared" si="12"/>
        <v>-0.36425451492333932</v>
      </c>
    </row>
    <row r="71" spans="1:23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6.02</v>
      </c>
      <c r="G71" s="58" t="s">
        <v>105</v>
      </c>
      <c r="H71" s="58" t="s">
        <v>136</v>
      </c>
      <c r="I71" s="77">
        <v>4</v>
      </c>
      <c r="J71" s="42">
        <v>0.93896713615022054</v>
      </c>
      <c r="K71" s="41">
        <f>(F71-G71)/H71</f>
        <v>0.12519561815336278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10"/>
        <v>6.02</v>
      </c>
      <c r="S71" s="58" t="s">
        <v>235</v>
      </c>
      <c r="T71" s="36" t="s">
        <v>204</v>
      </c>
      <c r="U71" s="57" t="s">
        <v>158</v>
      </c>
      <c r="V71" s="77">
        <f t="shared" si="11"/>
        <v>0.29990003332222248</v>
      </c>
      <c r="W71" s="41">
        <f t="shared" si="12"/>
        <v>9.5999999999998906E-2</v>
      </c>
    </row>
    <row r="72" spans="1:23" x14ac:dyDescent="0.25">
      <c r="A72" s="75" t="s">
        <v>17</v>
      </c>
      <c r="B72" s="57" t="s">
        <v>13</v>
      </c>
      <c r="C72" s="57">
        <v>69</v>
      </c>
      <c r="D72" s="76" t="s">
        <v>14</v>
      </c>
      <c r="E72" s="57" t="s">
        <v>15</v>
      </c>
      <c r="F72" s="57">
        <v>5.9</v>
      </c>
      <c r="G72" s="58" t="s">
        <v>106</v>
      </c>
      <c r="H72" s="58" t="s">
        <v>137</v>
      </c>
      <c r="I72" s="77">
        <v>4</v>
      </c>
      <c r="J72" s="42">
        <v>-0.87365591397848796</v>
      </c>
      <c r="K72" s="41">
        <f>(F72-G72)/H72</f>
        <v>-0.11648745519713172</v>
      </c>
      <c r="M72" s="75" t="s">
        <v>17</v>
      </c>
      <c r="N72" s="57" t="s">
        <v>13</v>
      </c>
      <c r="O72" s="57">
        <v>69</v>
      </c>
      <c r="P72" s="76" t="s">
        <v>14</v>
      </c>
      <c r="Q72" s="57" t="s">
        <v>15</v>
      </c>
      <c r="R72" s="36">
        <f t="shared" si="10"/>
        <v>5.9</v>
      </c>
      <c r="S72" s="58" t="s">
        <v>236</v>
      </c>
      <c r="T72" s="36" t="s">
        <v>205</v>
      </c>
      <c r="U72" s="57" t="s">
        <v>158</v>
      </c>
      <c r="V72" s="77">
        <f t="shared" si="11"/>
        <v>3.3909799932191724E-2</v>
      </c>
      <c r="W72" s="41">
        <f t="shared" si="12"/>
        <v>1.0587612493386278E-2</v>
      </c>
    </row>
    <row r="73" spans="1:23" x14ac:dyDescent="0.25">
      <c r="A73" s="59" t="s">
        <v>22</v>
      </c>
      <c r="B73" s="60" t="s">
        <v>13</v>
      </c>
      <c r="C73" s="60">
        <v>70</v>
      </c>
      <c r="D73" s="61" t="s">
        <v>28</v>
      </c>
      <c r="E73" s="60" t="s">
        <v>24</v>
      </c>
      <c r="F73" s="60">
        <v>27.5</v>
      </c>
      <c r="G73" s="69" t="s">
        <v>107</v>
      </c>
      <c r="H73" s="69" t="s">
        <v>138</v>
      </c>
      <c r="I73" s="87">
        <v>4</v>
      </c>
      <c r="J73" s="87">
        <v>-7</v>
      </c>
      <c r="K73" s="41">
        <v>-0.88</v>
      </c>
      <c r="M73" s="59" t="s">
        <v>22</v>
      </c>
      <c r="N73" s="60" t="s">
        <v>13</v>
      </c>
      <c r="O73" s="60">
        <v>70</v>
      </c>
      <c r="P73" s="61" t="s">
        <v>28</v>
      </c>
      <c r="Q73" s="60" t="s">
        <v>24</v>
      </c>
      <c r="R73" s="69">
        <f t="shared" si="10"/>
        <v>27.5</v>
      </c>
      <c r="S73" s="69" t="s">
        <v>237</v>
      </c>
      <c r="T73" s="69" t="s">
        <v>206</v>
      </c>
      <c r="U73" s="60" t="s">
        <v>159</v>
      </c>
      <c r="V73" s="78">
        <f t="shared" si="11"/>
        <v>-2.4822695035460969</v>
      </c>
      <c r="W73" s="41">
        <f t="shared" si="12"/>
        <v>-0.33702455464612391</v>
      </c>
    </row>
    <row r="74" spans="1:23" x14ac:dyDescent="0.25">
      <c r="A74" s="59" t="s">
        <v>16</v>
      </c>
      <c r="B74" s="60" t="s">
        <v>13</v>
      </c>
      <c r="C74" s="60">
        <v>71</v>
      </c>
      <c r="D74" s="61" t="s">
        <v>28</v>
      </c>
      <c r="E74" s="60" t="s">
        <v>24</v>
      </c>
      <c r="F74" s="60">
        <v>77.5</v>
      </c>
      <c r="G74" s="69" t="s">
        <v>108</v>
      </c>
      <c r="H74" s="69" t="s">
        <v>139</v>
      </c>
      <c r="I74" s="87">
        <v>4</v>
      </c>
      <c r="J74" s="87">
        <v>-5</v>
      </c>
      <c r="K74" s="41">
        <v>-0.73</v>
      </c>
      <c r="M74" s="59" t="s">
        <v>16</v>
      </c>
      <c r="N74" s="60" t="s">
        <v>13</v>
      </c>
      <c r="O74" s="60">
        <v>71</v>
      </c>
      <c r="P74" s="61" t="s">
        <v>28</v>
      </c>
      <c r="Q74" s="60" t="s">
        <v>24</v>
      </c>
      <c r="R74" s="69">
        <f t="shared" si="10"/>
        <v>77.5</v>
      </c>
      <c r="S74" s="69" t="s">
        <v>238</v>
      </c>
      <c r="T74" s="69" t="s">
        <v>189</v>
      </c>
      <c r="U74" s="60" t="s">
        <v>159</v>
      </c>
      <c r="V74" s="78">
        <f t="shared" si="11"/>
        <v>-5.8094312105007306</v>
      </c>
      <c r="W74" s="41">
        <f t="shared" si="12"/>
        <v>-0.97570932843437463</v>
      </c>
    </row>
    <row r="75" spans="1:23" x14ac:dyDescent="0.25">
      <c r="A75" s="59" t="s">
        <v>12</v>
      </c>
      <c r="B75" s="60" t="s">
        <v>13</v>
      </c>
      <c r="C75" s="60">
        <v>72</v>
      </c>
      <c r="D75" s="61" t="s">
        <v>28</v>
      </c>
      <c r="E75" s="60" t="s">
        <v>24</v>
      </c>
      <c r="F75" s="60">
        <v>143</v>
      </c>
      <c r="G75" s="69" t="s">
        <v>109</v>
      </c>
      <c r="H75" s="69" t="s">
        <v>140</v>
      </c>
      <c r="I75" s="87">
        <v>4</v>
      </c>
      <c r="J75" s="87">
        <v>-5</v>
      </c>
      <c r="K75" s="41">
        <v>-0.63</v>
      </c>
      <c r="M75" s="59" t="s">
        <v>12</v>
      </c>
      <c r="N75" s="60" t="s">
        <v>13</v>
      </c>
      <c r="O75" s="60">
        <v>72</v>
      </c>
      <c r="P75" s="61" t="s">
        <v>28</v>
      </c>
      <c r="Q75" s="60" t="s">
        <v>24</v>
      </c>
      <c r="R75" s="69">
        <f t="shared" si="10"/>
        <v>143</v>
      </c>
      <c r="S75" s="69" t="s">
        <v>239</v>
      </c>
      <c r="T75" s="69" t="s">
        <v>190</v>
      </c>
      <c r="U75" s="60" t="s">
        <v>159</v>
      </c>
      <c r="V75" s="78">
        <f t="shared" si="11"/>
        <v>-5.298013245033113</v>
      </c>
      <c r="W75" s="41">
        <f t="shared" si="12"/>
        <v>-0.94955489614243316</v>
      </c>
    </row>
    <row r="76" spans="1:23" x14ac:dyDescent="0.25">
      <c r="A76" s="59" t="s">
        <v>17</v>
      </c>
      <c r="B76" s="60" t="s">
        <v>13</v>
      </c>
      <c r="C76" s="60">
        <v>73</v>
      </c>
      <c r="D76" s="61" t="s">
        <v>28</v>
      </c>
      <c r="E76" s="60" t="s">
        <v>24</v>
      </c>
      <c r="F76" s="60">
        <v>76.3</v>
      </c>
      <c r="G76" s="69" t="s">
        <v>91</v>
      </c>
      <c r="H76" s="69" t="s">
        <v>141</v>
      </c>
      <c r="I76" s="87">
        <v>4</v>
      </c>
      <c r="J76" s="87">
        <v>-5</v>
      </c>
      <c r="K76" s="41">
        <v>-0.65</v>
      </c>
      <c r="M76" s="59" t="s">
        <v>17</v>
      </c>
      <c r="N76" s="60" t="s">
        <v>13</v>
      </c>
      <c r="O76" s="60">
        <v>73</v>
      </c>
      <c r="P76" s="61" t="s">
        <v>28</v>
      </c>
      <c r="Q76" s="60" t="s">
        <v>24</v>
      </c>
      <c r="R76" s="69">
        <f t="shared" si="10"/>
        <v>76.3</v>
      </c>
      <c r="S76" s="69" t="s">
        <v>240</v>
      </c>
      <c r="T76" s="69" t="s">
        <v>191</v>
      </c>
      <c r="U76" s="60" t="s">
        <v>159</v>
      </c>
      <c r="V76" s="78">
        <f t="shared" si="11"/>
        <v>-3.7102473498233186</v>
      </c>
      <c r="W76" s="41">
        <f t="shared" si="12"/>
        <v>-0.80481795784286825</v>
      </c>
    </row>
    <row r="77" spans="1:23" x14ac:dyDescent="0.25">
      <c r="A77" s="59" t="s">
        <v>12</v>
      </c>
      <c r="B77" s="60" t="s">
        <v>13</v>
      </c>
      <c r="C77" s="60">
        <v>74</v>
      </c>
      <c r="D77" s="61" t="s">
        <v>26</v>
      </c>
      <c r="E77" s="60" t="s">
        <v>24</v>
      </c>
      <c r="F77" s="60">
        <v>117</v>
      </c>
      <c r="G77" s="69" t="s">
        <v>95</v>
      </c>
      <c r="H77" s="69" t="s">
        <v>142</v>
      </c>
      <c r="I77" s="87">
        <v>4</v>
      </c>
      <c r="J77" s="87">
        <v>1</v>
      </c>
      <c r="K77" s="41">
        <v>0.1</v>
      </c>
      <c r="M77" s="59" t="s">
        <v>12</v>
      </c>
      <c r="N77" s="60" t="s">
        <v>13</v>
      </c>
      <c r="O77" s="60">
        <v>74</v>
      </c>
      <c r="P77" s="61" t="s">
        <v>26</v>
      </c>
      <c r="Q77" s="60" t="s">
        <v>24</v>
      </c>
      <c r="R77" s="69">
        <f t="shared" si="10"/>
        <v>117</v>
      </c>
      <c r="S77" s="69" t="s">
        <v>241</v>
      </c>
      <c r="T77" s="69" t="s">
        <v>192</v>
      </c>
      <c r="U77" s="60" t="s">
        <v>159</v>
      </c>
      <c r="V77" s="78">
        <f t="shared" si="11"/>
        <v>4.5576407506702363</v>
      </c>
      <c r="W77" s="41">
        <f t="shared" si="12"/>
        <v>0.6031933767001767</v>
      </c>
    </row>
    <row r="78" spans="1:23" x14ac:dyDescent="0.25">
      <c r="A78" s="59" t="s">
        <v>27</v>
      </c>
      <c r="B78" s="60" t="s">
        <v>13</v>
      </c>
      <c r="C78" s="60">
        <v>75</v>
      </c>
      <c r="D78" s="61" t="s">
        <v>26</v>
      </c>
      <c r="E78" s="60" t="s">
        <v>24</v>
      </c>
      <c r="F78" s="60">
        <v>99.6</v>
      </c>
      <c r="G78" s="69" t="s">
        <v>110</v>
      </c>
      <c r="H78" s="69" t="s">
        <v>143</v>
      </c>
      <c r="I78" s="87">
        <v>4</v>
      </c>
      <c r="J78" s="87">
        <v>-9</v>
      </c>
      <c r="K78" s="41">
        <v>-1.1399999999999999</v>
      </c>
      <c r="M78" s="59" t="s">
        <v>27</v>
      </c>
      <c r="N78" s="60" t="s">
        <v>13</v>
      </c>
      <c r="O78" s="60">
        <v>75</v>
      </c>
      <c r="P78" s="61" t="s">
        <v>26</v>
      </c>
      <c r="Q78" s="60" t="s">
        <v>24</v>
      </c>
      <c r="R78" s="69">
        <f t="shared" si="10"/>
        <v>99.6</v>
      </c>
      <c r="S78" s="69" t="s">
        <v>242</v>
      </c>
      <c r="T78" s="69" t="s">
        <v>193</v>
      </c>
      <c r="U78" s="60" t="s">
        <v>159</v>
      </c>
      <c r="V78" s="78">
        <f t="shared" si="11"/>
        <v>5.7324840764331118</v>
      </c>
      <c r="W78" s="41">
        <f t="shared" si="12"/>
        <v>0.40816326530612179</v>
      </c>
    </row>
    <row r="79" spans="1:23" x14ac:dyDescent="0.25">
      <c r="A79" s="59" t="s">
        <v>25</v>
      </c>
      <c r="B79" s="60" t="s">
        <v>13</v>
      </c>
      <c r="C79" s="60">
        <v>76</v>
      </c>
      <c r="D79" s="61" t="s">
        <v>26</v>
      </c>
      <c r="E79" s="60" t="s">
        <v>24</v>
      </c>
      <c r="F79" s="60">
        <v>67.400000000000006</v>
      </c>
      <c r="G79" s="69" t="s">
        <v>111</v>
      </c>
      <c r="H79" s="69" t="s">
        <v>144</v>
      </c>
      <c r="I79" s="87">
        <v>4</v>
      </c>
      <c r="J79" s="87">
        <v>9</v>
      </c>
      <c r="K79" s="41">
        <v>1.1599999999999999</v>
      </c>
      <c r="M79" s="59" t="s">
        <v>25</v>
      </c>
      <c r="N79" s="60" t="s">
        <v>13</v>
      </c>
      <c r="O79" s="60">
        <v>76</v>
      </c>
      <c r="P79" s="61" t="s">
        <v>26</v>
      </c>
      <c r="Q79" s="60" t="s">
        <v>24</v>
      </c>
      <c r="R79" s="69">
        <f t="shared" ref="R79:R97" si="16">F79</f>
        <v>67.400000000000006</v>
      </c>
      <c r="S79" s="69" t="s">
        <v>243</v>
      </c>
      <c r="T79" s="69" t="s">
        <v>194</v>
      </c>
      <c r="U79" s="60" t="s">
        <v>159</v>
      </c>
      <c r="V79" s="78">
        <f t="shared" si="11"/>
        <v>4.6258925799441224</v>
      </c>
      <c r="W79" s="41">
        <f t="shared" si="12"/>
        <v>0.44933655006031425</v>
      </c>
    </row>
    <row r="80" spans="1:23" x14ac:dyDescent="0.25">
      <c r="A80" s="59" t="s">
        <v>19</v>
      </c>
      <c r="B80" s="60" t="s">
        <v>13</v>
      </c>
      <c r="C80" s="60">
        <v>77</v>
      </c>
      <c r="D80" s="61" t="s">
        <v>26</v>
      </c>
      <c r="E80" s="60" t="s">
        <v>24</v>
      </c>
      <c r="F80" s="60">
        <v>64.5</v>
      </c>
      <c r="G80" s="69" t="s">
        <v>93</v>
      </c>
      <c r="H80" s="69" t="s">
        <v>124</v>
      </c>
      <c r="I80" s="87">
        <v>4</v>
      </c>
      <c r="J80" s="87">
        <v>0</v>
      </c>
      <c r="K80" s="41">
        <v>0.04</v>
      </c>
      <c r="M80" s="59" t="s">
        <v>19</v>
      </c>
      <c r="N80" s="60" t="s">
        <v>13</v>
      </c>
      <c r="O80" s="60">
        <v>77</v>
      </c>
      <c r="P80" s="61" t="s">
        <v>26</v>
      </c>
      <c r="Q80" s="60" t="s">
        <v>24</v>
      </c>
      <c r="R80" s="69">
        <f t="shared" si="16"/>
        <v>64.5</v>
      </c>
      <c r="S80" s="69" t="s">
        <v>244</v>
      </c>
      <c r="T80" s="69" t="s">
        <v>195</v>
      </c>
      <c r="U80" s="60" t="s">
        <v>159</v>
      </c>
      <c r="V80" s="78">
        <f t="shared" si="11"/>
        <v>2.2511097019657607</v>
      </c>
      <c r="W80" s="41">
        <f t="shared" si="12"/>
        <v>0.25654923215898856</v>
      </c>
    </row>
    <row r="81" spans="1:23" x14ac:dyDescent="0.25">
      <c r="A81" s="59" t="s">
        <v>17</v>
      </c>
      <c r="B81" s="60" t="s">
        <v>13</v>
      </c>
      <c r="C81" s="60">
        <v>78</v>
      </c>
      <c r="D81" s="61" t="s">
        <v>26</v>
      </c>
      <c r="E81" s="60" t="s">
        <v>24</v>
      </c>
      <c r="F81" s="60">
        <v>105</v>
      </c>
      <c r="G81" s="69" t="s">
        <v>112</v>
      </c>
      <c r="H81" s="69" t="s">
        <v>145</v>
      </c>
      <c r="I81" s="87">
        <v>4</v>
      </c>
      <c r="J81" s="87">
        <v>-1</v>
      </c>
      <c r="K81" s="41">
        <v>-0.08</v>
      </c>
      <c r="M81" s="59" t="s">
        <v>17</v>
      </c>
      <c r="N81" s="60" t="s">
        <v>13</v>
      </c>
      <c r="O81" s="60">
        <v>78</v>
      </c>
      <c r="P81" s="61" t="s">
        <v>26</v>
      </c>
      <c r="Q81" s="60" t="s">
        <v>24</v>
      </c>
      <c r="R81" s="69">
        <f t="shared" si="16"/>
        <v>105</v>
      </c>
      <c r="S81" s="69" t="s">
        <v>245</v>
      </c>
      <c r="T81" s="69" t="s">
        <v>196</v>
      </c>
      <c r="U81" s="60" t="s">
        <v>159</v>
      </c>
      <c r="V81" s="78">
        <f t="shared" si="11"/>
        <v>4.3737574552683958</v>
      </c>
      <c r="W81" s="41">
        <f t="shared" si="12"/>
        <v>0.71684587813620171</v>
      </c>
    </row>
    <row r="82" spans="1:23" x14ac:dyDescent="0.25">
      <c r="A82" s="59" t="s">
        <v>22</v>
      </c>
      <c r="B82" s="60" t="s">
        <v>13</v>
      </c>
      <c r="C82" s="60">
        <v>79</v>
      </c>
      <c r="D82" s="61" t="s">
        <v>23</v>
      </c>
      <c r="E82" s="60" t="s">
        <v>24</v>
      </c>
      <c r="F82" s="60">
        <v>54.8</v>
      </c>
      <c r="G82" s="69" t="s">
        <v>113</v>
      </c>
      <c r="H82" s="69" t="s">
        <v>146</v>
      </c>
      <c r="I82" s="87">
        <v>4</v>
      </c>
      <c r="J82" s="87">
        <v>-1</v>
      </c>
      <c r="K82" s="41">
        <v>-0.14000000000000001</v>
      </c>
      <c r="M82" s="59" t="s">
        <v>22</v>
      </c>
      <c r="N82" s="60" t="s">
        <v>13</v>
      </c>
      <c r="O82" s="60">
        <v>79</v>
      </c>
      <c r="P82" s="61" t="s">
        <v>23</v>
      </c>
      <c r="Q82" s="60" t="s">
        <v>24</v>
      </c>
      <c r="R82" s="69">
        <f t="shared" si="16"/>
        <v>54.8</v>
      </c>
      <c r="S82" s="69" t="s">
        <v>246</v>
      </c>
      <c r="T82" s="69" t="s">
        <v>197</v>
      </c>
      <c r="U82" s="60" t="s">
        <v>159</v>
      </c>
      <c r="V82" s="78">
        <f t="shared" si="11"/>
        <v>-0.16396429222081146</v>
      </c>
      <c r="W82" s="41">
        <f t="shared" si="12"/>
        <v>-2.9801324503312389E-2</v>
      </c>
    </row>
    <row r="83" spans="1:23" x14ac:dyDescent="0.25">
      <c r="A83" s="59" t="s">
        <v>16</v>
      </c>
      <c r="B83" s="60" t="s">
        <v>13</v>
      </c>
      <c r="C83" s="60">
        <v>80</v>
      </c>
      <c r="D83" s="61" t="s">
        <v>23</v>
      </c>
      <c r="E83" s="60" t="s">
        <v>24</v>
      </c>
      <c r="F83" s="60">
        <v>75.900000000000006</v>
      </c>
      <c r="G83" s="69" t="s">
        <v>114</v>
      </c>
      <c r="H83" s="69" t="s">
        <v>147</v>
      </c>
      <c r="I83" s="87">
        <v>4</v>
      </c>
      <c r="J83" s="87">
        <v>7</v>
      </c>
      <c r="K83" s="41">
        <v>0.9</v>
      </c>
      <c r="M83" s="59" t="s">
        <v>16</v>
      </c>
      <c r="N83" s="60" t="s">
        <v>13</v>
      </c>
      <c r="O83" s="60">
        <v>80</v>
      </c>
      <c r="P83" s="61" t="s">
        <v>23</v>
      </c>
      <c r="Q83" s="60" t="s">
        <v>24</v>
      </c>
      <c r="R83" s="69">
        <f t="shared" si="16"/>
        <v>75.900000000000006</v>
      </c>
      <c r="S83" s="69" t="s">
        <v>247</v>
      </c>
      <c r="T83" s="69" t="s">
        <v>198</v>
      </c>
      <c r="U83" s="60" t="s">
        <v>159</v>
      </c>
      <c r="V83" s="78">
        <f t="shared" si="11"/>
        <v>1.4163548904329266</v>
      </c>
      <c r="W83" s="41">
        <f t="shared" si="12"/>
        <v>0.46532045654082627</v>
      </c>
    </row>
    <row r="84" spans="1:23" x14ac:dyDescent="0.25">
      <c r="A84" s="59" t="s">
        <v>12</v>
      </c>
      <c r="B84" s="60" t="s">
        <v>13</v>
      </c>
      <c r="C84" s="60">
        <v>81</v>
      </c>
      <c r="D84" s="61" t="s">
        <v>23</v>
      </c>
      <c r="E84" s="60" t="s">
        <v>24</v>
      </c>
      <c r="F84" s="60">
        <v>108</v>
      </c>
      <c r="G84" s="69" t="s">
        <v>101</v>
      </c>
      <c r="H84" s="69" t="s">
        <v>132</v>
      </c>
      <c r="I84" s="87">
        <v>4</v>
      </c>
      <c r="J84" s="87">
        <v>6</v>
      </c>
      <c r="K84" s="41">
        <v>0.83</v>
      </c>
      <c r="M84" s="59" t="s">
        <v>12</v>
      </c>
      <c r="N84" s="60" t="s">
        <v>13</v>
      </c>
      <c r="O84" s="60">
        <v>81</v>
      </c>
      <c r="P84" s="61" t="s">
        <v>23</v>
      </c>
      <c r="Q84" s="60" t="s">
        <v>24</v>
      </c>
      <c r="R84" s="69">
        <f t="shared" si="16"/>
        <v>108</v>
      </c>
      <c r="S84" s="69" t="s">
        <v>248</v>
      </c>
      <c r="T84" s="69" t="s">
        <v>199</v>
      </c>
      <c r="U84" s="60" t="s">
        <v>159</v>
      </c>
      <c r="V84" s="78">
        <f t="shared" si="11"/>
        <v>3.9461020211742004</v>
      </c>
      <c r="W84" s="41">
        <f t="shared" si="12"/>
        <v>0.8620689655172401</v>
      </c>
    </row>
    <row r="85" spans="1:23" x14ac:dyDescent="0.25">
      <c r="A85" s="59" t="s">
        <v>27</v>
      </c>
      <c r="B85" s="60" t="s">
        <v>13</v>
      </c>
      <c r="C85" s="60">
        <v>82</v>
      </c>
      <c r="D85" s="61" t="s">
        <v>23</v>
      </c>
      <c r="E85" s="60" t="s">
        <v>24</v>
      </c>
      <c r="F85" s="60">
        <v>87.5</v>
      </c>
      <c r="G85" s="69" t="s">
        <v>115</v>
      </c>
      <c r="H85" s="69" t="s">
        <v>148</v>
      </c>
      <c r="I85" s="87">
        <v>4</v>
      </c>
      <c r="J85" s="87">
        <v>4</v>
      </c>
      <c r="K85" s="41">
        <v>0.56000000000000005</v>
      </c>
      <c r="M85" s="59" t="s">
        <v>27</v>
      </c>
      <c r="N85" s="60" t="s">
        <v>13</v>
      </c>
      <c r="O85" s="60">
        <v>82</v>
      </c>
      <c r="P85" s="61" t="s">
        <v>23</v>
      </c>
      <c r="Q85" s="60" t="s">
        <v>24</v>
      </c>
      <c r="R85" s="69">
        <f t="shared" si="16"/>
        <v>87.5</v>
      </c>
      <c r="S85" s="69" t="s">
        <v>249</v>
      </c>
      <c r="T85" s="69" t="s">
        <v>200</v>
      </c>
      <c r="U85" s="60" t="s">
        <v>159</v>
      </c>
      <c r="V85" s="78">
        <f t="shared" si="11"/>
        <v>3.7836555568734407</v>
      </c>
      <c r="W85" s="41">
        <f t="shared" si="12"/>
        <v>0.78224619911721371</v>
      </c>
    </row>
    <row r="86" spans="1:23" x14ac:dyDescent="0.25">
      <c r="A86" s="59" t="s">
        <v>21</v>
      </c>
      <c r="B86" s="60" t="s">
        <v>13</v>
      </c>
      <c r="C86" s="60">
        <v>83</v>
      </c>
      <c r="D86" s="61" t="s">
        <v>23</v>
      </c>
      <c r="E86" s="60" t="s">
        <v>24</v>
      </c>
      <c r="F86" s="60">
        <v>63.6</v>
      </c>
      <c r="G86" s="69" t="s">
        <v>102</v>
      </c>
      <c r="H86" s="69" t="s">
        <v>133</v>
      </c>
      <c r="I86" s="87">
        <v>4</v>
      </c>
      <c r="J86" s="87">
        <v>4</v>
      </c>
      <c r="K86" s="41">
        <v>0.59</v>
      </c>
      <c r="M86" s="59" t="s">
        <v>21</v>
      </c>
      <c r="N86" s="60" t="s">
        <v>13</v>
      </c>
      <c r="O86" s="60">
        <v>83</v>
      </c>
      <c r="P86" s="61" t="s">
        <v>23</v>
      </c>
      <c r="Q86" s="60" t="s">
        <v>24</v>
      </c>
      <c r="R86" s="69">
        <f t="shared" si="16"/>
        <v>63.6</v>
      </c>
      <c r="S86" s="69" t="s">
        <v>250</v>
      </c>
      <c r="T86" s="69" t="s">
        <v>201</v>
      </c>
      <c r="U86" s="60" t="s">
        <v>159</v>
      </c>
      <c r="V86" s="78">
        <f t="shared" si="11"/>
        <v>2.4484536082474277</v>
      </c>
      <c r="W86" s="41">
        <f t="shared" si="12"/>
        <v>0.41136671177266665</v>
      </c>
    </row>
    <row r="87" spans="1:23" x14ac:dyDescent="0.25">
      <c r="A87" s="59" t="s">
        <v>20</v>
      </c>
      <c r="B87" s="60" t="s">
        <v>13</v>
      </c>
      <c r="C87" s="60">
        <v>84</v>
      </c>
      <c r="D87" s="61" t="s">
        <v>23</v>
      </c>
      <c r="E87" s="60" t="s">
        <v>24</v>
      </c>
      <c r="F87" s="60">
        <v>26.2</v>
      </c>
      <c r="G87" s="69" t="s">
        <v>98</v>
      </c>
      <c r="H87" s="69" t="s">
        <v>149</v>
      </c>
      <c r="I87" s="87">
        <v>4</v>
      </c>
      <c r="J87" s="87">
        <v>10</v>
      </c>
      <c r="K87" s="41">
        <v>1.27</v>
      </c>
      <c r="M87" s="59" t="s">
        <v>20</v>
      </c>
      <c r="N87" s="60" t="s">
        <v>13</v>
      </c>
      <c r="O87" s="60">
        <v>84</v>
      </c>
      <c r="P87" s="61" t="s">
        <v>23</v>
      </c>
      <c r="Q87" s="60" t="s">
        <v>24</v>
      </c>
      <c r="R87" s="69">
        <f t="shared" si="16"/>
        <v>26.2</v>
      </c>
      <c r="S87" s="69" t="s">
        <v>251</v>
      </c>
      <c r="T87" s="69" t="s">
        <v>202</v>
      </c>
      <c r="U87" s="60" t="s">
        <v>159</v>
      </c>
      <c r="V87" s="78">
        <f t="shared" si="11"/>
        <v>-3.4279395503133054</v>
      </c>
      <c r="W87" s="41">
        <f t="shared" si="12"/>
        <v>-0.73517786561264808</v>
      </c>
    </row>
    <row r="88" spans="1:23" x14ac:dyDescent="0.25">
      <c r="A88" s="59" t="s">
        <v>17</v>
      </c>
      <c r="B88" s="60" t="s">
        <v>13</v>
      </c>
      <c r="C88" s="60">
        <v>85</v>
      </c>
      <c r="D88" s="61" t="s">
        <v>23</v>
      </c>
      <c r="E88" s="60" t="s">
        <v>24</v>
      </c>
      <c r="F88" s="60">
        <v>176</v>
      </c>
      <c r="G88" s="69" t="s">
        <v>116</v>
      </c>
      <c r="H88" s="69" t="s">
        <v>134</v>
      </c>
      <c r="I88" s="87">
        <v>4</v>
      </c>
      <c r="J88" s="87">
        <v>-2</v>
      </c>
      <c r="K88" s="41">
        <v>-0.21</v>
      </c>
      <c r="M88" s="59" t="s">
        <v>17</v>
      </c>
      <c r="N88" s="60" t="s">
        <v>13</v>
      </c>
      <c r="O88" s="60">
        <v>85</v>
      </c>
      <c r="P88" s="61" t="s">
        <v>23</v>
      </c>
      <c r="Q88" s="60" t="s">
        <v>24</v>
      </c>
      <c r="R88" s="69">
        <f t="shared" si="16"/>
        <v>176</v>
      </c>
      <c r="S88" s="69" t="s">
        <v>252</v>
      </c>
      <c r="T88" s="69" t="s">
        <v>203</v>
      </c>
      <c r="U88" s="60" t="s">
        <v>159</v>
      </c>
      <c r="V88" s="78">
        <f t="shared" si="11"/>
        <v>-0.33975084937712025</v>
      </c>
      <c r="W88" s="41">
        <f t="shared" si="12"/>
        <v>-6.1664953751284099E-2</v>
      </c>
    </row>
    <row r="89" spans="1:23" x14ac:dyDescent="0.25">
      <c r="A89" s="59" t="s">
        <v>22</v>
      </c>
      <c r="B89" s="60" t="s">
        <v>13</v>
      </c>
      <c r="C89" s="60">
        <v>86</v>
      </c>
      <c r="D89" s="61" t="s">
        <v>18</v>
      </c>
      <c r="E89" s="60" t="s">
        <v>15</v>
      </c>
      <c r="F89" s="69">
        <v>3.97</v>
      </c>
      <c r="G89" s="69">
        <v>3.8696480582524271</v>
      </c>
      <c r="H89" s="69" t="s">
        <v>150</v>
      </c>
      <c r="I89" s="87">
        <v>4</v>
      </c>
      <c r="J89" s="69">
        <f t="shared" ref="J89:J97" si="17">F89-G89</f>
        <v>0.10035194174757311</v>
      </c>
      <c r="K89" s="41">
        <f>(F89-G89)/0.15</f>
        <v>0.6690129449838208</v>
      </c>
      <c r="M89" s="59" t="s">
        <v>22</v>
      </c>
      <c r="N89" s="60" t="s">
        <v>13</v>
      </c>
      <c r="O89" s="60">
        <v>86</v>
      </c>
      <c r="P89" s="61" t="s">
        <v>18</v>
      </c>
      <c r="Q89" s="60" t="s">
        <v>15</v>
      </c>
      <c r="R89" s="69">
        <f t="shared" si="16"/>
        <v>3.97</v>
      </c>
      <c r="S89" s="69">
        <v>3.7987500000000001</v>
      </c>
      <c r="T89" s="69">
        <v>0.18775779907236878</v>
      </c>
      <c r="U89" s="60" t="s">
        <v>159</v>
      </c>
      <c r="V89" s="70">
        <f>R89-S89</f>
        <v>0.17125000000000012</v>
      </c>
      <c r="W89" s="41">
        <f t="shared" si="12"/>
        <v>0.91207928962777229</v>
      </c>
    </row>
    <row r="90" spans="1:23" x14ac:dyDescent="0.25">
      <c r="A90" s="59" t="s">
        <v>16</v>
      </c>
      <c r="B90" s="60" t="s">
        <v>13</v>
      </c>
      <c r="C90" s="60">
        <v>87</v>
      </c>
      <c r="D90" s="61" t="s">
        <v>18</v>
      </c>
      <c r="E90" s="60" t="s">
        <v>15</v>
      </c>
      <c r="F90" s="69">
        <v>10.81</v>
      </c>
      <c r="G90" s="69">
        <v>10.762950797056085</v>
      </c>
      <c r="H90" s="69" t="s">
        <v>150</v>
      </c>
      <c r="I90" s="87">
        <v>4</v>
      </c>
      <c r="J90" s="69">
        <f t="shared" si="17"/>
        <v>4.7049202943915347E-2</v>
      </c>
      <c r="K90" s="41">
        <f t="shared" ref="K90:K97" si="18">(F90-G90)/0.15</f>
        <v>0.31366135295943565</v>
      </c>
      <c r="M90" s="59" t="s">
        <v>16</v>
      </c>
      <c r="N90" s="60" t="s">
        <v>13</v>
      </c>
      <c r="O90" s="60">
        <v>87</v>
      </c>
      <c r="P90" s="61" t="s">
        <v>18</v>
      </c>
      <c r="Q90" s="60" t="s">
        <v>15</v>
      </c>
      <c r="R90" s="69">
        <f t="shared" si="16"/>
        <v>10.81</v>
      </c>
      <c r="S90" s="69">
        <v>10.682500000000001</v>
      </c>
      <c r="T90" s="69">
        <v>0.37208767495040718</v>
      </c>
      <c r="U90" s="60" t="s">
        <v>159</v>
      </c>
      <c r="V90" s="70">
        <f t="shared" ref="V90:V97" si="19">R90-S90</f>
        <v>0.1274999999999995</v>
      </c>
      <c r="W90" s="41">
        <f t="shared" si="12"/>
        <v>0.34266117526465512</v>
      </c>
    </row>
    <row r="91" spans="1:23" x14ac:dyDescent="0.25">
      <c r="A91" s="59" t="s">
        <v>12</v>
      </c>
      <c r="B91" s="60" t="s">
        <v>13</v>
      </c>
      <c r="C91" s="60">
        <v>88</v>
      </c>
      <c r="D91" s="61" t="s">
        <v>18</v>
      </c>
      <c r="E91" s="60" t="s">
        <v>15</v>
      </c>
      <c r="F91" s="69">
        <v>10.32</v>
      </c>
      <c r="G91" s="69">
        <v>10.100487035168769</v>
      </c>
      <c r="H91" s="69" t="s">
        <v>150</v>
      </c>
      <c r="I91" s="87">
        <v>4</v>
      </c>
      <c r="J91" s="69">
        <f t="shared" si="17"/>
        <v>0.21951296483123173</v>
      </c>
      <c r="K91" s="41">
        <f t="shared" si="18"/>
        <v>1.4634197655415448</v>
      </c>
      <c r="M91" s="59" t="s">
        <v>12</v>
      </c>
      <c r="N91" s="60" t="s">
        <v>13</v>
      </c>
      <c r="O91" s="60">
        <v>88</v>
      </c>
      <c r="P91" s="61" t="s">
        <v>18</v>
      </c>
      <c r="Q91" s="60" t="s">
        <v>15</v>
      </c>
      <c r="R91" s="69">
        <f t="shared" si="16"/>
        <v>10.32</v>
      </c>
      <c r="S91" s="69">
        <v>10.164026414927434</v>
      </c>
      <c r="T91" s="69">
        <v>0.2420255996707153</v>
      </c>
      <c r="U91" s="60" t="s">
        <v>159</v>
      </c>
      <c r="V91" s="70">
        <f t="shared" si="19"/>
        <v>0.15597358507256587</v>
      </c>
      <c r="W91" s="41">
        <f t="shared" si="12"/>
        <v>0.64445077415270802</v>
      </c>
    </row>
    <row r="92" spans="1:23" x14ac:dyDescent="0.25">
      <c r="A92" s="59" t="s">
        <v>27</v>
      </c>
      <c r="B92" s="60" t="s">
        <v>13</v>
      </c>
      <c r="C92" s="60">
        <v>89</v>
      </c>
      <c r="D92" s="61" t="s">
        <v>18</v>
      </c>
      <c r="E92" s="60" t="s">
        <v>15</v>
      </c>
      <c r="F92" s="69">
        <v>10.36</v>
      </c>
      <c r="G92" s="69">
        <v>10.147560193142287</v>
      </c>
      <c r="H92" s="69" t="s">
        <v>150</v>
      </c>
      <c r="I92" s="87">
        <v>4</v>
      </c>
      <c r="J92" s="69">
        <f t="shared" si="17"/>
        <v>0.21243980685771291</v>
      </c>
      <c r="K92" s="41">
        <f t="shared" si="18"/>
        <v>1.4162653790514195</v>
      </c>
      <c r="M92" s="59" t="s">
        <v>27</v>
      </c>
      <c r="N92" s="60" t="s">
        <v>13</v>
      </c>
      <c r="O92" s="60">
        <v>89</v>
      </c>
      <c r="P92" s="61" t="s">
        <v>18</v>
      </c>
      <c r="Q92" s="60" t="s">
        <v>15</v>
      </c>
      <c r="R92" s="69">
        <f t="shared" si="16"/>
        <v>10.36</v>
      </c>
      <c r="S92" s="69">
        <v>10.183131727730247</v>
      </c>
      <c r="T92" s="69">
        <v>0.23824520000085331</v>
      </c>
      <c r="U92" s="60" t="s">
        <v>159</v>
      </c>
      <c r="V92" s="70">
        <f t="shared" si="19"/>
        <v>0.17686827226975232</v>
      </c>
      <c r="W92" s="41">
        <f t="shared" si="12"/>
        <v>0.74237916343799937</v>
      </c>
    </row>
    <row r="93" spans="1:23" x14ac:dyDescent="0.25">
      <c r="A93" s="59" t="s">
        <v>21</v>
      </c>
      <c r="B93" s="60" t="s">
        <v>13</v>
      </c>
      <c r="C93" s="60">
        <v>90</v>
      </c>
      <c r="D93" s="61" t="s">
        <v>18</v>
      </c>
      <c r="E93" s="60" t="s">
        <v>15</v>
      </c>
      <c r="F93" s="69">
        <v>4.05</v>
      </c>
      <c r="G93" s="69">
        <v>3.9629151068711499</v>
      </c>
      <c r="H93" s="69" t="s">
        <v>150</v>
      </c>
      <c r="I93" s="87">
        <v>4</v>
      </c>
      <c r="J93" s="69">
        <f t="shared" si="17"/>
        <v>8.7084893128849927E-2</v>
      </c>
      <c r="K93" s="41">
        <f t="shared" si="18"/>
        <v>0.58056595419233292</v>
      </c>
      <c r="M93" s="59" t="s">
        <v>21</v>
      </c>
      <c r="N93" s="60" t="s">
        <v>13</v>
      </c>
      <c r="O93" s="60">
        <v>90</v>
      </c>
      <c r="P93" s="61" t="s">
        <v>18</v>
      </c>
      <c r="Q93" s="60" t="s">
        <v>15</v>
      </c>
      <c r="R93" s="69">
        <f t="shared" si="16"/>
        <v>4.05</v>
      </c>
      <c r="S93" s="69">
        <v>3.9</v>
      </c>
      <c r="T93" s="69">
        <v>0.16416444072941011</v>
      </c>
      <c r="U93" s="60" t="s">
        <v>159</v>
      </c>
      <c r="V93" s="70">
        <f t="shared" si="19"/>
        <v>0.14999999999999991</v>
      </c>
      <c r="W93" s="41">
        <f t="shared" si="12"/>
        <v>0.91371797286626011</v>
      </c>
    </row>
    <row r="94" spans="1:23" x14ac:dyDescent="0.25">
      <c r="A94" s="59" t="s">
        <v>25</v>
      </c>
      <c r="B94" s="60" t="s">
        <v>13</v>
      </c>
      <c r="C94" s="60">
        <v>91</v>
      </c>
      <c r="D94" s="61" t="s">
        <v>18</v>
      </c>
      <c r="E94" s="60" t="s">
        <v>15</v>
      </c>
      <c r="F94" s="69">
        <v>9.4700000000000006</v>
      </c>
      <c r="G94" s="69">
        <v>9.4548114000649282</v>
      </c>
      <c r="H94" s="69" t="s">
        <v>150</v>
      </c>
      <c r="I94" s="87">
        <v>4</v>
      </c>
      <c r="J94" s="69">
        <f t="shared" si="17"/>
        <v>1.5188599935072489E-2</v>
      </c>
      <c r="K94" s="41">
        <f t="shared" si="18"/>
        <v>0.10125733290048326</v>
      </c>
      <c r="M94" s="59" t="s">
        <v>25</v>
      </c>
      <c r="N94" s="60" t="s">
        <v>13</v>
      </c>
      <c r="O94" s="60">
        <v>91</v>
      </c>
      <c r="P94" s="61" t="s">
        <v>18</v>
      </c>
      <c r="Q94" s="60" t="s">
        <v>15</v>
      </c>
      <c r="R94" s="69">
        <f t="shared" si="16"/>
        <v>9.4700000000000006</v>
      </c>
      <c r="S94" s="69">
        <v>9.39</v>
      </c>
      <c r="T94" s="69">
        <v>0.25652330420451086</v>
      </c>
      <c r="U94" s="60" t="s">
        <v>159</v>
      </c>
      <c r="V94" s="70">
        <f t="shared" si="19"/>
        <v>8.0000000000000071E-2</v>
      </c>
      <c r="W94" s="41">
        <f t="shared" si="12"/>
        <v>0.31186250406403937</v>
      </c>
    </row>
    <row r="95" spans="1:23" x14ac:dyDescent="0.25">
      <c r="A95" s="59" t="s">
        <v>20</v>
      </c>
      <c r="B95" s="60" t="s">
        <v>13</v>
      </c>
      <c r="C95" s="60">
        <v>92</v>
      </c>
      <c r="D95" s="61" t="s">
        <v>18</v>
      </c>
      <c r="E95" s="60" t="s">
        <v>15</v>
      </c>
      <c r="F95" s="69">
        <v>8.42</v>
      </c>
      <c r="G95" s="69">
        <v>8.3640900111655085</v>
      </c>
      <c r="H95" s="69" t="s">
        <v>150</v>
      </c>
      <c r="I95" s="87">
        <v>4</v>
      </c>
      <c r="J95" s="69">
        <f t="shared" si="17"/>
        <v>5.5909988834491386E-2</v>
      </c>
      <c r="K95" s="41">
        <f t="shared" si="18"/>
        <v>0.37273325889660924</v>
      </c>
      <c r="M95" s="59" t="s">
        <v>20</v>
      </c>
      <c r="N95" s="60" t="s">
        <v>13</v>
      </c>
      <c r="O95" s="60">
        <v>92</v>
      </c>
      <c r="P95" s="61" t="s">
        <v>18</v>
      </c>
      <c r="Q95" s="60" t="s">
        <v>15</v>
      </c>
      <c r="R95" s="69">
        <f t="shared" si="16"/>
        <v>8.42</v>
      </c>
      <c r="S95" s="69">
        <v>8.3162500000000001</v>
      </c>
      <c r="T95" s="69">
        <v>0.24899052835901164</v>
      </c>
      <c r="U95" s="60" t="s">
        <v>159</v>
      </c>
      <c r="V95" s="70">
        <f t="shared" si="19"/>
        <v>0.10374999999999979</v>
      </c>
      <c r="W95" s="41">
        <f t="shared" si="12"/>
        <v>0.41668251673576079</v>
      </c>
    </row>
    <row r="96" spans="1:23" x14ac:dyDescent="0.25">
      <c r="A96" s="59" t="s">
        <v>19</v>
      </c>
      <c r="B96" s="60" t="s">
        <v>13</v>
      </c>
      <c r="C96" s="60">
        <v>93</v>
      </c>
      <c r="D96" s="61" t="s">
        <v>18</v>
      </c>
      <c r="E96" s="60" t="s">
        <v>15</v>
      </c>
      <c r="F96" s="69">
        <v>16.690000000000001</v>
      </c>
      <c r="G96" s="69">
        <v>16.69650626298165</v>
      </c>
      <c r="H96" s="69" t="s">
        <v>150</v>
      </c>
      <c r="I96" s="87">
        <v>4</v>
      </c>
      <c r="J96" s="69">
        <f t="shared" si="17"/>
        <v>-6.5062629816488027E-3</v>
      </c>
      <c r="K96" s="41">
        <f t="shared" si="18"/>
        <v>-4.3375086544325356E-2</v>
      </c>
      <c r="M96" s="59" t="s">
        <v>19</v>
      </c>
      <c r="N96" s="60" t="s">
        <v>13</v>
      </c>
      <c r="O96" s="60">
        <v>93</v>
      </c>
      <c r="P96" s="61" t="s">
        <v>18</v>
      </c>
      <c r="Q96" s="60" t="s">
        <v>15</v>
      </c>
      <c r="R96" s="69">
        <f t="shared" si="16"/>
        <v>16.690000000000001</v>
      </c>
      <c r="S96" s="69">
        <v>16.741250000000001</v>
      </c>
      <c r="T96" s="69">
        <v>0.25546368217909132</v>
      </c>
      <c r="U96" s="60" t="s">
        <v>159</v>
      </c>
      <c r="V96" s="70">
        <f t="shared" si="19"/>
        <v>-5.1249999999999574E-2</v>
      </c>
      <c r="W96" s="41">
        <f t="shared" si="12"/>
        <v>-0.20061560047533902</v>
      </c>
    </row>
    <row r="97" spans="1:23" ht="15.75" thickBot="1" x14ac:dyDescent="0.3">
      <c r="A97" s="62" t="s">
        <v>17</v>
      </c>
      <c r="B97" s="63" t="s">
        <v>13</v>
      </c>
      <c r="C97" s="63">
        <v>94</v>
      </c>
      <c r="D97" s="64" t="s">
        <v>18</v>
      </c>
      <c r="E97" s="63" t="s">
        <v>15</v>
      </c>
      <c r="F97" s="74">
        <v>16.420000000000002</v>
      </c>
      <c r="G97" s="74">
        <v>16.400392040416712</v>
      </c>
      <c r="H97" s="74" t="s">
        <v>150</v>
      </c>
      <c r="I97" s="88">
        <v>4</v>
      </c>
      <c r="J97" s="74">
        <f t="shared" si="17"/>
        <v>1.9607959583289869E-2</v>
      </c>
      <c r="K97" s="43">
        <f t="shared" si="18"/>
        <v>0.13071973055526581</v>
      </c>
      <c r="M97" s="62" t="s">
        <v>17</v>
      </c>
      <c r="N97" s="63" t="s">
        <v>13</v>
      </c>
      <c r="O97" s="63">
        <v>94</v>
      </c>
      <c r="P97" s="64" t="s">
        <v>18</v>
      </c>
      <c r="Q97" s="63" t="s">
        <v>15</v>
      </c>
      <c r="R97" s="74">
        <f t="shared" si="16"/>
        <v>16.420000000000002</v>
      </c>
      <c r="S97" s="74">
        <v>16.4575</v>
      </c>
      <c r="T97" s="74">
        <v>0.28806007576545456</v>
      </c>
      <c r="U97" s="63" t="s">
        <v>159</v>
      </c>
      <c r="V97" s="74">
        <f t="shared" si="19"/>
        <v>-3.7499999999997868E-2</v>
      </c>
      <c r="W97" s="43">
        <f t="shared" si="12"/>
        <v>-0.13018117800722676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51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615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17" t="s">
        <v>27</v>
      </c>
      <c r="B14" s="18" t="s">
        <v>13</v>
      </c>
      <c r="C14" s="19">
        <v>43</v>
      </c>
      <c r="D14" s="20" t="s">
        <v>28</v>
      </c>
      <c r="E14" s="19" t="s">
        <v>24</v>
      </c>
      <c r="F14" s="57">
        <v>145</v>
      </c>
      <c r="G14" s="36" t="s">
        <v>89</v>
      </c>
      <c r="H14" s="36" t="s">
        <v>120</v>
      </c>
      <c r="I14" s="77">
        <v>4</v>
      </c>
      <c r="J14" s="77">
        <v>-3</v>
      </c>
      <c r="K14" s="89">
        <v>-0.37</v>
      </c>
      <c r="M14" s="17" t="s">
        <v>27</v>
      </c>
      <c r="N14" s="18" t="s">
        <v>13</v>
      </c>
      <c r="O14" s="19">
        <v>43</v>
      </c>
      <c r="P14" s="20" t="s">
        <v>28</v>
      </c>
      <c r="Q14" s="19" t="s">
        <v>24</v>
      </c>
      <c r="R14" s="36">
        <f t="shared" ref="R14:R40" si="0">F14</f>
        <v>145</v>
      </c>
      <c r="S14" s="36" t="s">
        <v>220</v>
      </c>
      <c r="T14" s="36" t="s">
        <v>173</v>
      </c>
      <c r="U14" s="19" t="s">
        <v>158</v>
      </c>
      <c r="V14" s="77">
        <f t="shared" ref="V14:V29" si="1">((R14-S14)/S14)*100</f>
        <v>-2.8801071667783065</v>
      </c>
      <c r="W14" s="41">
        <f t="shared" ref="W14:W38" si="2">(R14-S14)/T14</f>
        <v>-0.95006628369421375</v>
      </c>
    </row>
    <row r="15" spans="1:23" x14ac:dyDescent="0.25">
      <c r="A15" s="17" t="s">
        <v>21</v>
      </c>
      <c r="B15" s="18" t="s">
        <v>13</v>
      </c>
      <c r="C15" s="19">
        <v>44</v>
      </c>
      <c r="D15" s="20" t="s">
        <v>28</v>
      </c>
      <c r="E15" s="19" t="s">
        <v>24</v>
      </c>
      <c r="F15" s="57">
        <v>136</v>
      </c>
      <c r="G15" s="36" t="s">
        <v>90</v>
      </c>
      <c r="H15" s="36" t="s">
        <v>121</v>
      </c>
      <c r="I15" s="77">
        <v>4</v>
      </c>
      <c r="J15" s="77">
        <v>-2</v>
      </c>
      <c r="K15" s="89">
        <v>-0.26</v>
      </c>
      <c r="M15" s="17" t="s">
        <v>21</v>
      </c>
      <c r="N15" s="18" t="s">
        <v>13</v>
      </c>
      <c r="O15" s="19">
        <v>44</v>
      </c>
      <c r="P15" s="20" t="s">
        <v>28</v>
      </c>
      <c r="Q15" s="19" t="s">
        <v>24</v>
      </c>
      <c r="R15" s="36">
        <f t="shared" si="0"/>
        <v>136</v>
      </c>
      <c r="S15" s="36" t="s">
        <v>221</v>
      </c>
      <c r="T15" s="36" t="s">
        <v>174</v>
      </c>
      <c r="U15" s="19" t="s">
        <v>158</v>
      </c>
      <c r="V15" s="77">
        <f t="shared" si="1"/>
        <v>-2.087832973362135</v>
      </c>
      <c r="W15" s="41">
        <f t="shared" si="2"/>
        <v>-0.7312153303076161</v>
      </c>
    </row>
    <row r="16" spans="1:23" x14ac:dyDescent="0.25">
      <c r="A16" s="17" t="s">
        <v>19</v>
      </c>
      <c r="B16" s="18" t="s">
        <v>13</v>
      </c>
      <c r="C16" s="19">
        <v>45</v>
      </c>
      <c r="D16" s="20" t="s">
        <v>28</v>
      </c>
      <c r="E16" s="19" t="s">
        <v>24</v>
      </c>
      <c r="F16" s="57">
        <v>84</v>
      </c>
      <c r="G16" s="36" t="s">
        <v>91</v>
      </c>
      <c r="H16" s="36" t="s">
        <v>122</v>
      </c>
      <c r="I16" s="77">
        <v>4</v>
      </c>
      <c r="J16" s="77">
        <v>5</v>
      </c>
      <c r="K16" s="89">
        <v>0.63</v>
      </c>
      <c r="M16" s="17" t="s">
        <v>19</v>
      </c>
      <c r="N16" s="18" t="s">
        <v>13</v>
      </c>
      <c r="O16" s="19">
        <v>45</v>
      </c>
      <c r="P16" s="20" t="s">
        <v>28</v>
      </c>
      <c r="Q16" s="19" t="s">
        <v>24</v>
      </c>
      <c r="R16" s="36">
        <f t="shared" si="0"/>
        <v>84</v>
      </c>
      <c r="S16" s="36" t="s">
        <v>222</v>
      </c>
      <c r="T16" s="36" t="s">
        <v>175</v>
      </c>
      <c r="U16" s="19" t="s">
        <v>158</v>
      </c>
      <c r="V16" s="77">
        <f t="shared" si="1"/>
        <v>3.7805782060785798</v>
      </c>
      <c r="W16" s="41">
        <f t="shared" si="2"/>
        <v>1.0422343324250689</v>
      </c>
    </row>
    <row r="17" spans="1:23" x14ac:dyDescent="0.25">
      <c r="A17" s="17" t="s">
        <v>17</v>
      </c>
      <c r="B17" s="18" t="s">
        <v>13</v>
      </c>
      <c r="C17" s="19">
        <v>46</v>
      </c>
      <c r="D17" s="20" t="s">
        <v>28</v>
      </c>
      <c r="E17" s="19" t="s">
        <v>24</v>
      </c>
      <c r="F17" s="57">
        <v>34.299999999999997</v>
      </c>
      <c r="G17" s="36" t="s">
        <v>92</v>
      </c>
      <c r="H17" s="36" t="s">
        <v>123</v>
      </c>
      <c r="I17" s="77">
        <v>4</v>
      </c>
      <c r="J17" s="77">
        <v>16</v>
      </c>
      <c r="K17" s="90">
        <v>2.12</v>
      </c>
      <c r="M17" s="17" t="s">
        <v>17</v>
      </c>
      <c r="N17" s="18" t="s">
        <v>13</v>
      </c>
      <c r="O17" s="19">
        <v>46</v>
      </c>
      <c r="P17" s="20" t="s">
        <v>28</v>
      </c>
      <c r="Q17" s="19" t="s">
        <v>24</v>
      </c>
      <c r="R17" s="36">
        <f t="shared" si="0"/>
        <v>34.299999999999997</v>
      </c>
      <c r="S17" s="36" t="s">
        <v>223</v>
      </c>
      <c r="T17" s="36" t="s">
        <v>176</v>
      </c>
      <c r="U17" s="19" t="s">
        <v>158</v>
      </c>
      <c r="V17" s="77">
        <f t="shared" si="1"/>
        <v>12.903225806451607</v>
      </c>
      <c r="W17" s="41">
        <f t="shared" si="2"/>
        <v>1.9807983830217271</v>
      </c>
    </row>
    <row r="18" spans="1:23" x14ac:dyDescent="0.25">
      <c r="A18" s="17" t="s">
        <v>12</v>
      </c>
      <c r="B18" s="18" t="s">
        <v>13</v>
      </c>
      <c r="C18" s="19">
        <v>47</v>
      </c>
      <c r="D18" s="20" t="s">
        <v>26</v>
      </c>
      <c r="E18" s="19" t="s">
        <v>24</v>
      </c>
      <c r="F18" s="57" t="s">
        <v>152</v>
      </c>
      <c r="G18" s="36" t="s">
        <v>93</v>
      </c>
      <c r="H18" s="36" t="s">
        <v>124</v>
      </c>
      <c r="I18" s="77">
        <v>4</v>
      </c>
      <c r="J18" s="77" t="s">
        <v>151</v>
      </c>
      <c r="K18" s="103"/>
      <c r="M18" s="17" t="s">
        <v>12</v>
      </c>
      <c r="N18" s="18" t="s">
        <v>13</v>
      </c>
      <c r="O18" s="19">
        <v>47</v>
      </c>
      <c r="P18" s="20" t="s">
        <v>26</v>
      </c>
      <c r="Q18" s="19" t="s">
        <v>24</v>
      </c>
      <c r="R18" s="36" t="str">
        <f t="shared" si="0"/>
        <v>-</v>
      </c>
      <c r="S18" s="36" t="s">
        <v>224</v>
      </c>
      <c r="T18" s="36" t="s">
        <v>177</v>
      </c>
      <c r="U18" s="19" t="s">
        <v>158</v>
      </c>
      <c r="V18" s="77" t="s">
        <v>152</v>
      </c>
      <c r="W18" s="103"/>
    </row>
    <row r="19" spans="1:23" x14ac:dyDescent="0.25">
      <c r="A19" s="17" t="s">
        <v>27</v>
      </c>
      <c r="B19" s="18" t="s">
        <v>13</v>
      </c>
      <c r="C19" s="19">
        <v>48</v>
      </c>
      <c r="D19" s="20" t="s">
        <v>26</v>
      </c>
      <c r="E19" s="19" t="s">
        <v>24</v>
      </c>
      <c r="F19" s="57" t="s">
        <v>152</v>
      </c>
      <c r="G19" s="36" t="s">
        <v>94</v>
      </c>
      <c r="H19" s="36" t="s">
        <v>125</v>
      </c>
      <c r="I19" s="77">
        <v>4</v>
      </c>
      <c r="J19" s="77" t="s">
        <v>151</v>
      </c>
      <c r="K19" s="103"/>
      <c r="M19" s="17" t="s">
        <v>27</v>
      </c>
      <c r="N19" s="18" t="s">
        <v>13</v>
      </c>
      <c r="O19" s="19">
        <v>48</v>
      </c>
      <c r="P19" s="20" t="s">
        <v>26</v>
      </c>
      <c r="Q19" s="19" t="s">
        <v>24</v>
      </c>
      <c r="R19" s="36" t="str">
        <f t="shared" si="0"/>
        <v>-</v>
      </c>
      <c r="S19" s="36" t="s">
        <v>112</v>
      </c>
      <c r="T19" s="36" t="s">
        <v>178</v>
      </c>
      <c r="U19" s="19" t="s">
        <v>158</v>
      </c>
      <c r="V19" s="77" t="s">
        <v>152</v>
      </c>
      <c r="W19" s="103"/>
    </row>
    <row r="20" spans="1:23" x14ac:dyDescent="0.25">
      <c r="A20" s="17" t="s">
        <v>21</v>
      </c>
      <c r="B20" s="18" t="s">
        <v>13</v>
      </c>
      <c r="C20" s="19">
        <v>49</v>
      </c>
      <c r="D20" s="20" t="s">
        <v>26</v>
      </c>
      <c r="E20" s="19" t="s">
        <v>24</v>
      </c>
      <c r="F20" s="57" t="s">
        <v>152</v>
      </c>
      <c r="G20" s="36" t="s">
        <v>95</v>
      </c>
      <c r="H20" s="36" t="s">
        <v>126</v>
      </c>
      <c r="I20" s="77">
        <v>4</v>
      </c>
      <c r="J20" s="77" t="s">
        <v>151</v>
      </c>
      <c r="K20" s="103"/>
      <c r="M20" s="17" t="s">
        <v>21</v>
      </c>
      <c r="N20" s="18" t="s">
        <v>13</v>
      </c>
      <c r="O20" s="19">
        <v>49</v>
      </c>
      <c r="P20" s="20" t="s">
        <v>26</v>
      </c>
      <c r="Q20" s="19" t="s">
        <v>24</v>
      </c>
      <c r="R20" s="36" t="str">
        <f t="shared" si="0"/>
        <v>-</v>
      </c>
      <c r="S20" s="36" t="s">
        <v>225</v>
      </c>
      <c r="T20" s="36" t="s">
        <v>179</v>
      </c>
      <c r="U20" s="19" t="s">
        <v>158</v>
      </c>
      <c r="V20" s="77" t="s">
        <v>152</v>
      </c>
      <c r="W20" s="103"/>
    </row>
    <row r="21" spans="1:23" x14ac:dyDescent="0.25">
      <c r="A21" s="17" t="s">
        <v>20</v>
      </c>
      <c r="B21" s="18" t="s">
        <v>13</v>
      </c>
      <c r="C21" s="19">
        <v>50</v>
      </c>
      <c r="D21" s="20" t="s">
        <v>26</v>
      </c>
      <c r="E21" s="19" t="s">
        <v>24</v>
      </c>
      <c r="F21" s="57" t="s">
        <v>152</v>
      </c>
      <c r="G21" s="36" t="s">
        <v>96</v>
      </c>
      <c r="H21" s="36" t="s">
        <v>127</v>
      </c>
      <c r="I21" s="77">
        <v>4</v>
      </c>
      <c r="J21" s="77" t="s">
        <v>151</v>
      </c>
      <c r="K21" s="103"/>
      <c r="M21" s="17" t="s">
        <v>20</v>
      </c>
      <c r="N21" s="18" t="s">
        <v>13</v>
      </c>
      <c r="O21" s="19">
        <v>50</v>
      </c>
      <c r="P21" s="20" t="s">
        <v>26</v>
      </c>
      <c r="Q21" s="19" t="s">
        <v>24</v>
      </c>
      <c r="R21" s="36" t="str">
        <f t="shared" si="0"/>
        <v>-</v>
      </c>
      <c r="S21" s="36" t="s">
        <v>226</v>
      </c>
      <c r="T21" s="36" t="s">
        <v>180</v>
      </c>
      <c r="U21" s="19" t="s">
        <v>158</v>
      </c>
      <c r="V21" s="77" t="s">
        <v>152</v>
      </c>
      <c r="W21" s="103"/>
    </row>
    <row r="22" spans="1:23" x14ac:dyDescent="0.25">
      <c r="A22" s="17" t="s">
        <v>19</v>
      </c>
      <c r="B22" s="18" t="s">
        <v>13</v>
      </c>
      <c r="C22" s="19">
        <v>51</v>
      </c>
      <c r="D22" s="20" t="s">
        <v>26</v>
      </c>
      <c r="E22" s="19" t="s">
        <v>24</v>
      </c>
      <c r="F22" s="57" t="s">
        <v>152</v>
      </c>
      <c r="G22" s="36" t="s">
        <v>97</v>
      </c>
      <c r="H22" s="36" t="s">
        <v>128</v>
      </c>
      <c r="I22" s="77">
        <v>4</v>
      </c>
      <c r="J22" s="77" t="s">
        <v>151</v>
      </c>
      <c r="K22" s="103"/>
      <c r="M22" s="17" t="s">
        <v>19</v>
      </c>
      <c r="N22" s="18" t="s">
        <v>13</v>
      </c>
      <c r="O22" s="19">
        <v>51</v>
      </c>
      <c r="P22" s="20" t="s">
        <v>26</v>
      </c>
      <c r="Q22" s="19" t="s">
        <v>24</v>
      </c>
      <c r="R22" s="36" t="str">
        <f t="shared" si="0"/>
        <v>-</v>
      </c>
      <c r="S22" s="36" t="s">
        <v>227</v>
      </c>
      <c r="T22" s="36" t="s">
        <v>181</v>
      </c>
      <c r="U22" s="19" t="s">
        <v>158</v>
      </c>
      <c r="V22" s="77" t="s">
        <v>152</v>
      </c>
      <c r="W22" s="103"/>
    </row>
    <row r="23" spans="1:23" x14ac:dyDescent="0.25">
      <c r="A23" s="17" t="s">
        <v>22</v>
      </c>
      <c r="B23" s="18" t="s">
        <v>13</v>
      </c>
      <c r="C23" s="19">
        <v>52</v>
      </c>
      <c r="D23" s="20" t="s">
        <v>23</v>
      </c>
      <c r="E23" s="19" t="s">
        <v>24</v>
      </c>
      <c r="F23" s="57" t="s">
        <v>274</v>
      </c>
      <c r="G23" s="36" t="s">
        <v>98</v>
      </c>
      <c r="H23" s="36" t="s">
        <v>129</v>
      </c>
      <c r="I23" s="77">
        <v>4</v>
      </c>
      <c r="J23" s="77">
        <v>-10</v>
      </c>
      <c r="K23" s="89">
        <v>-0.78</v>
      </c>
      <c r="M23" s="17" t="s">
        <v>22</v>
      </c>
      <c r="N23" s="18" t="s">
        <v>13</v>
      </c>
      <c r="O23" s="19">
        <v>52</v>
      </c>
      <c r="P23" s="20" t="s">
        <v>23</v>
      </c>
      <c r="Q23" s="19" t="s">
        <v>24</v>
      </c>
      <c r="R23" s="36" t="str">
        <f t="shared" si="0"/>
        <v>21,6</v>
      </c>
      <c r="S23" s="36" t="s">
        <v>228</v>
      </c>
      <c r="T23" s="36" t="s">
        <v>182</v>
      </c>
      <c r="U23" s="19" t="s">
        <v>158</v>
      </c>
      <c r="V23" s="77">
        <f t="shared" si="1"/>
        <v>-16.666666666666664</v>
      </c>
      <c r="W23" s="41">
        <f t="shared" si="2"/>
        <v>-1.3358070500927646</v>
      </c>
    </row>
    <row r="24" spans="1:23" x14ac:dyDescent="0.25">
      <c r="A24" s="17" t="s">
        <v>16</v>
      </c>
      <c r="B24" s="18" t="s">
        <v>13</v>
      </c>
      <c r="C24" s="19">
        <v>53</v>
      </c>
      <c r="D24" s="20" t="s">
        <v>23</v>
      </c>
      <c r="E24" s="19" t="s">
        <v>24</v>
      </c>
      <c r="F24" s="57">
        <v>62.9</v>
      </c>
      <c r="G24" s="36" t="s">
        <v>99</v>
      </c>
      <c r="H24" s="36" t="s">
        <v>130</v>
      </c>
      <c r="I24" s="77">
        <v>4</v>
      </c>
      <c r="J24" s="77">
        <v>-1</v>
      </c>
      <c r="K24" s="89">
        <v>-0.16</v>
      </c>
      <c r="M24" s="17" t="s">
        <v>16</v>
      </c>
      <c r="N24" s="18" t="s">
        <v>13</v>
      </c>
      <c r="O24" s="19">
        <v>53</v>
      </c>
      <c r="P24" s="20" t="s">
        <v>23</v>
      </c>
      <c r="Q24" s="19" t="s">
        <v>24</v>
      </c>
      <c r="R24" s="36">
        <f t="shared" si="0"/>
        <v>62.9</v>
      </c>
      <c r="S24" s="36" t="s">
        <v>229</v>
      </c>
      <c r="T24" s="36" t="s">
        <v>183</v>
      </c>
      <c r="U24" s="19" t="s">
        <v>158</v>
      </c>
      <c r="V24" s="77">
        <f t="shared" si="1"/>
        <v>0.52740930158222521</v>
      </c>
      <c r="W24" s="41">
        <f t="shared" si="2"/>
        <v>0.1666666666666658</v>
      </c>
    </row>
    <row r="25" spans="1:23" x14ac:dyDescent="0.25">
      <c r="A25" s="17" t="s">
        <v>27</v>
      </c>
      <c r="B25" s="18" t="s">
        <v>13</v>
      </c>
      <c r="C25" s="19">
        <v>54</v>
      </c>
      <c r="D25" s="20" t="s">
        <v>23</v>
      </c>
      <c r="E25" s="19" t="s">
        <v>24</v>
      </c>
      <c r="F25" s="57">
        <v>91.2</v>
      </c>
      <c r="G25" s="36" t="s">
        <v>100</v>
      </c>
      <c r="H25" s="36" t="s">
        <v>131</v>
      </c>
      <c r="I25" s="77">
        <v>4</v>
      </c>
      <c r="J25" s="77">
        <v>-7</v>
      </c>
      <c r="K25" s="89">
        <v>-0.94</v>
      </c>
      <c r="M25" s="17" t="s">
        <v>27</v>
      </c>
      <c r="N25" s="18" t="s">
        <v>13</v>
      </c>
      <c r="O25" s="19">
        <v>54</v>
      </c>
      <c r="P25" s="20" t="s">
        <v>23</v>
      </c>
      <c r="Q25" s="19" t="s">
        <v>24</v>
      </c>
      <c r="R25" s="36">
        <f t="shared" si="0"/>
        <v>91.2</v>
      </c>
      <c r="S25" s="36" t="s">
        <v>230</v>
      </c>
      <c r="T25" s="36" t="s">
        <v>184</v>
      </c>
      <c r="U25" s="19" t="s">
        <v>158</v>
      </c>
      <c r="V25" s="77">
        <f t="shared" si="1"/>
        <v>-4.791731913560918</v>
      </c>
      <c r="W25" s="41">
        <f t="shared" si="2"/>
        <v>-0.95426195426195504</v>
      </c>
    </row>
    <row r="26" spans="1:23" x14ac:dyDescent="0.25">
      <c r="A26" s="17" t="s">
        <v>21</v>
      </c>
      <c r="B26" s="18" t="s">
        <v>13</v>
      </c>
      <c r="C26" s="19">
        <v>55</v>
      </c>
      <c r="D26" s="20" t="s">
        <v>23</v>
      </c>
      <c r="E26" s="19" t="s">
        <v>24</v>
      </c>
      <c r="F26" s="57">
        <v>93.6</v>
      </c>
      <c r="G26" s="36" t="s">
        <v>101</v>
      </c>
      <c r="H26" s="36" t="s">
        <v>132</v>
      </c>
      <c r="I26" s="77">
        <v>4</v>
      </c>
      <c r="J26" s="77">
        <v>-8</v>
      </c>
      <c r="K26" s="89">
        <v>-1.06</v>
      </c>
      <c r="M26" s="17" t="s">
        <v>21</v>
      </c>
      <c r="N26" s="18" t="s">
        <v>13</v>
      </c>
      <c r="O26" s="19">
        <v>55</v>
      </c>
      <c r="P26" s="20" t="s">
        <v>23</v>
      </c>
      <c r="Q26" s="19" t="s">
        <v>24</v>
      </c>
      <c r="R26" s="36">
        <f t="shared" si="0"/>
        <v>93.6</v>
      </c>
      <c r="S26" s="36" t="s">
        <v>231</v>
      </c>
      <c r="T26" s="36" t="s">
        <v>185</v>
      </c>
      <c r="U26" s="19" t="s">
        <v>158</v>
      </c>
      <c r="V26" s="77">
        <f t="shared" si="1"/>
        <v>-5.9580026122777126</v>
      </c>
      <c r="W26" s="41">
        <f t="shared" si="2"/>
        <v>-1.0703971119133586</v>
      </c>
    </row>
    <row r="27" spans="1:23" x14ac:dyDescent="0.25">
      <c r="A27" s="17" t="s">
        <v>25</v>
      </c>
      <c r="B27" s="18" t="s">
        <v>13</v>
      </c>
      <c r="C27" s="19">
        <v>56</v>
      </c>
      <c r="D27" s="20" t="s">
        <v>23</v>
      </c>
      <c r="E27" s="19" t="s">
        <v>24</v>
      </c>
      <c r="F27" s="57">
        <v>59.6</v>
      </c>
      <c r="G27" s="36" t="s">
        <v>102</v>
      </c>
      <c r="H27" s="36" t="s">
        <v>133</v>
      </c>
      <c r="I27" s="77">
        <v>4</v>
      </c>
      <c r="J27" s="77">
        <v>-2</v>
      </c>
      <c r="K27" s="89">
        <v>-0.28000000000000003</v>
      </c>
      <c r="M27" s="17" t="s">
        <v>25</v>
      </c>
      <c r="N27" s="18" t="s">
        <v>13</v>
      </c>
      <c r="O27" s="19">
        <v>56</v>
      </c>
      <c r="P27" s="20" t="s">
        <v>23</v>
      </c>
      <c r="Q27" s="19" t="s">
        <v>24</v>
      </c>
      <c r="R27" s="36">
        <f t="shared" si="0"/>
        <v>59.6</v>
      </c>
      <c r="S27" s="36" t="s">
        <v>232</v>
      </c>
      <c r="T27" s="36" t="s">
        <v>186</v>
      </c>
      <c r="U27" s="19" t="s">
        <v>158</v>
      </c>
      <c r="V27" s="77">
        <f t="shared" si="1"/>
        <v>-1.2754679476561142</v>
      </c>
      <c r="W27" s="41">
        <f t="shared" si="2"/>
        <v>-0.29661016949152386</v>
      </c>
    </row>
    <row r="28" spans="1:23" x14ac:dyDescent="0.25">
      <c r="A28" s="17" t="s">
        <v>19</v>
      </c>
      <c r="B28" s="18" t="s">
        <v>13</v>
      </c>
      <c r="C28" s="19">
        <v>57</v>
      </c>
      <c r="D28" s="20" t="s">
        <v>23</v>
      </c>
      <c r="E28" s="19" t="s">
        <v>24</v>
      </c>
      <c r="F28" s="57">
        <v>167</v>
      </c>
      <c r="G28" s="36" t="s">
        <v>103</v>
      </c>
      <c r="H28" s="36" t="s">
        <v>134</v>
      </c>
      <c r="I28" s="77">
        <v>4</v>
      </c>
      <c r="J28" s="77">
        <v>-7</v>
      </c>
      <c r="K28" s="89">
        <v>-0.87</v>
      </c>
      <c r="M28" s="17" t="s">
        <v>19</v>
      </c>
      <c r="N28" s="18" t="s">
        <v>13</v>
      </c>
      <c r="O28" s="19">
        <v>57</v>
      </c>
      <c r="P28" s="20" t="s">
        <v>23</v>
      </c>
      <c r="Q28" s="19" t="s">
        <v>24</v>
      </c>
      <c r="R28" s="36">
        <f t="shared" si="0"/>
        <v>167</v>
      </c>
      <c r="S28" s="36" t="s">
        <v>233</v>
      </c>
      <c r="T28" s="36" t="s">
        <v>187</v>
      </c>
      <c r="U28" s="19" t="s">
        <v>158</v>
      </c>
      <c r="V28" s="77">
        <f t="shared" si="1"/>
        <v>-4.5168667810177272</v>
      </c>
      <c r="W28" s="41">
        <f t="shared" si="2"/>
        <v>-1.1581879489810887</v>
      </c>
    </row>
    <row r="29" spans="1:23" x14ac:dyDescent="0.25">
      <c r="A29" s="17" t="s">
        <v>17</v>
      </c>
      <c r="B29" s="18" t="s">
        <v>13</v>
      </c>
      <c r="C29" s="19">
        <v>58</v>
      </c>
      <c r="D29" s="20" t="s">
        <v>23</v>
      </c>
      <c r="E29" s="19" t="s">
        <v>24</v>
      </c>
      <c r="F29" s="57">
        <v>58.8</v>
      </c>
      <c r="G29" s="36" t="s">
        <v>104</v>
      </c>
      <c r="H29" s="36" t="s">
        <v>135</v>
      </c>
      <c r="I29" s="77">
        <v>4</v>
      </c>
      <c r="J29" s="77">
        <v>-5</v>
      </c>
      <c r="K29" s="89">
        <v>-0.66</v>
      </c>
      <c r="M29" s="17" t="s">
        <v>17</v>
      </c>
      <c r="N29" s="18" t="s">
        <v>13</v>
      </c>
      <c r="O29" s="19">
        <v>58</v>
      </c>
      <c r="P29" s="20" t="s">
        <v>23</v>
      </c>
      <c r="Q29" s="19" t="s">
        <v>24</v>
      </c>
      <c r="R29" s="36">
        <f t="shared" si="0"/>
        <v>58.8</v>
      </c>
      <c r="S29" s="36" t="s">
        <v>234</v>
      </c>
      <c r="T29" s="36" t="s">
        <v>188</v>
      </c>
      <c r="U29" s="19" t="s">
        <v>158</v>
      </c>
      <c r="V29" s="77">
        <f t="shared" si="1"/>
        <v>-3.5907525823905635</v>
      </c>
      <c r="W29" s="41">
        <f t="shared" si="2"/>
        <v>-0.62482168330955912</v>
      </c>
    </row>
    <row r="30" spans="1:23" x14ac:dyDescent="0.25">
      <c r="A30" s="17" t="s">
        <v>22</v>
      </c>
      <c r="B30" s="18" t="s">
        <v>13</v>
      </c>
      <c r="C30" s="19">
        <v>59</v>
      </c>
      <c r="D30" s="20" t="s">
        <v>18</v>
      </c>
      <c r="E30" s="19" t="s">
        <v>15</v>
      </c>
      <c r="F30" s="58">
        <v>8.2899999999999991</v>
      </c>
      <c r="G30" s="36">
        <v>8.3640900111655085</v>
      </c>
      <c r="H30" s="36" t="s">
        <v>150</v>
      </c>
      <c r="I30" s="77">
        <v>4</v>
      </c>
      <c r="J30" s="36">
        <f>F30-G30</f>
        <v>-7.4090011165509395E-2</v>
      </c>
      <c r="K30" s="41">
        <f>(F30-G30)/0.15</f>
        <v>-0.49393340777006267</v>
      </c>
      <c r="M30" s="17" t="s">
        <v>22</v>
      </c>
      <c r="N30" s="18" t="s">
        <v>13</v>
      </c>
      <c r="O30" s="19">
        <v>59</v>
      </c>
      <c r="P30" s="20" t="s">
        <v>18</v>
      </c>
      <c r="Q30" s="19" t="s">
        <v>15</v>
      </c>
      <c r="R30" s="36">
        <f t="shared" si="0"/>
        <v>8.2899999999999991</v>
      </c>
      <c r="S30" s="36">
        <v>8.357999943881671</v>
      </c>
      <c r="T30" s="36">
        <v>7.9409177078829649E-2</v>
      </c>
      <c r="U30" s="19" t="s">
        <v>158</v>
      </c>
      <c r="V30" s="36">
        <f>R30-S30</f>
        <v>-6.7999943881671854E-2</v>
      </c>
      <c r="W30" s="41">
        <f t="shared" si="2"/>
        <v>-0.85632349286491372</v>
      </c>
    </row>
    <row r="31" spans="1:23" x14ac:dyDescent="0.25">
      <c r="A31" s="17" t="s">
        <v>16</v>
      </c>
      <c r="B31" s="18" t="s">
        <v>13</v>
      </c>
      <c r="C31" s="19">
        <v>60</v>
      </c>
      <c r="D31" s="20" t="s">
        <v>18</v>
      </c>
      <c r="E31" s="19" t="s">
        <v>15</v>
      </c>
      <c r="F31" s="58">
        <v>3.84</v>
      </c>
      <c r="G31" s="36">
        <v>3.866519805982215</v>
      </c>
      <c r="H31" s="36" t="s">
        <v>150</v>
      </c>
      <c r="I31" s="77">
        <v>4</v>
      </c>
      <c r="J31" s="36">
        <f t="shared" ref="J31:J38" si="3">F31-G31</f>
        <v>-2.651980598221515E-2</v>
      </c>
      <c r="K31" s="41">
        <f t="shared" ref="K31:K38" si="4">(F31-G31)/0.15</f>
        <v>-0.17679870654810101</v>
      </c>
      <c r="M31" s="17" t="s">
        <v>16</v>
      </c>
      <c r="N31" s="18" t="s">
        <v>13</v>
      </c>
      <c r="O31" s="19">
        <v>60</v>
      </c>
      <c r="P31" s="20" t="s">
        <v>18</v>
      </c>
      <c r="Q31" s="19" t="s">
        <v>15</v>
      </c>
      <c r="R31" s="36">
        <f t="shared" si="0"/>
        <v>3.84</v>
      </c>
      <c r="S31" s="36">
        <v>3.8676923077119292</v>
      </c>
      <c r="T31" s="36">
        <v>5.8353087310310574E-2</v>
      </c>
      <c r="U31" s="19" t="s">
        <v>158</v>
      </c>
      <c r="V31" s="36">
        <f t="shared" ref="V31:V38" si="5">R31-S31</f>
        <v>-2.769230771192932E-2</v>
      </c>
      <c r="W31" s="41">
        <f t="shared" si="2"/>
        <v>-0.47456456870339897</v>
      </c>
    </row>
    <row r="32" spans="1:23" x14ac:dyDescent="0.25">
      <c r="A32" s="17" t="s">
        <v>12</v>
      </c>
      <c r="B32" s="18" t="s">
        <v>13</v>
      </c>
      <c r="C32" s="19">
        <v>61</v>
      </c>
      <c r="D32" s="20" t="s">
        <v>18</v>
      </c>
      <c r="E32" s="19" t="s">
        <v>15</v>
      </c>
      <c r="F32" s="58">
        <v>16.57</v>
      </c>
      <c r="G32" s="36">
        <v>16.69650626298165</v>
      </c>
      <c r="H32" s="36" t="s">
        <v>150</v>
      </c>
      <c r="I32" s="77">
        <v>4</v>
      </c>
      <c r="J32" s="36">
        <f t="shared" si="3"/>
        <v>-0.1265062629816498</v>
      </c>
      <c r="K32" s="41">
        <f t="shared" si="4"/>
        <v>-0.84337508654433202</v>
      </c>
      <c r="M32" s="17" t="s">
        <v>12</v>
      </c>
      <c r="N32" s="18" t="s">
        <v>13</v>
      </c>
      <c r="O32" s="19">
        <v>61</v>
      </c>
      <c r="P32" s="20" t="s">
        <v>18</v>
      </c>
      <c r="Q32" s="19" t="s">
        <v>15</v>
      </c>
      <c r="R32" s="36">
        <f t="shared" si="0"/>
        <v>16.57</v>
      </c>
      <c r="S32" s="36">
        <v>16.686669220914499</v>
      </c>
      <c r="T32" s="36">
        <v>0.1133033880030711</v>
      </c>
      <c r="U32" s="19" t="s">
        <v>158</v>
      </c>
      <c r="V32" s="36">
        <f t="shared" si="5"/>
        <v>-0.11666922091449905</v>
      </c>
      <c r="W32" s="41">
        <f t="shared" si="2"/>
        <v>-1.0297063748114639</v>
      </c>
    </row>
    <row r="33" spans="1:23" x14ac:dyDescent="0.25">
      <c r="A33" s="17" t="s">
        <v>27</v>
      </c>
      <c r="B33" s="18" t="s">
        <v>13</v>
      </c>
      <c r="C33" s="19">
        <v>62</v>
      </c>
      <c r="D33" s="20" t="s">
        <v>18</v>
      </c>
      <c r="E33" s="19" t="s">
        <v>15</v>
      </c>
      <c r="F33" s="58">
        <v>10.01</v>
      </c>
      <c r="G33" s="36">
        <v>10.078694627137128</v>
      </c>
      <c r="H33" s="36" t="s">
        <v>150</v>
      </c>
      <c r="I33" s="77">
        <v>4</v>
      </c>
      <c r="J33" s="36">
        <f t="shared" si="3"/>
        <v>-6.8694627137128705E-2</v>
      </c>
      <c r="K33" s="41">
        <f t="shared" si="4"/>
        <v>-0.45796418091419139</v>
      </c>
      <c r="M33" s="17" t="s">
        <v>27</v>
      </c>
      <c r="N33" s="18" t="s">
        <v>13</v>
      </c>
      <c r="O33" s="19">
        <v>62</v>
      </c>
      <c r="P33" s="20" t="s">
        <v>18</v>
      </c>
      <c r="Q33" s="19" t="s">
        <v>15</v>
      </c>
      <c r="R33" s="36">
        <f t="shared" si="0"/>
        <v>10.01</v>
      </c>
      <c r="S33" s="36">
        <v>10.070588239999999</v>
      </c>
      <c r="T33" s="36">
        <v>8.4510473000000003E-2</v>
      </c>
      <c r="U33" s="19" t="s">
        <v>158</v>
      </c>
      <c r="V33" s="36">
        <f t="shared" si="5"/>
        <v>-6.0588239999999516E-2</v>
      </c>
      <c r="W33" s="41">
        <f t="shared" si="2"/>
        <v>-0.71693173460287596</v>
      </c>
    </row>
    <row r="34" spans="1:23" x14ac:dyDescent="0.25">
      <c r="A34" s="17" t="s">
        <v>21</v>
      </c>
      <c r="B34" s="18" t="s">
        <v>13</v>
      </c>
      <c r="C34" s="19">
        <v>63</v>
      </c>
      <c r="D34" s="20" t="s">
        <v>18</v>
      </c>
      <c r="E34" s="19" t="s">
        <v>15</v>
      </c>
      <c r="F34" s="58">
        <v>10.029999999999999</v>
      </c>
      <c r="G34" s="36">
        <v>10.100027975374001</v>
      </c>
      <c r="H34" s="36" t="s">
        <v>150</v>
      </c>
      <c r="I34" s="77">
        <v>4</v>
      </c>
      <c r="J34" s="36">
        <f t="shared" si="3"/>
        <v>-7.0027975374001628E-2</v>
      </c>
      <c r="K34" s="41">
        <f t="shared" si="4"/>
        <v>-0.46685316916001085</v>
      </c>
      <c r="M34" s="17" t="s">
        <v>21</v>
      </c>
      <c r="N34" s="18" t="s">
        <v>13</v>
      </c>
      <c r="O34" s="19">
        <v>63</v>
      </c>
      <c r="P34" s="20" t="s">
        <v>18</v>
      </c>
      <c r="Q34" s="19" t="s">
        <v>15</v>
      </c>
      <c r="R34" s="36">
        <f t="shared" si="0"/>
        <v>10.029999999999999</v>
      </c>
      <c r="S34" s="36">
        <v>10.081711761974656</v>
      </c>
      <c r="T34" s="36">
        <v>7.4068248910736573E-2</v>
      </c>
      <c r="U34" s="19" t="s">
        <v>158</v>
      </c>
      <c r="V34" s="36">
        <f t="shared" si="5"/>
        <v>-5.1711761974656767E-2</v>
      </c>
      <c r="W34" s="41">
        <f t="shared" si="2"/>
        <v>-0.69816369004453249</v>
      </c>
    </row>
    <row r="35" spans="1:23" x14ac:dyDescent="0.25">
      <c r="A35" s="17" t="s">
        <v>25</v>
      </c>
      <c r="B35" s="18" t="s">
        <v>13</v>
      </c>
      <c r="C35" s="19">
        <v>64</v>
      </c>
      <c r="D35" s="20" t="s">
        <v>18</v>
      </c>
      <c r="E35" s="19" t="s">
        <v>15</v>
      </c>
      <c r="F35" s="58">
        <v>3.91</v>
      </c>
      <c r="G35" s="36">
        <v>3.9629151068711499</v>
      </c>
      <c r="H35" s="36" t="s">
        <v>150</v>
      </c>
      <c r="I35" s="77">
        <v>4</v>
      </c>
      <c r="J35" s="36">
        <f t="shared" si="3"/>
        <v>-5.2915106871149753E-2</v>
      </c>
      <c r="K35" s="41">
        <f t="shared" si="4"/>
        <v>-0.35276737914099837</v>
      </c>
      <c r="M35" s="17" t="s">
        <v>25</v>
      </c>
      <c r="N35" s="18" t="s">
        <v>13</v>
      </c>
      <c r="O35" s="19">
        <v>64</v>
      </c>
      <c r="P35" s="20" t="s">
        <v>18</v>
      </c>
      <c r="Q35" s="19" t="s">
        <v>15</v>
      </c>
      <c r="R35" s="36">
        <f t="shared" si="0"/>
        <v>3.91</v>
      </c>
      <c r="S35" s="36">
        <v>3.9540000097229457</v>
      </c>
      <c r="T35" s="36">
        <v>6.1038150127150408E-2</v>
      </c>
      <c r="U35" s="19" t="s">
        <v>158</v>
      </c>
      <c r="V35" s="36">
        <f t="shared" si="5"/>
        <v>-4.4000009722945599E-2</v>
      </c>
      <c r="W35" s="41">
        <f t="shared" si="2"/>
        <v>-0.72086079986513119</v>
      </c>
    </row>
    <row r="36" spans="1:23" x14ac:dyDescent="0.25">
      <c r="A36" s="17" t="s">
        <v>20</v>
      </c>
      <c r="B36" s="18" t="s">
        <v>13</v>
      </c>
      <c r="C36" s="19">
        <v>65</v>
      </c>
      <c r="D36" s="20" t="s">
        <v>18</v>
      </c>
      <c r="E36" s="19" t="s">
        <v>15</v>
      </c>
      <c r="F36" s="58">
        <v>9.41</v>
      </c>
      <c r="G36" s="36">
        <v>9.455897539951879</v>
      </c>
      <c r="H36" s="36" t="s">
        <v>150</v>
      </c>
      <c r="I36" s="77">
        <v>4</v>
      </c>
      <c r="J36" s="36">
        <f t="shared" si="3"/>
        <v>-4.5897539951878841E-2</v>
      </c>
      <c r="K36" s="41">
        <f t="shared" si="4"/>
        <v>-0.30598359967919231</v>
      </c>
      <c r="M36" s="17" t="s">
        <v>20</v>
      </c>
      <c r="N36" s="18" t="s">
        <v>13</v>
      </c>
      <c r="O36" s="19">
        <v>65</v>
      </c>
      <c r="P36" s="20" t="s">
        <v>18</v>
      </c>
      <c r="Q36" s="19" t="s">
        <v>15</v>
      </c>
      <c r="R36" s="36">
        <f t="shared" si="0"/>
        <v>9.41</v>
      </c>
      <c r="S36" s="36">
        <v>9.4352256738739779</v>
      </c>
      <c r="T36" s="36">
        <v>7.3220328884019525E-2</v>
      </c>
      <c r="U36" s="19" t="s">
        <v>158</v>
      </c>
      <c r="V36" s="36">
        <f t="shared" si="5"/>
        <v>-2.5225673873977783E-2</v>
      </c>
      <c r="W36" s="41">
        <f t="shared" si="2"/>
        <v>-0.34451735274140971</v>
      </c>
    </row>
    <row r="37" spans="1:23" x14ac:dyDescent="0.25">
      <c r="A37" s="17" t="s">
        <v>19</v>
      </c>
      <c r="B37" s="18" t="s">
        <v>13</v>
      </c>
      <c r="C37" s="19">
        <v>66</v>
      </c>
      <c r="D37" s="20" t="s">
        <v>18</v>
      </c>
      <c r="E37" s="19" t="s">
        <v>15</v>
      </c>
      <c r="F37" s="58">
        <v>16.29</v>
      </c>
      <c r="G37" s="36">
        <v>16.399466708811619</v>
      </c>
      <c r="H37" s="36" t="s">
        <v>150</v>
      </c>
      <c r="I37" s="77">
        <v>4</v>
      </c>
      <c r="J37" s="36">
        <f t="shared" si="3"/>
        <v>-0.10946670881162035</v>
      </c>
      <c r="K37" s="41">
        <f t="shared" si="4"/>
        <v>-0.7297780587441357</v>
      </c>
      <c r="M37" s="17" t="s">
        <v>19</v>
      </c>
      <c r="N37" s="18" t="s">
        <v>13</v>
      </c>
      <c r="O37" s="19">
        <v>66</v>
      </c>
      <c r="P37" s="20" t="s">
        <v>18</v>
      </c>
      <c r="Q37" s="19" t="s">
        <v>15</v>
      </c>
      <c r="R37" s="36">
        <f t="shared" si="0"/>
        <v>16.29</v>
      </c>
      <c r="S37" s="36">
        <v>16.400843843434167</v>
      </c>
      <c r="T37" s="36">
        <v>0.12195036770689485</v>
      </c>
      <c r="U37" s="19" t="s">
        <v>158</v>
      </c>
      <c r="V37" s="36">
        <f t="shared" si="5"/>
        <v>-0.11084384343416787</v>
      </c>
      <c r="W37" s="41">
        <f t="shared" si="2"/>
        <v>-0.90892586482870408</v>
      </c>
    </row>
    <row r="38" spans="1:23" x14ac:dyDescent="0.25">
      <c r="A38" s="17" t="s">
        <v>17</v>
      </c>
      <c r="B38" s="18" t="s">
        <v>13</v>
      </c>
      <c r="C38" s="19">
        <v>67</v>
      </c>
      <c r="D38" s="20" t="s">
        <v>18</v>
      </c>
      <c r="E38" s="19" t="s">
        <v>15</v>
      </c>
      <c r="F38" s="58">
        <v>10.66</v>
      </c>
      <c r="G38" s="36">
        <v>10.709940607893612</v>
      </c>
      <c r="H38" s="36" t="s">
        <v>150</v>
      </c>
      <c r="I38" s="77">
        <v>4</v>
      </c>
      <c r="J38" s="36">
        <f t="shared" si="3"/>
        <v>-4.994060789361221E-2</v>
      </c>
      <c r="K38" s="41">
        <f t="shared" si="4"/>
        <v>-0.33293738595741473</v>
      </c>
      <c r="M38" s="17" t="s">
        <v>17</v>
      </c>
      <c r="N38" s="18" t="s">
        <v>13</v>
      </c>
      <c r="O38" s="19">
        <v>67</v>
      </c>
      <c r="P38" s="20" t="s">
        <v>18</v>
      </c>
      <c r="Q38" s="19" t="s">
        <v>15</v>
      </c>
      <c r="R38" s="36">
        <f t="shared" si="0"/>
        <v>10.66</v>
      </c>
      <c r="S38" s="36">
        <v>10.707333291057745</v>
      </c>
      <c r="T38" s="36">
        <v>7.5038990425411886E-2</v>
      </c>
      <c r="U38" s="19" t="s">
        <v>158</v>
      </c>
      <c r="V38" s="36">
        <f t="shared" si="5"/>
        <v>-4.7333291057745086E-2</v>
      </c>
      <c r="W38" s="41">
        <f t="shared" si="2"/>
        <v>-0.6307826210001316</v>
      </c>
    </row>
    <row r="39" spans="1:23" x14ac:dyDescent="0.25">
      <c r="A39" s="75" t="s">
        <v>19</v>
      </c>
      <c r="B39" s="57" t="s">
        <v>13</v>
      </c>
      <c r="C39" s="57">
        <v>68</v>
      </c>
      <c r="D39" s="76" t="s">
        <v>14</v>
      </c>
      <c r="E39" s="57" t="s">
        <v>15</v>
      </c>
      <c r="F39" s="57" t="s">
        <v>152</v>
      </c>
      <c r="G39" s="58" t="s">
        <v>105</v>
      </c>
      <c r="H39" s="58" t="s">
        <v>136</v>
      </c>
      <c r="I39" s="77">
        <v>4</v>
      </c>
      <c r="J39" s="42"/>
      <c r="K39" s="103"/>
      <c r="M39" s="75" t="s">
        <v>19</v>
      </c>
      <c r="N39" s="57" t="s">
        <v>13</v>
      </c>
      <c r="O39" s="57">
        <v>68</v>
      </c>
      <c r="P39" s="76" t="s">
        <v>14</v>
      </c>
      <c r="Q39" s="57" t="s">
        <v>15</v>
      </c>
      <c r="R39" s="36" t="str">
        <f t="shared" si="0"/>
        <v>-</v>
      </c>
      <c r="S39" s="58" t="s">
        <v>235</v>
      </c>
      <c r="T39" s="36" t="s">
        <v>204</v>
      </c>
      <c r="U39" s="57"/>
      <c r="V39" s="77"/>
      <c r="W39" s="103"/>
    </row>
    <row r="40" spans="1:23" ht="15.75" thickBot="1" x14ac:dyDescent="0.3">
      <c r="A40" s="121" t="s">
        <v>17</v>
      </c>
      <c r="B40" s="112" t="s">
        <v>13</v>
      </c>
      <c r="C40" s="112">
        <v>69</v>
      </c>
      <c r="D40" s="119" t="s">
        <v>14</v>
      </c>
      <c r="E40" s="112" t="s">
        <v>15</v>
      </c>
      <c r="F40" s="112" t="s">
        <v>152</v>
      </c>
      <c r="G40" s="116" t="s">
        <v>106</v>
      </c>
      <c r="H40" s="116" t="s">
        <v>137</v>
      </c>
      <c r="I40" s="114">
        <v>4</v>
      </c>
      <c r="J40" s="115"/>
      <c r="K40" s="129"/>
      <c r="M40" s="121" t="s">
        <v>17</v>
      </c>
      <c r="N40" s="112" t="s">
        <v>13</v>
      </c>
      <c r="O40" s="112">
        <v>69</v>
      </c>
      <c r="P40" s="119" t="s">
        <v>14</v>
      </c>
      <c r="Q40" s="112" t="s">
        <v>15</v>
      </c>
      <c r="R40" s="113" t="str">
        <f t="shared" si="0"/>
        <v>-</v>
      </c>
      <c r="S40" s="116" t="s">
        <v>236</v>
      </c>
      <c r="T40" s="113" t="s">
        <v>205</v>
      </c>
      <c r="U40" s="112"/>
      <c r="V40" s="114"/>
      <c r="W40" s="129"/>
    </row>
    <row r="41" spans="1:23" x14ac:dyDescent="0.25">
      <c r="I41" s="38"/>
    </row>
    <row r="42" spans="1:23" x14ac:dyDescent="0.25">
      <c r="I42" s="38"/>
    </row>
    <row r="43" spans="1:23" x14ac:dyDescent="0.25">
      <c r="I43" s="38"/>
    </row>
    <row r="44" spans="1:23" x14ac:dyDescent="0.25">
      <c r="I44" s="38"/>
    </row>
    <row r="45" spans="1:23" x14ac:dyDescent="0.25">
      <c r="I45" s="38"/>
    </row>
    <row r="46" spans="1:23" x14ac:dyDescent="0.25">
      <c r="I46" s="38"/>
    </row>
    <row r="47" spans="1:23" x14ac:dyDescent="0.25">
      <c r="I47" s="38"/>
    </row>
    <row r="48" spans="1:23" x14ac:dyDescent="0.25">
      <c r="I48" s="38"/>
    </row>
    <row r="49" spans="9:9" x14ac:dyDescent="0.25">
      <c r="I49" s="38"/>
    </row>
    <row r="50" spans="9:9" x14ac:dyDescent="0.25">
      <c r="I50" s="38"/>
    </row>
    <row r="51" spans="9:9" x14ac:dyDescent="0.25">
      <c r="I51" s="38"/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72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42578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644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93.94</v>
      </c>
      <c r="G14" s="70">
        <v>95.268288102324206</v>
      </c>
      <c r="H14" s="70">
        <f>G14*0.04</f>
        <v>3.8107315240929682</v>
      </c>
      <c r="I14" s="67"/>
      <c r="J14" s="71">
        <f>((F14-G14)/G14)*100</f>
        <v>-1.3942604919042341</v>
      </c>
      <c r="K14" s="41">
        <f>(F14-G14)/(G14*0.04)</f>
        <v>-0.34856512297605852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139.26</v>
      </c>
      <c r="G15" s="70">
        <v>139.52000000000001</v>
      </c>
      <c r="H15" s="70">
        <f>1</f>
        <v>1</v>
      </c>
      <c r="I15" s="67"/>
      <c r="J15" s="96">
        <f>F15-G15</f>
        <v>-0.26000000000001933</v>
      </c>
      <c r="K15" s="41">
        <f>(F15-G15)/1</f>
        <v>-0.26000000000001933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5.1100000000000003</v>
      </c>
      <c r="G16" s="70">
        <v>5.3002435759407716</v>
      </c>
      <c r="H16" s="70">
        <f>((12.5-0.53*G16)/200)*G16</f>
        <v>0.25681988129089944</v>
      </c>
      <c r="I16" s="67"/>
      <c r="J16" s="71">
        <f t="shared" ref="J16:J30" si="0">((F16-G16)/G16)*100</f>
        <v>-3.5893364751072556</v>
      </c>
      <c r="K16" s="41">
        <f>(F16-G16)/((12.5-0.53*G16)/2/100*G16)</f>
        <v>-0.74076654418075472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5.23</v>
      </c>
      <c r="G17" s="70">
        <v>5.303806166546984</v>
      </c>
      <c r="H17" s="70">
        <f>((12.5-0.53*G17)/200)*G17</f>
        <v>0.25694243180058668</v>
      </c>
      <c r="I17" s="67"/>
      <c r="J17" s="71">
        <f t="shared" si="0"/>
        <v>-1.3915698317277438</v>
      </c>
      <c r="K17" s="41">
        <f t="shared" ref="K17:K20" si="1">(F17-G17)/((12.5-0.53*G17)/2/100*G17)</f>
        <v>-0.28724787116619427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2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14.6</v>
      </c>
      <c r="G19" s="70">
        <v>14.505478303296753</v>
      </c>
      <c r="H19" s="70">
        <f>((12.5-0.53*G19)/200)*G19</f>
        <v>0.34900880681640295</v>
      </c>
      <c r="I19" s="67"/>
      <c r="J19" s="71">
        <f t="shared" si="0"/>
        <v>0.65162757633275659</v>
      </c>
      <c r="K19" s="41">
        <f t="shared" si="1"/>
        <v>0.27082897295760766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14.96</v>
      </c>
      <c r="G20" s="70">
        <v>14.627597186497177</v>
      </c>
      <c r="H20" s="70">
        <f>((12.5-0.53*G20)/200)*G20</f>
        <v>0.34721333561246026</v>
      </c>
      <c r="I20" s="67"/>
      <c r="J20" s="71">
        <f t="shared" si="0"/>
        <v>2.2724361989518509</v>
      </c>
      <c r="K20" s="41">
        <f t="shared" si="1"/>
        <v>0.95734460462611204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2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8.34</v>
      </c>
      <c r="G22" s="70">
        <v>8.5148494154827699</v>
      </c>
      <c r="H22" s="70">
        <f>G22*0.075</f>
        <v>0.63861370616120772</v>
      </c>
      <c r="I22" s="67"/>
      <c r="J22" s="71">
        <f t="shared" si="0"/>
        <v>-2.0534645646796386</v>
      </c>
      <c r="K22" s="41">
        <f>(F22-G22)/(G22*0.075)</f>
        <v>-0.27379527529061848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ht="14.25" customHeight="1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5.1899999999999809</v>
      </c>
      <c r="G23" s="58">
        <v>5.4484238014928588</v>
      </c>
      <c r="H23" s="36">
        <f t="shared" ref="H23:H25" si="2">G23*0.075</f>
        <v>0.40863178511196441</v>
      </c>
      <c r="I23" s="19"/>
      <c r="J23" s="42">
        <f t="shared" si="0"/>
        <v>-4.7430928816893845</v>
      </c>
      <c r="K23" s="41">
        <f>(F23-G23)/(G23*0.075)</f>
        <v>-0.63241238422525115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12.630000000000003</v>
      </c>
      <c r="G24" s="58">
        <v>12.624155268584092</v>
      </c>
      <c r="H24" s="36">
        <f t="shared" si="2"/>
        <v>0.94681164514380689</v>
      </c>
      <c r="I24" s="77"/>
      <c r="J24" s="42">
        <f t="shared" si="0"/>
        <v>4.6298000076532835E-2</v>
      </c>
      <c r="K24" s="41">
        <f t="shared" ref="K24:K25" si="3">(F24-G24)/(G24*0.075)</f>
        <v>6.1730666768710449E-3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19.416666666666668</v>
      </c>
      <c r="G25" s="58">
        <v>19.355189369513614</v>
      </c>
      <c r="H25" s="36">
        <f t="shared" si="2"/>
        <v>1.451639202713521</v>
      </c>
      <c r="I25" s="77"/>
      <c r="J25" s="42">
        <f t="shared" si="0"/>
        <v>0.31762694737509078</v>
      </c>
      <c r="K25" s="41">
        <f t="shared" si="3"/>
        <v>4.2350259650012101E-2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 t="s">
        <v>153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 t="s">
        <v>153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92.256666666666661</v>
      </c>
      <c r="G28" s="36">
        <v>96.448833820696819</v>
      </c>
      <c r="H28" s="36">
        <f>G28*0.05</f>
        <v>4.8224416910348413</v>
      </c>
      <c r="I28" s="77"/>
      <c r="J28" s="42">
        <f t="shared" si="0"/>
        <v>-4.3465192765561129</v>
      </c>
      <c r="K28" s="41">
        <f>(F28-G28)/(G28*0.05)</f>
        <v>-0.86930385531122245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113.99333333333333</v>
      </c>
      <c r="G29" s="36">
        <v>113.93592420394762</v>
      </c>
      <c r="H29" s="36">
        <f t="shared" ref="H29:H30" si="4">G29*0.05</f>
        <v>5.6967962101973812</v>
      </c>
      <c r="I29" s="77"/>
      <c r="J29" s="42">
        <f t="shared" si="0"/>
        <v>5.0387206481899635E-2</v>
      </c>
      <c r="K29" s="41">
        <f t="shared" ref="K29:K30" si="5">(F29-G29)/(G29*0.05)</f>
        <v>1.0077441296379927E-2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153.15666666666664</v>
      </c>
      <c r="G30" s="36">
        <v>153.24241182768043</v>
      </c>
      <c r="H30" s="36">
        <f t="shared" si="4"/>
        <v>7.6621205913840216</v>
      </c>
      <c r="I30" s="77"/>
      <c r="J30" s="42">
        <f t="shared" si="0"/>
        <v>-5.5953935983603299E-2</v>
      </c>
      <c r="K30" s="41">
        <f t="shared" si="5"/>
        <v>-1.119078719672066E-2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 t="s">
        <v>153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 t="s">
        <v>153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>
        <v>55.1</v>
      </c>
      <c r="G33" s="70" t="s">
        <v>86</v>
      </c>
      <c r="H33" s="70" t="s">
        <v>117</v>
      </c>
      <c r="I33" s="78">
        <v>4</v>
      </c>
      <c r="J33" s="78">
        <v>5</v>
      </c>
      <c r="K33" s="41">
        <v>0.68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>
        <f t="shared" ref="R33:R72" si="6">F33</f>
        <v>55.1</v>
      </c>
      <c r="S33" s="70" t="s">
        <v>207</v>
      </c>
      <c r="T33" s="70" t="s">
        <v>160</v>
      </c>
      <c r="U33" s="67" t="s">
        <v>158</v>
      </c>
      <c r="V33" s="78">
        <f>((R33-S33)/S33)*100</f>
        <v>4.2770628311884895</v>
      </c>
      <c r="W33" s="41">
        <f>(R33-S33)/T33</f>
        <v>1.0772163965681594</v>
      </c>
    </row>
    <row r="34" spans="1:23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78.5</v>
      </c>
      <c r="G34" s="70" t="s">
        <v>87</v>
      </c>
      <c r="H34" s="70" t="s">
        <v>118</v>
      </c>
      <c r="I34" s="78">
        <v>4</v>
      </c>
      <c r="J34" s="78">
        <v>2</v>
      </c>
      <c r="K34" s="41">
        <v>0.33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si="6"/>
        <v>78.5</v>
      </c>
      <c r="S34" s="70" t="s">
        <v>208</v>
      </c>
      <c r="T34" s="70" t="s">
        <v>161</v>
      </c>
      <c r="U34" s="67" t="s">
        <v>158</v>
      </c>
      <c r="V34" s="78">
        <f t="shared" ref="V34:V72" si="7">((R34-S34)/S34)*100</f>
        <v>1.6444386896283776</v>
      </c>
      <c r="W34" s="41">
        <f t="shared" ref="W34:W72" si="8">(R34-S34)/T34</f>
        <v>0.57258791704237877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101</v>
      </c>
      <c r="G35" s="70" t="s">
        <v>88</v>
      </c>
      <c r="H35" s="70" t="s">
        <v>119</v>
      </c>
      <c r="I35" s="78">
        <v>4</v>
      </c>
      <c r="J35" s="78">
        <v>2.4860476915271468</v>
      </c>
      <c r="K35" s="41">
        <v>0.33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6"/>
        <v>101</v>
      </c>
      <c r="S35" s="70" t="s">
        <v>209</v>
      </c>
      <c r="T35" s="70" t="s">
        <v>162</v>
      </c>
      <c r="U35" s="67" t="s">
        <v>158</v>
      </c>
      <c r="V35" s="78">
        <f t="shared" si="7"/>
        <v>3.040195878392169</v>
      </c>
      <c r="W35" s="41">
        <f t="shared" si="8"/>
        <v>1.2616426756985621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33.200000000000003</v>
      </c>
      <c r="G36" s="70">
        <v>30.241951915797795</v>
      </c>
      <c r="H36" s="70"/>
      <c r="I36" s="78"/>
      <c r="J36" s="78"/>
      <c r="K36" s="72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6"/>
        <v>33.200000000000003</v>
      </c>
      <c r="S36" s="70" t="s">
        <v>210</v>
      </c>
      <c r="T36" s="70" t="s">
        <v>163</v>
      </c>
      <c r="U36" s="67" t="s">
        <v>158</v>
      </c>
      <c r="V36" s="78">
        <f t="shared" si="7"/>
        <v>-5.0343249427917565</v>
      </c>
      <c r="W36" s="41">
        <f t="shared" si="8"/>
        <v>-0.76855895196506463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27</v>
      </c>
      <c r="G37" s="70">
        <v>26.30857507937332</v>
      </c>
      <c r="H37" s="70"/>
      <c r="I37" s="78"/>
      <c r="J37" s="78"/>
      <c r="K37" s="72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6"/>
        <v>27</v>
      </c>
      <c r="S37" s="70" t="s">
        <v>211</v>
      </c>
      <c r="T37" s="70" t="s">
        <v>164</v>
      </c>
      <c r="U37" s="67" t="s">
        <v>158</v>
      </c>
      <c r="V37" s="78">
        <f t="shared" si="7"/>
        <v>-11.678115799803731</v>
      </c>
      <c r="W37" s="41">
        <f t="shared" si="8"/>
        <v>-1.1983887210473314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24.7</v>
      </c>
      <c r="G38" s="70">
        <v>24.694212061323526</v>
      </c>
      <c r="H38" s="70"/>
      <c r="I38" s="78"/>
      <c r="J38" s="78"/>
      <c r="K38" s="72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6"/>
        <v>24.7</v>
      </c>
      <c r="S38" s="70" t="s">
        <v>212</v>
      </c>
      <c r="T38" s="70" t="s">
        <v>165</v>
      </c>
      <c r="U38" s="67" t="s">
        <v>158</v>
      </c>
      <c r="V38" s="78">
        <f t="shared" si="7"/>
        <v>-22.057431366361634</v>
      </c>
      <c r="W38" s="41">
        <f t="shared" si="8"/>
        <v>-1.5192349489241475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194</v>
      </c>
      <c r="G39" s="70">
        <v>192.93104114509083</v>
      </c>
      <c r="H39" s="70"/>
      <c r="I39" s="78"/>
      <c r="J39" s="78"/>
      <c r="K39" s="72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6"/>
        <v>194</v>
      </c>
      <c r="S39" s="70" t="s">
        <v>213</v>
      </c>
      <c r="T39" s="70" t="s">
        <v>166</v>
      </c>
      <c r="U39" s="67" t="s">
        <v>158</v>
      </c>
      <c r="V39" s="78">
        <f t="shared" si="7"/>
        <v>6.0109289617486334</v>
      </c>
      <c r="W39" s="41">
        <f t="shared" si="8"/>
        <v>0.98126672613737731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168</v>
      </c>
      <c r="G40" s="70">
        <v>176.29020253430878</v>
      </c>
      <c r="H40" s="70"/>
      <c r="I40" s="78"/>
      <c r="J40" s="78"/>
      <c r="K40" s="72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6"/>
        <v>168</v>
      </c>
      <c r="S40" s="70" t="s">
        <v>214</v>
      </c>
      <c r="T40" s="70" t="s">
        <v>167</v>
      </c>
      <c r="U40" s="67" t="s">
        <v>158</v>
      </c>
      <c r="V40" s="78">
        <f t="shared" si="7"/>
        <v>4.3478260869565215</v>
      </c>
      <c r="W40" s="41">
        <f t="shared" si="8"/>
        <v>0.99729306168969933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210</v>
      </c>
      <c r="G41" s="70">
        <v>214.02387340018916</v>
      </c>
      <c r="H41" s="70"/>
      <c r="I41" s="78"/>
      <c r="J41" s="78"/>
      <c r="K41" s="72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6"/>
        <v>210</v>
      </c>
      <c r="S41" s="70" t="s">
        <v>215</v>
      </c>
      <c r="T41" s="70" t="s">
        <v>168</v>
      </c>
      <c r="U41" s="67" t="s">
        <v>158</v>
      </c>
      <c r="V41" s="78">
        <f t="shared" si="7"/>
        <v>7.4718526100307034</v>
      </c>
      <c r="W41" s="41">
        <f t="shared" si="8"/>
        <v>1.3224637681159417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83</v>
      </c>
      <c r="G42" s="70">
        <v>110.57247603623772</v>
      </c>
      <c r="H42" s="70"/>
      <c r="I42" s="78"/>
      <c r="J42" s="78"/>
      <c r="K42" s="72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6"/>
        <v>83</v>
      </c>
      <c r="S42" s="70" t="s">
        <v>216</v>
      </c>
      <c r="T42" s="70" t="s">
        <v>169</v>
      </c>
      <c r="U42" s="67" t="s">
        <v>158</v>
      </c>
      <c r="V42" s="101">
        <f t="shared" si="7"/>
        <v>-10.114793155728831</v>
      </c>
      <c r="W42" s="106">
        <f t="shared" si="8"/>
        <v>-2.5366648560564919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261</v>
      </c>
      <c r="G43" s="70">
        <v>127.91645230446296</v>
      </c>
      <c r="H43" s="70"/>
      <c r="I43" s="78"/>
      <c r="J43" s="78"/>
      <c r="K43" s="72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110</v>
      </c>
      <c r="S43" s="70" t="s">
        <v>217</v>
      </c>
      <c r="T43" s="70" t="s">
        <v>170</v>
      </c>
      <c r="U43" s="67" t="s">
        <v>158</v>
      </c>
      <c r="V43" s="78">
        <f>((R43-S43)/S43)*100</f>
        <v>-9.0826521344227362E-2</v>
      </c>
      <c r="W43" s="41">
        <f t="shared" si="8"/>
        <v>-2.4271844660192794E-2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79.099999999999994</v>
      </c>
      <c r="G44" s="70">
        <v>104.55454867058305</v>
      </c>
      <c r="H44" s="70"/>
      <c r="I44" s="78"/>
      <c r="J44" s="78"/>
      <c r="K44" s="72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6"/>
        <v>79.099999999999994</v>
      </c>
      <c r="S44" s="70" t="s">
        <v>218</v>
      </c>
      <c r="T44" s="70" t="s">
        <v>171</v>
      </c>
      <c r="U44" s="67" t="s">
        <v>158</v>
      </c>
      <c r="V44" s="101">
        <f t="shared" si="7"/>
        <v>-9.1952703478360753</v>
      </c>
      <c r="W44" s="106">
        <f t="shared" si="8"/>
        <v>-2.6040312093628106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56.8</v>
      </c>
      <c r="G45" s="70" t="s">
        <v>86</v>
      </c>
      <c r="H45" s="70" t="s">
        <v>117</v>
      </c>
      <c r="I45" s="78">
        <v>4</v>
      </c>
      <c r="J45" s="78">
        <v>8</v>
      </c>
      <c r="K45" s="41">
        <v>1.1100000000000001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6"/>
        <v>56.8</v>
      </c>
      <c r="S45" s="70" t="s">
        <v>219</v>
      </c>
      <c r="T45" s="70" t="s">
        <v>172</v>
      </c>
      <c r="U45" s="67" t="s">
        <v>158</v>
      </c>
      <c r="V45" s="78">
        <f t="shared" si="7"/>
        <v>6.4467766116941494</v>
      </c>
      <c r="W45" s="41">
        <f t="shared" si="8"/>
        <v>1.5495495495495484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164</v>
      </c>
      <c r="G46" s="36" t="s">
        <v>89</v>
      </c>
      <c r="H46" s="36" t="s">
        <v>120</v>
      </c>
      <c r="I46" s="77">
        <v>4</v>
      </c>
      <c r="J46" s="77">
        <v>10</v>
      </c>
      <c r="K46" s="41">
        <v>1.33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6"/>
        <v>164</v>
      </c>
      <c r="S46" s="36" t="s">
        <v>220</v>
      </c>
      <c r="T46" s="36" t="s">
        <v>173</v>
      </c>
      <c r="U46" s="19" t="s">
        <v>158</v>
      </c>
      <c r="V46" s="77">
        <f t="shared" si="7"/>
        <v>9.8459477561955708</v>
      </c>
      <c r="W46" s="99">
        <f t="shared" si="8"/>
        <v>3.2479010163499757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152</v>
      </c>
      <c r="G47" s="36" t="s">
        <v>90</v>
      </c>
      <c r="H47" s="36" t="s">
        <v>121</v>
      </c>
      <c r="I47" s="77">
        <v>4</v>
      </c>
      <c r="J47" s="77">
        <v>10</v>
      </c>
      <c r="K47" s="41">
        <v>1.28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6"/>
        <v>152</v>
      </c>
      <c r="S47" s="36" t="s">
        <v>221</v>
      </c>
      <c r="T47" s="36" t="s">
        <v>174</v>
      </c>
      <c r="U47" s="19" t="s">
        <v>158</v>
      </c>
      <c r="V47" s="77">
        <f t="shared" si="7"/>
        <v>9.4312455003599673</v>
      </c>
      <c r="W47" s="99">
        <f t="shared" si="8"/>
        <v>3.3030761472516375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92</v>
      </c>
      <c r="G48" s="36" t="s">
        <v>91</v>
      </c>
      <c r="H48" s="36" t="s">
        <v>122</v>
      </c>
      <c r="I48" s="77">
        <v>4</v>
      </c>
      <c r="J48" s="77">
        <v>15</v>
      </c>
      <c r="K48" s="40">
        <v>1.96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6"/>
        <v>92</v>
      </c>
      <c r="S48" s="36" t="s">
        <v>222</v>
      </c>
      <c r="T48" s="36" t="s">
        <v>175</v>
      </c>
      <c r="U48" s="19" t="s">
        <v>158</v>
      </c>
      <c r="V48" s="77">
        <f t="shared" si="7"/>
        <v>13.664442797133683</v>
      </c>
      <c r="W48" s="99">
        <f t="shared" si="8"/>
        <v>3.7670299727520447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34</v>
      </c>
      <c r="G49" s="36" t="s">
        <v>92</v>
      </c>
      <c r="H49" s="36" t="s">
        <v>123</v>
      </c>
      <c r="I49" s="77">
        <v>4</v>
      </c>
      <c r="J49" s="77">
        <v>15</v>
      </c>
      <c r="K49" s="40">
        <v>1.99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6"/>
        <v>34</v>
      </c>
      <c r="S49" s="36" t="s">
        <v>223</v>
      </c>
      <c r="T49" s="36" t="s">
        <v>176</v>
      </c>
      <c r="U49" s="19" t="s">
        <v>158</v>
      </c>
      <c r="V49" s="77">
        <f t="shared" si="7"/>
        <v>11.915734035549708</v>
      </c>
      <c r="W49" s="41">
        <f t="shared" si="8"/>
        <v>1.8292066700353717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60</v>
      </c>
      <c r="G50" s="36" t="s">
        <v>93</v>
      </c>
      <c r="H50" s="36" t="s">
        <v>124</v>
      </c>
      <c r="I50" s="77">
        <v>4</v>
      </c>
      <c r="J50" s="77">
        <v>-7</v>
      </c>
      <c r="K50" s="40">
        <v>-0.89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6"/>
        <v>60</v>
      </c>
      <c r="S50" s="36" t="s">
        <v>224</v>
      </c>
      <c r="T50" s="36" t="s">
        <v>177</v>
      </c>
      <c r="U50" s="19" t="s">
        <v>158</v>
      </c>
      <c r="V50" s="77">
        <f t="shared" si="7"/>
        <v>-4.3672298374242944</v>
      </c>
      <c r="W50" s="41">
        <f t="shared" si="8"/>
        <v>-0.72429288924134339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104</v>
      </c>
      <c r="G51" s="36" t="s">
        <v>94</v>
      </c>
      <c r="H51" s="36" t="s">
        <v>125</v>
      </c>
      <c r="I51" s="77">
        <v>4</v>
      </c>
      <c r="J51" s="77">
        <v>-4</v>
      </c>
      <c r="K51" s="40">
        <v>-0.51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6"/>
        <v>104</v>
      </c>
      <c r="S51" s="36" t="s">
        <v>112</v>
      </c>
      <c r="T51" s="36" t="s">
        <v>178</v>
      </c>
      <c r="U51" s="19" t="s">
        <v>158</v>
      </c>
      <c r="V51" s="77">
        <f t="shared" si="7"/>
        <v>-1.5151515151515098</v>
      </c>
      <c r="W51" s="41">
        <f t="shared" si="8"/>
        <v>-0.33578174186778476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117</v>
      </c>
      <c r="G52" s="36" t="s">
        <v>95</v>
      </c>
      <c r="H52" s="36" t="s">
        <v>126</v>
      </c>
      <c r="I52" s="77">
        <v>4</v>
      </c>
      <c r="J52" s="77">
        <v>1</v>
      </c>
      <c r="K52" s="40">
        <v>0.1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6"/>
        <v>117</v>
      </c>
      <c r="S52" s="36" t="s">
        <v>225</v>
      </c>
      <c r="T52" s="36" t="s">
        <v>179</v>
      </c>
      <c r="U52" s="19" t="s">
        <v>158</v>
      </c>
      <c r="V52" s="77">
        <f t="shared" si="7"/>
        <v>-0.17064846416382495</v>
      </c>
      <c r="W52" s="41">
        <f t="shared" si="8"/>
        <v>-4.7303689687796323E-2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>
        <v>44</v>
      </c>
      <c r="G53" s="36" t="s">
        <v>96</v>
      </c>
      <c r="H53" s="36" t="s">
        <v>127</v>
      </c>
      <c r="I53" s="77">
        <v>4</v>
      </c>
      <c r="J53" s="77">
        <v>-4</v>
      </c>
      <c r="K53" s="40">
        <v>-0.51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>
        <f t="shared" si="6"/>
        <v>44</v>
      </c>
      <c r="S53" s="36" t="s">
        <v>226</v>
      </c>
      <c r="T53" s="36" t="s">
        <v>180</v>
      </c>
      <c r="U53" s="19" t="s">
        <v>158</v>
      </c>
      <c r="V53" s="77">
        <f t="shared" si="7"/>
        <v>-4.4309296264118139</v>
      </c>
      <c r="W53" s="41">
        <f t="shared" si="8"/>
        <v>-0.85930918281381596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108</v>
      </c>
      <c r="G54" s="36" t="s">
        <v>97</v>
      </c>
      <c r="H54" s="36" t="s">
        <v>128</v>
      </c>
      <c r="I54" s="77">
        <v>4</v>
      </c>
      <c r="J54" s="77">
        <v>-5</v>
      </c>
      <c r="K54" s="40">
        <v>-0.66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6"/>
        <v>108</v>
      </c>
      <c r="S54" s="36" t="s">
        <v>227</v>
      </c>
      <c r="T54" s="36" t="s">
        <v>181</v>
      </c>
      <c r="U54" s="19" t="s">
        <v>158</v>
      </c>
      <c r="V54" s="77">
        <f t="shared" si="7"/>
        <v>-4.5092838196286422</v>
      </c>
      <c r="W54" s="41">
        <f t="shared" si="8"/>
        <v>-1.207672270897465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>
        <v>28</v>
      </c>
      <c r="G55" s="36" t="s">
        <v>98</v>
      </c>
      <c r="H55" s="36" t="s">
        <v>129</v>
      </c>
      <c r="I55" s="77">
        <v>4</v>
      </c>
      <c r="J55" s="77">
        <v>17</v>
      </c>
      <c r="K55" s="40">
        <v>1.36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>
        <f t="shared" si="6"/>
        <v>28</v>
      </c>
      <c r="S55" s="36" t="s">
        <v>228</v>
      </c>
      <c r="T55" s="36" t="s">
        <v>182</v>
      </c>
      <c r="U55" s="19" t="s">
        <v>158</v>
      </c>
      <c r="V55" s="77">
        <f t="shared" si="7"/>
        <v>8.0246913580246844</v>
      </c>
      <c r="W55" s="41">
        <f t="shared" si="8"/>
        <v>0.64316635745207118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65</v>
      </c>
      <c r="G56" s="36" t="s">
        <v>99</v>
      </c>
      <c r="H56" s="36" t="s">
        <v>130</v>
      </c>
      <c r="I56" s="77">
        <v>4</v>
      </c>
      <c r="J56" s="77">
        <v>2</v>
      </c>
      <c r="K56" s="40">
        <v>0.28000000000000003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6"/>
        <v>65</v>
      </c>
      <c r="S56" s="36" t="s">
        <v>229</v>
      </c>
      <c r="T56" s="36" t="s">
        <v>183</v>
      </c>
      <c r="U56" s="19" t="s">
        <v>158</v>
      </c>
      <c r="V56" s="77">
        <f t="shared" si="7"/>
        <v>3.8836503116509506</v>
      </c>
      <c r="W56" s="41">
        <f t="shared" si="8"/>
        <v>1.2272727272727271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102</v>
      </c>
      <c r="G57" s="36" t="s">
        <v>100</v>
      </c>
      <c r="H57" s="36" t="s">
        <v>131</v>
      </c>
      <c r="I57" s="77">
        <v>4</v>
      </c>
      <c r="J57" s="77">
        <v>4</v>
      </c>
      <c r="K57" s="40">
        <v>0.52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6"/>
        <v>102</v>
      </c>
      <c r="S57" s="36" t="s">
        <v>230</v>
      </c>
      <c r="T57" s="36" t="s">
        <v>184</v>
      </c>
      <c r="U57" s="19" t="s">
        <v>158</v>
      </c>
      <c r="V57" s="77">
        <f t="shared" si="7"/>
        <v>6.4829314124647599</v>
      </c>
      <c r="W57" s="41">
        <f t="shared" si="8"/>
        <v>1.29106029106029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107</v>
      </c>
      <c r="G58" s="36" t="s">
        <v>101</v>
      </c>
      <c r="H58" s="36" t="s">
        <v>132</v>
      </c>
      <c r="I58" s="77">
        <v>4</v>
      </c>
      <c r="J58" s="77">
        <v>5</v>
      </c>
      <c r="K58" s="40">
        <v>0.7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6"/>
        <v>107</v>
      </c>
      <c r="S58" s="36" t="s">
        <v>231</v>
      </c>
      <c r="T58" s="36" t="s">
        <v>185</v>
      </c>
      <c r="U58" s="19" t="s">
        <v>158</v>
      </c>
      <c r="V58" s="77">
        <f t="shared" si="7"/>
        <v>7.5052747915201428</v>
      </c>
      <c r="W58" s="41">
        <f t="shared" si="8"/>
        <v>1.3483754512635377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65</v>
      </c>
      <c r="G59" s="36" t="s">
        <v>102</v>
      </c>
      <c r="H59" s="36" t="s">
        <v>133</v>
      </c>
      <c r="I59" s="77">
        <v>4</v>
      </c>
      <c r="J59" s="77">
        <v>7</v>
      </c>
      <c r="K59" s="40">
        <v>0.9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6"/>
        <v>65</v>
      </c>
      <c r="S59" s="36" t="s">
        <v>232</v>
      </c>
      <c r="T59" s="36" t="s">
        <v>186</v>
      </c>
      <c r="U59" s="19" t="s">
        <v>158</v>
      </c>
      <c r="V59" s="77">
        <f t="shared" si="7"/>
        <v>7.6693722047374564</v>
      </c>
      <c r="W59" s="41">
        <f t="shared" si="8"/>
        <v>1.78351309707242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182</v>
      </c>
      <c r="G60" s="36" t="s">
        <v>103</v>
      </c>
      <c r="H60" s="36" t="s">
        <v>134</v>
      </c>
      <c r="I60" s="77">
        <v>4</v>
      </c>
      <c r="J60" s="77">
        <v>2</v>
      </c>
      <c r="K60" s="41">
        <v>0.25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6"/>
        <v>182</v>
      </c>
      <c r="S60" s="36" t="s">
        <v>233</v>
      </c>
      <c r="T60" s="36" t="s">
        <v>187</v>
      </c>
      <c r="U60" s="19" t="s">
        <v>158</v>
      </c>
      <c r="V60" s="77">
        <f t="shared" si="7"/>
        <v>4.0594625500285844</v>
      </c>
      <c r="W60" s="41">
        <f t="shared" si="8"/>
        <v>1.0409030933880654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66</v>
      </c>
      <c r="G61" s="36" t="s">
        <v>104</v>
      </c>
      <c r="H61" s="36" t="s">
        <v>135</v>
      </c>
      <c r="I61" s="77">
        <v>4</v>
      </c>
      <c r="J61" s="77">
        <v>7</v>
      </c>
      <c r="K61" s="41">
        <v>0.89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6"/>
        <v>66</v>
      </c>
      <c r="S61" s="36" t="s">
        <v>234</v>
      </c>
      <c r="T61" s="36" t="s">
        <v>188</v>
      </c>
      <c r="U61" s="19" t="s">
        <v>158</v>
      </c>
      <c r="V61" s="77">
        <f t="shared" si="7"/>
        <v>8.2144613871126388</v>
      </c>
      <c r="W61" s="41">
        <f t="shared" si="8"/>
        <v>1.4293865905848782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8.3699999999999992</v>
      </c>
      <c r="G62" s="36">
        <v>8.3640900111655085</v>
      </c>
      <c r="H62" s="36" t="s">
        <v>150</v>
      </c>
      <c r="I62" s="77">
        <v>4</v>
      </c>
      <c r="J62" s="36">
        <f>F62-G62</f>
        <v>5.9099888344906759E-3</v>
      </c>
      <c r="K62" s="41">
        <f>(F62-G62)/0.15</f>
        <v>3.9399925563271175E-2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6"/>
        <v>8.3699999999999992</v>
      </c>
      <c r="S62" s="36">
        <v>8.357999943881671</v>
      </c>
      <c r="T62" s="36">
        <v>7.9409177078829649E-2</v>
      </c>
      <c r="U62" s="19" t="s">
        <v>158</v>
      </c>
      <c r="V62" s="36">
        <f>R62-S62</f>
        <v>1.2000056118328217E-2</v>
      </c>
      <c r="W62" s="41">
        <f t="shared" si="8"/>
        <v>0.15111674191530455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3.89</v>
      </c>
      <c r="G63" s="36">
        <v>3.866519805982215</v>
      </c>
      <c r="H63" s="36" t="s">
        <v>150</v>
      </c>
      <c r="I63" s="77">
        <v>4</v>
      </c>
      <c r="J63" s="36">
        <f t="shared" ref="J63:J70" si="9">F63-G63</f>
        <v>2.3480194017785117E-2</v>
      </c>
      <c r="K63" s="41">
        <f t="shared" ref="K63:K70" si="10">(F63-G63)/0.15</f>
        <v>0.15653462678523411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6"/>
        <v>3.89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1">R63-S63</f>
        <v>2.2307692288070946E-2</v>
      </c>
      <c r="W63" s="41">
        <f>(R63-S63)/T63</f>
        <v>0.3822881241817232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16.7</v>
      </c>
      <c r="G64" s="36">
        <v>16.69650626298165</v>
      </c>
      <c r="H64" s="36" t="s">
        <v>150</v>
      </c>
      <c r="I64" s="77">
        <v>4</v>
      </c>
      <c r="J64" s="36">
        <f t="shared" si="9"/>
        <v>3.4937370183492078E-3</v>
      </c>
      <c r="K64" s="41">
        <f t="shared" si="10"/>
        <v>2.3291580122328053E-2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6"/>
        <v>16.7</v>
      </c>
      <c r="S64" s="36">
        <v>16.686669220914499</v>
      </c>
      <c r="T64" s="36">
        <v>0.1133033880030711</v>
      </c>
      <c r="U64" s="19" t="s">
        <v>158</v>
      </c>
      <c r="V64" s="36">
        <f t="shared" si="11"/>
        <v>1.3330779085499955E-2</v>
      </c>
      <c r="W64" s="41">
        <f t="shared" si="8"/>
        <v>0.11765560871964943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10.08</v>
      </c>
      <c r="G65" s="36">
        <v>10.078694627137128</v>
      </c>
      <c r="H65" s="36" t="s">
        <v>150</v>
      </c>
      <c r="I65" s="77">
        <v>4</v>
      </c>
      <c r="J65" s="36">
        <f t="shared" si="9"/>
        <v>1.3053728628715788E-3</v>
      </c>
      <c r="K65" s="41">
        <f t="shared" si="10"/>
        <v>8.7024857524771928E-3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6"/>
        <v>10.08</v>
      </c>
      <c r="S65" s="36">
        <v>10.070588239999999</v>
      </c>
      <c r="T65" s="36">
        <v>8.4510473000000003E-2</v>
      </c>
      <c r="U65" s="19" t="s">
        <v>158</v>
      </c>
      <c r="V65" s="36">
        <f t="shared" si="11"/>
        <v>9.4117600000007684E-3</v>
      </c>
      <c r="W65" s="41">
        <f t="shared" si="8"/>
        <v>0.11136797210921738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10.08</v>
      </c>
      <c r="G66" s="36">
        <v>10.100027975374001</v>
      </c>
      <c r="H66" s="36" t="s">
        <v>150</v>
      </c>
      <c r="I66" s="77">
        <v>4</v>
      </c>
      <c r="J66" s="36">
        <f t="shared" si="9"/>
        <v>-2.0027975374000917E-2</v>
      </c>
      <c r="K66" s="41">
        <f t="shared" si="10"/>
        <v>-0.13351983582667279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6"/>
        <v>10.08</v>
      </c>
      <c r="S66" s="36">
        <v>10.081711761974656</v>
      </c>
      <c r="T66" s="36">
        <v>7.4068248910736573E-2</v>
      </c>
      <c r="U66" s="19" t="s">
        <v>158</v>
      </c>
      <c r="V66" s="36">
        <f t="shared" si="11"/>
        <v>-1.7117619746560564E-3</v>
      </c>
      <c r="W66" s="41">
        <f t="shared" si="8"/>
        <v>-2.3110604068944416E-2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3.98</v>
      </c>
      <c r="G67" s="36">
        <v>3.9629151068711499</v>
      </c>
      <c r="H67" s="36" t="s">
        <v>150</v>
      </c>
      <c r="I67" s="77">
        <v>4</v>
      </c>
      <c r="J67" s="36">
        <f t="shared" si="9"/>
        <v>1.7084893128850087E-2</v>
      </c>
      <c r="K67" s="41">
        <f t="shared" si="10"/>
        <v>0.11389928752566725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6"/>
        <v>3.98</v>
      </c>
      <c r="S67" s="36">
        <v>3.9540000097229457</v>
      </c>
      <c r="T67" s="36">
        <v>6.1038150127150408E-2</v>
      </c>
      <c r="U67" s="19" t="s">
        <v>158</v>
      </c>
      <c r="V67" s="36">
        <f t="shared" si="11"/>
        <v>2.5999990277054241E-2</v>
      </c>
      <c r="W67" s="41">
        <f t="shared" si="8"/>
        <v>0.42596294649973632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9.44</v>
      </c>
      <c r="G68" s="36">
        <v>9.455897539951879</v>
      </c>
      <c r="H68" s="36" t="s">
        <v>150</v>
      </c>
      <c r="I68" s="77">
        <v>4</v>
      </c>
      <c r="J68" s="36">
        <f t="shared" si="9"/>
        <v>-1.589753995187948E-2</v>
      </c>
      <c r="K68" s="41">
        <f t="shared" si="10"/>
        <v>-0.10598359967919654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6"/>
        <v>9.44</v>
      </c>
      <c r="S68" s="36">
        <v>9.4352256738739779</v>
      </c>
      <c r="T68" s="36">
        <v>7.3220328884019525E-2</v>
      </c>
      <c r="U68" s="19" t="s">
        <v>158</v>
      </c>
      <c r="V68" s="36">
        <f t="shared" si="11"/>
        <v>4.7743261260215775E-3</v>
      </c>
      <c r="W68" s="41">
        <f t="shared" si="8"/>
        <v>6.5204925992398577E-2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16.39</v>
      </c>
      <c r="G69" s="36">
        <v>16.399466708811619</v>
      </c>
      <c r="H69" s="36" t="s">
        <v>150</v>
      </c>
      <c r="I69" s="77">
        <v>4</v>
      </c>
      <c r="J69" s="36">
        <f t="shared" si="9"/>
        <v>-9.4667088116189291E-3</v>
      </c>
      <c r="K69" s="41">
        <f t="shared" si="10"/>
        <v>-6.3111392077459527E-2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6"/>
        <v>16.39</v>
      </c>
      <c r="S69" s="36">
        <v>16.400843843434167</v>
      </c>
      <c r="T69" s="36">
        <v>0.12195036770689485</v>
      </c>
      <c r="U69" s="19" t="s">
        <v>158</v>
      </c>
      <c r="V69" s="36">
        <f t="shared" si="11"/>
        <v>-1.0843843434166445E-2</v>
      </c>
      <c r="W69" s="41">
        <f t="shared" si="8"/>
        <v>-8.8920137249847375E-2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10.7</v>
      </c>
      <c r="G70" s="36">
        <v>10.709940607893612</v>
      </c>
      <c r="H70" s="36" t="s">
        <v>150</v>
      </c>
      <c r="I70" s="77">
        <v>4</v>
      </c>
      <c r="J70" s="36">
        <f t="shared" si="9"/>
        <v>-9.9406078936130626E-3</v>
      </c>
      <c r="K70" s="41">
        <f t="shared" si="10"/>
        <v>-6.627071929075376E-2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6"/>
        <v>10.7</v>
      </c>
      <c r="S70" s="36">
        <v>10.707333291057745</v>
      </c>
      <c r="T70" s="36">
        <v>7.5038990425411886E-2</v>
      </c>
      <c r="U70" s="19" t="s">
        <v>158</v>
      </c>
      <c r="V70" s="36">
        <f t="shared" si="11"/>
        <v>-7.3332910577459387E-3</v>
      </c>
      <c r="W70" s="41">
        <f t="shared" si="8"/>
        <v>-9.7726408846547139E-2</v>
      </c>
    </row>
    <row r="71" spans="1:23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6.33</v>
      </c>
      <c r="G71" s="58" t="s">
        <v>105</v>
      </c>
      <c r="H71" s="58" t="s">
        <v>136</v>
      </c>
      <c r="I71" s="77">
        <v>4</v>
      </c>
      <c r="J71" s="42">
        <v>6.1368209255533133</v>
      </c>
      <c r="K71" s="41">
        <f>(F71-G71)/H71</f>
        <v>0.81824279007377532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6"/>
        <v>6.33</v>
      </c>
      <c r="S71" s="58" t="s">
        <v>235</v>
      </c>
      <c r="T71" s="36" t="s">
        <v>204</v>
      </c>
      <c r="U71" s="57" t="s">
        <v>158</v>
      </c>
      <c r="V71" s="77">
        <f t="shared" si="7"/>
        <v>5.4648450516494549</v>
      </c>
      <c r="W71" s="41">
        <f t="shared" si="8"/>
        <v>1.749333333333335</v>
      </c>
    </row>
    <row r="72" spans="1:23" ht="15.75" thickBot="1" x14ac:dyDescent="0.3">
      <c r="A72" s="121" t="s">
        <v>17</v>
      </c>
      <c r="B72" s="112" t="s">
        <v>13</v>
      </c>
      <c r="C72" s="112">
        <v>69</v>
      </c>
      <c r="D72" s="119" t="s">
        <v>14</v>
      </c>
      <c r="E72" s="112" t="s">
        <v>15</v>
      </c>
      <c r="F72" s="112">
        <v>6.23</v>
      </c>
      <c r="G72" s="116" t="s">
        <v>106</v>
      </c>
      <c r="H72" s="116" t="s">
        <v>137</v>
      </c>
      <c r="I72" s="114">
        <v>4</v>
      </c>
      <c r="J72" s="115">
        <v>4.6706989247311901</v>
      </c>
      <c r="K72" s="43">
        <f>(F72-G72)/H72</f>
        <v>0.62275985663082545</v>
      </c>
      <c r="M72" s="121" t="s">
        <v>17</v>
      </c>
      <c r="N72" s="112" t="s">
        <v>13</v>
      </c>
      <c r="O72" s="112">
        <v>69</v>
      </c>
      <c r="P72" s="119" t="s">
        <v>14</v>
      </c>
      <c r="Q72" s="112" t="s">
        <v>15</v>
      </c>
      <c r="R72" s="113">
        <f t="shared" si="6"/>
        <v>6.23</v>
      </c>
      <c r="S72" s="116" t="s">
        <v>236</v>
      </c>
      <c r="T72" s="113" t="s">
        <v>205</v>
      </c>
      <c r="U72" s="112" t="s">
        <v>158</v>
      </c>
      <c r="V72" s="114">
        <f t="shared" si="7"/>
        <v>5.6290267887419594</v>
      </c>
      <c r="W72" s="43">
        <f t="shared" si="8"/>
        <v>1.7575436739015391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67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14" style="9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10.7109375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42578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685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35.9</v>
      </c>
      <c r="G14" s="70">
        <v>35.196665355534044</v>
      </c>
      <c r="H14" s="70">
        <f>G14*0.04</f>
        <v>1.4078666142213618</v>
      </c>
      <c r="I14" s="67"/>
      <c r="J14" s="71">
        <f>((F14-G14)/G14)*100</f>
        <v>1.9982990927160875</v>
      </c>
      <c r="K14" s="41">
        <f>(F14-G14)/(G14*0.04)</f>
        <v>0.49957477317902182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139.1</v>
      </c>
      <c r="G15" s="70">
        <v>139.61000000000001</v>
      </c>
      <c r="H15" s="70">
        <f>1</f>
        <v>1</v>
      </c>
      <c r="I15" s="67"/>
      <c r="J15" s="96">
        <f>F15-G15</f>
        <v>-0.51000000000001933</v>
      </c>
      <c r="K15" s="41">
        <f>(F15-G15)/1</f>
        <v>-0.51000000000001933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5.09</v>
      </c>
      <c r="G16" s="70">
        <v>5.4581659437207222</v>
      </c>
      <c r="H16" s="70">
        <f>((12.5-0.53*G16)/200)*G16</f>
        <v>0.26218769648918444</v>
      </c>
      <c r="I16" s="67"/>
      <c r="J16" s="71">
        <f t="shared" ref="J16:J25" si="0">((F16-G16)/G16)*100</f>
        <v>-6.7452317777966089</v>
      </c>
      <c r="K16" s="41">
        <f>(F16-G16)/((12.5-0.53*G16)/2/100*G16)</f>
        <v>-1.4042075530264617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/>
      <c r="G17" s="70"/>
      <c r="H17" s="70"/>
      <c r="I17" s="67"/>
      <c r="J17" s="71"/>
      <c r="K17" s="72"/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2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14.6</v>
      </c>
      <c r="G19" s="70">
        <v>15.235129522545209</v>
      </c>
      <c r="H19" s="70">
        <f>((12.5-0.53*G19)/200)*G19</f>
        <v>0.33710629050194474</v>
      </c>
      <c r="I19" s="67"/>
      <c r="J19" s="71">
        <f t="shared" si="0"/>
        <v>-4.1688488542570914</v>
      </c>
      <c r="K19" s="41">
        <f t="shared" ref="K19" si="1">(F19-G19)/((12.5-0.53*G19)/2/100*G19)</f>
        <v>-1.884063099503466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/>
      <c r="G20" s="70"/>
      <c r="H20" s="70">
        <f>((12.5-0.53*G20)/200)*G20</f>
        <v>0</v>
      </c>
      <c r="I20" s="67"/>
      <c r="J20" s="71"/>
      <c r="K20" s="72"/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2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8.16</v>
      </c>
      <c r="G22" s="70">
        <v>8.535924125072988</v>
      </c>
      <c r="H22" s="70">
        <f>G22*0.075</f>
        <v>0.64019430938047406</v>
      </c>
      <c r="I22" s="67"/>
      <c r="J22" s="71">
        <f t="shared" si="0"/>
        <v>-4.4040237420663981</v>
      </c>
      <c r="K22" s="41">
        <f>(F22-G22)/(G22*0.075)</f>
        <v>-0.58720316560885322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5.3</v>
      </c>
      <c r="G23" s="36">
        <v>5.4627995898872985</v>
      </c>
      <c r="H23" s="36">
        <f t="shared" ref="H23:H25" si="2">G23*0.075</f>
        <v>0.4097099692415474</v>
      </c>
      <c r="I23" s="19"/>
      <c r="J23" s="42">
        <f t="shared" si="0"/>
        <v>-2.9801494125589434</v>
      </c>
      <c r="K23" s="41">
        <f>(F23-G23)/(G23*0.075)</f>
        <v>-0.39735325500785912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11.9</v>
      </c>
      <c r="G24" s="36">
        <v>12.774621958316917</v>
      </c>
      <c r="H24" s="36">
        <f t="shared" si="2"/>
        <v>0.95809664687376872</v>
      </c>
      <c r="I24" s="77"/>
      <c r="J24" s="42">
        <f t="shared" si="0"/>
        <v>-6.8465584435357343</v>
      </c>
      <c r="K24" s="41">
        <f t="shared" ref="K24:K25" si="3">(F24-G24)/(G24*0.075)</f>
        <v>-0.91287445913809795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19.3</v>
      </c>
      <c r="G25" s="36">
        <v>19.445213506116001</v>
      </c>
      <c r="H25" s="36">
        <f t="shared" si="2"/>
        <v>1.4583910129587001</v>
      </c>
      <c r="I25" s="77"/>
      <c r="J25" s="42">
        <f t="shared" si="0"/>
        <v>-0.74678278060730707</v>
      </c>
      <c r="K25" s="41">
        <f t="shared" si="3"/>
        <v>-9.9571037414307603E-2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 t="s">
        <v>153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 t="s">
        <v>153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65" t="s">
        <v>43</v>
      </c>
      <c r="B28" s="66" t="s">
        <v>13</v>
      </c>
      <c r="C28" s="67">
        <v>30</v>
      </c>
      <c r="D28" s="68" t="s">
        <v>30</v>
      </c>
      <c r="E28" s="67" t="s">
        <v>31</v>
      </c>
      <c r="F28" s="60">
        <v>51.5</v>
      </c>
      <c r="G28" s="70" t="s">
        <v>86</v>
      </c>
      <c r="H28" s="70" t="s">
        <v>117</v>
      </c>
      <c r="I28" s="78">
        <v>4</v>
      </c>
      <c r="J28" s="78">
        <v>-2</v>
      </c>
      <c r="K28" s="41">
        <v>-0.24</v>
      </c>
      <c r="M28" s="65" t="s">
        <v>43</v>
      </c>
      <c r="N28" s="66" t="s">
        <v>13</v>
      </c>
      <c r="O28" s="67">
        <v>30</v>
      </c>
      <c r="P28" s="68" t="s">
        <v>30</v>
      </c>
      <c r="Q28" s="67" t="s">
        <v>31</v>
      </c>
      <c r="R28" s="69">
        <f t="shared" ref="R28:R67" si="4">F28</f>
        <v>51.5</v>
      </c>
      <c r="S28" s="70" t="s">
        <v>207</v>
      </c>
      <c r="T28" s="70" t="s">
        <v>160</v>
      </c>
      <c r="U28" s="67" t="s">
        <v>158</v>
      </c>
      <c r="V28" s="78">
        <f>((R28-S28)/S28)*100</f>
        <v>-2.5359576078728301</v>
      </c>
      <c r="W28" s="41">
        <f>(R28-S28)/T28</f>
        <v>-0.6387035271687338</v>
      </c>
    </row>
    <row r="29" spans="1:23" x14ac:dyDescent="0.25">
      <c r="A29" s="65" t="s">
        <v>42</v>
      </c>
      <c r="B29" s="66" t="s">
        <v>13</v>
      </c>
      <c r="C29" s="67">
        <v>31</v>
      </c>
      <c r="D29" s="68" t="s">
        <v>30</v>
      </c>
      <c r="E29" s="67" t="s">
        <v>31</v>
      </c>
      <c r="F29" s="60">
        <v>80.5</v>
      </c>
      <c r="G29" s="70" t="s">
        <v>87</v>
      </c>
      <c r="H29" s="70" t="s">
        <v>118</v>
      </c>
      <c r="I29" s="78">
        <v>4</v>
      </c>
      <c r="J29" s="78">
        <v>5</v>
      </c>
      <c r="K29" s="41">
        <v>0.68</v>
      </c>
      <c r="M29" s="65" t="s">
        <v>42</v>
      </c>
      <c r="N29" s="66" t="s">
        <v>13</v>
      </c>
      <c r="O29" s="67">
        <v>31</v>
      </c>
      <c r="P29" s="68" t="s">
        <v>30</v>
      </c>
      <c r="Q29" s="67" t="s">
        <v>31</v>
      </c>
      <c r="R29" s="69">
        <f t="shared" si="4"/>
        <v>80.5</v>
      </c>
      <c r="S29" s="70" t="s">
        <v>208</v>
      </c>
      <c r="T29" s="70" t="s">
        <v>161</v>
      </c>
      <c r="U29" s="67" t="s">
        <v>158</v>
      </c>
      <c r="V29" s="78">
        <f t="shared" ref="V29:V40" si="5">((R29-S29)/S29)*100</f>
        <v>4.2341059173896101</v>
      </c>
      <c r="W29" s="41">
        <f t="shared" ref="W29:W65" si="6">(R29-S29)/T29</f>
        <v>1.4743011722272299</v>
      </c>
    </row>
    <row r="30" spans="1:23" x14ac:dyDescent="0.25">
      <c r="A30" s="65" t="s">
        <v>41</v>
      </c>
      <c r="B30" s="66" t="s">
        <v>13</v>
      </c>
      <c r="C30" s="67">
        <v>32</v>
      </c>
      <c r="D30" s="68" t="s">
        <v>30</v>
      </c>
      <c r="E30" s="67" t="s">
        <v>31</v>
      </c>
      <c r="F30" s="69">
        <v>98.1</v>
      </c>
      <c r="G30" s="70" t="s">
        <v>88</v>
      </c>
      <c r="H30" s="70" t="s">
        <v>119</v>
      </c>
      <c r="I30" s="78">
        <v>4</v>
      </c>
      <c r="J30" s="78">
        <v>-0.45662100456621296</v>
      </c>
      <c r="K30" s="41">
        <v>-0.06</v>
      </c>
      <c r="M30" s="65" t="s">
        <v>41</v>
      </c>
      <c r="N30" s="66" t="s">
        <v>13</v>
      </c>
      <c r="O30" s="67">
        <v>32</v>
      </c>
      <c r="P30" s="68" t="s">
        <v>30</v>
      </c>
      <c r="Q30" s="67" t="s">
        <v>31</v>
      </c>
      <c r="R30" s="69">
        <f t="shared" si="4"/>
        <v>98.1</v>
      </c>
      <c r="S30" s="70" t="s">
        <v>209</v>
      </c>
      <c r="T30" s="70" t="s">
        <v>162</v>
      </c>
      <c r="U30" s="67" t="s">
        <v>158</v>
      </c>
      <c r="V30" s="78">
        <f t="shared" si="5"/>
        <v>8.1615996735358395E-2</v>
      </c>
      <c r="W30" s="41">
        <f t="shared" si="6"/>
        <v>3.38696020321754E-2</v>
      </c>
    </row>
    <row r="31" spans="1:23" x14ac:dyDescent="0.25">
      <c r="A31" s="65" t="s">
        <v>40</v>
      </c>
      <c r="B31" s="66" t="s">
        <v>13</v>
      </c>
      <c r="C31" s="67">
        <v>33</v>
      </c>
      <c r="D31" s="68" t="s">
        <v>30</v>
      </c>
      <c r="E31" s="67" t="s">
        <v>31</v>
      </c>
      <c r="F31" s="60">
        <v>29.8</v>
      </c>
      <c r="G31" s="70">
        <v>30.241951915797795</v>
      </c>
      <c r="H31" s="70"/>
      <c r="I31" s="78"/>
      <c r="J31" s="78"/>
      <c r="K31" s="72"/>
      <c r="M31" s="65" t="s">
        <v>40</v>
      </c>
      <c r="N31" s="66" t="s">
        <v>13</v>
      </c>
      <c r="O31" s="67">
        <v>33</v>
      </c>
      <c r="P31" s="68" t="s">
        <v>30</v>
      </c>
      <c r="Q31" s="67" t="s">
        <v>31</v>
      </c>
      <c r="R31" s="69">
        <f t="shared" si="4"/>
        <v>29.8</v>
      </c>
      <c r="S31" s="70" t="s">
        <v>210</v>
      </c>
      <c r="T31" s="70" t="s">
        <v>163</v>
      </c>
      <c r="U31" s="67" t="s">
        <v>158</v>
      </c>
      <c r="V31" s="78">
        <f t="shared" si="5"/>
        <v>-14.759725400457665</v>
      </c>
      <c r="W31" s="106">
        <f t="shared" si="6"/>
        <v>-2.2532751091703056</v>
      </c>
    </row>
    <row r="32" spans="1:23" x14ac:dyDescent="0.25">
      <c r="A32" s="65" t="s">
        <v>39</v>
      </c>
      <c r="B32" s="66" t="s">
        <v>13</v>
      </c>
      <c r="C32" s="67">
        <v>34</v>
      </c>
      <c r="D32" s="68" t="s">
        <v>30</v>
      </c>
      <c r="E32" s="67" t="s">
        <v>31</v>
      </c>
      <c r="F32" s="60">
        <v>24.5</v>
      </c>
      <c r="G32" s="70">
        <v>26.30857507937332</v>
      </c>
      <c r="H32" s="70"/>
      <c r="I32" s="78"/>
      <c r="J32" s="78"/>
      <c r="K32" s="72"/>
      <c r="M32" s="65" t="s">
        <v>39</v>
      </c>
      <c r="N32" s="66" t="s">
        <v>13</v>
      </c>
      <c r="O32" s="67">
        <v>34</v>
      </c>
      <c r="P32" s="68" t="s">
        <v>30</v>
      </c>
      <c r="Q32" s="67" t="s">
        <v>31</v>
      </c>
      <c r="R32" s="69">
        <f t="shared" si="4"/>
        <v>24.5</v>
      </c>
      <c r="S32" s="70" t="s">
        <v>211</v>
      </c>
      <c r="T32" s="70" t="s">
        <v>164</v>
      </c>
      <c r="U32" s="67" t="s">
        <v>158</v>
      </c>
      <c r="V32" s="78">
        <f t="shared" si="5"/>
        <v>-19.856068040562644</v>
      </c>
      <c r="W32" s="106">
        <f t="shared" si="6"/>
        <v>-2.0375965088956027</v>
      </c>
    </row>
    <row r="33" spans="1:23" x14ac:dyDescent="0.25">
      <c r="A33" s="65" t="s">
        <v>38</v>
      </c>
      <c r="B33" s="66" t="s">
        <v>13</v>
      </c>
      <c r="C33" s="67">
        <v>35</v>
      </c>
      <c r="D33" s="68" t="s">
        <v>30</v>
      </c>
      <c r="E33" s="67" t="s">
        <v>31</v>
      </c>
      <c r="F33" s="60">
        <v>25.7</v>
      </c>
      <c r="G33" s="70">
        <v>24.694212061323526</v>
      </c>
      <c r="H33" s="70"/>
      <c r="I33" s="78"/>
      <c r="J33" s="78"/>
      <c r="K33" s="72"/>
      <c r="M33" s="65" t="s">
        <v>38</v>
      </c>
      <c r="N33" s="66" t="s">
        <v>13</v>
      </c>
      <c r="O33" s="67">
        <v>35</v>
      </c>
      <c r="P33" s="68" t="s">
        <v>30</v>
      </c>
      <c r="Q33" s="67" t="s">
        <v>31</v>
      </c>
      <c r="R33" s="69">
        <f t="shared" si="4"/>
        <v>25.7</v>
      </c>
      <c r="S33" s="70" t="s">
        <v>212</v>
      </c>
      <c r="T33" s="70" t="s">
        <v>165</v>
      </c>
      <c r="U33" s="67" t="s">
        <v>158</v>
      </c>
      <c r="V33" s="78">
        <f t="shared" si="5"/>
        <v>-18.901861786052386</v>
      </c>
      <c r="W33" s="41">
        <f t="shared" si="6"/>
        <v>-1.3018908932840692</v>
      </c>
    </row>
    <row r="34" spans="1:23" x14ac:dyDescent="0.25">
      <c r="A34" s="65" t="s">
        <v>37</v>
      </c>
      <c r="B34" s="66" t="s">
        <v>13</v>
      </c>
      <c r="C34" s="67">
        <v>36</v>
      </c>
      <c r="D34" s="68" t="s">
        <v>30</v>
      </c>
      <c r="E34" s="67" t="s">
        <v>31</v>
      </c>
      <c r="F34" s="60">
        <v>188</v>
      </c>
      <c r="G34" s="70">
        <v>192.93104114509083</v>
      </c>
      <c r="H34" s="70"/>
      <c r="I34" s="78"/>
      <c r="J34" s="78"/>
      <c r="K34" s="72"/>
      <c r="M34" s="65" t="s">
        <v>37</v>
      </c>
      <c r="N34" s="66" t="s">
        <v>13</v>
      </c>
      <c r="O34" s="67">
        <v>36</v>
      </c>
      <c r="P34" s="68" t="s">
        <v>30</v>
      </c>
      <c r="Q34" s="67" t="s">
        <v>31</v>
      </c>
      <c r="R34" s="69">
        <f t="shared" si="4"/>
        <v>188</v>
      </c>
      <c r="S34" s="70" t="s">
        <v>213</v>
      </c>
      <c r="T34" s="70" t="s">
        <v>166</v>
      </c>
      <c r="U34" s="67" t="s">
        <v>158</v>
      </c>
      <c r="V34" s="78">
        <f t="shared" si="5"/>
        <v>2.7322404371584699</v>
      </c>
      <c r="W34" s="41">
        <f t="shared" si="6"/>
        <v>0.44603033006244419</v>
      </c>
    </row>
    <row r="35" spans="1:23" x14ac:dyDescent="0.25">
      <c r="A35" s="65" t="s">
        <v>36</v>
      </c>
      <c r="B35" s="66" t="s">
        <v>13</v>
      </c>
      <c r="C35" s="67">
        <v>37</v>
      </c>
      <c r="D35" s="68" t="s">
        <v>30</v>
      </c>
      <c r="E35" s="67" t="s">
        <v>31</v>
      </c>
      <c r="F35" s="60">
        <v>165</v>
      </c>
      <c r="G35" s="70">
        <v>176.29020253430878</v>
      </c>
      <c r="H35" s="70"/>
      <c r="I35" s="78"/>
      <c r="J35" s="78"/>
      <c r="K35" s="72"/>
      <c r="M35" s="65" t="s">
        <v>36</v>
      </c>
      <c r="N35" s="66" t="s">
        <v>13</v>
      </c>
      <c r="O35" s="67">
        <v>37</v>
      </c>
      <c r="P35" s="68" t="s">
        <v>30</v>
      </c>
      <c r="Q35" s="67" t="s">
        <v>31</v>
      </c>
      <c r="R35" s="69">
        <f t="shared" si="4"/>
        <v>165</v>
      </c>
      <c r="S35" s="70" t="s">
        <v>214</v>
      </c>
      <c r="T35" s="70" t="s">
        <v>167</v>
      </c>
      <c r="U35" s="67" t="s">
        <v>158</v>
      </c>
      <c r="V35" s="78">
        <f t="shared" si="5"/>
        <v>2.4844720496894408</v>
      </c>
      <c r="W35" s="41">
        <f t="shared" si="6"/>
        <v>0.56988174953697102</v>
      </c>
    </row>
    <row r="36" spans="1:23" x14ac:dyDescent="0.25">
      <c r="A36" s="65" t="s">
        <v>35</v>
      </c>
      <c r="B36" s="66" t="s">
        <v>13</v>
      </c>
      <c r="C36" s="67">
        <v>38</v>
      </c>
      <c r="D36" s="68" t="s">
        <v>30</v>
      </c>
      <c r="E36" s="67" t="s">
        <v>31</v>
      </c>
      <c r="F36" s="60">
        <v>194</v>
      </c>
      <c r="G36" s="70">
        <v>214.02387340018916</v>
      </c>
      <c r="H36" s="70"/>
      <c r="I36" s="78"/>
      <c r="J36" s="78"/>
      <c r="K36" s="72"/>
      <c r="M36" s="65" t="s">
        <v>35</v>
      </c>
      <c r="N36" s="66" t="s">
        <v>13</v>
      </c>
      <c r="O36" s="67">
        <v>38</v>
      </c>
      <c r="P36" s="68" t="s">
        <v>30</v>
      </c>
      <c r="Q36" s="67" t="s">
        <v>31</v>
      </c>
      <c r="R36" s="69">
        <f t="shared" si="4"/>
        <v>194</v>
      </c>
      <c r="S36" s="70" t="s">
        <v>215</v>
      </c>
      <c r="T36" s="70" t="s">
        <v>168</v>
      </c>
      <c r="U36" s="67" t="s">
        <v>158</v>
      </c>
      <c r="V36" s="78">
        <f t="shared" si="5"/>
        <v>-0.71647901740020759</v>
      </c>
      <c r="W36" s="41">
        <f t="shared" si="6"/>
        <v>-0.12681159420289909</v>
      </c>
    </row>
    <row r="37" spans="1:23" x14ac:dyDescent="0.25">
      <c r="A37" s="65" t="s">
        <v>34</v>
      </c>
      <c r="B37" s="66" t="s">
        <v>13</v>
      </c>
      <c r="C37" s="67">
        <v>39</v>
      </c>
      <c r="D37" s="68" t="s">
        <v>30</v>
      </c>
      <c r="E37" s="67" t="s">
        <v>31</v>
      </c>
      <c r="F37" s="60">
        <v>89.6</v>
      </c>
      <c r="G37" s="70">
        <v>110.57247603623772</v>
      </c>
      <c r="H37" s="70"/>
      <c r="I37" s="78"/>
      <c r="J37" s="78"/>
      <c r="K37" s="72"/>
      <c r="M37" s="65" t="s">
        <v>34</v>
      </c>
      <c r="N37" s="66" t="s">
        <v>13</v>
      </c>
      <c r="O37" s="67">
        <v>39</v>
      </c>
      <c r="P37" s="68" t="s">
        <v>30</v>
      </c>
      <c r="Q37" s="67" t="s">
        <v>31</v>
      </c>
      <c r="R37" s="69">
        <f t="shared" si="4"/>
        <v>89.6</v>
      </c>
      <c r="S37" s="70" t="s">
        <v>216</v>
      </c>
      <c r="T37" s="70" t="s">
        <v>169</v>
      </c>
      <c r="U37" s="67" t="s">
        <v>158</v>
      </c>
      <c r="V37" s="78">
        <f t="shared" si="5"/>
        <v>-2.9672947801602869</v>
      </c>
      <c r="W37" s="41">
        <f t="shared" si="6"/>
        <v>-0.74416078218359838</v>
      </c>
    </row>
    <row r="38" spans="1:23" x14ac:dyDescent="0.25">
      <c r="A38" s="65" t="s">
        <v>33</v>
      </c>
      <c r="B38" s="66" t="s">
        <v>13</v>
      </c>
      <c r="C38" s="67">
        <v>40</v>
      </c>
      <c r="D38" s="68" t="s">
        <v>30</v>
      </c>
      <c r="E38" s="67" t="s">
        <v>31</v>
      </c>
      <c r="F38" s="60" t="s">
        <v>262</v>
      </c>
      <c r="G38" s="70">
        <v>127.91645230446296</v>
      </c>
      <c r="H38" s="70"/>
      <c r="I38" s="78"/>
      <c r="J38" s="78"/>
      <c r="K38" s="72"/>
      <c r="M38" s="65" t="s">
        <v>33</v>
      </c>
      <c r="N38" s="66" t="s">
        <v>13</v>
      </c>
      <c r="O38" s="67">
        <v>40</v>
      </c>
      <c r="P38" s="68" t="s">
        <v>30</v>
      </c>
      <c r="Q38" s="67" t="s">
        <v>31</v>
      </c>
      <c r="R38" s="69" t="str">
        <f>F38</f>
        <v>107</v>
      </c>
      <c r="S38" s="70" t="s">
        <v>217</v>
      </c>
      <c r="T38" s="70" t="s">
        <v>170</v>
      </c>
      <c r="U38" s="67" t="s">
        <v>158</v>
      </c>
      <c r="V38" s="78">
        <f>((R38-S38)/S38)*100</f>
        <v>-2.8156221616712029</v>
      </c>
      <c r="W38" s="41">
        <f t="shared" si="6"/>
        <v>-0.75242718446601797</v>
      </c>
    </row>
    <row r="39" spans="1:23" x14ac:dyDescent="0.25">
      <c r="A39" s="65" t="s">
        <v>32</v>
      </c>
      <c r="B39" s="66" t="s">
        <v>13</v>
      </c>
      <c r="C39" s="67">
        <v>41</v>
      </c>
      <c r="D39" s="68" t="s">
        <v>30</v>
      </c>
      <c r="E39" s="67" t="s">
        <v>31</v>
      </c>
      <c r="F39" s="60">
        <v>88</v>
      </c>
      <c r="G39" s="70">
        <v>104.55454867058305</v>
      </c>
      <c r="H39" s="70"/>
      <c r="I39" s="78"/>
      <c r="J39" s="78"/>
      <c r="K39" s="72"/>
      <c r="M39" s="65" t="s">
        <v>32</v>
      </c>
      <c r="N39" s="66" t="s">
        <v>13</v>
      </c>
      <c r="O39" s="67">
        <v>41</v>
      </c>
      <c r="P39" s="68" t="s">
        <v>30</v>
      </c>
      <c r="Q39" s="67" t="s">
        <v>31</v>
      </c>
      <c r="R39" s="69">
        <f t="shared" si="4"/>
        <v>88</v>
      </c>
      <c r="S39" s="70" t="s">
        <v>218</v>
      </c>
      <c r="T39" s="70" t="s">
        <v>171</v>
      </c>
      <c r="U39" s="67" t="s">
        <v>158</v>
      </c>
      <c r="V39" s="78">
        <f t="shared" si="5"/>
        <v>1.0216967053151194</v>
      </c>
      <c r="W39" s="41">
        <f t="shared" si="6"/>
        <v>0.28933680104031229</v>
      </c>
    </row>
    <row r="40" spans="1:23" x14ac:dyDescent="0.25">
      <c r="A40" s="65" t="s">
        <v>29</v>
      </c>
      <c r="B40" s="66" t="s">
        <v>13</v>
      </c>
      <c r="C40" s="67">
        <v>42</v>
      </c>
      <c r="D40" s="68" t="s">
        <v>30</v>
      </c>
      <c r="E40" s="67" t="s">
        <v>31</v>
      </c>
      <c r="F40" s="60">
        <v>52.4</v>
      </c>
      <c r="G40" s="70" t="s">
        <v>86</v>
      </c>
      <c r="H40" s="70" t="s">
        <v>117</v>
      </c>
      <c r="I40" s="78">
        <v>4</v>
      </c>
      <c r="J40" s="78">
        <v>0</v>
      </c>
      <c r="K40" s="41">
        <v>-0.01</v>
      </c>
      <c r="M40" s="65" t="s">
        <v>29</v>
      </c>
      <c r="N40" s="66" t="s">
        <v>13</v>
      </c>
      <c r="O40" s="67">
        <v>42</v>
      </c>
      <c r="P40" s="68" t="s">
        <v>30</v>
      </c>
      <c r="Q40" s="67" t="s">
        <v>31</v>
      </c>
      <c r="R40" s="69">
        <f t="shared" si="4"/>
        <v>52.4</v>
      </c>
      <c r="S40" s="70" t="s">
        <v>219</v>
      </c>
      <c r="T40" s="70" t="s">
        <v>172</v>
      </c>
      <c r="U40" s="67" t="s">
        <v>158</v>
      </c>
      <c r="V40" s="78">
        <f t="shared" si="5"/>
        <v>-1.799100449775114</v>
      </c>
      <c r="W40" s="41">
        <f t="shared" si="6"/>
        <v>-0.43243243243243279</v>
      </c>
    </row>
    <row r="41" spans="1:23" x14ac:dyDescent="0.25">
      <c r="A41" s="17" t="s">
        <v>27</v>
      </c>
      <c r="B41" s="18" t="s">
        <v>13</v>
      </c>
      <c r="C41" s="19">
        <v>43</v>
      </c>
      <c r="D41" s="20" t="s">
        <v>28</v>
      </c>
      <c r="E41" s="19" t="s">
        <v>24</v>
      </c>
      <c r="F41" s="57" t="s">
        <v>152</v>
      </c>
      <c r="G41" s="36" t="s">
        <v>89</v>
      </c>
      <c r="H41" s="36" t="s">
        <v>120</v>
      </c>
      <c r="I41" s="77">
        <v>4</v>
      </c>
      <c r="J41" s="77" t="s">
        <v>151</v>
      </c>
      <c r="K41" s="26"/>
      <c r="M41" s="17" t="s">
        <v>27</v>
      </c>
      <c r="N41" s="18" t="s">
        <v>13</v>
      </c>
      <c r="O41" s="19">
        <v>43</v>
      </c>
      <c r="P41" s="20" t="s">
        <v>28</v>
      </c>
      <c r="Q41" s="19" t="s">
        <v>24</v>
      </c>
      <c r="R41" s="36" t="str">
        <f t="shared" si="4"/>
        <v>-</v>
      </c>
      <c r="S41" s="36" t="s">
        <v>220</v>
      </c>
      <c r="T41" s="36" t="s">
        <v>173</v>
      </c>
      <c r="U41" s="19" t="s">
        <v>158</v>
      </c>
      <c r="V41" s="77"/>
      <c r="W41" s="26"/>
    </row>
    <row r="42" spans="1:23" x14ac:dyDescent="0.25">
      <c r="A42" s="17" t="s">
        <v>21</v>
      </c>
      <c r="B42" s="18" t="s">
        <v>13</v>
      </c>
      <c r="C42" s="19">
        <v>44</v>
      </c>
      <c r="D42" s="20" t="s">
        <v>28</v>
      </c>
      <c r="E42" s="19" t="s">
        <v>24</v>
      </c>
      <c r="F42" s="57" t="s">
        <v>152</v>
      </c>
      <c r="G42" s="36" t="s">
        <v>90</v>
      </c>
      <c r="H42" s="36" t="s">
        <v>121</v>
      </c>
      <c r="I42" s="77">
        <v>4</v>
      </c>
      <c r="J42" s="77" t="s">
        <v>151</v>
      </c>
      <c r="K42" s="26"/>
      <c r="M42" s="17" t="s">
        <v>21</v>
      </c>
      <c r="N42" s="18" t="s">
        <v>13</v>
      </c>
      <c r="O42" s="19">
        <v>44</v>
      </c>
      <c r="P42" s="20" t="s">
        <v>28</v>
      </c>
      <c r="Q42" s="19" t="s">
        <v>24</v>
      </c>
      <c r="R42" s="36" t="str">
        <f t="shared" si="4"/>
        <v>-</v>
      </c>
      <c r="S42" s="36" t="s">
        <v>221</v>
      </c>
      <c r="T42" s="36" t="s">
        <v>174</v>
      </c>
      <c r="U42" s="19" t="s">
        <v>158</v>
      </c>
      <c r="V42" s="77"/>
      <c r="W42" s="26"/>
    </row>
    <row r="43" spans="1:23" x14ac:dyDescent="0.25">
      <c r="A43" s="17" t="s">
        <v>19</v>
      </c>
      <c r="B43" s="18" t="s">
        <v>13</v>
      </c>
      <c r="C43" s="19">
        <v>45</v>
      </c>
      <c r="D43" s="20" t="s">
        <v>28</v>
      </c>
      <c r="E43" s="19" t="s">
        <v>24</v>
      </c>
      <c r="F43" s="57" t="s">
        <v>152</v>
      </c>
      <c r="G43" s="36" t="s">
        <v>91</v>
      </c>
      <c r="H43" s="36" t="s">
        <v>122</v>
      </c>
      <c r="I43" s="77">
        <v>4</v>
      </c>
      <c r="J43" s="77" t="s">
        <v>151</v>
      </c>
      <c r="K43" s="26"/>
      <c r="M43" s="17" t="s">
        <v>19</v>
      </c>
      <c r="N43" s="18" t="s">
        <v>13</v>
      </c>
      <c r="O43" s="19">
        <v>45</v>
      </c>
      <c r="P43" s="20" t="s">
        <v>28</v>
      </c>
      <c r="Q43" s="19" t="s">
        <v>24</v>
      </c>
      <c r="R43" s="36" t="str">
        <f t="shared" si="4"/>
        <v>-</v>
      </c>
      <c r="S43" s="36" t="s">
        <v>222</v>
      </c>
      <c r="T43" s="36" t="s">
        <v>175</v>
      </c>
      <c r="U43" s="19" t="s">
        <v>158</v>
      </c>
      <c r="V43" s="77"/>
      <c r="W43" s="26"/>
    </row>
    <row r="44" spans="1:23" x14ac:dyDescent="0.25">
      <c r="A44" s="17" t="s">
        <v>17</v>
      </c>
      <c r="B44" s="18" t="s">
        <v>13</v>
      </c>
      <c r="C44" s="19">
        <v>46</v>
      </c>
      <c r="D44" s="20" t="s">
        <v>28</v>
      </c>
      <c r="E44" s="19" t="s">
        <v>24</v>
      </c>
      <c r="F44" s="57" t="s">
        <v>152</v>
      </c>
      <c r="G44" s="36" t="s">
        <v>92</v>
      </c>
      <c r="H44" s="36" t="s">
        <v>123</v>
      </c>
      <c r="I44" s="77">
        <v>4</v>
      </c>
      <c r="J44" s="77" t="s">
        <v>151</v>
      </c>
      <c r="K44" s="26"/>
      <c r="M44" s="17" t="s">
        <v>17</v>
      </c>
      <c r="N44" s="18" t="s">
        <v>13</v>
      </c>
      <c r="O44" s="19">
        <v>46</v>
      </c>
      <c r="P44" s="20" t="s">
        <v>28</v>
      </c>
      <c r="Q44" s="19" t="s">
        <v>24</v>
      </c>
      <c r="R44" s="36" t="str">
        <f t="shared" si="4"/>
        <v>-</v>
      </c>
      <c r="S44" s="36" t="s">
        <v>223</v>
      </c>
      <c r="T44" s="36" t="s">
        <v>176</v>
      </c>
      <c r="U44" s="19" t="s">
        <v>158</v>
      </c>
      <c r="V44" s="77"/>
      <c r="W44" s="26"/>
    </row>
    <row r="45" spans="1:23" x14ac:dyDescent="0.25">
      <c r="A45" s="17" t="s">
        <v>12</v>
      </c>
      <c r="B45" s="18" t="s">
        <v>13</v>
      </c>
      <c r="C45" s="19">
        <v>47</v>
      </c>
      <c r="D45" s="20" t="s">
        <v>26</v>
      </c>
      <c r="E45" s="19" t="s">
        <v>24</v>
      </c>
      <c r="F45" s="57" t="s">
        <v>152</v>
      </c>
      <c r="G45" s="36" t="s">
        <v>93</v>
      </c>
      <c r="H45" s="36" t="s">
        <v>124</v>
      </c>
      <c r="I45" s="77">
        <v>4</v>
      </c>
      <c r="J45" s="77" t="s">
        <v>151</v>
      </c>
      <c r="K45" s="26"/>
      <c r="M45" s="17" t="s">
        <v>12</v>
      </c>
      <c r="N45" s="18" t="s">
        <v>13</v>
      </c>
      <c r="O45" s="19">
        <v>47</v>
      </c>
      <c r="P45" s="20" t="s">
        <v>26</v>
      </c>
      <c r="Q45" s="19" t="s">
        <v>24</v>
      </c>
      <c r="R45" s="36" t="str">
        <f t="shared" si="4"/>
        <v>-</v>
      </c>
      <c r="S45" s="36" t="s">
        <v>224</v>
      </c>
      <c r="T45" s="36" t="s">
        <v>177</v>
      </c>
      <c r="U45" s="19" t="s">
        <v>158</v>
      </c>
      <c r="V45" s="77"/>
      <c r="W45" s="26"/>
    </row>
    <row r="46" spans="1:23" x14ac:dyDescent="0.25">
      <c r="A46" s="17" t="s">
        <v>27</v>
      </c>
      <c r="B46" s="18" t="s">
        <v>13</v>
      </c>
      <c r="C46" s="19">
        <v>48</v>
      </c>
      <c r="D46" s="20" t="s">
        <v>26</v>
      </c>
      <c r="E46" s="19" t="s">
        <v>24</v>
      </c>
      <c r="F46" s="57" t="s">
        <v>152</v>
      </c>
      <c r="G46" s="36" t="s">
        <v>94</v>
      </c>
      <c r="H46" s="36" t="s">
        <v>125</v>
      </c>
      <c r="I46" s="77">
        <v>4</v>
      </c>
      <c r="J46" s="77" t="s">
        <v>151</v>
      </c>
      <c r="K46" s="26"/>
      <c r="M46" s="17" t="s">
        <v>27</v>
      </c>
      <c r="N46" s="18" t="s">
        <v>13</v>
      </c>
      <c r="O46" s="19">
        <v>48</v>
      </c>
      <c r="P46" s="20" t="s">
        <v>26</v>
      </c>
      <c r="Q46" s="19" t="s">
        <v>24</v>
      </c>
      <c r="R46" s="36" t="str">
        <f t="shared" si="4"/>
        <v>-</v>
      </c>
      <c r="S46" s="36" t="s">
        <v>112</v>
      </c>
      <c r="T46" s="36" t="s">
        <v>178</v>
      </c>
      <c r="U46" s="19" t="s">
        <v>158</v>
      </c>
      <c r="V46" s="77"/>
      <c r="W46" s="26"/>
    </row>
    <row r="47" spans="1:23" x14ac:dyDescent="0.25">
      <c r="A47" s="17" t="s">
        <v>21</v>
      </c>
      <c r="B47" s="18" t="s">
        <v>13</v>
      </c>
      <c r="C47" s="19">
        <v>49</v>
      </c>
      <c r="D47" s="20" t="s">
        <v>26</v>
      </c>
      <c r="E47" s="19" t="s">
        <v>24</v>
      </c>
      <c r="F47" s="57" t="s">
        <v>152</v>
      </c>
      <c r="G47" s="36" t="s">
        <v>95</v>
      </c>
      <c r="H47" s="36" t="s">
        <v>126</v>
      </c>
      <c r="I47" s="77">
        <v>4</v>
      </c>
      <c r="J47" s="77" t="s">
        <v>151</v>
      </c>
      <c r="K47" s="26"/>
      <c r="M47" s="17" t="s">
        <v>21</v>
      </c>
      <c r="N47" s="18" t="s">
        <v>13</v>
      </c>
      <c r="O47" s="19">
        <v>49</v>
      </c>
      <c r="P47" s="20" t="s">
        <v>26</v>
      </c>
      <c r="Q47" s="19" t="s">
        <v>24</v>
      </c>
      <c r="R47" s="36" t="str">
        <f t="shared" si="4"/>
        <v>-</v>
      </c>
      <c r="S47" s="36" t="s">
        <v>225</v>
      </c>
      <c r="T47" s="36" t="s">
        <v>179</v>
      </c>
      <c r="U47" s="19" t="s">
        <v>158</v>
      </c>
      <c r="V47" s="77"/>
      <c r="W47" s="26"/>
    </row>
    <row r="48" spans="1:23" x14ac:dyDescent="0.25">
      <c r="A48" s="17" t="s">
        <v>20</v>
      </c>
      <c r="B48" s="18" t="s">
        <v>13</v>
      </c>
      <c r="C48" s="19">
        <v>50</v>
      </c>
      <c r="D48" s="20" t="s">
        <v>26</v>
      </c>
      <c r="E48" s="19" t="s">
        <v>24</v>
      </c>
      <c r="F48" s="57" t="s">
        <v>152</v>
      </c>
      <c r="G48" s="36" t="s">
        <v>96</v>
      </c>
      <c r="H48" s="36" t="s">
        <v>127</v>
      </c>
      <c r="I48" s="77">
        <v>4</v>
      </c>
      <c r="J48" s="77" t="s">
        <v>151</v>
      </c>
      <c r="K48" s="26"/>
      <c r="M48" s="17" t="s">
        <v>20</v>
      </c>
      <c r="N48" s="18" t="s">
        <v>13</v>
      </c>
      <c r="O48" s="19">
        <v>50</v>
      </c>
      <c r="P48" s="20" t="s">
        <v>26</v>
      </c>
      <c r="Q48" s="19" t="s">
        <v>24</v>
      </c>
      <c r="R48" s="36" t="str">
        <f t="shared" si="4"/>
        <v>-</v>
      </c>
      <c r="S48" s="36" t="s">
        <v>226</v>
      </c>
      <c r="T48" s="36" t="s">
        <v>180</v>
      </c>
      <c r="U48" s="19" t="s">
        <v>158</v>
      </c>
      <c r="V48" s="77"/>
      <c r="W48" s="26"/>
    </row>
    <row r="49" spans="1:23" x14ac:dyDescent="0.25">
      <c r="A49" s="17" t="s">
        <v>19</v>
      </c>
      <c r="B49" s="18" t="s">
        <v>13</v>
      </c>
      <c r="C49" s="19">
        <v>51</v>
      </c>
      <c r="D49" s="20" t="s">
        <v>26</v>
      </c>
      <c r="E49" s="19" t="s">
        <v>24</v>
      </c>
      <c r="F49" s="57" t="s">
        <v>152</v>
      </c>
      <c r="G49" s="36" t="s">
        <v>97</v>
      </c>
      <c r="H49" s="36" t="s">
        <v>128</v>
      </c>
      <c r="I49" s="77">
        <v>4</v>
      </c>
      <c r="J49" s="77" t="s">
        <v>151</v>
      </c>
      <c r="K49" s="26"/>
      <c r="M49" s="17" t="s">
        <v>19</v>
      </c>
      <c r="N49" s="18" t="s">
        <v>13</v>
      </c>
      <c r="O49" s="19">
        <v>51</v>
      </c>
      <c r="P49" s="20" t="s">
        <v>26</v>
      </c>
      <c r="Q49" s="19" t="s">
        <v>24</v>
      </c>
      <c r="R49" s="36" t="str">
        <f t="shared" si="4"/>
        <v>-</v>
      </c>
      <c r="S49" s="36" t="s">
        <v>227</v>
      </c>
      <c r="T49" s="36" t="s">
        <v>181</v>
      </c>
      <c r="U49" s="19" t="s">
        <v>158</v>
      </c>
      <c r="V49" s="77"/>
      <c r="W49" s="26"/>
    </row>
    <row r="50" spans="1:23" x14ac:dyDescent="0.25">
      <c r="A50" s="17" t="s">
        <v>22</v>
      </c>
      <c r="B50" s="18" t="s">
        <v>13</v>
      </c>
      <c r="C50" s="19">
        <v>52</v>
      </c>
      <c r="D50" s="20" t="s">
        <v>23</v>
      </c>
      <c r="E50" s="19" t="s">
        <v>24</v>
      </c>
      <c r="F50" s="57" t="s">
        <v>152</v>
      </c>
      <c r="G50" s="36" t="s">
        <v>98</v>
      </c>
      <c r="H50" s="36" t="s">
        <v>129</v>
      </c>
      <c r="I50" s="77">
        <v>4</v>
      </c>
      <c r="J50" s="77" t="s">
        <v>151</v>
      </c>
      <c r="K50" s="26"/>
      <c r="M50" s="17" t="s">
        <v>22</v>
      </c>
      <c r="N50" s="18" t="s">
        <v>13</v>
      </c>
      <c r="O50" s="19">
        <v>52</v>
      </c>
      <c r="P50" s="20" t="s">
        <v>23</v>
      </c>
      <c r="Q50" s="19" t="s">
        <v>24</v>
      </c>
      <c r="R50" s="36" t="str">
        <f t="shared" si="4"/>
        <v>-</v>
      </c>
      <c r="S50" s="36" t="s">
        <v>228</v>
      </c>
      <c r="T50" s="36" t="s">
        <v>182</v>
      </c>
      <c r="U50" s="19" t="s">
        <v>158</v>
      </c>
      <c r="V50" s="77"/>
      <c r="W50" s="26"/>
    </row>
    <row r="51" spans="1:23" x14ac:dyDescent="0.25">
      <c r="A51" s="17" t="s">
        <v>16</v>
      </c>
      <c r="B51" s="18" t="s">
        <v>13</v>
      </c>
      <c r="C51" s="19">
        <v>53</v>
      </c>
      <c r="D51" s="20" t="s">
        <v>23</v>
      </c>
      <c r="E51" s="19" t="s">
        <v>24</v>
      </c>
      <c r="F51" s="57" t="s">
        <v>152</v>
      </c>
      <c r="G51" s="36" t="s">
        <v>99</v>
      </c>
      <c r="H51" s="36" t="s">
        <v>130</v>
      </c>
      <c r="I51" s="77">
        <v>4</v>
      </c>
      <c r="J51" s="77" t="s">
        <v>151</v>
      </c>
      <c r="K51" s="26"/>
      <c r="M51" s="17" t="s">
        <v>16</v>
      </c>
      <c r="N51" s="18" t="s">
        <v>13</v>
      </c>
      <c r="O51" s="19">
        <v>53</v>
      </c>
      <c r="P51" s="20" t="s">
        <v>23</v>
      </c>
      <c r="Q51" s="19" t="s">
        <v>24</v>
      </c>
      <c r="R51" s="36" t="str">
        <f t="shared" si="4"/>
        <v>-</v>
      </c>
      <c r="S51" s="36" t="s">
        <v>229</v>
      </c>
      <c r="T51" s="36" t="s">
        <v>183</v>
      </c>
      <c r="U51" s="19" t="s">
        <v>158</v>
      </c>
      <c r="V51" s="77"/>
      <c r="W51" s="26"/>
    </row>
    <row r="52" spans="1:23" x14ac:dyDescent="0.25">
      <c r="A52" s="17" t="s">
        <v>27</v>
      </c>
      <c r="B52" s="18" t="s">
        <v>13</v>
      </c>
      <c r="C52" s="19">
        <v>54</v>
      </c>
      <c r="D52" s="20" t="s">
        <v>23</v>
      </c>
      <c r="E52" s="19" t="s">
        <v>24</v>
      </c>
      <c r="F52" s="57" t="s">
        <v>152</v>
      </c>
      <c r="G52" s="36" t="s">
        <v>100</v>
      </c>
      <c r="H52" s="36" t="s">
        <v>131</v>
      </c>
      <c r="I52" s="77">
        <v>4</v>
      </c>
      <c r="J52" s="77" t="s">
        <v>151</v>
      </c>
      <c r="K52" s="26"/>
      <c r="M52" s="17" t="s">
        <v>27</v>
      </c>
      <c r="N52" s="18" t="s">
        <v>13</v>
      </c>
      <c r="O52" s="19">
        <v>54</v>
      </c>
      <c r="P52" s="20" t="s">
        <v>23</v>
      </c>
      <c r="Q52" s="19" t="s">
        <v>24</v>
      </c>
      <c r="R52" s="36" t="str">
        <f t="shared" si="4"/>
        <v>-</v>
      </c>
      <c r="S52" s="36" t="s">
        <v>230</v>
      </c>
      <c r="T52" s="36" t="s">
        <v>184</v>
      </c>
      <c r="U52" s="19" t="s">
        <v>158</v>
      </c>
      <c r="V52" s="77"/>
      <c r="W52" s="26"/>
    </row>
    <row r="53" spans="1:23" x14ac:dyDescent="0.25">
      <c r="A53" s="17" t="s">
        <v>21</v>
      </c>
      <c r="B53" s="18" t="s">
        <v>13</v>
      </c>
      <c r="C53" s="19">
        <v>55</v>
      </c>
      <c r="D53" s="20" t="s">
        <v>23</v>
      </c>
      <c r="E53" s="19" t="s">
        <v>24</v>
      </c>
      <c r="F53" s="57" t="s">
        <v>152</v>
      </c>
      <c r="G53" s="36" t="s">
        <v>101</v>
      </c>
      <c r="H53" s="36" t="s">
        <v>132</v>
      </c>
      <c r="I53" s="77">
        <v>4</v>
      </c>
      <c r="J53" s="77" t="s">
        <v>151</v>
      </c>
      <c r="K53" s="26"/>
      <c r="M53" s="17" t="s">
        <v>21</v>
      </c>
      <c r="N53" s="18" t="s">
        <v>13</v>
      </c>
      <c r="O53" s="19">
        <v>55</v>
      </c>
      <c r="P53" s="20" t="s">
        <v>23</v>
      </c>
      <c r="Q53" s="19" t="s">
        <v>24</v>
      </c>
      <c r="R53" s="36" t="str">
        <f t="shared" si="4"/>
        <v>-</v>
      </c>
      <c r="S53" s="36" t="s">
        <v>231</v>
      </c>
      <c r="T53" s="36" t="s">
        <v>185</v>
      </c>
      <c r="U53" s="19" t="s">
        <v>158</v>
      </c>
      <c r="V53" s="77"/>
      <c r="W53" s="26"/>
    </row>
    <row r="54" spans="1:23" x14ac:dyDescent="0.25">
      <c r="A54" s="17" t="s">
        <v>25</v>
      </c>
      <c r="B54" s="18" t="s">
        <v>13</v>
      </c>
      <c r="C54" s="19">
        <v>56</v>
      </c>
      <c r="D54" s="20" t="s">
        <v>23</v>
      </c>
      <c r="E54" s="19" t="s">
        <v>24</v>
      </c>
      <c r="F54" s="57" t="s">
        <v>152</v>
      </c>
      <c r="G54" s="36" t="s">
        <v>102</v>
      </c>
      <c r="H54" s="36" t="s">
        <v>133</v>
      </c>
      <c r="I54" s="77">
        <v>4</v>
      </c>
      <c r="J54" s="77" t="s">
        <v>151</v>
      </c>
      <c r="K54" s="26"/>
      <c r="M54" s="17" t="s">
        <v>25</v>
      </c>
      <c r="N54" s="18" t="s">
        <v>13</v>
      </c>
      <c r="O54" s="19">
        <v>56</v>
      </c>
      <c r="P54" s="20" t="s">
        <v>23</v>
      </c>
      <c r="Q54" s="19" t="s">
        <v>24</v>
      </c>
      <c r="R54" s="36" t="str">
        <f t="shared" si="4"/>
        <v>-</v>
      </c>
      <c r="S54" s="36" t="s">
        <v>232</v>
      </c>
      <c r="T54" s="36" t="s">
        <v>186</v>
      </c>
      <c r="U54" s="19" t="s">
        <v>158</v>
      </c>
      <c r="V54" s="77"/>
      <c r="W54" s="26"/>
    </row>
    <row r="55" spans="1:23" x14ac:dyDescent="0.25">
      <c r="A55" s="17" t="s">
        <v>19</v>
      </c>
      <c r="B55" s="18" t="s">
        <v>13</v>
      </c>
      <c r="C55" s="19">
        <v>57</v>
      </c>
      <c r="D55" s="20" t="s">
        <v>23</v>
      </c>
      <c r="E55" s="19" t="s">
        <v>24</v>
      </c>
      <c r="F55" s="57" t="s">
        <v>152</v>
      </c>
      <c r="G55" s="36" t="s">
        <v>103</v>
      </c>
      <c r="H55" s="36" t="s">
        <v>134</v>
      </c>
      <c r="I55" s="77">
        <v>4</v>
      </c>
      <c r="J55" s="77" t="s">
        <v>151</v>
      </c>
      <c r="K55" s="26"/>
      <c r="M55" s="17" t="s">
        <v>19</v>
      </c>
      <c r="N55" s="18" t="s">
        <v>13</v>
      </c>
      <c r="O55" s="19">
        <v>57</v>
      </c>
      <c r="P55" s="20" t="s">
        <v>23</v>
      </c>
      <c r="Q55" s="19" t="s">
        <v>24</v>
      </c>
      <c r="R55" s="36" t="str">
        <f t="shared" si="4"/>
        <v>-</v>
      </c>
      <c r="S55" s="36" t="s">
        <v>233</v>
      </c>
      <c r="T55" s="36" t="s">
        <v>187</v>
      </c>
      <c r="U55" s="19" t="s">
        <v>158</v>
      </c>
      <c r="V55" s="77"/>
      <c r="W55" s="26"/>
    </row>
    <row r="56" spans="1:23" x14ac:dyDescent="0.25">
      <c r="A56" s="17" t="s">
        <v>17</v>
      </c>
      <c r="B56" s="18" t="s">
        <v>13</v>
      </c>
      <c r="C56" s="19">
        <v>58</v>
      </c>
      <c r="D56" s="20" t="s">
        <v>23</v>
      </c>
      <c r="E56" s="19" t="s">
        <v>24</v>
      </c>
      <c r="F56" s="57" t="s">
        <v>152</v>
      </c>
      <c r="G56" s="36" t="s">
        <v>104</v>
      </c>
      <c r="H56" s="36" t="s">
        <v>135</v>
      </c>
      <c r="I56" s="77">
        <v>4</v>
      </c>
      <c r="J56" s="77" t="s">
        <v>151</v>
      </c>
      <c r="K56" s="26"/>
      <c r="M56" s="17" t="s">
        <v>17</v>
      </c>
      <c r="N56" s="18" t="s">
        <v>13</v>
      </c>
      <c r="O56" s="19">
        <v>58</v>
      </c>
      <c r="P56" s="20" t="s">
        <v>23</v>
      </c>
      <c r="Q56" s="19" t="s">
        <v>24</v>
      </c>
      <c r="R56" s="36" t="str">
        <f t="shared" si="4"/>
        <v>-</v>
      </c>
      <c r="S56" s="36" t="s">
        <v>234</v>
      </c>
      <c r="T56" s="36" t="s">
        <v>188</v>
      </c>
      <c r="U56" s="19" t="s">
        <v>158</v>
      </c>
      <c r="V56" s="77"/>
      <c r="W56" s="26"/>
    </row>
    <row r="57" spans="1:23" x14ac:dyDescent="0.25">
      <c r="A57" s="17" t="s">
        <v>22</v>
      </c>
      <c r="B57" s="18" t="s">
        <v>13</v>
      </c>
      <c r="C57" s="19">
        <v>59</v>
      </c>
      <c r="D57" s="20" t="s">
        <v>18</v>
      </c>
      <c r="E57" s="19" t="s">
        <v>15</v>
      </c>
      <c r="F57" s="58">
        <v>8.3000000000000007</v>
      </c>
      <c r="G57" s="36">
        <v>8.3640900111655085</v>
      </c>
      <c r="H57" s="36" t="s">
        <v>150</v>
      </c>
      <c r="I57" s="77">
        <v>4</v>
      </c>
      <c r="J57" s="36">
        <f>F57-G57</f>
        <v>-6.4090011165507832E-2</v>
      </c>
      <c r="K57" s="41">
        <f>(F57-G57)/0.15</f>
        <v>-0.42726674110338558</v>
      </c>
      <c r="M57" s="17" t="s">
        <v>22</v>
      </c>
      <c r="N57" s="18" t="s">
        <v>13</v>
      </c>
      <c r="O57" s="19">
        <v>59</v>
      </c>
      <c r="P57" s="20" t="s">
        <v>18</v>
      </c>
      <c r="Q57" s="19" t="s">
        <v>15</v>
      </c>
      <c r="R57" s="36">
        <f t="shared" si="4"/>
        <v>8.3000000000000007</v>
      </c>
      <c r="S57" s="36">
        <v>8.357999943881671</v>
      </c>
      <c r="T57" s="36">
        <v>7.9409177078829649E-2</v>
      </c>
      <c r="U57" s="19" t="s">
        <v>158</v>
      </c>
      <c r="V57" s="36">
        <f>R57-S57</f>
        <v>-5.7999943881670291E-2</v>
      </c>
      <c r="W57" s="41">
        <f t="shared" si="6"/>
        <v>-0.73039346351736689</v>
      </c>
    </row>
    <row r="58" spans="1:23" x14ac:dyDescent="0.25">
      <c r="A58" s="17" t="s">
        <v>16</v>
      </c>
      <c r="B58" s="18" t="s">
        <v>13</v>
      </c>
      <c r="C58" s="19">
        <v>60</v>
      </c>
      <c r="D58" s="20" t="s">
        <v>18</v>
      </c>
      <c r="E58" s="19" t="s">
        <v>15</v>
      </c>
      <c r="F58" s="58">
        <v>3.8</v>
      </c>
      <c r="G58" s="36">
        <v>3.866519805982215</v>
      </c>
      <c r="H58" s="36" t="s">
        <v>150</v>
      </c>
      <c r="I58" s="77">
        <v>4</v>
      </c>
      <c r="J58" s="36">
        <f t="shared" ref="J58:J65" si="7">F58-G58</f>
        <v>-6.6519805982215185E-2</v>
      </c>
      <c r="K58" s="41">
        <f t="shared" ref="K58:K65" si="8">(F58-G58)/0.15</f>
        <v>-0.44346537321476792</v>
      </c>
      <c r="M58" s="17" t="s">
        <v>16</v>
      </c>
      <c r="N58" s="18" t="s">
        <v>13</v>
      </c>
      <c r="O58" s="19">
        <v>60</v>
      </c>
      <c r="P58" s="20" t="s">
        <v>18</v>
      </c>
      <c r="Q58" s="19" t="s">
        <v>15</v>
      </c>
      <c r="R58" s="36">
        <f t="shared" si="4"/>
        <v>3.8</v>
      </c>
      <c r="S58" s="36">
        <v>3.8676923077119292</v>
      </c>
      <c r="T58" s="36">
        <v>5.8353087310310574E-2</v>
      </c>
      <c r="U58" s="19" t="s">
        <v>158</v>
      </c>
      <c r="V58" s="36">
        <f t="shared" ref="V58:V65" si="9">R58-S58</f>
        <v>-6.7692307711929356E-2</v>
      </c>
      <c r="W58" s="41">
        <f t="shared" si="6"/>
        <v>-1.1600467230114937</v>
      </c>
    </row>
    <row r="59" spans="1:23" x14ac:dyDescent="0.25">
      <c r="A59" s="17" t="s">
        <v>12</v>
      </c>
      <c r="B59" s="18" t="s">
        <v>13</v>
      </c>
      <c r="C59" s="19">
        <v>61</v>
      </c>
      <c r="D59" s="20" t="s">
        <v>18</v>
      </c>
      <c r="E59" s="19" t="s">
        <v>15</v>
      </c>
      <c r="F59" s="58">
        <v>16.7</v>
      </c>
      <c r="G59" s="36">
        <v>16.69650626298165</v>
      </c>
      <c r="H59" s="36" t="s">
        <v>150</v>
      </c>
      <c r="I59" s="77">
        <v>4</v>
      </c>
      <c r="J59" s="36">
        <f t="shared" si="7"/>
        <v>3.4937370183492078E-3</v>
      </c>
      <c r="K59" s="41">
        <f t="shared" si="8"/>
        <v>2.3291580122328053E-2</v>
      </c>
      <c r="M59" s="17" t="s">
        <v>12</v>
      </c>
      <c r="N59" s="18" t="s">
        <v>13</v>
      </c>
      <c r="O59" s="19">
        <v>61</v>
      </c>
      <c r="P59" s="20" t="s">
        <v>18</v>
      </c>
      <c r="Q59" s="19" t="s">
        <v>15</v>
      </c>
      <c r="R59" s="36">
        <f t="shared" si="4"/>
        <v>16.7</v>
      </c>
      <c r="S59" s="36">
        <v>16.686669220914499</v>
      </c>
      <c r="T59" s="36">
        <v>0.1133033880030711</v>
      </c>
      <c r="U59" s="19" t="s">
        <v>158</v>
      </c>
      <c r="V59" s="36">
        <f t="shared" si="9"/>
        <v>1.3330779085499955E-2</v>
      </c>
      <c r="W59" s="41">
        <f t="shared" si="6"/>
        <v>0.11765560871964943</v>
      </c>
    </row>
    <row r="60" spans="1:23" x14ac:dyDescent="0.25">
      <c r="A60" s="17" t="s">
        <v>27</v>
      </c>
      <c r="B60" s="18" t="s">
        <v>13</v>
      </c>
      <c r="C60" s="19">
        <v>62</v>
      </c>
      <c r="D60" s="20" t="s">
        <v>18</v>
      </c>
      <c r="E60" s="19" t="s">
        <v>15</v>
      </c>
      <c r="F60" s="58">
        <v>10</v>
      </c>
      <c r="G60" s="36">
        <v>10.078694627137128</v>
      </c>
      <c r="H60" s="36" t="s">
        <v>150</v>
      </c>
      <c r="I60" s="77">
        <v>4</v>
      </c>
      <c r="J60" s="36">
        <f t="shared" si="7"/>
        <v>-7.8694627137128492E-2</v>
      </c>
      <c r="K60" s="41">
        <f t="shared" si="8"/>
        <v>-0.52463084758085665</v>
      </c>
      <c r="M60" s="17" t="s">
        <v>27</v>
      </c>
      <c r="N60" s="18" t="s">
        <v>13</v>
      </c>
      <c r="O60" s="19">
        <v>62</v>
      </c>
      <c r="P60" s="20" t="s">
        <v>18</v>
      </c>
      <c r="Q60" s="19" t="s">
        <v>15</v>
      </c>
      <c r="R60" s="36">
        <f t="shared" si="4"/>
        <v>10</v>
      </c>
      <c r="S60" s="36">
        <v>10.070588239999999</v>
      </c>
      <c r="T60" s="36">
        <v>8.4510473000000003E-2</v>
      </c>
      <c r="U60" s="19" t="s">
        <v>158</v>
      </c>
      <c r="V60" s="36">
        <f t="shared" si="9"/>
        <v>-7.0588239999999303E-2</v>
      </c>
      <c r="W60" s="41">
        <f t="shared" si="6"/>
        <v>-0.835260264133172</v>
      </c>
    </row>
    <row r="61" spans="1:23" x14ac:dyDescent="0.25">
      <c r="A61" s="17" t="s">
        <v>21</v>
      </c>
      <c r="B61" s="18" t="s">
        <v>13</v>
      </c>
      <c r="C61" s="19">
        <v>63</v>
      </c>
      <c r="D61" s="20" t="s">
        <v>18</v>
      </c>
      <c r="E61" s="19" t="s">
        <v>15</v>
      </c>
      <c r="F61" s="58">
        <v>10</v>
      </c>
      <c r="G61" s="36">
        <v>10.100027975374001</v>
      </c>
      <c r="H61" s="36" t="s">
        <v>150</v>
      </c>
      <c r="I61" s="77">
        <v>4</v>
      </c>
      <c r="J61" s="36">
        <f t="shared" si="7"/>
        <v>-0.10002797537400099</v>
      </c>
      <c r="K61" s="41">
        <f t="shared" si="8"/>
        <v>-0.66685316916000659</v>
      </c>
      <c r="M61" s="17" t="s">
        <v>21</v>
      </c>
      <c r="N61" s="18" t="s">
        <v>13</v>
      </c>
      <c r="O61" s="19">
        <v>63</v>
      </c>
      <c r="P61" s="20" t="s">
        <v>18</v>
      </c>
      <c r="Q61" s="19" t="s">
        <v>15</v>
      </c>
      <c r="R61" s="36">
        <f t="shared" si="4"/>
        <v>10</v>
      </c>
      <c r="S61" s="36">
        <v>10.081711761974656</v>
      </c>
      <c r="T61" s="36">
        <v>7.4068248910736573E-2</v>
      </c>
      <c r="U61" s="19" t="s">
        <v>158</v>
      </c>
      <c r="V61" s="36">
        <f t="shared" si="9"/>
        <v>-8.1711761974656127E-2</v>
      </c>
      <c r="W61" s="41">
        <f t="shared" si="6"/>
        <v>-1.1031955416298709</v>
      </c>
    </row>
    <row r="62" spans="1:23" x14ac:dyDescent="0.25">
      <c r="A62" s="17" t="s">
        <v>25</v>
      </c>
      <c r="B62" s="18" t="s">
        <v>13</v>
      </c>
      <c r="C62" s="19">
        <v>64</v>
      </c>
      <c r="D62" s="20" t="s">
        <v>18</v>
      </c>
      <c r="E62" s="19" t="s">
        <v>15</v>
      </c>
      <c r="F62" s="58">
        <v>3.9</v>
      </c>
      <c r="G62" s="36">
        <v>3.9629151068711499</v>
      </c>
      <c r="H62" s="36" t="s">
        <v>150</v>
      </c>
      <c r="I62" s="77">
        <v>4</v>
      </c>
      <c r="J62" s="36">
        <f t="shared" si="7"/>
        <v>-6.2915106871149984E-2</v>
      </c>
      <c r="K62" s="41">
        <f t="shared" si="8"/>
        <v>-0.41943404580766658</v>
      </c>
      <c r="M62" s="17" t="s">
        <v>25</v>
      </c>
      <c r="N62" s="18" t="s">
        <v>13</v>
      </c>
      <c r="O62" s="19">
        <v>64</v>
      </c>
      <c r="P62" s="20" t="s">
        <v>18</v>
      </c>
      <c r="Q62" s="19" t="s">
        <v>15</v>
      </c>
      <c r="R62" s="36">
        <f t="shared" si="4"/>
        <v>3.9</v>
      </c>
      <c r="S62" s="36">
        <v>3.9540000097229457</v>
      </c>
      <c r="T62" s="36">
        <v>6.1038150127150408E-2</v>
      </c>
      <c r="U62" s="19" t="s">
        <v>158</v>
      </c>
      <c r="V62" s="36">
        <f t="shared" si="9"/>
        <v>-5.400000972294583E-2</v>
      </c>
      <c r="W62" s="41">
        <f t="shared" si="6"/>
        <v>-0.88469276363154492</v>
      </c>
    </row>
    <row r="63" spans="1:23" x14ac:dyDescent="0.25">
      <c r="A63" s="17" t="s">
        <v>20</v>
      </c>
      <c r="B63" s="18" t="s">
        <v>13</v>
      </c>
      <c r="C63" s="19">
        <v>65</v>
      </c>
      <c r="D63" s="20" t="s">
        <v>18</v>
      </c>
      <c r="E63" s="19" t="s">
        <v>15</v>
      </c>
      <c r="F63" s="58">
        <v>9.4</v>
      </c>
      <c r="G63" s="36">
        <v>9.455897539951879</v>
      </c>
      <c r="H63" s="36" t="s">
        <v>150</v>
      </c>
      <c r="I63" s="77">
        <v>4</v>
      </c>
      <c r="J63" s="36">
        <f t="shared" si="7"/>
        <v>-5.5897539951878628E-2</v>
      </c>
      <c r="K63" s="41">
        <f t="shared" si="8"/>
        <v>-0.37265026634585752</v>
      </c>
      <c r="M63" s="17" t="s">
        <v>20</v>
      </c>
      <c r="N63" s="18" t="s">
        <v>13</v>
      </c>
      <c r="O63" s="19">
        <v>65</v>
      </c>
      <c r="P63" s="20" t="s">
        <v>18</v>
      </c>
      <c r="Q63" s="19" t="s">
        <v>15</v>
      </c>
      <c r="R63" s="36">
        <f t="shared" si="4"/>
        <v>9.4</v>
      </c>
      <c r="S63" s="36">
        <v>9.4352256738739779</v>
      </c>
      <c r="T63" s="36">
        <v>7.3220328884019525E-2</v>
      </c>
      <c r="U63" s="19" t="s">
        <v>158</v>
      </c>
      <c r="V63" s="36">
        <f t="shared" si="9"/>
        <v>-3.522567387397757E-2</v>
      </c>
      <c r="W63" s="41">
        <f t="shared" si="6"/>
        <v>-0.48109144565267908</v>
      </c>
    </row>
    <row r="64" spans="1:23" x14ac:dyDescent="0.25">
      <c r="A64" s="17" t="s">
        <v>19</v>
      </c>
      <c r="B64" s="18" t="s">
        <v>13</v>
      </c>
      <c r="C64" s="19">
        <v>66</v>
      </c>
      <c r="D64" s="20" t="s">
        <v>18</v>
      </c>
      <c r="E64" s="19" t="s">
        <v>15</v>
      </c>
      <c r="F64" s="58">
        <v>16.399999999999999</v>
      </c>
      <c r="G64" s="36">
        <v>16.399466708811619</v>
      </c>
      <c r="H64" s="36" t="s">
        <v>150</v>
      </c>
      <c r="I64" s="77">
        <v>4</v>
      </c>
      <c r="J64" s="36">
        <f t="shared" si="7"/>
        <v>5.332911883790814E-4</v>
      </c>
      <c r="K64" s="41">
        <f t="shared" si="8"/>
        <v>3.5552745891938762E-3</v>
      </c>
      <c r="M64" s="17" t="s">
        <v>19</v>
      </c>
      <c r="N64" s="18" t="s">
        <v>13</v>
      </c>
      <c r="O64" s="19">
        <v>66</v>
      </c>
      <c r="P64" s="20" t="s">
        <v>18</v>
      </c>
      <c r="Q64" s="19" t="s">
        <v>15</v>
      </c>
      <c r="R64" s="36">
        <f t="shared" si="4"/>
        <v>16.399999999999999</v>
      </c>
      <c r="S64" s="36">
        <v>16.400843843434167</v>
      </c>
      <c r="T64" s="36">
        <v>0.12195036770689485</v>
      </c>
      <c r="U64" s="19" t="s">
        <v>158</v>
      </c>
      <c r="V64" s="36">
        <f t="shared" si="9"/>
        <v>-8.4384343416843421E-4</v>
      </c>
      <c r="W64" s="41">
        <f t="shared" si="6"/>
        <v>-6.9195644919791809E-3</v>
      </c>
    </row>
    <row r="65" spans="1:23" x14ac:dyDescent="0.25">
      <c r="A65" s="17" t="s">
        <v>17</v>
      </c>
      <c r="B65" s="18" t="s">
        <v>13</v>
      </c>
      <c r="C65" s="19">
        <v>67</v>
      </c>
      <c r="D65" s="20" t="s">
        <v>18</v>
      </c>
      <c r="E65" s="19" t="s">
        <v>15</v>
      </c>
      <c r="F65" s="58">
        <v>10.7</v>
      </c>
      <c r="G65" s="36">
        <v>10.709940607893612</v>
      </c>
      <c r="H65" s="36" t="s">
        <v>150</v>
      </c>
      <c r="I65" s="77">
        <v>4</v>
      </c>
      <c r="J65" s="36">
        <f t="shared" si="7"/>
        <v>-9.9406078936130626E-3</v>
      </c>
      <c r="K65" s="41">
        <f t="shared" si="8"/>
        <v>-6.627071929075376E-2</v>
      </c>
      <c r="M65" s="17" t="s">
        <v>17</v>
      </c>
      <c r="N65" s="18" t="s">
        <v>13</v>
      </c>
      <c r="O65" s="19">
        <v>67</v>
      </c>
      <c r="P65" s="20" t="s">
        <v>18</v>
      </c>
      <c r="Q65" s="19" t="s">
        <v>15</v>
      </c>
      <c r="R65" s="36">
        <f t="shared" si="4"/>
        <v>10.7</v>
      </c>
      <c r="S65" s="36">
        <v>10.707333291057745</v>
      </c>
      <c r="T65" s="36">
        <v>7.5038990425411886E-2</v>
      </c>
      <c r="U65" s="19" t="s">
        <v>158</v>
      </c>
      <c r="V65" s="36">
        <f t="shared" si="9"/>
        <v>-7.3332910577459387E-3</v>
      </c>
      <c r="W65" s="41">
        <f t="shared" si="6"/>
        <v>-9.7726408846547139E-2</v>
      </c>
    </row>
    <row r="66" spans="1:23" x14ac:dyDescent="0.25">
      <c r="A66" s="75" t="s">
        <v>19</v>
      </c>
      <c r="B66" s="57" t="s">
        <v>13</v>
      </c>
      <c r="C66" s="57">
        <v>68</v>
      </c>
      <c r="D66" s="76" t="s">
        <v>14</v>
      </c>
      <c r="E66" s="57" t="s">
        <v>15</v>
      </c>
      <c r="F66" s="57" t="s">
        <v>152</v>
      </c>
      <c r="G66" s="58" t="s">
        <v>105</v>
      </c>
      <c r="H66" s="58" t="s">
        <v>136</v>
      </c>
      <c r="I66" s="77">
        <v>4</v>
      </c>
      <c r="J66" s="42"/>
      <c r="K66" s="26"/>
      <c r="M66" s="75" t="s">
        <v>19</v>
      </c>
      <c r="N66" s="57" t="s">
        <v>13</v>
      </c>
      <c r="O66" s="57">
        <v>68</v>
      </c>
      <c r="P66" s="76" t="s">
        <v>14</v>
      </c>
      <c r="Q66" s="57" t="s">
        <v>15</v>
      </c>
      <c r="R66" s="36" t="str">
        <f t="shared" si="4"/>
        <v>-</v>
      </c>
      <c r="S66" s="58" t="s">
        <v>235</v>
      </c>
      <c r="T66" s="36" t="s">
        <v>204</v>
      </c>
      <c r="U66" s="57" t="s">
        <v>158</v>
      </c>
      <c r="V66" s="77"/>
      <c r="W66" s="26"/>
    </row>
    <row r="67" spans="1:23" ht="15.75" thickBot="1" x14ac:dyDescent="0.3">
      <c r="A67" s="121" t="s">
        <v>17</v>
      </c>
      <c r="B67" s="112" t="s">
        <v>13</v>
      </c>
      <c r="C67" s="112">
        <v>69</v>
      </c>
      <c r="D67" s="119" t="s">
        <v>14</v>
      </c>
      <c r="E67" s="112" t="s">
        <v>15</v>
      </c>
      <c r="F67" s="112" t="s">
        <v>152</v>
      </c>
      <c r="G67" s="116" t="s">
        <v>106</v>
      </c>
      <c r="H67" s="116" t="s">
        <v>137</v>
      </c>
      <c r="I67" s="114">
        <v>4</v>
      </c>
      <c r="J67" s="115"/>
      <c r="K67" s="130"/>
      <c r="M67" s="121" t="s">
        <v>17</v>
      </c>
      <c r="N67" s="112" t="s">
        <v>13</v>
      </c>
      <c r="O67" s="112">
        <v>69</v>
      </c>
      <c r="P67" s="119" t="s">
        <v>14</v>
      </c>
      <c r="Q67" s="112" t="s">
        <v>15</v>
      </c>
      <c r="R67" s="113" t="str">
        <f t="shared" si="4"/>
        <v>-</v>
      </c>
      <c r="S67" s="116" t="s">
        <v>236</v>
      </c>
      <c r="T67" s="113" t="s">
        <v>205</v>
      </c>
      <c r="U67" s="112" t="s">
        <v>158</v>
      </c>
      <c r="V67" s="114"/>
      <c r="W67" s="130"/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72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5.5703125" style="9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689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94.1</v>
      </c>
      <c r="G14" s="70">
        <v>93.474677349050353</v>
      </c>
      <c r="H14" s="70">
        <f>G14*0.04</f>
        <v>3.738987093962014</v>
      </c>
      <c r="I14" s="67"/>
      <c r="J14" s="71">
        <f>((F14-G14)/G14)*100</f>
        <v>0.66897545804258862</v>
      </c>
      <c r="K14" s="41">
        <f>(F14-G14)/(G14*0.04)</f>
        <v>0.16724386451064716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140</v>
      </c>
      <c r="G15" s="70">
        <v>139.47</v>
      </c>
      <c r="H15" s="70">
        <f>1</f>
        <v>1</v>
      </c>
      <c r="I15" s="67"/>
      <c r="J15" s="96">
        <f>F15-G15</f>
        <v>0.53000000000000114</v>
      </c>
      <c r="K15" s="41">
        <f>(F15-G15)/1</f>
        <v>0.53000000000000114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5.16</v>
      </c>
      <c r="G16" s="70">
        <v>5.2472235646839662</v>
      </c>
      <c r="H16" s="70">
        <f>((12.5-0.53*G16)/200)*G16</f>
        <v>0.25498808167764492</v>
      </c>
      <c r="I16" s="67"/>
      <c r="J16" s="71">
        <f t="shared" ref="J16:J30" si="0">((F16-G16)/G16)*100</f>
        <v>-1.6622803204158778</v>
      </c>
      <c r="K16" s="41">
        <f>(F16-G16)/((12.5-0.53*G16)/2/100*G16)</f>
        <v>-0.3420691826460886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/>
      <c r="G17" s="70"/>
      <c r="H17" s="70"/>
      <c r="I17" s="67"/>
      <c r="J17" s="71"/>
      <c r="K17" s="72"/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2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14.8</v>
      </c>
      <c r="G19" s="70">
        <v>13.978162322100642</v>
      </c>
      <c r="H19" s="70">
        <f>((12.5-0.53*G19)/200)*G19</f>
        <v>0.35585423708835595</v>
      </c>
      <c r="I19" s="67"/>
      <c r="J19" s="71">
        <f t="shared" si="0"/>
        <v>5.8794400791866925</v>
      </c>
      <c r="K19" s="97">
        <f t="shared" ref="K19" si="1">(F19-G19)/((12.5-0.53*G19)/2/100*G19)</f>
        <v>2.3094784106653821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/>
      <c r="G20" s="70"/>
      <c r="H20" s="70"/>
      <c r="I20" s="67"/>
      <c r="J20" s="71"/>
      <c r="K20" s="72"/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2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8.2200000000000006</v>
      </c>
      <c r="G22" s="70">
        <v>8.5148494154827699</v>
      </c>
      <c r="H22" s="70">
        <f>G22*0.075</f>
        <v>0.63861370616120772</v>
      </c>
      <c r="I22" s="67"/>
      <c r="J22" s="71">
        <f t="shared" si="0"/>
        <v>-3.4627672328137349</v>
      </c>
      <c r="K22" s="41">
        <f>(F22-G22)/(G22*0.075)</f>
        <v>-0.46170229770849802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5.41</v>
      </c>
      <c r="G23" s="58">
        <v>5.4627995898872985</v>
      </c>
      <c r="H23" s="36">
        <f t="shared" ref="H23:H25" si="2">G23*0.075</f>
        <v>0.4097099692415474</v>
      </c>
      <c r="I23" s="19"/>
      <c r="J23" s="42">
        <f t="shared" si="0"/>
        <v>-0.96652987206487795</v>
      </c>
      <c r="K23" s="41">
        <f>(F23-G23)/(G23*0.075)</f>
        <v>-0.12887064960865038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12.8</v>
      </c>
      <c r="G24" s="58">
        <v>12.849855303183331</v>
      </c>
      <c r="H24" s="36">
        <f t="shared" si="2"/>
        <v>0.9637391477387498</v>
      </c>
      <c r="I24" s="77"/>
      <c r="J24" s="42">
        <f t="shared" si="0"/>
        <v>-0.38798338196834936</v>
      </c>
      <c r="K24" s="41">
        <f t="shared" ref="K24:K25" si="3">(F24-G24)/(G24*0.075)</f>
        <v>-5.1731117595779919E-2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19.600000000000001</v>
      </c>
      <c r="G25" s="58">
        <v>19.520233619951327</v>
      </c>
      <c r="H25" s="36">
        <f t="shared" si="2"/>
        <v>1.4640175214963496</v>
      </c>
      <c r="I25" s="77"/>
      <c r="J25" s="42">
        <f t="shared" si="0"/>
        <v>0.40863435142060267</v>
      </c>
      <c r="K25" s="41">
        <f t="shared" si="3"/>
        <v>5.4484580189413691E-2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 t="s">
        <v>154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 t="s">
        <v>154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97</v>
      </c>
      <c r="G28" s="36">
        <v>97.118100979051675</v>
      </c>
      <c r="H28" s="36">
        <f>G28*0.05</f>
        <v>4.8559050489525841</v>
      </c>
      <c r="I28" s="77"/>
      <c r="J28" s="42">
        <f t="shared" si="0"/>
        <v>-0.1216055275598415</v>
      </c>
      <c r="K28" s="41">
        <f>(F28-G28)/(G28*0.05)</f>
        <v>-2.4321105511968297E-2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113</v>
      </c>
      <c r="G29" s="36">
        <v>113.11465611457318</v>
      </c>
      <c r="H29" s="36">
        <f t="shared" ref="H29:H30" si="4">G29*0.05</f>
        <v>5.6557328057286593</v>
      </c>
      <c r="I29" s="77"/>
      <c r="J29" s="42">
        <f t="shared" si="0"/>
        <v>-0.10136273981776948</v>
      </c>
      <c r="K29" s="41">
        <f t="shared" ref="K29:K30" si="5">(F29-G29)/(G29*0.05)</f>
        <v>-2.0272547963553895E-2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153</v>
      </c>
      <c r="G30" s="36">
        <v>153.01738625965154</v>
      </c>
      <c r="H30" s="36">
        <f t="shared" si="4"/>
        <v>7.6508693129825778</v>
      </c>
      <c r="I30" s="77"/>
      <c r="J30" s="42">
        <f t="shared" si="0"/>
        <v>-1.1362277239556623E-2</v>
      </c>
      <c r="K30" s="41">
        <f t="shared" si="5"/>
        <v>-2.2724554479113248E-3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 t="s">
        <v>154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 t="s">
        <v>154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>
        <v>52.5</v>
      </c>
      <c r="G33" s="70" t="s">
        <v>86</v>
      </c>
      <c r="H33" s="70" t="s">
        <v>117</v>
      </c>
      <c r="I33" s="78">
        <v>4</v>
      </c>
      <c r="J33" s="78">
        <v>0</v>
      </c>
      <c r="K33" s="41">
        <v>0.02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>
        <f t="shared" ref="R33:R72" si="6">F33</f>
        <v>52.5</v>
      </c>
      <c r="S33" s="70" t="s">
        <v>207</v>
      </c>
      <c r="T33" s="70" t="s">
        <v>160</v>
      </c>
      <c r="U33" s="67" t="s">
        <v>158</v>
      </c>
      <c r="V33" s="78">
        <f>((R33-S33)/S33)*100</f>
        <v>-0.6434519303557974</v>
      </c>
      <c r="W33" s="41">
        <f>(R33-S33)/T33</f>
        <v>-0.16205910390848591</v>
      </c>
    </row>
    <row r="34" spans="1:23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76.400000000000006</v>
      </c>
      <c r="G34" s="70" t="s">
        <v>87</v>
      </c>
      <c r="H34" s="70" t="s">
        <v>118</v>
      </c>
      <c r="I34" s="78">
        <v>4</v>
      </c>
      <c r="J34" s="78">
        <v>0</v>
      </c>
      <c r="K34" s="41">
        <v>-0.04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si="6"/>
        <v>76.400000000000006</v>
      </c>
      <c r="S34" s="70" t="s">
        <v>208</v>
      </c>
      <c r="T34" s="70" t="s">
        <v>161</v>
      </c>
      <c r="U34" s="67" t="s">
        <v>158</v>
      </c>
      <c r="V34" s="78">
        <f t="shared" ref="V34:V72" si="7">((R34-S34)/S34)*100</f>
        <v>-1.0747118995209093</v>
      </c>
      <c r="W34" s="41">
        <f t="shared" ref="W34:W72" si="8">(R34-S34)/T34</f>
        <v>-0.3742110009017125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98.8</v>
      </c>
      <c r="G35" s="70" t="s">
        <v>88</v>
      </c>
      <c r="H35" s="70" t="s">
        <v>119</v>
      </c>
      <c r="I35" s="78">
        <v>4</v>
      </c>
      <c r="J35" s="78">
        <v>0.25367833587011668</v>
      </c>
      <c r="K35" s="41">
        <v>0.03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6"/>
        <v>98.8</v>
      </c>
      <c r="S35" s="70" t="s">
        <v>209</v>
      </c>
      <c r="T35" s="70" t="s">
        <v>162</v>
      </c>
      <c r="U35" s="67" t="s">
        <v>158</v>
      </c>
      <c r="V35" s="78">
        <f t="shared" si="7"/>
        <v>0.79575596816976246</v>
      </c>
      <c r="W35" s="41">
        <f t="shared" si="8"/>
        <v>0.33022861981371765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34.299999999999997</v>
      </c>
      <c r="G36" s="70">
        <v>30.241951915797795</v>
      </c>
      <c r="H36" s="70"/>
      <c r="I36" s="78"/>
      <c r="J36" s="78"/>
      <c r="K36" s="72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6"/>
        <v>34.299999999999997</v>
      </c>
      <c r="S36" s="70" t="s">
        <v>210</v>
      </c>
      <c r="T36" s="70" t="s">
        <v>163</v>
      </c>
      <c r="U36" s="67" t="s">
        <v>158</v>
      </c>
      <c r="V36" s="78">
        <f t="shared" si="7"/>
        <v>-1.8878718535469212</v>
      </c>
      <c r="W36" s="41">
        <f t="shared" si="8"/>
        <v>-0.28820960698690118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29.9</v>
      </c>
      <c r="G37" s="70">
        <v>26.30857507937332</v>
      </c>
      <c r="H37" s="70"/>
      <c r="I37" s="78"/>
      <c r="J37" s="78"/>
      <c r="K37" s="72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6"/>
        <v>29.9</v>
      </c>
      <c r="S37" s="70" t="s">
        <v>211</v>
      </c>
      <c r="T37" s="70" t="s">
        <v>164</v>
      </c>
      <c r="U37" s="67" t="s">
        <v>158</v>
      </c>
      <c r="V37" s="78">
        <f t="shared" si="7"/>
        <v>-2.1916912005233944</v>
      </c>
      <c r="W37" s="41">
        <f t="shared" si="8"/>
        <v>-0.22490768714333725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30.4</v>
      </c>
      <c r="G38" s="70">
        <v>24.694212061323526</v>
      </c>
      <c r="H38" s="70"/>
      <c r="I38" s="78"/>
      <c r="J38" s="78"/>
      <c r="K38" s="72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6"/>
        <v>30.4</v>
      </c>
      <c r="S38" s="70" t="s">
        <v>212</v>
      </c>
      <c r="T38" s="70" t="s">
        <v>165</v>
      </c>
      <c r="U38" s="67" t="s">
        <v>158</v>
      </c>
      <c r="V38" s="78">
        <f t="shared" si="7"/>
        <v>-4.0706847585989347</v>
      </c>
      <c r="W38" s="41">
        <f t="shared" si="8"/>
        <v>-0.28037383177570152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189</v>
      </c>
      <c r="G39" s="70">
        <v>192.93104114509083</v>
      </c>
      <c r="H39" s="70"/>
      <c r="I39" s="78"/>
      <c r="J39" s="78"/>
      <c r="K39" s="72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6"/>
        <v>189</v>
      </c>
      <c r="S39" s="70" t="s">
        <v>213</v>
      </c>
      <c r="T39" s="70" t="s">
        <v>166</v>
      </c>
      <c r="U39" s="67" t="s">
        <v>158</v>
      </c>
      <c r="V39" s="78">
        <f t="shared" si="7"/>
        <v>3.278688524590164</v>
      </c>
      <c r="W39" s="41">
        <f t="shared" si="8"/>
        <v>0.53523639607493301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161</v>
      </c>
      <c r="G40" s="70">
        <v>176.29020253430878</v>
      </c>
      <c r="H40" s="70"/>
      <c r="I40" s="78"/>
      <c r="J40" s="78"/>
      <c r="K40" s="72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6"/>
        <v>161</v>
      </c>
      <c r="S40" s="70" t="s">
        <v>214</v>
      </c>
      <c r="T40" s="70" t="s">
        <v>167</v>
      </c>
      <c r="U40" s="67" t="s">
        <v>158</v>
      </c>
      <c r="V40" s="78">
        <f t="shared" si="7"/>
        <v>0</v>
      </c>
      <c r="W40" s="41">
        <f t="shared" si="8"/>
        <v>0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201</v>
      </c>
      <c r="G41" s="70">
        <v>214.02387340018916</v>
      </c>
      <c r="H41" s="70"/>
      <c r="I41" s="78"/>
      <c r="J41" s="78"/>
      <c r="K41" s="72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6"/>
        <v>201</v>
      </c>
      <c r="S41" s="70" t="s">
        <v>215</v>
      </c>
      <c r="T41" s="70" t="s">
        <v>168</v>
      </c>
      <c r="U41" s="67" t="s">
        <v>158</v>
      </c>
      <c r="V41" s="78">
        <f t="shared" si="7"/>
        <v>2.8659160696008157</v>
      </c>
      <c r="W41" s="41">
        <f t="shared" si="8"/>
        <v>0.50724637681159368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95.7</v>
      </c>
      <c r="G42" s="70">
        <v>110.57247603623772</v>
      </c>
      <c r="H42" s="70"/>
      <c r="I42" s="78"/>
      <c r="J42" s="78"/>
      <c r="K42" s="72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6"/>
        <v>95.7</v>
      </c>
      <c r="S42" s="70" t="s">
        <v>216</v>
      </c>
      <c r="T42" s="70" t="s">
        <v>169</v>
      </c>
      <c r="U42" s="67" t="s">
        <v>158</v>
      </c>
      <c r="V42" s="78">
        <f t="shared" si="7"/>
        <v>3.6387264457439885</v>
      </c>
      <c r="W42" s="41">
        <f t="shared" si="8"/>
        <v>0.91254752851711007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263</v>
      </c>
      <c r="G43" s="70">
        <v>127.91645230446296</v>
      </c>
      <c r="H43" s="70"/>
      <c r="I43" s="78"/>
      <c r="J43" s="78"/>
      <c r="K43" s="72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113</v>
      </c>
      <c r="S43" s="70" t="s">
        <v>217</v>
      </c>
      <c r="T43" s="70" t="s">
        <v>170</v>
      </c>
      <c r="U43" s="67" t="s">
        <v>158</v>
      </c>
      <c r="V43" s="78">
        <f>((R43-S43)/S43)*100</f>
        <v>2.6339691189827481</v>
      </c>
      <c r="W43" s="41">
        <f t="shared" si="8"/>
        <v>0.70388349514563242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88.2</v>
      </c>
      <c r="G44" s="70">
        <v>104.55454867058305</v>
      </c>
      <c r="H44" s="70"/>
      <c r="I44" s="78"/>
      <c r="J44" s="78"/>
      <c r="K44" s="72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6"/>
        <v>88.2</v>
      </c>
      <c r="S44" s="70" t="s">
        <v>218</v>
      </c>
      <c r="T44" s="70" t="s">
        <v>171</v>
      </c>
      <c r="U44" s="67" t="s">
        <v>158</v>
      </c>
      <c r="V44" s="78">
        <f t="shared" si="7"/>
        <v>1.2512914705544753</v>
      </c>
      <c r="W44" s="41">
        <f t="shared" si="8"/>
        <v>0.35435630689206871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52.4</v>
      </c>
      <c r="G45" s="70" t="s">
        <v>86</v>
      </c>
      <c r="H45" s="70" t="s">
        <v>117</v>
      </c>
      <c r="I45" s="78">
        <v>4</v>
      </c>
      <c r="J45" s="78">
        <v>0</v>
      </c>
      <c r="K45" s="41">
        <v>-0.01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6"/>
        <v>52.4</v>
      </c>
      <c r="S45" s="70" t="s">
        <v>219</v>
      </c>
      <c r="T45" s="70" t="s">
        <v>172</v>
      </c>
      <c r="U45" s="67" t="s">
        <v>158</v>
      </c>
      <c r="V45" s="78">
        <f t="shared" si="7"/>
        <v>-1.799100449775114</v>
      </c>
      <c r="W45" s="41">
        <f t="shared" si="8"/>
        <v>-0.43243243243243279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149</v>
      </c>
      <c r="G46" s="36" t="s">
        <v>89</v>
      </c>
      <c r="H46" s="36" t="s">
        <v>120</v>
      </c>
      <c r="I46" s="77">
        <v>4</v>
      </c>
      <c r="J46" s="77">
        <v>0</v>
      </c>
      <c r="K46" s="41">
        <v>-0.01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6"/>
        <v>149</v>
      </c>
      <c r="S46" s="36" t="s">
        <v>220</v>
      </c>
      <c r="T46" s="36" t="s">
        <v>173</v>
      </c>
      <c r="U46" s="19" t="s">
        <v>158</v>
      </c>
      <c r="V46" s="77">
        <f t="shared" si="7"/>
        <v>-0.20093770931012148</v>
      </c>
      <c r="W46" s="41">
        <f t="shared" si="8"/>
        <v>-6.6283694211226554E-2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138</v>
      </c>
      <c r="G47" s="36" t="s">
        <v>90</v>
      </c>
      <c r="H47" s="36" t="s">
        <v>121</v>
      </c>
      <c r="I47" s="77">
        <v>4</v>
      </c>
      <c r="J47" s="77">
        <v>-1</v>
      </c>
      <c r="K47" s="41">
        <v>-7.0000000000000007E-2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6"/>
        <v>138</v>
      </c>
      <c r="S47" s="36" t="s">
        <v>221</v>
      </c>
      <c r="T47" s="36" t="s">
        <v>174</v>
      </c>
      <c r="U47" s="19" t="s">
        <v>158</v>
      </c>
      <c r="V47" s="77">
        <f t="shared" si="7"/>
        <v>-0.64794816414687229</v>
      </c>
      <c r="W47" s="41">
        <f t="shared" si="8"/>
        <v>-0.22692889561270943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78.400000000000006</v>
      </c>
      <c r="G48" s="36" t="s">
        <v>91</v>
      </c>
      <c r="H48" s="36" t="s">
        <v>122</v>
      </c>
      <c r="I48" s="77">
        <v>4</v>
      </c>
      <c r="J48" s="77">
        <v>-2</v>
      </c>
      <c r="K48" s="40">
        <v>-0.3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6"/>
        <v>78.400000000000006</v>
      </c>
      <c r="S48" s="36" t="s">
        <v>222</v>
      </c>
      <c r="T48" s="36" t="s">
        <v>175</v>
      </c>
      <c r="U48" s="19" t="s">
        <v>158</v>
      </c>
      <c r="V48" s="77">
        <f t="shared" si="7"/>
        <v>-3.1381270076599854</v>
      </c>
      <c r="W48" s="41">
        <f t="shared" si="8"/>
        <v>-0.865122615803812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28.6</v>
      </c>
      <c r="G49" s="36" t="s">
        <v>92</v>
      </c>
      <c r="H49" s="36" t="s">
        <v>123</v>
      </c>
      <c r="I49" s="77">
        <v>4</v>
      </c>
      <c r="J49" s="77">
        <v>-3</v>
      </c>
      <c r="K49" s="40">
        <v>-0.45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6"/>
        <v>28.6</v>
      </c>
      <c r="S49" s="36" t="s">
        <v>223</v>
      </c>
      <c r="T49" s="36" t="s">
        <v>176</v>
      </c>
      <c r="U49" s="19" t="s">
        <v>158</v>
      </c>
      <c r="V49" s="77">
        <f t="shared" si="7"/>
        <v>-5.8591178406846529</v>
      </c>
      <c r="W49" s="41">
        <f t="shared" si="8"/>
        <v>-0.89944416371904878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60.6</v>
      </c>
      <c r="G50" s="36" t="s">
        <v>93</v>
      </c>
      <c r="H50" s="36" t="s">
        <v>124</v>
      </c>
      <c r="I50" s="77">
        <v>4</v>
      </c>
      <c r="J50" s="77">
        <v>-6</v>
      </c>
      <c r="K50" s="40">
        <v>-0.77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6"/>
        <v>60.6</v>
      </c>
      <c r="S50" s="36" t="s">
        <v>224</v>
      </c>
      <c r="T50" s="36" t="s">
        <v>177</v>
      </c>
      <c r="U50" s="19" t="s">
        <v>158</v>
      </c>
      <c r="V50" s="77">
        <f t="shared" si="7"/>
        <v>-3.4109021357985347</v>
      </c>
      <c r="W50" s="41">
        <f t="shared" si="8"/>
        <v>-0.56568860692572054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107</v>
      </c>
      <c r="G51" s="36" t="s">
        <v>94</v>
      </c>
      <c r="H51" s="36" t="s">
        <v>125</v>
      </c>
      <c r="I51" s="77">
        <v>4</v>
      </c>
      <c r="J51" s="77">
        <v>-1</v>
      </c>
      <c r="K51" s="40">
        <v>-0.14000000000000001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6"/>
        <v>107</v>
      </c>
      <c r="S51" s="36" t="s">
        <v>112</v>
      </c>
      <c r="T51" s="36" t="s">
        <v>178</v>
      </c>
      <c r="U51" s="19" t="s">
        <v>158</v>
      </c>
      <c r="V51" s="77">
        <f t="shared" si="7"/>
        <v>1.3257575757575812</v>
      </c>
      <c r="W51" s="41">
        <f t="shared" si="8"/>
        <v>0.29380902413431392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117</v>
      </c>
      <c r="G52" s="36" t="s">
        <v>95</v>
      </c>
      <c r="H52" s="36" t="s">
        <v>126</v>
      </c>
      <c r="I52" s="77">
        <v>4</v>
      </c>
      <c r="J52" s="77">
        <v>1</v>
      </c>
      <c r="K52" s="40">
        <v>0.1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6"/>
        <v>117</v>
      </c>
      <c r="S52" s="36" t="s">
        <v>225</v>
      </c>
      <c r="T52" s="36" t="s">
        <v>179</v>
      </c>
      <c r="U52" s="19" t="s">
        <v>158</v>
      </c>
      <c r="V52" s="77">
        <f t="shared" si="7"/>
        <v>-0.17064846416382495</v>
      </c>
      <c r="W52" s="41">
        <f t="shared" si="8"/>
        <v>-4.7303689687796323E-2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>
        <v>44.2</v>
      </c>
      <c r="G53" s="36" t="s">
        <v>96</v>
      </c>
      <c r="H53" s="36" t="s">
        <v>127</v>
      </c>
      <c r="I53" s="77">
        <v>4</v>
      </c>
      <c r="J53" s="77">
        <v>-3</v>
      </c>
      <c r="K53" s="40">
        <v>-0.45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>
        <f t="shared" si="6"/>
        <v>44.2</v>
      </c>
      <c r="S53" s="36" t="s">
        <v>226</v>
      </c>
      <c r="T53" s="36" t="s">
        <v>180</v>
      </c>
      <c r="U53" s="19" t="s">
        <v>158</v>
      </c>
      <c r="V53" s="77">
        <f t="shared" si="7"/>
        <v>-3.9965247610773162</v>
      </c>
      <c r="W53" s="41">
        <f t="shared" si="8"/>
        <v>-0.77506318449873468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112</v>
      </c>
      <c r="G54" s="36" t="s">
        <v>97</v>
      </c>
      <c r="H54" s="36" t="s">
        <v>128</v>
      </c>
      <c r="I54" s="77">
        <v>4</v>
      </c>
      <c r="J54" s="77">
        <v>-1</v>
      </c>
      <c r="K54" s="40">
        <v>-0.19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6"/>
        <v>112</v>
      </c>
      <c r="S54" s="36" t="s">
        <v>227</v>
      </c>
      <c r="T54" s="36" t="s">
        <v>181</v>
      </c>
      <c r="U54" s="19" t="s">
        <v>158</v>
      </c>
      <c r="V54" s="77">
        <f t="shared" si="7"/>
        <v>-0.97259062776303662</v>
      </c>
      <c r="W54" s="41">
        <f t="shared" si="8"/>
        <v>-0.26047833293866784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>
        <v>23</v>
      </c>
      <c r="G55" s="36" t="s">
        <v>98</v>
      </c>
      <c r="H55" s="36" t="s">
        <v>129</v>
      </c>
      <c r="I55" s="77">
        <v>4</v>
      </c>
      <c r="J55" s="77">
        <v>-4</v>
      </c>
      <c r="K55" s="40">
        <v>-0.31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>
        <f t="shared" si="6"/>
        <v>23</v>
      </c>
      <c r="S55" s="36" t="s">
        <v>228</v>
      </c>
      <c r="T55" s="36" t="s">
        <v>182</v>
      </c>
      <c r="U55" s="19" t="s">
        <v>158</v>
      </c>
      <c r="V55" s="77">
        <f t="shared" si="7"/>
        <v>-11.265432098765437</v>
      </c>
      <c r="W55" s="41">
        <f t="shared" si="8"/>
        <v>-0.90290661719233201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59.1</v>
      </c>
      <c r="G56" s="36" t="s">
        <v>99</v>
      </c>
      <c r="H56" s="36" t="s">
        <v>130</v>
      </c>
      <c r="I56" s="77">
        <v>4</v>
      </c>
      <c r="J56" s="77">
        <v>-7</v>
      </c>
      <c r="K56" s="40">
        <v>-0.95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6"/>
        <v>59.1</v>
      </c>
      <c r="S56" s="36" t="s">
        <v>229</v>
      </c>
      <c r="T56" s="36" t="s">
        <v>183</v>
      </c>
      <c r="U56" s="19" t="s">
        <v>158</v>
      </c>
      <c r="V56" s="77">
        <f t="shared" si="7"/>
        <v>-5.5457887166373645</v>
      </c>
      <c r="W56" s="41">
        <f t="shared" si="8"/>
        <v>-1.7525252525252519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91.4</v>
      </c>
      <c r="G57" s="36" t="s">
        <v>100</v>
      </c>
      <c r="H57" s="36" t="s">
        <v>131</v>
      </c>
      <c r="I57" s="77">
        <v>4</v>
      </c>
      <c r="J57" s="77">
        <v>-7</v>
      </c>
      <c r="K57" s="40">
        <v>-0.92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6"/>
        <v>91.4</v>
      </c>
      <c r="S57" s="36" t="s">
        <v>230</v>
      </c>
      <c r="T57" s="36" t="s">
        <v>184</v>
      </c>
      <c r="U57" s="19" t="s">
        <v>158</v>
      </c>
      <c r="V57" s="77">
        <f t="shared" si="7"/>
        <v>-4.5829418519678464</v>
      </c>
      <c r="W57" s="41">
        <f t="shared" si="8"/>
        <v>-0.9126819126819129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94.9</v>
      </c>
      <c r="G58" s="36" t="s">
        <v>101</v>
      </c>
      <c r="H58" s="36" t="s">
        <v>132</v>
      </c>
      <c r="I58" s="77">
        <v>4</v>
      </c>
      <c r="J58" s="77">
        <v>-7</v>
      </c>
      <c r="K58" s="40">
        <v>-0.89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6"/>
        <v>94.9</v>
      </c>
      <c r="S58" s="36" t="s">
        <v>231</v>
      </c>
      <c r="T58" s="36" t="s">
        <v>185</v>
      </c>
      <c r="U58" s="19" t="s">
        <v>158</v>
      </c>
      <c r="V58" s="77">
        <f t="shared" si="7"/>
        <v>-4.6518637596704462</v>
      </c>
      <c r="W58" s="41">
        <f t="shared" si="8"/>
        <v>-0.83574007220216529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56.9</v>
      </c>
      <c r="G59" s="36" t="s">
        <v>102</v>
      </c>
      <c r="H59" s="36" t="s">
        <v>133</v>
      </c>
      <c r="I59" s="77">
        <v>4</v>
      </c>
      <c r="J59" s="77">
        <v>-7</v>
      </c>
      <c r="K59" s="40">
        <v>-0.87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6"/>
        <v>56.9</v>
      </c>
      <c r="S59" s="36" t="s">
        <v>232</v>
      </c>
      <c r="T59" s="36" t="s">
        <v>186</v>
      </c>
      <c r="U59" s="19" t="s">
        <v>158</v>
      </c>
      <c r="V59" s="77">
        <f t="shared" si="7"/>
        <v>-5.7478880238529051</v>
      </c>
      <c r="W59" s="41">
        <f t="shared" si="8"/>
        <v>-1.3366718027734972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168</v>
      </c>
      <c r="G60" s="36" t="s">
        <v>103</v>
      </c>
      <c r="H60" s="36" t="s">
        <v>134</v>
      </c>
      <c r="I60" s="77">
        <v>4</v>
      </c>
      <c r="J60" s="77">
        <v>-6</v>
      </c>
      <c r="K60" s="41">
        <v>-0.8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6"/>
        <v>168</v>
      </c>
      <c r="S60" s="36" t="s">
        <v>233</v>
      </c>
      <c r="T60" s="36" t="s">
        <v>187</v>
      </c>
      <c r="U60" s="19" t="s">
        <v>158</v>
      </c>
      <c r="V60" s="77">
        <f t="shared" si="7"/>
        <v>-3.9451114922813066</v>
      </c>
      <c r="W60" s="41">
        <f t="shared" si="8"/>
        <v>-1.0115818794898117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57.5</v>
      </c>
      <c r="G61" s="36" t="s">
        <v>104</v>
      </c>
      <c r="H61" s="36" t="s">
        <v>135</v>
      </c>
      <c r="I61" s="77">
        <v>4</v>
      </c>
      <c r="J61" s="77">
        <v>-7</v>
      </c>
      <c r="K61" s="41">
        <v>-0.94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6"/>
        <v>57.5</v>
      </c>
      <c r="S61" s="36" t="s">
        <v>234</v>
      </c>
      <c r="T61" s="36" t="s">
        <v>188</v>
      </c>
      <c r="U61" s="19" t="s">
        <v>158</v>
      </c>
      <c r="V61" s="77">
        <f t="shared" si="7"/>
        <v>-5.7222495491064143</v>
      </c>
      <c r="W61" s="41">
        <f t="shared" si="8"/>
        <v>-0.99572039942938717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8.32</v>
      </c>
      <c r="G62" s="36">
        <v>8.3640900111655085</v>
      </c>
      <c r="H62" s="36" t="s">
        <v>150</v>
      </c>
      <c r="I62" s="77">
        <v>4</v>
      </c>
      <c r="J62" s="36">
        <f>F62-G62</f>
        <v>-4.4090011165508258E-2</v>
      </c>
      <c r="K62" s="41">
        <f>(F62-G62)/0.15</f>
        <v>-0.29393340777005506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6"/>
        <v>8.32</v>
      </c>
      <c r="S62" s="36">
        <v>8.357999943881671</v>
      </c>
      <c r="T62" s="36">
        <v>7.9409177078829649E-2</v>
      </c>
      <c r="U62" s="19" t="s">
        <v>158</v>
      </c>
      <c r="V62" s="36">
        <f>R62-S62</f>
        <v>-3.7999943881670717E-2</v>
      </c>
      <c r="W62" s="41">
        <f t="shared" si="8"/>
        <v>-0.47853340482231793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3.84</v>
      </c>
      <c r="G63" s="36">
        <v>3.866519805982215</v>
      </c>
      <c r="H63" s="36" t="s">
        <v>150</v>
      </c>
      <c r="I63" s="77">
        <v>4</v>
      </c>
      <c r="J63" s="36">
        <f t="shared" ref="J63:J70" si="9">F63-G63</f>
        <v>-2.651980598221515E-2</v>
      </c>
      <c r="K63" s="41">
        <f t="shared" ref="K63:K70" si="10">(F63-G63)/0.15</f>
        <v>-0.17679870654810101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6"/>
        <v>3.84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1">R63-S63</f>
        <v>-2.769230771192932E-2</v>
      </c>
      <c r="W63" s="41">
        <f t="shared" si="8"/>
        <v>-0.47456456870339897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16.649999999999999</v>
      </c>
      <c r="G64" s="36">
        <v>16.69650626298165</v>
      </c>
      <c r="H64" s="36" t="s">
        <v>150</v>
      </c>
      <c r="I64" s="77">
        <v>4</v>
      </c>
      <c r="J64" s="36">
        <f t="shared" si="9"/>
        <v>-4.6506262981651503E-2</v>
      </c>
      <c r="K64" s="41">
        <f t="shared" si="10"/>
        <v>-0.31004175321101002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6"/>
        <v>16.649999999999999</v>
      </c>
      <c r="S64" s="36">
        <v>16.686669220914499</v>
      </c>
      <c r="T64" s="36">
        <v>0.1133033880030711</v>
      </c>
      <c r="U64" s="19" t="s">
        <v>158</v>
      </c>
      <c r="V64" s="36">
        <f t="shared" si="11"/>
        <v>-3.6669220914500755E-2</v>
      </c>
      <c r="W64" s="41">
        <f t="shared" si="8"/>
        <v>-0.32363746186924996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10.06</v>
      </c>
      <c r="G65" s="36">
        <v>10.078694627137128</v>
      </c>
      <c r="H65" s="36" t="s">
        <v>150</v>
      </c>
      <c r="I65" s="77">
        <v>4</v>
      </c>
      <c r="J65" s="36">
        <f t="shared" si="9"/>
        <v>-1.8694627137127995E-2</v>
      </c>
      <c r="K65" s="41">
        <f t="shared" si="10"/>
        <v>-0.1246308475808533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6"/>
        <v>10.06</v>
      </c>
      <c r="S65" s="36">
        <v>10.070588239999999</v>
      </c>
      <c r="T65" s="36">
        <v>8.4510473000000003E-2</v>
      </c>
      <c r="U65" s="19" t="s">
        <v>158</v>
      </c>
      <c r="V65" s="36">
        <f t="shared" si="11"/>
        <v>-1.0588239999998805E-2</v>
      </c>
      <c r="W65" s="41">
        <f t="shared" si="8"/>
        <v>-0.12528908695137472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10.09</v>
      </c>
      <c r="G66" s="36">
        <v>10.100027975374001</v>
      </c>
      <c r="H66" s="36" t="s">
        <v>150</v>
      </c>
      <c r="I66" s="77">
        <v>4</v>
      </c>
      <c r="J66" s="36">
        <f t="shared" si="9"/>
        <v>-1.002797537400113E-2</v>
      </c>
      <c r="K66" s="41">
        <f t="shared" si="10"/>
        <v>-6.6853169160007539E-2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6"/>
        <v>10.09</v>
      </c>
      <c r="S66" s="36">
        <v>10.081711761974656</v>
      </c>
      <c r="T66" s="36">
        <v>7.4068248910736573E-2</v>
      </c>
      <c r="U66" s="19" t="s">
        <v>158</v>
      </c>
      <c r="V66" s="36">
        <f t="shared" si="11"/>
        <v>8.2882380253437304E-3</v>
      </c>
      <c r="W66" s="41">
        <f t="shared" si="8"/>
        <v>0.1119000131261684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3.98</v>
      </c>
      <c r="G67" s="36">
        <v>3.9629151068711499</v>
      </c>
      <c r="H67" s="36" t="s">
        <v>150</v>
      </c>
      <c r="I67" s="77">
        <v>4</v>
      </c>
      <c r="J67" s="36">
        <f t="shared" si="9"/>
        <v>1.7084893128850087E-2</v>
      </c>
      <c r="K67" s="41">
        <f t="shared" si="10"/>
        <v>0.11389928752566725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6"/>
        <v>3.98</v>
      </c>
      <c r="S67" s="36">
        <v>3.9540000097229457</v>
      </c>
      <c r="T67" s="36">
        <v>6.1038150127150408E-2</v>
      </c>
      <c r="U67" s="19" t="s">
        <v>158</v>
      </c>
      <c r="V67" s="36">
        <f t="shared" si="11"/>
        <v>2.5999990277054241E-2</v>
      </c>
      <c r="W67" s="41">
        <f t="shared" si="8"/>
        <v>0.42596294649973632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9.4600000000000009</v>
      </c>
      <c r="G68" s="36">
        <v>9.455897539951879</v>
      </c>
      <c r="H68" s="36" t="s">
        <v>150</v>
      </c>
      <c r="I68" s="77">
        <v>4</v>
      </c>
      <c r="J68" s="36">
        <f t="shared" si="9"/>
        <v>4.1024600481218698E-3</v>
      </c>
      <c r="K68" s="41">
        <f t="shared" si="10"/>
        <v>2.7349733654145801E-2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6"/>
        <v>9.4600000000000009</v>
      </c>
      <c r="S68" s="36">
        <v>9.4352256738739779</v>
      </c>
      <c r="T68" s="36">
        <v>7.3220328884019525E-2</v>
      </c>
      <c r="U68" s="19" t="s">
        <v>158</v>
      </c>
      <c r="V68" s="36">
        <f t="shared" si="11"/>
        <v>2.4774326126022927E-2</v>
      </c>
      <c r="W68" s="41">
        <f t="shared" si="8"/>
        <v>0.33835311181496169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16.45</v>
      </c>
      <c r="G69" s="36">
        <v>16.399466708811619</v>
      </c>
      <c r="H69" s="36" t="s">
        <v>150</v>
      </c>
      <c r="I69" s="77">
        <v>4</v>
      </c>
      <c r="J69" s="36">
        <f t="shared" si="9"/>
        <v>5.0533291188379792E-2</v>
      </c>
      <c r="K69" s="41">
        <f t="shared" si="10"/>
        <v>0.33688860792253195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6"/>
        <v>16.45</v>
      </c>
      <c r="S69" s="36">
        <v>16.400843843434167</v>
      </c>
      <c r="T69" s="36">
        <v>0.12195036770689485</v>
      </c>
      <c r="U69" s="19" t="s">
        <v>158</v>
      </c>
      <c r="V69" s="36">
        <f t="shared" si="11"/>
        <v>4.9156156565832276E-2</v>
      </c>
      <c r="W69" s="41">
        <f t="shared" si="8"/>
        <v>0.40308329929744918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10.76</v>
      </c>
      <c r="G70" s="36">
        <v>10.709940607893612</v>
      </c>
      <c r="H70" s="36" t="s">
        <v>150</v>
      </c>
      <c r="I70" s="77">
        <v>4</v>
      </c>
      <c r="J70" s="36">
        <f t="shared" si="9"/>
        <v>5.0059392106387435E-2</v>
      </c>
      <c r="K70" s="41">
        <f t="shared" si="10"/>
        <v>0.33372928070924957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6"/>
        <v>10.76</v>
      </c>
      <c r="S70" s="36">
        <v>10.707333291057745</v>
      </c>
      <c r="T70" s="36">
        <v>7.5038990425411886E-2</v>
      </c>
      <c r="U70" s="19" t="s">
        <v>158</v>
      </c>
      <c r="V70" s="36">
        <f t="shared" si="11"/>
        <v>5.2666708942254559E-2</v>
      </c>
      <c r="W70" s="41">
        <f t="shared" si="8"/>
        <v>0.70185790938385317</v>
      </c>
    </row>
    <row r="71" spans="1:23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6.09</v>
      </c>
      <c r="G71" s="58" t="s">
        <v>105</v>
      </c>
      <c r="H71" s="58" t="s">
        <v>136</v>
      </c>
      <c r="I71" s="77">
        <v>4</v>
      </c>
      <c r="J71" s="42">
        <v>2.1126760563380187</v>
      </c>
      <c r="K71" s="41">
        <f>(F71-G71)/H71</f>
        <v>0.28169014084506921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6"/>
        <v>6.09</v>
      </c>
      <c r="S71" s="58" t="s">
        <v>235</v>
      </c>
      <c r="T71" s="36" t="s">
        <v>204</v>
      </c>
      <c r="U71" s="57" t="s">
        <v>158</v>
      </c>
      <c r="V71" s="77">
        <f t="shared" si="7"/>
        <v>1.4661779406864393</v>
      </c>
      <c r="W71" s="41">
        <f t="shared" si="8"/>
        <v>0.46933333333333377</v>
      </c>
    </row>
    <row r="72" spans="1:23" ht="15.75" thickBot="1" x14ac:dyDescent="0.3">
      <c r="A72" s="121" t="s">
        <v>17</v>
      </c>
      <c r="B72" s="112" t="s">
        <v>13</v>
      </c>
      <c r="C72" s="112">
        <v>69</v>
      </c>
      <c r="D72" s="119" t="s">
        <v>14</v>
      </c>
      <c r="E72" s="112" t="s">
        <v>15</v>
      </c>
      <c r="F72" s="112">
        <v>5.99</v>
      </c>
      <c r="G72" s="116" t="s">
        <v>106</v>
      </c>
      <c r="H72" s="116" t="s">
        <v>137</v>
      </c>
      <c r="I72" s="114">
        <v>4</v>
      </c>
      <c r="J72" s="115">
        <v>0.63844086021505808</v>
      </c>
      <c r="K72" s="43">
        <f>(F72-G72)/H72</f>
        <v>8.5125448028674403E-2</v>
      </c>
      <c r="M72" s="121" t="s">
        <v>17</v>
      </c>
      <c r="N72" s="112" t="s">
        <v>13</v>
      </c>
      <c r="O72" s="112">
        <v>69</v>
      </c>
      <c r="P72" s="119" t="s">
        <v>14</v>
      </c>
      <c r="Q72" s="112" t="s">
        <v>15</v>
      </c>
      <c r="R72" s="113">
        <f t="shared" si="6"/>
        <v>5.99</v>
      </c>
      <c r="S72" s="116" t="s">
        <v>236</v>
      </c>
      <c r="T72" s="113" t="s">
        <v>205</v>
      </c>
      <c r="U72" s="112" t="s">
        <v>158</v>
      </c>
      <c r="V72" s="114">
        <f t="shared" si="7"/>
        <v>1.5598507968803073</v>
      </c>
      <c r="W72" s="43">
        <f t="shared" si="8"/>
        <v>0.48703017469560889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51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700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 t="s">
        <v>152</v>
      </c>
      <c r="G14" s="70" t="s">
        <v>152</v>
      </c>
      <c r="H14" s="70"/>
      <c r="I14" s="67"/>
      <c r="J14" s="71"/>
      <c r="K14" s="73"/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141.69999999999999</v>
      </c>
      <c r="G15" s="70">
        <v>140.06</v>
      </c>
      <c r="H15" s="70">
        <f>1</f>
        <v>1</v>
      </c>
      <c r="I15" s="67"/>
      <c r="J15" s="96">
        <f>F15-G15</f>
        <v>1.6399999999999864</v>
      </c>
      <c r="K15" s="41">
        <f>(F15-G15)/1</f>
        <v>1.6399999999999864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5.34</v>
      </c>
      <c r="G16" s="70">
        <v>5.284100622475699</v>
      </c>
      <c r="H16" s="70">
        <f>((12.5-0.53*G16)/200)*G16</f>
        <v>0.25626373252534379</v>
      </c>
      <c r="I16" s="67"/>
      <c r="J16" s="71">
        <f t="shared" ref="J16:J30" si="0">((F16-G16)/G16)*100</f>
        <v>1.0578787483064802</v>
      </c>
      <c r="K16" s="41">
        <f>(F16-G16)/((12.5-0.53*G16)/2/100*G16)</f>
        <v>0.21813222250937345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5.27</v>
      </c>
      <c r="G17" s="70">
        <v>5.2885473964869876</v>
      </c>
      <c r="H17" s="70">
        <f>((12.5-0.53*G17)/200)*G17</f>
        <v>0.25641706833348005</v>
      </c>
      <c r="I17" s="67"/>
      <c r="J17" s="71">
        <f t="shared" si="0"/>
        <v>-0.3507087125532512</v>
      </c>
      <c r="K17" s="41">
        <f t="shared" ref="K17:K20" si="1">(F17-G17)/((12.5-0.53*G17)/2/100*G17)</f>
        <v>-7.2332924666568654E-2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>
        <v>5.0599999999999996</v>
      </c>
      <c r="G18" s="70">
        <v>5.2912136670856569</v>
      </c>
      <c r="H18" s="70"/>
      <c r="I18" s="67"/>
      <c r="J18" s="71">
        <f t="shared" ref="J18" si="2">((F18-G18)/G18)*100</f>
        <v>-4.3697662130701147</v>
      </c>
      <c r="K18" s="41">
        <f t="shared" ref="K18" si="3">(F18-G18)/((12.5-0.53*G18)/2/100*G18)</f>
        <v>-0.90138632644262628</v>
      </c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15.1</v>
      </c>
      <c r="G19" s="70">
        <v>14.574549038134283</v>
      </c>
      <c r="H19" s="70">
        <f>((12.5-0.53*G19)/200)*G19</f>
        <v>0.34800299377119315</v>
      </c>
      <c r="I19" s="67"/>
      <c r="J19" s="71">
        <f t="shared" si="0"/>
        <v>3.6052639466982854</v>
      </c>
      <c r="K19" s="41">
        <f t="shared" si="1"/>
        <v>1.5099035677008954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14.99</v>
      </c>
      <c r="G20" s="70">
        <v>14.467437573533552</v>
      </c>
      <c r="H20" s="70">
        <f>((12.5-0.53*G20)/200)*G20</f>
        <v>0.34955196099400743</v>
      </c>
      <c r="I20" s="67"/>
      <c r="J20" s="71">
        <f t="shared" si="0"/>
        <v>3.6119901939125287</v>
      </c>
      <c r="K20" s="41">
        <f t="shared" si="1"/>
        <v>1.4949492057789004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>
        <v>14.61</v>
      </c>
      <c r="G21" s="70">
        <v>14.469866830132576</v>
      </c>
      <c r="H21" s="70"/>
      <c r="I21" s="67"/>
      <c r="J21" s="71">
        <f t="shared" ref="J21" si="4">((F21-G21)/G21)*100</f>
        <v>0.96844823461405571</v>
      </c>
      <c r="K21" s="41">
        <f t="shared" ref="K21" si="5">(F21-G21)/((12.5-0.53*G21)/2/100*G21)</f>
        <v>0.40093319492253865</v>
      </c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8.3699999999999992</v>
      </c>
      <c r="G22" s="70">
        <v>8.5148494154827699</v>
      </c>
      <c r="H22" s="70">
        <f>G22*0.075</f>
        <v>0.63861370616120772</v>
      </c>
      <c r="I22" s="67"/>
      <c r="J22" s="71">
        <f t="shared" si="0"/>
        <v>-1.7011388976461195</v>
      </c>
      <c r="K22" s="41">
        <f>(F22-G22)/(G22*0.075)</f>
        <v>-0.22681851968614927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5.45</v>
      </c>
      <c r="G23" s="58">
        <v>5.4484238014928588</v>
      </c>
      <c r="H23" s="36">
        <f t="shared" ref="H23:H25" si="6">G23*0.075</f>
        <v>0.40863178511196441</v>
      </c>
      <c r="I23" s="19"/>
      <c r="J23" s="42">
        <f t="shared" si="0"/>
        <v>2.8929440230210015E-2</v>
      </c>
      <c r="K23" s="41">
        <f>(F23-G23)/(G23*0.075)</f>
        <v>3.8572586973613355E-3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12.73</v>
      </c>
      <c r="G24" s="58">
        <v>12.699388613450504</v>
      </c>
      <c r="H24" s="36">
        <f t="shared" si="6"/>
        <v>0.95245414600878775</v>
      </c>
      <c r="I24" s="77"/>
      <c r="J24" s="42">
        <f t="shared" si="0"/>
        <v>0.24104614388345344</v>
      </c>
      <c r="K24" s="41">
        <f t="shared" ref="K24:K25" si="7">(F24-G24)/(G24*0.075)</f>
        <v>3.2139485851127123E-2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19.25</v>
      </c>
      <c r="G25" s="58">
        <v>19.205149141842966</v>
      </c>
      <c r="H25" s="36">
        <f t="shared" si="6"/>
        <v>1.4403861856382225</v>
      </c>
      <c r="I25" s="77"/>
      <c r="J25" s="42">
        <f t="shared" si="0"/>
        <v>0.23353558894950466</v>
      </c>
      <c r="K25" s="41">
        <f t="shared" si="7"/>
        <v>3.113807852660062E-2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>
        <v>0.04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>
        <v>0.02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95.53</v>
      </c>
      <c r="G28" s="36">
        <v>96.721498218545094</v>
      </c>
      <c r="H28" s="36">
        <f>G28*0.05</f>
        <v>4.8360749109272554</v>
      </c>
      <c r="I28" s="77"/>
      <c r="J28" s="42">
        <f t="shared" si="0"/>
        <v>-1.2318856102216973</v>
      </c>
      <c r="K28" s="41">
        <f>(F28-G28)/(G28*0.05)</f>
        <v>-0.24637712204433945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111.58</v>
      </c>
      <c r="G29" s="36">
        <v>111.61233643888824</v>
      </c>
      <c r="H29" s="36">
        <f t="shared" ref="H29:H30" si="8">G29*0.05</f>
        <v>5.5806168219444121</v>
      </c>
      <c r="I29" s="77"/>
      <c r="J29" s="42">
        <f t="shared" si="0"/>
        <v>-2.89721010418433E-2</v>
      </c>
      <c r="K29" s="41">
        <f t="shared" ref="K29:K30" si="9">(F29-G29)/(G29*0.05)</f>
        <v>-5.7944202083686589E-3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117.01</v>
      </c>
      <c r="G30" s="36">
        <v>116.91328401145925</v>
      </c>
      <c r="H30" s="36">
        <f t="shared" si="8"/>
        <v>5.8456642005729629</v>
      </c>
      <c r="I30" s="77"/>
      <c r="J30" s="42">
        <f t="shared" si="0"/>
        <v>8.2724550386653689E-2</v>
      </c>
      <c r="K30" s="41">
        <f t="shared" si="9"/>
        <v>1.6544910077330739E-2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 t="s">
        <v>152</v>
      </c>
      <c r="G31" s="36" t="s">
        <v>152</v>
      </c>
      <c r="H31" s="36"/>
      <c r="I31" s="77"/>
      <c r="J31" s="42"/>
      <c r="K31" s="26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ht="15.75" thickBot="1" x14ac:dyDescent="0.3">
      <c r="A32" s="108" t="s">
        <v>75</v>
      </c>
      <c r="B32" s="109" t="s">
        <v>44</v>
      </c>
      <c r="C32" s="110">
        <v>24</v>
      </c>
      <c r="D32" s="111" t="s">
        <v>45</v>
      </c>
      <c r="E32" s="110" t="s">
        <v>46</v>
      </c>
      <c r="F32" s="116" t="s">
        <v>152</v>
      </c>
      <c r="G32" s="113" t="s">
        <v>152</v>
      </c>
      <c r="H32" s="113"/>
      <c r="I32" s="114"/>
      <c r="J32" s="115"/>
      <c r="K32" s="130"/>
      <c r="M32" s="108" t="s">
        <v>75</v>
      </c>
      <c r="N32" s="109" t="s">
        <v>44</v>
      </c>
      <c r="O32" s="110">
        <v>24</v>
      </c>
      <c r="P32" s="111" t="s">
        <v>45</v>
      </c>
      <c r="Q32" s="110" t="s">
        <v>46</v>
      </c>
      <c r="R32" s="113"/>
      <c r="S32" s="113"/>
      <c r="T32" s="110"/>
      <c r="U32" s="110"/>
      <c r="V32" s="115"/>
      <c r="W32" s="130"/>
    </row>
    <row r="33" spans="9:9" x14ac:dyDescent="0.25">
      <c r="I33" s="38"/>
    </row>
    <row r="34" spans="9:9" x14ac:dyDescent="0.25">
      <c r="I34" s="38"/>
    </row>
    <row r="35" spans="9:9" x14ac:dyDescent="0.25">
      <c r="I35" s="38"/>
    </row>
    <row r="36" spans="9:9" x14ac:dyDescent="0.25">
      <c r="I36" s="38"/>
    </row>
    <row r="37" spans="9:9" x14ac:dyDescent="0.25">
      <c r="I37" s="38"/>
    </row>
    <row r="38" spans="9:9" x14ac:dyDescent="0.25">
      <c r="I38" s="38"/>
    </row>
    <row r="39" spans="9:9" x14ac:dyDescent="0.25">
      <c r="I39" s="38"/>
    </row>
    <row r="40" spans="9:9" x14ac:dyDescent="0.25">
      <c r="I40" s="38"/>
    </row>
    <row r="41" spans="9:9" x14ac:dyDescent="0.25">
      <c r="I41" s="38"/>
    </row>
    <row r="42" spans="9:9" x14ac:dyDescent="0.25">
      <c r="I42" s="38"/>
    </row>
    <row r="43" spans="9:9" x14ac:dyDescent="0.25">
      <c r="I43" s="38"/>
    </row>
    <row r="44" spans="9:9" x14ac:dyDescent="0.25">
      <c r="I44" s="38"/>
    </row>
    <row r="45" spans="9:9" x14ac:dyDescent="0.25">
      <c r="I45" s="38"/>
    </row>
    <row r="46" spans="9:9" x14ac:dyDescent="0.25">
      <c r="I46" s="38"/>
    </row>
    <row r="47" spans="9:9" x14ac:dyDescent="0.25">
      <c r="I47" s="38"/>
    </row>
    <row r="48" spans="9:9" x14ac:dyDescent="0.25">
      <c r="I48" s="38"/>
    </row>
    <row r="49" spans="9:9" x14ac:dyDescent="0.25">
      <c r="I49" s="38"/>
    </row>
    <row r="50" spans="9:9" x14ac:dyDescent="0.25">
      <c r="I50" s="38"/>
    </row>
    <row r="51" spans="9:9" x14ac:dyDescent="0.25">
      <c r="I51" s="38"/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97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744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95.5</v>
      </c>
      <c r="G14" s="70">
        <v>93.514827544440877</v>
      </c>
      <c r="H14" s="70">
        <f>G14*0.04</f>
        <v>3.7405931017776353</v>
      </c>
      <c r="I14" s="67"/>
      <c r="J14" s="71">
        <f>((F14-G14)/G14)*100</f>
        <v>2.1228424493599301</v>
      </c>
      <c r="K14" s="41">
        <f>(F14-G14)/(G14*0.04)</f>
        <v>0.53071061233998251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139.9</v>
      </c>
      <c r="G15" s="70">
        <v>139.52000000000001</v>
      </c>
      <c r="H15" s="70">
        <f>1</f>
        <v>1</v>
      </c>
      <c r="I15" s="67"/>
      <c r="J15" s="96">
        <f>F15-G15</f>
        <v>0.37999999999999545</v>
      </c>
      <c r="K15" s="41">
        <f>(F15-G15)/1</f>
        <v>0.37999999999999545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5.26</v>
      </c>
      <c r="G16" s="70">
        <v>5.2972134884903781</v>
      </c>
      <c r="H16" s="70">
        <f>((12.5-0.53*G16)/200)*G16</f>
        <v>0.25671559556264095</v>
      </c>
      <c r="I16" s="67"/>
      <c r="J16" s="71">
        <f t="shared" ref="J16:J30" si="0">((F16-G16)/G16)*100</f>
        <v>-0.70251064208068315</v>
      </c>
      <c r="K16" s="41">
        <f>(F16-G16)/((12.5-0.53*G16)/2/100*G16)</f>
        <v>-0.14495998347438879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5.0199999999999996</v>
      </c>
      <c r="G17" s="70">
        <v>5.3007788353442979</v>
      </c>
      <c r="H17" s="70">
        <f>((12.5-0.53*G17)/200)*G17</f>
        <v>0.25683829811674841</v>
      </c>
      <c r="I17" s="67"/>
      <c r="J17" s="71">
        <f t="shared" si="0"/>
        <v>-5.2969354894064571</v>
      </c>
      <c r="K17" s="41">
        <f t="shared" ref="K17:K20" si="1">(F17-G17)/((12.5-0.53*G17)/2/100*G17)</f>
        <v>-1.0932124897380668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3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14.7</v>
      </c>
      <c r="G19" s="70">
        <v>14.502078861489313</v>
      </c>
      <c r="H19" s="70">
        <f>((12.5-0.53*G19)/200)*G19</f>
        <v>0.34905765688521578</v>
      </c>
      <c r="I19" s="67"/>
      <c r="J19" s="71">
        <f t="shared" si="0"/>
        <v>1.3647777011906326</v>
      </c>
      <c r="K19" s="41">
        <f t="shared" si="1"/>
        <v>0.56701560503447412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14.9</v>
      </c>
      <c r="G20" s="70">
        <v>14.506948599323508</v>
      </c>
      <c r="H20" s="70">
        <f>((12.5-0.53*G20)/200)*G20</f>
        <v>0.34898765964967132</v>
      </c>
      <c r="I20" s="67"/>
      <c r="J20" s="71">
        <f t="shared" si="0"/>
        <v>2.709400932838637</v>
      </c>
      <c r="K20" s="41">
        <f t="shared" si="1"/>
        <v>1.126261602118122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3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8.06</v>
      </c>
      <c r="G22" s="70">
        <v>8.5148494154827699</v>
      </c>
      <c r="H22" s="70">
        <f>G22*0.075</f>
        <v>0.63861370616120772</v>
      </c>
      <c r="I22" s="67"/>
      <c r="J22" s="71">
        <f t="shared" si="0"/>
        <v>-5.3418374569925442</v>
      </c>
      <c r="K22" s="41">
        <f>(F22-G22)/(G22*0.075)</f>
        <v>-0.71224499426567267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5.7</v>
      </c>
      <c r="G23" s="58">
        <v>5.4052964363095377</v>
      </c>
      <c r="H23" s="36">
        <f t="shared" ref="H23:H25" si="2">G23*0.075</f>
        <v>0.40539723272321532</v>
      </c>
      <c r="I23" s="19"/>
      <c r="J23" s="42">
        <f t="shared" si="0"/>
        <v>5.4521258392198586</v>
      </c>
      <c r="K23" s="41">
        <f>(F23-G23)/(G23*0.075)</f>
        <v>0.72695011189598113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12.7</v>
      </c>
      <c r="G24" s="58">
        <v>12.68434194447722</v>
      </c>
      <c r="H24" s="36">
        <f t="shared" si="2"/>
        <v>0.95132564583579149</v>
      </c>
      <c r="I24" s="77"/>
      <c r="J24" s="42">
        <f t="shared" si="0"/>
        <v>0.12344397203511984</v>
      </c>
      <c r="K24" s="41">
        <f t="shared" ref="K24:K25" si="3">(F24-G24)/(G24*0.075)</f>
        <v>1.645919627134931E-2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19.3</v>
      </c>
      <c r="G25" s="58">
        <v>19.100120982473513</v>
      </c>
      <c r="H25" s="36">
        <f t="shared" si="2"/>
        <v>1.4325090736855135</v>
      </c>
      <c r="I25" s="77"/>
      <c r="J25" s="42">
        <f t="shared" si="0"/>
        <v>1.0464803741813951</v>
      </c>
      <c r="K25" s="41">
        <f t="shared" si="3"/>
        <v>0.13953071655751934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>
        <v>0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>
        <v>0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84.9</v>
      </c>
      <c r="G28" s="36">
        <v>82.440580423592166</v>
      </c>
      <c r="H28" s="36">
        <f>G28*0.05</f>
        <v>4.1220290211796087</v>
      </c>
      <c r="I28" s="77"/>
      <c r="J28" s="42">
        <f t="shared" si="0"/>
        <v>2.9832632955408243</v>
      </c>
      <c r="K28" s="41">
        <f>(F28-G28)/(G28*0.05)</f>
        <v>0.59665265910816478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129</v>
      </c>
      <c r="G29" s="36">
        <v>128.81597601819803</v>
      </c>
      <c r="H29" s="36">
        <f t="shared" ref="H29:H30" si="4">G29*0.05</f>
        <v>6.440798800909902</v>
      </c>
      <c r="I29" s="77"/>
      <c r="J29" s="42">
        <f t="shared" si="0"/>
        <v>0.14285804252725123</v>
      </c>
      <c r="K29" s="41">
        <f t="shared" ref="K29:K30" si="5">(F29-G29)/(G29*0.05)</f>
        <v>2.8571608505450246E-2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181</v>
      </c>
      <c r="G30" s="36">
        <v>181.45053494358976</v>
      </c>
      <c r="H30" s="36">
        <f t="shared" si="4"/>
        <v>9.0725267471794879</v>
      </c>
      <c r="I30" s="77"/>
      <c r="J30" s="42">
        <f t="shared" si="0"/>
        <v>-0.24829628842363188</v>
      </c>
      <c r="K30" s="41">
        <f t="shared" si="5"/>
        <v>-4.9659257684726371E-2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>
        <v>-0.9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>
        <v>-0.1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>
        <v>55.9</v>
      </c>
      <c r="G33" s="70" t="s">
        <v>86</v>
      </c>
      <c r="H33" s="70" t="s">
        <v>117</v>
      </c>
      <c r="I33" s="78">
        <v>4</v>
      </c>
      <c r="J33" s="78">
        <v>7</v>
      </c>
      <c r="K33" s="41">
        <v>0.88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>
        <f t="shared" ref="R33:R78" si="6">F33</f>
        <v>55.9</v>
      </c>
      <c r="S33" s="70" t="s">
        <v>207</v>
      </c>
      <c r="T33" s="70" t="s">
        <v>160</v>
      </c>
      <c r="U33" s="67" t="s">
        <v>158</v>
      </c>
      <c r="V33" s="78">
        <f>((R33-S33)/S33)*100</f>
        <v>5.7910673732021101</v>
      </c>
      <c r="W33" s="41">
        <f>(R33-S33)/T33</f>
        <v>1.4585319351763562</v>
      </c>
    </row>
    <row r="34" spans="1:23" ht="15.75" customHeight="1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81.5</v>
      </c>
      <c r="G34" s="70" t="s">
        <v>87</v>
      </c>
      <c r="H34" s="70" t="s">
        <v>118</v>
      </c>
      <c r="I34" s="78">
        <v>4</v>
      </c>
      <c r="J34" s="78">
        <v>6</v>
      </c>
      <c r="K34" s="41">
        <v>0.85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si="6"/>
        <v>81.5</v>
      </c>
      <c r="S34" s="70" t="s">
        <v>208</v>
      </c>
      <c r="T34" s="70" t="s">
        <v>161</v>
      </c>
      <c r="U34" s="67" t="s">
        <v>158</v>
      </c>
      <c r="V34" s="78">
        <f t="shared" ref="V34:V88" si="7">((R34-S34)/S34)*100</f>
        <v>5.5289395312702263</v>
      </c>
      <c r="W34" s="41">
        <f t="shared" ref="W34:W97" si="8">(R34-S34)/T34</f>
        <v>1.9251577998196556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104</v>
      </c>
      <c r="G35" s="70" t="s">
        <v>88</v>
      </c>
      <c r="H35" s="70" t="s">
        <v>119</v>
      </c>
      <c r="I35" s="78">
        <v>4</v>
      </c>
      <c r="J35" s="78">
        <v>5.5301877219685469</v>
      </c>
      <c r="K35" s="41">
        <v>0.74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6"/>
        <v>104</v>
      </c>
      <c r="S35" s="70" t="s">
        <v>209</v>
      </c>
      <c r="T35" s="70" t="s">
        <v>162</v>
      </c>
      <c r="U35" s="67" t="s">
        <v>158</v>
      </c>
      <c r="V35" s="101">
        <f t="shared" si="7"/>
        <v>6.100795755968174</v>
      </c>
      <c r="W35" s="106">
        <f t="shared" si="8"/>
        <v>2.5317527519051666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37.1</v>
      </c>
      <c r="G36" s="70">
        <v>30.241951915797795</v>
      </c>
      <c r="H36" s="70"/>
      <c r="I36" s="78"/>
      <c r="J36" s="78"/>
      <c r="K36" s="73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6"/>
        <v>37.1</v>
      </c>
      <c r="S36" s="70" t="s">
        <v>210</v>
      </c>
      <c r="T36" s="70" t="s">
        <v>163</v>
      </c>
      <c r="U36" s="67" t="s">
        <v>158</v>
      </c>
      <c r="V36" s="78">
        <f t="shared" si="7"/>
        <v>6.1212814645308944</v>
      </c>
      <c r="W36" s="41">
        <f t="shared" si="8"/>
        <v>0.93449781659388664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32.6</v>
      </c>
      <c r="G37" s="70">
        <v>26.30857507937332</v>
      </c>
      <c r="H37" s="70"/>
      <c r="I37" s="78"/>
      <c r="J37" s="78"/>
      <c r="K37" s="73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6"/>
        <v>32.6</v>
      </c>
      <c r="S37" s="70" t="s">
        <v>211</v>
      </c>
      <c r="T37" s="70" t="s">
        <v>164</v>
      </c>
      <c r="U37" s="67" t="s">
        <v>158</v>
      </c>
      <c r="V37" s="78">
        <f t="shared" si="7"/>
        <v>6.6404972194962415</v>
      </c>
      <c r="W37" s="41">
        <f t="shared" si="8"/>
        <v>0.68143672373279662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34.299999999999997</v>
      </c>
      <c r="G38" s="70">
        <v>24.694212061323526</v>
      </c>
      <c r="H38" s="70"/>
      <c r="I38" s="78"/>
      <c r="J38" s="78"/>
      <c r="K38" s="73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6"/>
        <v>34.299999999999997</v>
      </c>
      <c r="S38" s="70" t="s">
        <v>212</v>
      </c>
      <c r="T38" s="70" t="s">
        <v>165</v>
      </c>
      <c r="U38" s="67" t="s">
        <v>158</v>
      </c>
      <c r="V38" s="78">
        <f t="shared" si="7"/>
        <v>8.2360366046071185</v>
      </c>
      <c r="W38" s="41">
        <f t="shared" si="8"/>
        <v>0.56726798522060329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196</v>
      </c>
      <c r="G39" s="70">
        <v>192.93104114509083</v>
      </c>
      <c r="H39" s="70"/>
      <c r="I39" s="78"/>
      <c r="J39" s="78"/>
      <c r="K39" s="73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6"/>
        <v>196</v>
      </c>
      <c r="S39" s="70" t="s">
        <v>213</v>
      </c>
      <c r="T39" s="70" t="s">
        <v>166</v>
      </c>
      <c r="U39" s="67" t="s">
        <v>158</v>
      </c>
      <c r="V39" s="78">
        <f t="shared" si="7"/>
        <v>7.1038251366120218</v>
      </c>
      <c r="W39" s="41">
        <f t="shared" si="8"/>
        <v>1.1596788581623549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168</v>
      </c>
      <c r="G40" s="70">
        <v>176.29020253430878</v>
      </c>
      <c r="H40" s="70"/>
      <c r="I40" s="78"/>
      <c r="J40" s="78"/>
      <c r="K40" s="73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6"/>
        <v>168</v>
      </c>
      <c r="S40" s="70" t="s">
        <v>214</v>
      </c>
      <c r="T40" s="70" t="s">
        <v>167</v>
      </c>
      <c r="U40" s="67" t="s">
        <v>158</v>
      </c>
      <c r="V40" s="78">
        <f t="shared" si="7"/>
        <v>4.3478260869565215</v>
      </c>
      <c r="W40" s="41">
        <f t="shared" si="8"/>
        <v>0.99729306168969933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208</v>
      </c>
      <c r="G41" s="70">
        <v>214.02387340018916</v>
      </c>
      <c r="H41" s="70"/>
      <c r="I41" s="78"/>
      <c r="J41" s="78"/>
      <c r="K41" s="73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6"/>
        <v>208</v>
      </c>
      <c r="S41" s="70" t="s">
        <v>215</v>
      </c>
      <c r="T41" s="70" t="s">
        <v>168</v>
      </c>
      <c r="U41" s="67" t="s">
        <v>158</v>
      </c>
      <c r="V41" s="78">
        <f t="shared" si="7"/>
        <v>6.4483111566018394</v>
      </c>
      <c r="W41" s="41">
        <f t="shared" si="8"/>
        <v>1.1413043478260865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98.7</v>
      </c>
      <c r="G42" s="70">
        <v>110.57247603623772</v>
      </c>
      <c r="H42" s="70"/>
      <c r="I42" s="78"/>
      <c r="J42" s="78"/>
      <c r="K42" s="73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6"/>
        <v>98.7</v>
      </c>
      <c r="S42" s="70" t="s">
        <v>216</v>
      </c>
      <c r="T42" s="70" t="s">
        <v>169</v>
      </c>
      <c r="U42" s="67" t="s">
        <v>158</v>
      </c>
      <c r="V42" s="78">
        <f t="shared" si="7"/>
        <v>6.8875893437296938</v>
      </c>
      <c r="W42" s="41">
        <f t="shared" si="8"/>
        <v>1.7273221075502443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264</v>
      </c>
      <c r="G43" s="70">
        <v>127.91645230446296</v>
      </c>
      <c r="H43" s="70"/>
      <c r="I43" s="78"/>
      <c r="J43" s="78"/>
      <c r="K43" s="73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118</v>
      </c>
      <c r="S43" s="70" t="s">
        <v>217</v>
      </c>
      <c r="T43" s="70" t="s">
        <v>170</v>
      </c>
      <c r="U43" s="67" t="s">
        <v>158</v>
      </c>
      <c r="V43" s="78">
        <f>((R43-S43)/S43)*100</f>
        <v>7.1752951861943748</v>
      </c>
      <c r="W43" s="41">
        <f t="shared" si="8"/>
        <v>1.9174757281553412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91.5</v>
      </c>
      <c r="G44" s="70">
        <v>104.55454867058305</v>
      </c>
      <c r="H44" s="70"/>
      <c r="I44" s="78"/>
      <c r="J44" s="78"/>
      <c r="K44" s="73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6"/>
        <v>91.5</v>
      </c>
      <c r="S44" s="70" t="s">
        <v>218</v>
      </c>
      <c r="T44" s="70" t="s">
        <v>171</v>
      </c>
      <c r="U44" s="67" t="s">
        <v>158</v>
      </c>
      <c r="V44" s="78">
        <f t="shared" si="7"/>
        <v>5.0396050970037889</v>
      </c>
      <c r="W44" s="41">
        <f t="shared" si="8"/>
        <v>1.4271781534460339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56</v>
      </c>
      <c r="G45" s="70" t="s">
        <v>86</v>
      </c>
      <c r="H45" s="70" t="s">
        <v>117</v>
      </c>
      <c r="I45" s="78">
        <v>4</v>
      </c>
      <c r="J45" s="78">
        <v>7</v>
      </c>
      <c r="K45" s="41">
        <v>0.91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6"/>
        <v>56</v>
      </c>
      <c r="S45" s="70" t="s">
        <v>219</v>
      </c>
      <c r="T45" s="70" t="s">
        <v>172</v>
      </c>
      <c r="U45" s="67" t="s">
        <v>158</v>
      </c>
      <c r="V45" s="78">
        <f t="shared" si="7"/>
        <v>4.9475262368815605</v>
      </c>
      <c r="W45" s="41">
        <f t="shared" si="8"/>
        <v>1.1891891891891893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150</v>
      </c>
      <c r="G46" s="36" t="s">
        <v>89</v>
      </c>
      <c r="H46" s="36" t="s">
        <v>120</v>
      </c>
      <c r="I46" s="77">
        <v>4</v>
      </c>
      <c r="J46" s="77">
        <v>1</v>
      </c>
      <c r="K46" s="89">
        <v>0.08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6"/>
        <v>150</v>
      </c>
      <c r="S46" s="36" t="s">
        <v>220</v>
      </c>
      <c r="T46" s="36" t="s">
        <v>173</v>
      </c>
      <c r="U46" s="19" t="s">
        <v>158</v>
      </c>
      <c r="V46" s="77">
        <f t="shared" si="7"/>
        <v>0.46885465505692475</v>
      </c>
      <c r="W46" s="41">
        <f t="shared" si="8"/>
        <v>0.15466195315952025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140</v>
      </c>
      <c r="G47" s="36" t="s">
        <v>90</v>
      </c>
      <c r="H47" s="36" t="s">
        <v>121</v>
      </c>
      <c r="I47" s="77">
        <v>4</v>
      </c>
      <c r="J47" s="77">
        <v>1</v>
      </c>
      <c r="K47" s="89">
        <v>0.12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6"/>
        <v>140</v>
      </c>
      <c r="S47" s="36" t="s">
        <v>221</v>
      </c>
      <c r="T47" s="36" t="s">
        <v>174</v>
      </c>
      <c r="U47" s="19" t="s">
        <v>158</v>
      </c>
      <c r="V47" s="77">
        <f t="shared" si="7"/>
        <v>0.79193664506839045</v>
      </c>
      <c r="W47" s="41">
        <f t="shared" si="8"/>
        <v>0.27735753908219724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65.3</v>
      </c>
      <c r="G48" s="36" t="s">
        <v>91</v>
      </c>
      <c r="H48" s="36" t="s">
        <v>122</v>
      </c>
      <c r="I48" s="77">
        <v>4</v>
      </c>
      <c r="J48" s="77">
        <v>-19</v>
      </c>
      <c r="K48" s="90">
        <v>-2.48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6"/>
        <v>65.3</v>
      </c>
      <c r="S48" s="36" t="s">
        <v>222</v>
      </c>
      <c r="T48" s="36" t="s">
        <v>175</v>
      </c>
      <c r="U48" s="19" t="s">
        <v>158</v>
      </c>
      <c r="V48" s="77">
        <f t="shared" si="7"/>
        <v>-19.322955275512726</v>
      </c>
      <c r="W48" s="99">
        <f t="shared" si="8"/>
        <v>-5.3269754768392374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31.6</v>
      </c>
      <c r="G49" s="36" t="s">
        <v>92</v>
      </c>
      <c r="H49" s="36" t="s">
        <v>123</v>
      </c>
      <c r="I49" s="77">
        <v>4</v>
      </c>
      <c r="J49" s="77">
        <v>7</v>
      </c>
      <c r="K49" s="89">
        <v>0.91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6"/>
        <v>31.6</v>
      </c>
      <c r="S49" s="36" t="s">
        <v>223</v>
      </c>
      <c r="T49" s="36" t="s">
        <v>176</v>
      </c>
      <c r="U49" s="19" t="s">
        <v>158</v>
      </c>
      <c r="V49" s="77">
        <f t="shared" si="7"/>
        <v>4.0157998683344385</v>
      </c>
      <c r="W49" s="41">
        <f t="shared" si="8"/>
        <v>0.61647296614451863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64.8</v>
      </c>
      <c r="G50" s="36" t="s">
        <v>93</v>
      </c>
      <c r="H50" s="36" t="s">
        <v>124</v>
      </c>
      <c r="I50" s="77">
        <v>4</v>
      </c>
      <c r="J50" s="77">
        <v>1</v>
      </c>
      <c r="K50" s="89">
        <v>0.1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6"/>
        <v>64.8</v>
      </c>
      <c r="S50" s="36" t="s">
        <v>224</v>
      </c>
      <c r="T50" s="36" t="s">
        <v>177</v>
      </c>
      <c r="U50" s="19" t="s">
        <v>158</v>
      </c>
      <c r="V50" s="77">
        <f t="shared" si="7"/>
        <v>3.2833917755817579</v>
      </c>
      <c r="W50" s="41">
        <f t="shared" si="8"/>
        <v>0.54454136928363606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112</v>
      </c>
      <c r="G51" s="36" t="s">
        <v>94</v>
      </c>
      <c r="H51" s="36" t="s">
        <v>125</v>
      </c>
      <c r="I51" s="77">
        <v>4</v>
      </c>
      <c r="J51" s="77">
        <v>4</v>
      </c>
      <c r="K51" s="89">
        <v>0.48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6"/>
        <v>112</v>
      </c>
      <c r="S51" s="36" t="s">
        <v>112</v>
      </c>
      <c r="T51" s="36" t="s">
        <v>178</v>
      </c>
      <c r="U51" s="19" t="s">
        <v>158</v>
      </c>
      <c r="V51" s="77">
        <f t="shared" si="7"/>
        <v>6.0606060606060659</v>
      </c>
      <c r="W51" s="41">
        <f t="shared" si="8"/>
        <v>1.343126967471145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122</v>
      </c>
      <c r="G52" s="36" t="s">
        <v>95</v>
      </c>
      <c r="H52" s="36" t="s">
        <v>126</v>
      </c>
      <c r="I52" s="77">
        <v>4</v>
      </c>
      <c r="J52" s="77">
        <v>5</v>
      </c>
      <c r="K52" s="89">
        <v>0.68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6"/>
        <v>122</v>
      </c>
      <c r="S52" s="36" t="s">
        <v>225</v>
      </c>
      <c r="T52" s="36" t="s">
        <v>179</v>
      </c>
      <c r="U52" s="19" t="s">
        <v>158</v>
      </c>
      <c r="V52" s="77">
        <f t="shared" si="7"/>
        <v>4.0955631399317385</v>
      </c>
      <c r="W52" s="41">
        <f t="shared" si="8"/>
        <v>1.135288552507095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>
        <v>48.5</v>
      </c>
      <c r="G53" s="36" t="s">
        <v>96</v>
      </c>
      <c r="H53" s="36" t="s">
        <v>127</v>
      </c>
      <c r="I53" s="77">
        <v>4</v>
      </c>
      <c r="J53" s="77">
        <v>6</v>
      </c>
      <c r="K53" s="89">
        <v>0.8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>
        <f t="shared" si="6"/>
        <v>48.5</v>
      </c>
      <c r="S53" s="36" t="s">
        <v>226</v>
      </c>
      <c r="T53" s="36" t="s">
        <v>180</v>
      </c>
      <c r="U53" s="19" t="s">
        <v>158</v>
      </c>
      <c r="V53" s="77">
        <f t="shared" si="7"/>
        <v>5.3431798436142506</v>
      </c>
      <c r="W53" s="41">
        <f t="shared" si="8"/>
        <v>1.0362257792754848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118</v>
      </c>
      <c r="G54" s="36" t="s">
        <v>97</v>
      </c>
      <c r="H54" s="36" t="s">
        <v>128</v>
      </c>
      <c r="I54" s="77">
        <v>4</v>
      </c>
      <c r="J54" s="77">
        <v>4</v>
      </c>
      <c r="K54" s="89">
        <v>0.52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6"/>
        <v>118</v>
      </c>
      <c r="S54" s="36" t="s">
        <v>227</v>
      </c>
      <c r="T54" s="36" t="s">
        <v>181</v>
      </c>
      <c r="U54" s="19" t="s">
        <v>158</v>
      </c>
      <c r="V54" s="77">
        <f t="shared" si="7"/>
        <v>4.3324491600353721</v>
      </c>
      <c r="W54" s="41">
        <f t="shared" si="8"/>
        <v>1.1603125739995277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>
        <v>28</v>
      </c>
      <c r="G55" s="36" t="s">
        <v>98</v>
      </c>
      <c r="H55" s="36" t="s">
        <v>129</v>
      </c>
      <c r="I55" s="77">
        <v>4</v>
      </c>
      <c r="J55" s="77">
        <v>17</v>
      </c>
      <c r="K55" s="89">
        <v>1.36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>
        <f t="shared" si="6"/>
        <v>28</v>
      </c>
      <c r="S55" s="36" t="s">
        <v>228</v>
      </c>
      <c r="T55" s="36" t="s">
        <v>182</v>
      </c>
      <c r="U55" s="19" t="s">
        <v>158</v>
      </c>
      <c r="V55" s="77">
        <f t="shared" si="7"/>
        <v>8.0246913580246844</v>
      </c>
      <c r="W55" s="41">
        <f t="shared" si="8"/>
        <v>0.64316635745207118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61.9</v>
      </c>
      <c r="G56" s="36" t="s">
        <v>99</v>
      </c>
      <c r="H56" s="36" t="s">
        <v>130</v>
      </c>
      <c r="I56" s="77">
        <v>4</v>
      </c>
      <c r="J56" s="77">
        <v>-3</v>
      </c>
      <c r="K56" s="89">
        <v>-0.36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6"/>
        <v>61.9</v>
      </c>
      <c r="S56" s="36" t="s">
        <v>229</v>
      </c>
      <c r="T56" s="36" t="s">
        <v>183</v>
      </c>
      <c r="U56" s="19" t="s">
        <v>158</v>
      </c>
      <c r="V56" s="77">
        <f t="shared" si="7"/>
        <v>-1.0708007032124049</v>
      </c>
      <c r="W56" s="41">
        <f t="shared" si="8"/>
        <v>-0.33838383838383923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97.1</v>
      </c>
      <c r="G57" s="36" t="s">
        <v>100</v>
      </c>
      <c r="H57" s="36" t="s">
        <v>131</v>
      </c>
      <c r="I57" s="77">
        <v>4</v>
      </c>
      <c r="J57" s="77">
        <v>-1</v>
      </c>
      <c r="K57" s="89">
        <v>-0.14000000000000001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6"/>
        <v>97.1</v>
      </c>
      <c r="S57" s="36" t="s">
        <v>230</v>
      </c>
      <c r="T57" s="36" t="s">
        <v>184</v>
      </c>
      <c r="U57" s="19" t="s">
        <v>158</v>
      </c>
      <c r="V57" s="77">
        <f t="shared" si="7"/>
        <v>1.3675749034345839</v>
      </c>
      <c r="W57" s="41">
        <f t="shared" si="8"/>
        <v>0.27234927234926987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101</v>
      </c>
      <c r="G58" s="36" t="s">
        <v>101</v>
      </c>
      <c r="H58" s="36" t="s">
        <v>132</v>
      </c>
      <c r="I58" s="77">
        <v>4</v>
      </c>
      <c r="J58" s="77">
        <v>-1</v>
      </c>
      <c r="K58" s="89">
        <v>-0.09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6"/>
        <v>101</v>
      </c>
      <c r="S58" s="36" t="s">
        <v>231</v>
      </c>
      <c r="T58" s="36" t="s">
        <v>185</v>
      </c>
      <c r="U58" s="19" t="s">
        <v>158</v>
      </c>
      <c r="V58" s="77">
        <f t="shared" si="7"/>
        <v>1.4769416256405092</v>
      </c>
      <c r="W58" s="41">
        <f t="shared" si="8"/>
        <v>0.26534296028880844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60.6</v>
      </c>
      <c r="G59" s="36" t="s">
        <v>102</v>
      </c>
      <c r="H59" s="36" t="s">
        <v>133</v>
      </c>
      <c r="I59" s="77">
        <v>4</v>
      </c>
      <c r="J59" s="77">
        <v>0</v>
      </c>
      <c r="K59" s="89">
        <v>-0.06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6"/>
        <v>60.6</v>
      </c>
      <c r="S59" s="36" t="s">
        <v>232</v>
      </c>
      <c r="T59" s="36" t="s">
        <v>186</v>
      </c>
      <c r="U59" s="19" t="s">
        <v>158</v>
      </c>
      <c r="V59" s="77">
        <f t="shared" si="7"/>
        <v>0.38098393241676992</v>
      </c>
      <c r="W59" s="41">
        <f t="shared" si="8"/>
        <v>8.8597842835132501E-2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170</v>
      </c>
      <c r="G60" s="36" t="s">
        <v>103</v>
      </c>
      <c r="H60" s="36" t="s">
        <v>134</v>
      </c>
      <c r="I60" s="77">
        <v>4</v>
      </c>
      <c r="J60" s="77">
        <v>-5</v>
      </c>
      <c r="K60" s="89">
        <v>-0.65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6"/>
        <v>170</v>
      </c>
      <c r="S60" s="36" t="s">
        <v>233</v>
      </c>
      <c r="T60" s="36" t="s">
        <v>187</v>
      </c>
      <c r="U60" s="19" t="s">
        <v>158</v>
      </c>
      <c r="V60" s="77">
        <f t="shared" si="7"/>
        <v>-2.8016009148084651</v>
      </c>
      <c r="W60" s="41">
        <f t="shared" si="8"/>
        <v>-0.71836974050725788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60.6</v>
      </c>
      <c r="G61" s="36" t="s">
        <v>104</v>
      </c>
      <c r="H61" s="36" t="s">
        <v>135</v>
      </c>
      <c r="I61" s="77">
        <v>4</v>
      </c>
      <c r="J61" s="77">
        <v>-2</v>
      </c>
      <c r="K61" s="89">
        <v>-0.27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6"/>
        <v>60.6</v>
      </c>
      <c r="S61" s="36" t="s">
        <v>234</v>
      </c>
      <c r="T61" s="36" t="s">
        <v>188</v>
      </c>
      <c r="U61" s="19" t="s">
        <v>158</v>
      </c>
      <c r="V61" s="77">
        <f t="shared" si="7"/>
        <v>-0.63944909001475747</v>
      </c>
      <c r="W61" s="41">
        <f t="shared" si="8"/>
        <v>-0.11126961483594881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8.41</v>
      </c>
      <c r="G62" s="36">
        <v>8.3640900111655085</v>
      </c>
      <c r="H62" s="36" t="s">
        <v>150</v>
      </c>
      <c r="I62" s="77">
        <v>4</v>
      </c>
      <c r="J62" s="36">
        <f>F62-G62</f>
        <v>4.59099888344916E-2</v>
      </c>
      <c r="K62" s="93">
        <f>(F62-G62)/0.15</f>
        <v>0.30606659222994403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6"/>
        <v>8.41</v>
      </c>
      <c r="S62" s="36">
        <v>8.357999943881671</v>
      </c>
      <c r="T62" s="36">
        <v>7.9409177078829649E-2</v>
      </c>
      <c r="U62" s="19" t="s">
        <v>158</v>
      </c>
      <c r="V62" s="36">
        <f>R62-S62</f>
        <v>5.2000056118329141E-2</v>
      </c>
      <c r="W62" s="41">
        <f t="shared" si="8"/>
        <v>0.6548368593054249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3.86</v>
      </c>
      <c r="G63" s="36">
        <v>3.866519805982215</v>
      </c>
      <c r="H63" s="36" t="s">
        <v>150</v>
      </c>
      <c r="I63" s="77">
        <v>4</v>
      </c>
      <c r="J63" s="36">
        <f t="shared" ref="J63:J70" si="9">F63-G63</f>
        <v>-6.5198059822151322E-3</v>
      </c>
      <c r="K63" s="93">
        <f t="shared" ref="K63:K70" si="10">(F63-G63)/0.15</f>
        <v>-4.3465373214767553E-2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6"/>
        <v>3.86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1">R63-S63</f>
        <v>-7.6923077119293026E-3</v>
      </c>
      <c r="W63" s="41">
        <f t="shared" si="8"/>
        <v>-0.13182349154935161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16.73</v>
      </c>
      <c r="G64" s="36">
        <v>16.69650626298165</v>
      </c>
      <c r="H64" s="36" t="s">
        <v>150</v>
      </c>
      <c r="I64" s="77">
        <v>4</v>
      </c>
      <c r="J64" s="36">
        <f t="shared" si="9"/>
        <v>3.3493737018350345E-2</v>
      </c>
      <c r="K64" s="93">
        <f t="shared" si="10"/>
        <v>0.22329158012233563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6"/>
        <v>16.73</v>
      </c>
      <c r="S64" s="36">
        <v>16.686669220914499</v>
      </c>
      <c r="T64" s="36">
        <v>0.1133033880030711</v>
      </c>
      <c r="U64" s="19" t="s">
        <v>158</v>
      </c>
      <c r="V64" s="36">
        <f t="shared" si="11"/>
        <v>4.3330779085501092E-2</v>
      </c>
      <c r="W64" s="41">
        <f t="shared" si="8"/>
        <v>0.38243145107299531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10.07</v>
      </c>
      <c r="G65" s="36">
        <v>10.078694627137128</v>
      </c>
      <c r="H65" s="36" t="s">
        <v>150</v>
      </c>
      <c r="I65" s="77">
        <v>4</v>
      </c>
      <c r="J65" s="36">
        <f t="shared" si="9"/>
        <v>-8.694627137128208E-3</v>
      </c>
      <c r="K65" s="93">
        <f t="shared" si="10"/>
        <v>-5.7964180914188056E-2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6"/>
        <v>10.07</v>
      </c>
      <c r="S65" s="36">
        <v>10.070588239999999</v>
      </c>
      <c r="T65" s="36">
        <v>8.4510473000000003E-2</v>
      </c>
      <c r="U65" s="19" t="s">
        <v>158</v>
      </c>
      <c r="V65" s="36">
        <f t="shared" si="11"/>
        <v>-5.8823999999901844E-4</v>
      </c>
      <c r="W65" s="41">
        <f t="shared" si="8"/>
        <v>-6.9605574210786685E-3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10.09</v>
      </c>
      <c r="G66" s="36">
        <v>10.100027975374001</v>
      </c>
      <c r="H66" s="36" t="s">
        <v>150</v>
      </c>
      <c r="I66" s="77">
        <v>4</v>
      </c>
      <c r="J66" s="36">
        <f t="shared" si="9"/>
        <v>-1.002797537400113E-2</v>
      </c>
      <c r="K66" s="93">
        <f t="shared" si="10"/>
        <v>-6.6853169160007539E-2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6"/>
        <v>10.09</v>
      </c>
      <c r="S66" s="36">
        <v>10.081711761974656</v>
      </c>
      <c r="T66" s="36">
        <v>7.4068248910736573E-2</v>
      </c>
      <c r="U66" s="19" t="s">
        <v>158</v>
      </c>
      <c r="V66" s="36">
        <f t="shared" si="11"/>
        <v>8.2882380253437304E-3</v>
      </c>
      <c r="W66" s="41">
        <f t="shared" si="8"/>
        <v>0.1119000131261684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3.94</v>
      </c>
      <c r="G67" s="36">
        <v>3.9629151068711499</v>
      </c>
      <c r="H67" s="36" t="s">
        <v>150</v>
      </c>
      <c r="I67" s="77">
        <v>4</v>
      </c>
      <c r="J67" s="36">
        <f t="shared" si="9"/>
        <v>-2.2915106871149948E-2</v>
      </c>
      <c r="K67" s="93">
        <f t="shared" si="10"/>
        <v>-0.15276737914099967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6"/>
        <v>3.94</v>
      </c>
      <c r="S67" s="36">
        <v>3.9540000097229457</v>
      </c>
      <c r="T67" s="36">
        <v>6.1038150127150408E-2</v>
      </c>
      <c r="U67" s="19" t="s">
        <v>158</v>
      </c>
      <c r="V67" s="36">
        <f t="shared" si="11"/>
        <v>-1.4000009722945794E-2</v>
      </c>
      <c r="W67" s="41">
        <f t="shared" si="8"/>
        <v>-0.22936490856590433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9.44</v>
      </c>
      <c r="G68" s="36">
        <v>9.455897539951879</v>
      </c>
      <c r="H68" s="36" t="s">
        <v>150</v>
      </c>
      <c r="I68" s="77">
        <v>4</v>
      </c>
      <c r="J68" s="36">
        <f t="shared" si="9"/>
        <v>-1.589753995187948E-2</v>
      </c>
      <c r="K68" s="93">
        <f t="shared" si="10"/>
        <v>-0.10598359967919654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6"/>
        <v>9.44</v>
      </c>
      <c r="S68" s="36">
        <v>9.4352256738739779</v>
      </c>
      <c r="T68" s="36">
        <v>7.3220328884019525E-2</v>
      </c>
      <c r="U68" s="19" t="s">
        <v>158</v>
      </c>
      <c r="V68" s="36">
        <f t="shared" si="11"/>
        <v>4.7743261260215775E-3</v>
      </c>
      <c r="W68" s="41">
        <f t="shared" si="8"/>
        <v>6.5204925992398577E-2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16.420000000000002</v>
      </c>
      <c r="G69" s="36">
        <v>16.399466708811619</v>
      </c>
      <c r="H69" s="36" t="s">
        <v>150</v>
      </c>
      <c r="I69" s="77">
        <v>4</v>
      </c>
      <c r="J69" s="36">
        <f t="shared" si="9"/>
        <v>2.0533291188382208E-2</v>
      </c>
      <c r="K69" s="93">
        <f t="shared" si="10"/>
        <v>0.13688860792254806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6"/>
        <v>16.420000000000002</v>
      </c>
      <c r="S69" s="36">
        <v>16.400843843434167</v>
      </c>
      <c r="T69" s="36">
        <v>0.12195036770689485</v>
      </c>
      <c r="U69" s="19" t="s">
        <v>158</v>
      </c>
      <c r="V69" s="36">
        <f t="shared" si="11"/>
        <v>1.9156156565834692E-2</v>
      </c>
      <c r="W69" s="41">
        <f t="shared" si="8"/>
        <v>0.15708158102381545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10.7</v>
      </c>
      <c r="G70" s="36">
        <v>10.709940607893612</v>
      </c>
      <c r="H70" s="36" t="s">
        <v>150</v>
      </c>
      <c r="I70" s="77">
        <v>4</v>
      </c>
      <c r="J70" s="36">
        <f t="shared" si="9"/>
        <v>-9.9406078936130626E-3</v>
      </c>
      <c r="K70" s="93">
        <f t="shared" si="10"/>
        <v>-6.627071929075376E-2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6"/>
        <v>10.7</v>
      </c>
      <c r="S70" s="36">
        <v>10.707333291057745</v>
      </c>
      <c r="T70" s="36">
        <v>7.5038990425411886E-2</v>
      </c>
      <c r="U70" s="19" t="s">
        <v>158</v>
      </c>
      <c r="V70" s="36">
        <f t="shared" si="11"/>
        <v>-7.3332910577459387E-3</v>
      </c>
      <c r="W70" s="41">
        <f t="shared" si="8"/>
        <v>-9.7726408846547139E-2</v>
      </c>
    </row>
    <row r="71" spans="1:23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5.76</v>
      </c>
      <c r="G71" s="58" t="s">
        <v>105</v>
      </c>
      <c r="H71" s="58" t="s">
        <v>136</v>
      </c>
      <c r="I71" s="77">
        <v>4</v>
      </c>
      <c r="J71" s="42">
        <v>-3.420523138833008</v>
      </c>
      <c r="K71" s="93">
        <f>(F71-G71)/H71</f>
        <v>-0.45606975184440113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6"/>
        <v>5.76</v>
      </c>
      <c r="S71" s="58" t="s">
        <v>235</v>
      </c>
      <c r="T71" s="36" t="s">
        <v>204</v>
      </c>
      <c r="U71" s="57" t="s">
        <v>158</v>
      </c>
      <c r="V71" s="77">
        <f t="shared" si="7"/>
        <v>-4.0319893368877047</v>
      </c>
      <c r="W71" s="41">
        <f t="shared" si="8"/>
        <v>-1.2906666666666666</v>
      </c>
    </row>
    <row r="72" spans="1:23" x14ac:dyDescent="0.25">
      <c r="A72" s="75" t="s">
        <v>17</v>
      </c>
      <c r="B72" s="57" t="s">
        <v>13</v>
      </c>
      <c r="C72" s="57">
        <v>69</v>
      </c>
      <c r="D72" s="76" t="s">
        <v>14</v>
      </c>
      <c r="E72" s="57" t="s">
        <v>15</v>
      </c>
      <c r="F72" s="57">
        <v>5.66</v>
      </c>
      <c r="G72" s="58" t="s">
        <v>106</v>
      </c>
      <c r="H72" s="58" t="s">
        <v>137</v>
      </c>
      <c r="I72" s="77">
        <v>4</v>
      </c>
      <c r="J72" s="42">
        <v>-4.9059139784946204</v>
      </c>
      <c r="K72" s="93">
        <f>(F72-G72)/H72</f>
        <v>-0.65412186379928272</v>
      </c>
      <c r="M72" s="75" t="s">
        <v>17</v>
      </c>
      <c r="N72" s="57" t="s">
        <v>13</v>
      </c>
      <c r="O72" s="57">
        <v>69</v>
      </c>
      <c r="P72" s="76" t="s">
        <v>14</v>
      </c>
      <c r="Q72" s="57" t="s">
        <v>15</v>
      </c>
      <c r="R72" s="36">
        <f t="shared" si="6"/>
        <v>5.66</v>
      </c>
      <c r="S72" s="58" t="s">
        <v>236</v>
      </c>
      <c r="T72" s="36" t="s">
        <v>205</v>
      </c>
      <c r="U72" s="57" t="s">
        <v>158</v>
      </c>
      <c r="V72" s="77">
        <f t="shared" si="7"/>
        <v>-4.0352661919294608</v>
      </c>
      <c r="W72" s="41">
        <f t="shared" si="8"/>
        <v>-1.2599258867125438</v>
      </c>
    </row>
    <row r="73" spans="1:23" x14ac:dyDescent="0.25">
      <c r="A73" s="59" t="s">
        <v>22</v>
      </c>
      <c r="B73" s="60" t="s">
        <v>13</v>
      </c>
      <c r="C73" s="60">
        <v>70</v>
      </c>
      <c r="D73" s="61" t="s">
        <v>28</v>
      </c>
      <c r="E73" s="60" t="s">
        <v>24</v>
      </c>
      <c r="F73" s="60">
        <v>30.3</v>
      </c>
      <c r="G73" s="69" t="s">
        <v>107</v>
      </c>
      <c r="H73" s="69" t="s">
        <v>138</v>
      </c>
      <c r="I73" s="87">
        <v>4</v>
      </c>
      <c r="J73" s="87">
        <v>3</v>
      </c>
      <c r="K73" s="89">
        <v>0.39</v>
      </c>
      <c r="M73" s="59" t="s">
        <v>22</v>
      </c>
      <c r="N73" s="60" t="s">
        <v>13</v>
      </c>
      <c r="O73" s="60">
        <v>70</v>
      </c>
      <c r="P73" s="61" t="s">
        <v>28</v>
      </c>
      <c r="Q73" s="60" t="s">
        <v>24</v>
      </c>
      <c r="R73" s="69">
        <f t="shared" si="6"/>
        <v>30.3</v>
      </c>
      <c r="S73" s="69" t="s">
        <v>237</v>
      </c>
      <c r="T73" s="69" t="s">
        <v>206</v>
      </c>
      <c r="U73" s="60" t="s">
        <v>159</v>
      </c>
      <c r="V73" s="78">
        <f t="shared" si="7"/>
        <v>7.4468085106383031</v>
      </c>
      <c r="W73" s="41">
        <f t="shared" si="8"/>
        <v>1.0110736639383733</v>
      </c>
    </row>
    <row r="74" spans="1:23" x14ac:dyDescent="0.25">
      <c r="A74" s="59" t="s">
        <v>16</v>
      </c>
      <c r="B74" s="60" t="s">
        <v>13</v>
      </c>
      <c r="C74" s="60">
        <v>71</v>
      </c>
      <c r="D74" s="61" t="s">
        <v>28</v>
      </c>
      <c r="E74" s="60" t="s">
        <v>24</v>
      </c>
      <c r="F74" s="60">
        <v>86.9</v>
      </c>
      <c r="G74" s="69" t="s">
        <v>108</v>
      </c>
      <c r="H74" s="69" t="s">
        <v>139</v>
      </c>
      <c r="I74" s="87">
        <v>4</v>
      </c>
      <c r="J74" s="87">
        <v>6</v>
      </c>
      <c r="K74" s="89">
        <v>0.8</v>
      </c>
      <c r="M74" s="59" t="s">
        <v>16</v>
      </c>
      <c r="N74" s="60" t="s">
        <v>13</v>
      </c>
      <c r="O74" s="60">
        <v>71</v>
      </c>
      <c r="P74" s="61" t="s">
        <v>28</v>
      </c>
      <c r="Q74" s="60" t="s">
        <v>24</v>
      </c>
      <c r="R74" s="69">
        <f t="shared" si="6"/>
        <v>86.9</v>
      </c>
      <c r="S74" s="69" t="s">
        <v>238</v>
      </c>
      <c r="T74" s="69" t="s">
        <v>189</v>
      </c>
      <c r="U74" s="60" t="s">
        <v>159</v>
      </c>
      <c r="V74" s="78">
        <f t="shared" si="7"/>
        <v>5.6149732620320911</v>
      </c>
      <c r="W74" s="41">
        <f t="shared" si="8"/>
        <v>0.94304960195958454</v>
      </c>
    </row>
    <row r="75" spans="1:23" x14ac:dyDescent="0.25">
      <c r="A75" s="59" t="s">
        <v>12</v>
      </c>
      <c r="B75" s="60" t="s">
        <v>13</v>
      </c>
      <c r="C75" s="60">
        <v>72</v>
      </c>
      <c r="D75" s="61" t="s">
        <v>28</v>
      </c>
      <c r="E75" s="60" t="s">
        <v>24</v>
      </c>
      <c r="F75" s="60">
        <v>157</v>
      </c>
      <c r="G75" s="69" t="s">
        <v>109</v>
      </c>
      <c r="H75" s="69" t="s">
        <v>140</v>
      </c>
      <c r="I75" s="87">
        <v>4</v>
      </c>
      <c r="J75" s="87">
        <v>5</v>
      </c>
      <c r="K75" s="89">
        <v>0.61</v>
      </c>
      <c r="M75" s="59" t="s">
        <v>12</v>
      </c>
      <c r="N75" s="60" t="s">
        <v>13</v>
      </c>
      <c r="O75" s="60">
        <v>72</v>
      </c>
      <c r="P75" s="61" t="s">
        <v>28</v>
      </c>
      <c r="Q75" s="60" t="s">
        <v>24</v>
      </c>
      <c r="R75" s="69">
        <f t="shared" si="6"/>
        <v>157</v>
      </c>
      <c r="S75" s="69" t="s">
        <v>239</v>
      </c>
      <c r="T75" s="69" t="s">
        <v>190</v>
      </c>
      <c r="U75" s="60" t="s">
        <v>159</v>
      </c>
      <c r="V75" s="78">
        <f t="shared" si="7"/>
        <v>3.9735099337748347</v>
      </c>
      <c r="W75" s="41">
        <f t="shared" si="8"/>
        <v>0.71216617210682487</v>
      </c>
    </row>
    <row r="76" spans="1:23" x14ac:dyDescent="0.25">
      <c r="A76" s="59" t="s">
        <v>17</v>
      </c>
      <c r="B76" s="60" t="s">
        <v>13</v>
      </c>
      <c r="C76" s="60">
        <v>73</v>
      </c>
      <c r="D76" s="61" t="s">
        <v>28</v>
      </c>
      <c r="E76" s="60" t="s">
        <v>24</v>
      </c>
      <c r="F76" s="60">
        <v>83</v>
      </c>
      <c r="G76" s="69" t="s">
        <v>91</v>
      </c>
      <c r="H76" s="69" t="s">
        <v>141</v>
      </c>
      <c r="I76" s="87">
        <v>4</v>
      </c>
      <c r="J76" s="87">
        <v>3</v>
      </c>
      <c r="K76" s="89">
        <v>0.46</v>
      </c>
      <c r="M76" s="59" t="s">
        <v>17</v>
      </c>
      <c r="N76" s="60" t="s">
        <v>13</v>
      </c>
      <c r="O76" s="60">
        <v>73</v>
      </c>
      <c r="P76" s="61" t="s">
        <v>28</v>
      </c>
      <c r="Q76" s="60" t="s">
        <v>24</v>
      </c>
      <c r="R76" s="69">
        <f t="shared" si="6"/>
        <v>83</v>
      </c>
      <c r="S76" s="69" t="s">
        <v>240</v>
      </c>
      <c r="T76" s="69" t="s">
        <v>191</v>
      </c>
      <c r="U76" s="60" t="s">
        <v>159</v>
      </c>
      <c r="V76" s="78">
        <f t="shared" si="7"/>
        <v>4.7450782433114655</v>
      </c>
      <c r="W76" s="41">
        <f t="shared" si="8"/>
        <v>1.0292909937038064</v>
      </c>
    </row>
    <row r="77" spans="1:23" x14ac:dyDescent="0.25">
      <c r="A77" s="59" t="s">
        <v>12</v>
      </c>
      <c r="B77" s="60" t="s">
        <v>13</v>
      </c>
      <c r="C77" s="60">
        <v>74</v>
      </c>
      <c r="D77" s="61" t="s">
        <v>26</v>
      </c>
      <c r="E77" s="60" t="s">
        <v>24</v>
      </c>
      <c r="F77" s="60">
        <v>116</v>
      </c>
      <c r="G77" s="69" t="s">
        <v>95</v>
      </c>
      <c r="H77" s="69" t="s">
        <v>142</v>
      </c>
      <c r="I77" s="87">
        <v>4</v>
      </c>
      <c r="J77" s="87">
        <v>0</v>
      </c>
      <c r="K77" s="89">
        <v>-0.01</v>
      </c>
      <c r="M77" s="59" t="s">
        <v>12</v>
      </c>
      <c r="N77" s="60" t="s">
        <v>13</v>
      </c>
      <c r="O77" s="60">
        <v>74</v>
      </c>
      <c r="P77" s="61" t="s">
        <v>26</v>
      </c>
      <c r="Q77" s="60" t="s">
        <v>24</v>
      </c>
      <c r="R77" s="69">
        <f t="shared" si="6"/>
        <v>116</v>
      </c>
      <c r="S77" s="69" t="s">
        <v>241</v>
      </c>
      <c r="T77" s="69" t="s">
        <v>192</v>
      </c>
      <c r="U77" s="60" t="s">
        <v>159</v>
      </c>
      <c r="V77" s="78">
        <f t="shared" si="7"/>
        <v>3.6639857015192083</v>
      </c>
      <c r="W77" s="41">
        <f t="shared" si="8"/>
        <v>0.4849201655824949</v>
      </c>
    </row>
    <row r="78" spans="1:23" x14ac:dyDescent="0.25">
      <c r="A78" s="59" t="s">
        <v>27</v>
      </c>
      <c r="B78" s="60" t="s">
        <v>13</v>
      </c>
      <c r="C78" s="60">
        <v>75</v>
      </c>
      <c r="D78" s="61" t="s">
        <v>26</v>
      </c>
      <c r="E78" s="60" t="s">
        <v>24</v>
      </c>
      <c r="F78" s="60">
        <v>101</v>
      </c>
      <c r="G78" s="69" t="s">
        <v>110</v>
      </c>
      <c r="H78" s="69" t="s">
        <v>143</v>
      </c>
      <c r="I78" s="87">
        <v>4</v>
      </c>
      <c r="J78" s="87">
        <v>-7</v>
      </c>
      <c r="K78" s="89">
        <v>-0.97</v>
      </c>
      <c r="M78" s="59" t="s">
        <v>27</v>
      </c>
      <c r="N78" s="60" t="s">
        <v>13</v>
      </c>
      <c r="O78" s="60">
        <v>75</v>
      </c>
      <c r="P78" s="61" t="s">
        <v>26</v>
      </c>
      <c r="Q78" s="60" t="s">
        <v>24</v>
      </c>
      <c r="R78" s="69">
        <f t="shared" si="6"/>
        <v>101</v>
      </c>
      <c r="S78" s="69" t="s">
        <v>242</v>
      </c>
      <c r="T78" s="69" t="s">
        <v>193</v>
      </c>
      <c r="U78" s="60" t="s">
        <v>159</v>
      </c>
      <c r="V78" s="78">
        <f t="shared" si="7"/>
        <v>7.2186836518046675</v>
      </c>
      <c r="W78" s="41">
        <f t="shared" si="8"/>
        <v>0.51398337112622805</v>
      </c>
    </row>
    <row r="79" spans="1:23" x14ac:dyDescent="0.25">
      <c r="A79" s="59" t="s">
        <v>25</v>
      </c>
      <c r="B79" s="60" t="s">
        <v>13</v>
      </c>
      <c r="C79" s="60">
        <v>76</v>
      </c>
      <c r="D79" s="61" t="s">
        <v>26</v>
      </c>
      <c r="E79" s="60" t="s">
        <v>24</v>
      </c>
      <c r="F79" s="60">
        <v>65.599999999999994</v>
      </c>
      <c r="G79" s="69" t="s">
        <v>111</v>
      </c>
      <c r="H79" s="69" t="s">
        <v>144</v>
      </c>
      <c r="I79" s="87">
        <v>4</v>
      </c>
      <c r="J79" s="87">
        <v>6</v>
      </c>
      <c r="K79" s="89">
        <v>0.78</v>
      </c>
      <c r="M79" s="59" t="s">
        <v>25</v>
      </c>
      <c r="N79" s="60" t="s">
        <v>13</v>
      </c>
      <c r="O79" s="60">
        <v>76</v>
      </c>
      <c r="P79" s="61" t="s">
        <v>26</v>
      </c>
      <c r="Q79" s="60" t="s">
        <v>24</v>
      </c>
      <c r="R79" s="69">
        <f t="shared" ref="R79:R97" si="12">F79</f>
        <v>65.599999999999994</v>
      </c>
      <c r="S79" s="69" t="s">
        <v>243</v>
      </c>
      <c r="T79" s="69" t="s">
        <v>194</v>
      </c>
      <c r="U79" s="60" t="s">
        <v>159</v>
      </c>
      <c r="V79" s="78">
        <f t="shared" si="7"/>
        <v>1.8317292766221553</v>
      </c>
      <c r="W79" s="41">
        <f t="shared" si="8"/>
        <v>0.17792521109770698</v>
      </c>
    </row>
    <row r="80" spans="1:23" x14ac:dyDescent="0.25">
      <c r="A80" s="59" t="s">
        <v>19</v>
      </c>
      <c r="B80" s="60" t="s">
        <v>13</v>
      </c>
      <c r="C80" s="60">
        <v>77</v>
      </c>
      <c r="D80" s="61" t="s">
        <v>26</v>
      </c>
      <c r="E80" s="60" t="s">
        <v>24</v>
      </c>
      <c r="F80" s="60">
        <v>65.599999999999994</v>
      </c>
      <c r="G80" s="69" t="s">
        <v>93</v>
      </c>
      <c r="H80" s="69" t="s">
        <v>124</v>
      </c>
      <c r="I80" s="87">
        <v>4</v>
      </c>
      <c r="J80" s="87">
        <v>2</v>
      </c>
      <c r="K80" s="89">
        <v>0.27</v>
      </c>
      <c r="M80" s="59" t="s">
        <v>19</v>
      </c>
      <c r="N80" s="60" t="s">
        <v>13</v>
      </c>
      <c r="O80" s="60">
        <v>77</v>
      </c>
      <c r="P80" s="61" t="s">
        <v>26</v>
      </c>
      <c r="Q80" s="60" t="s">
        <v>24</v>
      </c>
      <c r="R80" s="69">
        <f t="shared" si="12"/>
        <v>65.599999999999994</v>
      </c>
      <c r="S80" s="69" t="s">
        <v>244</v>
      </c>
      <c r="T80" s="69" t="s">
        <v>195</v>
      </c>
      <c r="U80" s="60" t="s">
        <v>159</v>
      </c>
      <c r="V80" s="78">
        <f t="shared" si="7"/>
        <v>3.9949270767279583</v>
      </c>
      <c r="W80" s="41">
        <f t="shared" si="8"/>
        <v>0.45528455284552771</v>
      </c>
    </row>
    <row r="81" spans="1:23" x14ac:dyDescent="0.25">
      <c r="A81" s="59" t="s">
        <v>17</v>
      </c>
      <c r="B81" s="60" t="s">
        <v>13</v>
      </c>
      <c r="C81" s="60">
        <v>78</v>
      </c>
      <c r="D81" s="61" t="s">
        <v>26</v>
      </c>
      <c r="E81" s="60" t="s">
        <v>24</v>
      </c>
      <c r="F81" s="60">
        <v>101</v>
      </c>
      <c r="G81" s="69" t="s">
        <v>112</v>
      </c>
      <c r="H81" s="69" t="s">
        <v>145</v>
      </c>
      <c r="I81" s="87">
        <v>4</v>
      </c>
      <c r="J81" s="87">
        <v>-4</v>
      </c>
      <c r="K81" s="89">
        <v>-0.57999999999999996</v>
      </c>
      <c r="M81" s="59" t="s">
        <v>17</v>
      </c>
      <c r="N81" s="60" t="s">
        <v>13</v>
      </c>
      <c r="O81" s="60">
        <v>78</v>
      </c>
      <c r="P81" s="61" t="s">
        <v>26</v>
      </c>
      <c r="Q81" s="60" t="s">
        <v>24</v>
      </c>
      <c r="R81" s="69">
        <f t="shared" si="12"/>
        <v>101</v>
      </c>
      <c r="S81" s="69" t="s">
        <v>245</v>
      </c>
      <c r="T81" s="69" t="s">
        <v>196</v>
      </c>
      <c r="U81" s="60" t="s">
        <v>159</v>
      </c>
      <c r="V81" s="78">
        <f t="shared" si="7"/>
        <v>0.39761431411531384</v>
      </c>
      <c r="W81" s="41">
        <f t="shared" si="8"/>
        <v>6.5167807103291897E-2</v>
      </c>
    </row>
    <row r="82" spans="1:23" x14ac:dyDescent="0.25">
      <c r="A82" s="59" t="s">
        <v>22</v>
      </c>
      <c r="B82" s="60" t="s">
        <v>13</v>
      </c>
      <c r="C82" s="60">
        <v>79</v>
      </c>
      <c r="D82" s="61" t="s">
        <v>23</v>
      </c>
      <c r="E82" s="60" t="s">
        <v>24</v>
      </c>
      <c r="F82" s="60">
        <v>53.5</v>
      </c>
      <c r="G82" s="69" t="s">
        <v>113</v>
      </c>
      <c r="H82" s="69" t="s">
        <v>146</v>
      </c>
      <c r="I82" s="87">
        <v>4</v>
      </c>
      <c r="J82" s="87">
        <v>-3</v>
      </c>
      <c r="K82" s="89">
        <v>-0.45</v>
      </c>
      <c r="M82" s="59" t="s">
        <v>22</v>
      </c>
      <c r="N82" s="60" t="s">
        <v>13</v>
      </c>
      <c r="O82" s="60">
        <v>79</v>
      </c>
      <c r="P82" s="61" t="s">
        <v>23</v>
      </c>
      <c r="Q82" s="60" t="s">
        <v>24</v>
      </c>
      <c r="R82" s="69">
        <f t="shared" si="12"/>
        <v>53.5</v>
      </c>
      <c r="S82" s="69" t="s">
        <v>246</v>
      </c>
      <c r="T82" s="69" t="s">
        <v>197</v>
      </c>
      <c r="U82" s="60" t="s">
        <v>159</v>
      </c>
      <c r="V82" s="78">
        <f t="shared" si="7"/>
        <v>-2.5323374020768821</v>
      </c>
      <c r="W82" s="41">
        <f t="shared" si="8"/>
        <v>-0.46026490066225184</v>
      </c>
    </row>
    <row r="83" spans="1:23" x14ac:dyDescent="0.25">
      <c r="A83" s="59" t="s">
        <v>16</v>
      </c>
      <c r="B83" s="60" t="s">
        <v>13</v>
      </c>
      <c r="C83" s="60">
        <v>80</v>
      </c>
      <c r="D83" s="61" t="s">
        <v>23</v>
      </c>
      <c r="E83" s="60" t="s">
        <v>24</v>
      </c>
      <c r="F83" s="60">
        <v>73.5</v>
      </c>
      <c r="G83" s="69" t="s">
        <v>114</v>
      </c>
      <c r="H83" s="69" t="s">
        <v>147</v>
      </c>
      <c r="I83" s="87">
        <v>4</v>
      </c>
      <c r="J83" s="87">
        <v>3</v>
      </c>
      <c r="K83" s="89">
        <v>0.45</v>
      </c>
      <c r="M83" s="59" t="s">
        <v>16</v>
      </c>
      <c r="N83" s="60" t="s">
        <v>13</v>
      </c>
      <c r="O83" s="60">
        <v>80</v>
      </c>
      <c r="P83" s="61" t="s">
        <v>23</v>
      </c>
      <c r="Q83" s="60" t="s">
        <v>24</v>
      </c>
      <c r="R83" s="69">
        <f t="shared" si="12"/>
        <v>73.5</v>
      </c>
      <c r="S83" s="69" t="s">
        <v>247</v>
      </c>
      <c r="T83" s="69" t="s">
        <v>198</v>
      </c>
      <c r="U83" s="60" t="s">
        <v>159</v>
      </c>
      <c r="V83" s="78">
        <f t="shared" si="7"/>
        <v>-1.7904863709246437</v>
      </c>
      <c r="W83" s="41">
        <f t="shared" si="8"/>
        <v>-0.58823529411764852</v>
      </c>
    </row>
    <row r="84" spans="1:23" x14ac:dyDescent="0.25">
      <c r="A84" s="59" t="s">
        <v>12</v>
      </c>
      <c r="B84" s="60" t="s">
        <v>13</v>
      </c>
      <c r="C84" s="60">
        <v>81</v>
      </c>
      <c r="D84" s="61" t="s">
        <v>23</v>
      </c>
      <c r="E84" s="60" t="s">
        <v>24</v>
      </c>
      <c r="F84" s="60">
        <v>105</v>
      </c>
      <c r="G84" s="69" t="s">
        <v>101</v>
      </c>
      <c r="H84" s="69" t="s">
        <v>132</v>
      </c>
      <c r="I84" s="87">
        <v>4</v>
      </c>
      <c r="J84" s="87">
        <v>3</v>
      </c>
      <c r="K84" s="89">
        <v>0.43</v>
      </c>
      <c r="M84" s="59" t="s">
        <v>12</v>
      </c>
      <c r="N84" s="60" t="s">
        <v>13</v>
      </c>
      <c r="O84" s="60">
        <v>81</v>
      </c>
      <c r="P84" s="61" t="s">
        <v>23</v>
      </c>
      <c r="Q84" s="60" t="s">
        <v>24</v>
      </c>
      <c r="R84" s="69">
        <f t="shared" si="12"/>
        <v>105</v>
      </c>
      <c r="S84" s="69" t="s">
        <v>248</v>
      </c>
      <c r="T84" s="69" t="s">
        <v>199</v>
      </c>
      <c r="U84" s="60" t="s">
        <v>159</v>
      </c>
      <c r="V84" s="78">
        <f t="shared" si="7"/>
        <v>1.0587102983638057</v>
      </c>
      <c r="W84" s="41">
        <f t="shared" si="8"/>
        <v>0.23128679562657575</v>
      </c>
    </row>
    <row r="85" spans="1:23" x14ac:dyDescent="0.25">
      <c r="A85" s="59" t="s">
        <v>27</v>
      </c>
      <c r="B85" s="60" t="s">
        <v>13</v>
      </c>
      <c r="C85" s="60">
        <v>82</v>
      </c>
      <c r="D85" s="61" t="s">
        <v>23</v>
      </c>
      <c r="E85" s="60" t="s">
        <v>24</v>
      </c>
      <c r="F85" s="60">
        <v>81.900000000000006</v>
      </c>
      <c r="G85" s="69" t="s">
        <v>115</v>
      </c>
      <c r="H85" s="69" t="s">
        <v>148</v>
      </c>
      <c r="I85" s="87">
        <v>4</v>
      </c>
      <c r="J85" s="87">
        <v>-2</v>
      </c>
      <c r="K85" s="89">
        <v>-0.33</v>
      </c>
      <c r="M85" s="59" t="s">
        <v>27</v>
      </c>
      <c r="N85" s="60" t="s">
        <v>13</v>
      </c>
      <c r="O85" s="60">
        <v>82</v>
      </c>
      <c r="P85" s="61" t="s">
        <v>23</v>
      </c>
      <c r="Q85" s="60" t="s">
        <v>24</v>
      </c>
      <c r="R85" s="69">
        <f t="shared" si="12"/>
        <v>81.900000000000006</v>
      </c>
      <c r="S85" s="69" t="s">
        <v>249</v>
      </c>
      <c r="T85" s="69" t="s">
        <v>200</v>
      </c>
      <c r="U85" s="60" t="s">
        <v>159</v>
      </c>
      <c r="V85" s="78">
        <f t="shared" si="7"/>
        <v>-2.8584983987664532</v>
      </c>
      <c r="W85" s="41">
        <f t="shared" si="8"/>
        <v>-0.59097596861206381</v>
      </c>
    </row>
    <row r="86" spans="1:23" x14ac:dyDescent="0.25">
      <c r="A86" s="59" t="s">
        <v>21</v>
      </c>
      <c r="B86" s="60" t="s">
        <v>13</v>
      </c>
      <c r="C86" s="60">
        <v>83</v>
      </c>
      <c r="D86" s="61" t="s">
        <v>23</v>
      </c>
      <c r="E86" s="60" t="s">
        <v>24</v>
      </c>
      <c r="F86" s="60">
        <v>59.5</v>
      </c>
      <c r="G86" s="69" t="s">
        <v>102</v>
      </c>
      <c r="H86" s="69" t="s">
        <v>133</v>
      </c>
      <c r="I86" s="87">
        <v>4</v>
      </c>
      <c r="J86" s="87">
        <v>-2</v>
      </c>
      <c r="K86" s="89">
        <v>-0.3</v>
      </c>
      <c r="M86" s="59" t="s">
        <v>21</v>
      </c>
      <c r="N86" s="60" t="s">
        <v>13</v>
      </c>
      <c r="O86" s="60">
        <v>83</v>
      </c>
      <c r="P86" s="61" t="s">
        <v>23</v>
      </c>
      <c r="Q86" s="60" t="s">
        <v>24</v>
      </c>
      <c r="R86" s="69">
        <f t="shared" si="12"/>
        <v>59.5</v>
      </c>
      <c r="S86" s="69" t="s">
        <v>250</v>
      </c>
      <c r="T86" s="69" t="s">
        <v>201</v>
      </c>
      <c r="U86" s="60" t="s">
        <v>159</v>
      </c>
      <c r="V86" s="78">
        <f t="shared" si="7"/>
        <v>-4.1559278350515436</v>
      </c>
      <c r="W86" s="41">
        <f t="shared" si="8"/>
        <v>-0.69824086603518221</v>
      </c>
    </row>
    <row r="87" spans="1:23" x14ac:dyDescent="0.25">
      <c r="A87" s="59" t="s">
        <v>20</v>
      </c>
      <c r="B87" s="60" t="s">
        <v>13</v>
      </c>
      <c r="C87" s="60">
        <v>84</v>
      </c>
      <c r="D87" s="61" t="s">
        <v>23</v>
      </c>
      <c r="E87" s="60" t="s">
        <v>24</v>
      </c>
      <c r="F87" s="60">
        <v>26.2</v>
      </c>
      <c r="G87" s="69" t="s">
        <v>98</v>
      </c>
      <c r="H87" s="69" t="s">
        <v>149</v>
      </c>
      <c r="I87" s="87">
        <v>4</v>
      </c>
      <c r="J87" s="87">
        <v>10</v>
      </c>
      <c r="K87" s="89">
        <v>1.27</v>
      </c>
      <c r="M87" s="59" t="s">
        <v>20</v>
      </c>
      <c r="N87" s="60" t="s">
        <v>13</v>
      </c>
      <c r="O87" s="60">
        <v>84</v>
      </c>
      <c r="P87" s="61" t="s">
        <v>23</v>
      </c>
      <c r="Q87" s="60" t="s">
        <v>24</v>
      </c>
      <c r="R87" s="69">
        <f t="shared" si="12"/>
        <v>26.2</v>
      </c>
      <c r="S87" s="69" t="s">
        <v>251</v>
      </c>
      <c r="T87" s="69" t="s">
        <v>202</v>
      </c>
      <c r="U87" s="60" t="s">
        <v>159</v>
      </c>
      <c r="V87" s="78">
        <f t="shared" si="7"/>
        <v>-3.4279395503133054</v>
      </c>
      <c r="W87" s="41">
        <f t="shared" si="8"/>
        <v>-0.73517786561264808</v>
      </c>
    </row>
    <row r="88" spans="1:23" x14ac:dyDescent="0.25">
      <c r="A88" s="59" t="s">
        <v>17</v>
      </c>
      <c r="B88" s="60" t="s">
        <v>13</v>
      </c>
      <c r="C88" s="60">
        <v>85</v>
      </c>
      <c r="D88" s="61" t="s">
        <v>23</v>
      </c>
      <c r="E88" s="60" t="s">
        <v>24</v>
      </c>
      <c r="F88" s="60">
        <v>181</v>
      </c>
      <c r="G88" s="69" t="s">
        <v>116</v>
      </c>
      <c r="H88" s="69" t="s">
        <v>134</v>
      </c>
      <c r="I88" s="87">
        <v>4</v>
      </c>
      <c r="J88" s="87">
        <v>1</v>
      </c>
      <c r="K88" s="89">
        <v>0.16</v>
      </c>
      <c r="M88" s="59" t="s">
        <v>17</v>
      </c>
      <c r="N88" s="60" t="s">
        <v>13</v>
      </c>
      <c r="O88" s="60">
        <v>85</v>
      </c>
      <c r="P88" s="61" t="s">
        <v>23</v>
      </c>
      <c r="Q88" s="60" t="s">
        <v>24</v>
      </c>
      <c r="R88" s="69">
        <f t="shared" si="12"/>
        <v>181</v>
      </c>
      <c r="S88" s="69" t="s">
        <v>252</v>
      </c>
      <c r="T88" s="69" t="s">
        <v>203</v>
      </c>
      <c r="U88" s="60" t="s">
        <v>159</v>
      </c>
      <c r="V88" s="78">
        <f t="shared" si="7"/>
        <v>2.4915062287655751</v>
      </c>
      <c r="W88" s="41">
        <f t="shared" si="8"/>
        <v>0.45220966084275493</v>
      </c>
    </row>
    <row r="89" spans="1:23" x14ac:dyDescent="0.25">
      <c r="A89" s="59" t="s">
        <v>22</v>
      </c>
      <c r="B89" s="60" t="s">
        <v>13</v>
      </c>
      <c r="C89" s="60">
        <v>86</v>
      </c>
      <c r="D89" s="61" t="s">
        <v>18</v>
      </c>
      <c r="E89" s="60" t="s">
        <v>15</v>
      </c>
      <c r="F89" s="69">
        <v>3.68</v>
      </c>
      <c r="G89" s="69">
        <v>3.8696480582524271</v>
      </c>
      <c r="H89" s="69" t="s">
        <v>150</v>
      </c>
      <c r="I89" s="87">
        <v>4</v>
      </c>
      <c r="J89" s="69">
        <f t="shared" ref="J89:J97" si="13">F89-G89</f>
        <v>-0.18964805825242692</v>
      </c>
      <c r="K89" s="93">
        <f>(F89-G89)/0.15</f>
        <v>-1.2643203883495129</v>
      </c>
      <c r="M89" s="59" t="s">
        <v>22</v>
      </c>
      <c r="N89" s="60" t="s">
        <v>13</v>
      </c>
      <c r="O89" s="60">
        <v>86</v>
      </c>
      <c r="P89" s="61" t="s">
        <v>18</v>
      </c>
      <c r="Q89" s="60" t="s">
        <v>15</v>
      </c>
      <c r="R89" s="69">
        <f t="shared" si="12"/>
        <v>3.68</v>
      </c>
      <c r="S89" s="69">
        <v>3.7987500000000001</v>
      </c>
      <c r="T89" s="69">
        <v>0.18775779907236878</v>
      </c>
      <c r="U89" s="60" t="s">
        <v>159</v>
      </c>
      <c r="V89" s="70">
        <f>R89-S89</f>
        <v>-0.11874999999999991</v>
      </c>
      <c r="W89" s="41">
        <f t="shared" si="8"/>
        <v>-0.63246374098276092</v>
      </c>
    </row>
    <row r="90" spans="1:23" x14ac:dyDescent="0.25">
      <c r="A90" s="59" t="s">
        <v>16</v>
      </c>
      <c r="B90" s="60" t="s">
        <v>13</v>
      </c>
      <c r="C90" s="60">
        <v>87</v>
      </c>
      <c r="D90" s="61" t="s">
        <v>18</v>
      </c>
      <c r="E90" s="60" t="s">
        <v>15</v>
      </c>
      <c r="F90" s="69">
        <v>10.51</v>
      </c>
      <c r="G90" s="69">
        <v>10.762950797056085</v>
      </c>
      <c r="H90" s="69" t="s">
        <v>150</v>
      </c>
      <c r="I90" s="87">
        <v>4</v>
      </c>
      <c r="J90" s="69">
        <f t="shared" si="13"/>
        <v>-0.25295079705608536</v>
      </c>
      <c r="K90" s="93">
        <f t="shared" ref="K90:K97" si="14">(F90-G90)/0.15</f>
        <v>-1.6863386470405692</v>
      </c>
      <c r="M90" s="59" t="s">
        <v>16</v>
      </c>
      <c r="N90" s="60" t="s">
        <v>13</v>
      </c>
      <c r="O90" s="60">
        <v>87</v>
      </c>
      <c r="P90" s="61" t="s">
        <v>18</v>
      </c>
      <c r="Q90" s="60" t="s">
        <v>15</v>
      </c>
      <c r="R90" s="69">
        <f t="shared" si="12"/>
        <v>10.51</v>
      </c>
      <c r="S90" s="69">
        <v>10.682500000000001</v>
      </c>
      <c r="T90" s="69">
        <v>0.37208767495040718</v>
      </c>
      <c r="U90" s="60" t="s">
        <v>159</v>
      </c>
      <c r="V90" s="70">
        <f t="shared" ref="V90:V97" si="15">R90-S90</f>
        <v>-0.17250000000000121</v>
      </c>
      <c r="W90" s="41">
        <f t="shared" si="8"/>
        <v>-0.46360041359336202</v>
      </c>
    </row>
    <row r="91" spans="1:23" x14ac:dyDescent="0.25">
      <c r="A91" s="59" t="s">
        <v>12</v>
      </c>
      <c r="B91" s="60" t="s">
        <v>13</v>
      </c>
      <c r="C91" s="60">
        <v>88</v>
      </c>
      <c r="D91" s="61" t="s">
        <v>18</v>
      </c>
      <c r="E91" s="60" t="s">
        <v>15</v>
      </c>
      <c r="F91" s="69">
        <v>10.1</v>
      </c>
      <c r="G91" s="69">
        <v>10.100487035168769</v>
      </c>
      <c r="H91" s="69" t="s">
        <v>150</v>
      </c>
      <c r="I91" s="87">
        <v>4</v>
      </c>
      <c r="J91" s="69">
        <f t="shared" si="13"/>
        <v>-4.8703516876891229E-4</v>
      </c>
      <c r="K91" s="93">
        <f t="shared" si="14"/>
        <v>-3.2469011251260822E-3</v>
      </c>
      <c r="M91" s="59" t="s">
        <v>12</v>
      </c>
      <c r="N91" s="60" t="s">
        <v>13</v>
      </c>
      <c r="O91" s="60">
        <v>88</v>
      </c>
      <c r="P91" s="61" t="s">
        <v>18</v>
      </c>
      <c r="Q91" s="60" t="s">
        <v>15</v>
      </c>
      <c r="R91" s="69">
        <f t="shared" si="12"/>
        <v>10.1</v>
      </c>
      <c r="S91" s="69">
        <v>10.164026414927434</v>
      </c>
      <c r="T91" s="69">
        <v>0.2420255996707153</v>
      </c>
      <c r="U91" s="60" t="s">
        <v>159</v>
      </c>
      <c r="V91" s="70">
        <f t="shared" si="15"/>
        <v>-6.4026414927434772E-2</v>
      </c>
      <c r="W91" s="41">
        <f t="shared" si="8"/>
        <v>-0.2645439780525079</v>
      </c>
    </row>
    <row r="92" spans="1:23" x14ac:dyDescent="0.25">
      <c r="A92" s="59" t="s">
        <v>27</v>
      </c>
      <c r="B92" s="60" t="s">
        <v>13</v>
      </c>
      <c r="C92" s="60">
        <v>89</v>
      </c>
      <c r="D92" s="61" t="s">
        <v>18</v>
      </c>
      <c r="E92" s="60" t="s">
        <v>15</v>
      </c>
      <c r="F92" s="69">
        <v>10.119999999999999</v>
      </c>
      <c r="G92" s="69">
        <v>10.147560193142287</v>
      </c>
      <c r="H92" s="69" t="s">
        <v>150</v>
      </c>
      <c r="I92" s="87">
        <v>4</v>
      </c>
      <c r="J92" s="69">
        <f t="shared" si="13"/>
        <v>-2.7560193142287304E-2</v>
      </c>
      <c r="K92" s="93">
        <f t="shared" si="14"/>
        <v>-0.18373462094858203</v>
      </c>
      <c r="M92" s="59" t="s">
        <v>27</v>
      </c>
      <c r="N92" s="60" t="s">
        <v>13</v>
      </c>
      <c r="O92" s="60">
        <v>89</v>
      </c>
      <c r="P92" s="61" t="s">
        <v>18</v>
      </c>
      <c r="Q92" s="60" t="s">
        <v>15</v>
      </c>
      <c r="R92" s="69">
        <f t="shared" si="12"/>
        <v>10.119999999999999</v>
      </c>
      <c r="S92" s="69">
        <v>10.183131727730247</v>
      </c>
      <c r="T92" s="69">
        <v>0.23824520000085331</v>
      </c>
      <c r="U92" s="60" t="s">
        <v>159</v>
      </c>
      <c r="V92" s="70">
        <f t="shared" si="15"/>
        <v>-6.3131727730247889E-2</v>
      </c>
      <c r="W92" s="41">
        <f t="shared" si="8"/>
        <v>-0.26498635745870963</v>
      </c>
    </row>
    <row r="93" spans="1:23" x14ac:dyDescent="0.25">
      <c r="A93" s="59" t="s">
        <v>21</v>
      </c>
      <c r="B93" s="60" t="s">
        <v>13</v>
      </c>
      <c r="C93" s="60">
        <v>90</v>
      </c>
      <c r="D93" s="61" t="s">
        <v>18</v>
      </c>
      <c r="E93" s="60" t="s">
        <v>15</v>
      </c>
      <c r="F93" s="69">
        <v>3.77</v>
      </c>
      <c r="G93" s="69">
        <v>3.9629151068711499</v>
      </c>
      <c r="H93" s="69" t="s">
        <v>150</v>
      </c>
      <c r="I93" s="87">
        <v>4</v>
      </c>
      <c r="J93" s="69">
        <f t="shared" si="13"/>
        <v>-0.19291510687114988</v>
      </c>
      <c r="K93" s="93">
        <f t="shared" si="14"/>
        <v>-1.2861007124743327</v>
      </c>
      <c r="M93" s="59" t="s">
        <v>21</v>
      </c>
      <c r="N93" s="60" t="s">
        <v>13</v>
      </c>
      <c r="O93" s="60">
        <v>90</v>
      </c>
      <c r="P93" s="61" t="s">
        <v>18</v>
      </c>
      <c r="Q93" s="60" t="s">
        <v>15</v>
      </c>
      <c r="R93" s="69">
        <f t="shared" si="12"/>
        <v>3.77</v>
      </c>
      <c r="S93" s="69">
        <v>3.9</v>
      </c>
      <c r="T93" s="69">
        <v>0.16416444072941011</v>
      </c>
      <c r="U93" s="60" t="s">
        <v>159</v>
      </c>
      <c r="V93" s="70">
        <f t="shared" si="15"/>
        <v>-0.12999999999999989</v>
      </c>
      <c r="W93" s="41">
        <f t="shared" si="8"/>
        <v>-0.79188890981742521</v>
      </c>
    </row>
    <row r="94" spans="1:23" x14ac:dyDescent="0.25">
      <c r="A94" s="59" t="s">
        <v>25</v>
      </c>
      <c r="B94" s="60" t="s">
        <v>13</v>
      </c>
      <c r="C94" s="60">
        <v>91</v>
      </c>
      <c r="D94" s="61" t="s">
        <v>18</v>
      </c>
      <c r="E94" s="60" t="s">
        <v>15</v>
      </c>
      <c r="F94" s="69">
        <v>9.19</v>
      </c>
      <c r="G94" s="69">
        <v>9.4548114000649282</v>
      </c>
      <c r="H94" s="69" t="s">
        <v>150</v>
      </c>
      <c r="I94" s="87">
        <v>4</v>
      </c>
      <c r="J94" s="69">
        <f t="shared" si="13"/>
        <v>-0.26481140006492865</v>
      </c>
      <c r="K94" s="93">
        <f t="shared" si="14"/>
        <v>-1.7654093337661911</v>
      </c>
      <c r="M94" s="59" t="s">
        <v>25</v>
      </c>
      <c r="N94" s="60" t="s">
        <v>13</v>
      </c>
      <c r="O94" s="60">
        <v>91</v>
      </c>
      <c r="P94" s="61" t="s">
        <v>18</v>
      </c>
      <c r="Q94" s="60" t="s">
        <v>15</v>
      </c>
      <c r="R94" s="69">
        <f t="shared" si="12"/>
        <v>9.19</v>
      </c>
      <c r="S94" s="69">
        <v>9.39</v>
      </c>
      <c r="T94" s="69">
        <v>0.25652330420451086</v>
      </c>
      <c r="U94" s="60" t="s">
        <v>159</v>
      </c>
      <c r="V94" s="70">
        <f t="shared" si="15"/>
        <v>-0.20000000000000107</v>
      </c>
      <c r="W94" s="41">
        <f t="shared" si="8"/>
        <v>-0.77965626016010181</v>
      </c>
    </row>
    <row r="95" spans="1:23" x14ac:dyDescent="0.25">
      <c r="A95" s="59" t="s">
        <v>20</v>
      </c>
      <c r="B95" s="60" t="s">
        <v>13</v>
      </c>
      <c r="C95" s="60">
        <v>92</v>
      </c>
      <c r="D95" s="61" t="s">
        <v>18</v>
      </c>
      <c r="E95" s="60" t="s">
        <v>15</v>
      </c>
      <c r="F95" s="69">
        <v>8.1300000000000008</v>
      </c>
      <c r="G95" s="69">
        <v>8.3640900111655085</v>
      </c>
      <c r="H95" s="69" t="s">
        <v>150</v>
      </c>
      <c r="I95" s="87">
        <v>4</v>
      </c>
      <c r="J95" s="69">
        <f t="shared" si="13"/>
        <v>-0.23409001116550776</v>
      </c>
      <c r="K95" s="93">
        <f t="shared" si="14"/>
        <v>-1.5606000744367186</v>
      </c>
      <c r="M95" s="59" t="s">
        <v>20</v>
      </c>
      <c r="N95" s="60" t="s">
        <v>13</v>
      </c>
      <c r="O95" s="60">
        <v>92</v>
      </c>
      <c r="P95" s="61" t="s">
        <v>18</v>
      </c>
      <c r="Q95" s="60" t="s">
        <v>15</v>
      </c>
      <c r="R95" s="69">
        <f t="shared" si="12"/>
        <v>8.1300000000000008</v>
      </c>
      <c r="S95" s="69">
        <v>8.3162500000000001</v>
      </c>
      <c r="T95" s="69">
        <v>0.24899052835901164</v>
      </c>
      <c r="U95" s="60" t="s">
        <v>159</v>
      </c>
      <c r="V95" s="70">
        <f t="shared" si="15"/>
        <v>-0.18624999999999936</v>
      </c>
      <c r="W95" s="41">
        <f t="shared" si="8"/>
        <v>-0.74802042160997917</v>
      </c>
    </row>
    <row r="96" spans="1:23" x14ac:dyDescent="0.25">
      <c r="A96" s="59" t="s">
        <v>19</v>
      </c>
      <c r="B96" s="60" t="s">
        <v>13</v>
      </c>
      <c r="C96" s="60">
        <v>93</v>
      </c>
      <c r="D96" s="61" t="s">
        <v>18</v>
      </c>
      <c r="E96" s="60" t="s">
        <v>15</v>
      </c>
      <c r="F96" s="69">
        <v>16.579999999999998</v>
      </c>
      <c r="G96" s="69">
        <v>16.69650626298165</v>
      </c>
      <c r="H96" s="69" t="s">
        <v>150</v>
      </c>
      <c r="I96" s="87">
        <v>4</v>
      </c>
      <c r="J96" s="69">
        <f t="shared" si="13"/>
        <v>-0.11650626298165179</v>
      </c>
      <c r="K96" s="93">
        <f t="shared" si="14"/>
        <v>-0.77670841987767858</v>
      </c>
      <c r="M96" s="59" t="s">
        <v>19</v>
      </c>
      <c r="N96" s="60" t="s">
        <v>13</v>
      </c>
      <c r="O96" s="60">
        <v>93</v>
      </c>
      <c r="P96" s="61" t="s">
        <v>18</v>
      </c>
      <c r="Q96" s="60" t="s">
        <v>15</v>
      </c>
      <c r="R96" s="69">
        <f t="shared" si="12"/>
        <v>16.579999999999998</v>
      </c>
      <c r="S96" s="69">
        <v>16.741250000000001</v>
      </c>
      <c r="T96" s="69">
        <v>0.25546368217909132</v>
      </c>
      <c r="U96" s="60" t="s">
        <v>159</v>
      </c>
      <c r="V96" s="70">
        <f t="shared" si="15"/>
        <v>-0.16125000000000256</v>
      </c>
      <c r="W96" s="41">
        <f t="shared" si="8"/>
        <v>-0.63120518198339903</v>
      </c>
    </row>
    <row r="97" spans="1:23" ht="15.75" thickBot="1" x14ac:dyDescent="0.3">
      <c r="A97" s="62" t="s">
        <v>17</v>
      </c>
      <c r="B97" s="63" t="s">
        <v>13</v>
      </c>
      <c r="C97" s="63">
        <v>94</v>
      </c>
      <c r="D97" s="64" t="s">
        <v>18</v>
      </c>
      <c r="E97" s="63" t="s">
        <v>15</v>
      </c>
      <c r="F97" s="74">
        <v>16.27</v>
      </c>
      <c r="G97" s="74">
        <v>16.400392040416712</v>
      </c>
      <c r="H97" s="74" t="s">
        <v>150</v>
      </c>
      <c r="I97" s="88">
        <v>4</v>
      </c>
      <c r="J97" s="74">
        <f t="shared" si="13"/>
        <v>-0.13039204041671226</v>
      </c>
      <c r="K97" s="94">
        <f t="shared" si="14"/>
        <v>-0.86928026944474845</v>
      </c>
      <c r="M97" s="62" t="s">
        <v>17</v>
      </c>
      <c r="N97" s="63" t="s">
        <v>13</v>
      </c>
      <c r="O97" s="63">
        <v>94</v>
      </c>
      <c r="P97" s="64" t="s">
        <v>18</v>
      </c>
      <c r="Q97" s="63" t="s">
        <v>15</v>
      </c>
      <c r="R97" s="74">
        <f t="shared" si="12"/>
        <v>16.27</v>
      </c>
      <c r="S97" s="74">
        <v>16.4575</v>
      </c>
      <c r="T97" s="74">
        <v>0.28806007576545456</v>
      </c>
      <c r="U97" s="63" t="s">
        <v>159</v>
      </c>
      <c r="V97" s="74">
        <f t="shared" si="15"/>
        <v>-0.1875</v>
      </c>
      <c r="W97" s="43">
        <f t="shared" si="8"/>
        <v>-0.65090589003617083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51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11.5703125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11.28515625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772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104.7</v>
      </c>
      <c r="G14" s="70">
        <v>105.19599665204699</v>
      </c>
      <c r="H14" s="70">
        <f>G14*0.04</f>
        <v>4.2078398660818799</v>
      </c>
      <c r="I14" s="67"/>
      <c r="J14" s="71">
        <f>((F14-G14)/G14)*100</f>
        <v>-0.47149764994154075</v>
      </c>
      <c r="K14" s="41">
        <f>(F14-G14)/(G14*0.04)</f>
        <v>-0.11787441248538517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139.24299999999999</v>
      </c>
      <c r="G15" s="70">
        <v>139.4</v>
      </c>
      <c r="H15" s="70">
        <f>1</f>
        <v>1</v>
      </c>
      <c r="I15" s="67"/>
      <c r="J15" s="96">
        <f>F15-G15</f>
        <v>-0.15700000000001069</v>
      </c>
      <c r="K15" s="41">
        <f>(F15-G15)/1</f>
        <v>-0.15700000000001069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5.1769999999999996</v>
      </c>
      <c r="G16" s="70">
        <v>5.1455750646269109</v>
      </c>
      <c r="H16" s="70">
        <f>((12.5-0.53*G16)/200)*G16</f>
        <v>0.25143454326304976</v>
      </c>
      <c r="I16" s="67"/>
      <c r="J16" s="71">
        <f t="shared" ref="J16:J30" si="0">((F16-G16)/G16)*100</f>
        <v>0.61071765504148134</v>
      </c>
      <c r="K16" s="41">
        <f>(F16-G16)/((12.5-0.53*G16)/2/100*G16)</f>
        <v>0.12498256987788676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/>
      <c r="G17" s="70"/>
      <c r="H17" s="70"/>
      <c r="I17" s="67"/>
      <c r="J17" s="71"/>
      <c r="K17" s="73"/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3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14.348000000000001</v>
      </c>
      <c r="G19" s="70">
        <v>14.628211511165478</v>
      </c>
      <c r="H19" s="70">
        <f>((12.5-0.53*G19)/200)*G19</f>
        <v>0.34720410360704773</v>
      </c>
      <c r="I19" s="67"/>
      <c r="J19" s="71">
        <f t="shared" si="0"/>
        <v>-1.915555506916184</v>
      </c>
      <c r="K19" s="41">
        <f t="shared" ref="K19" si="1">(F19-G19)/((12.5-0.53*G19)/2/100*G19)</f>
        <v>-0.80705126539232996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/>
      <c r="G20" s="70"/>
      <c r="H20" s="70"/>
      <c r="I20" s="67"/>
      <c r="J20" s="71"/>
      <c r="K20" s="73"/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3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5.92</v>
      </c>
      <c r="G22" s="70">
        <v>8.535924125072988</v>
      </c>
      <c r="H22" s="70">
        <f>G22*0.075</f>
        <v>0.64019430938047406</v>
      </c>
      <c r="I22" s="67"/>
      <c r="J22" s="71">
        <f t="shared" si="0"/>
        <v>-30.646056440322685</v>
      </c>
      <c r="K22" s="99">
        <f>(F22-G22)/(G22*0.075)</f>
        <v>-4.0861408587096912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5.6299999999999963</v>
      </c>
      <c r="G23" s="58">
        <v>5.4340480130984172</v>
      </c>
      <c r="H23" s="36">
        <f t="shared" ref="H23:H25" si="2">G23*0.075</f>
        <v>0.4075536009823813</v>
      </c>
      <c r="I23" s="19"/>
      <c r="J23" s="42">
        <f t="shared" si="0"/>
        <v>3.6060039666423571</v>
      </c>
      <c r="K23" s="41">
        <f>(F23-G23)/(G23*0.075)</f>
        <v>0.48080052888564756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13.18999999999998</v>
      </c>
      <c r="G24" s="58">
        <v>13.090602006755852</v>
      </c>
      <c r="H24" s="36">
        <f t="shared" si="2"/>
        <v>0.98179515050668886</v>
      </c>
      <c r="I24" s="77"/>
      <c r="J24" s="42">
        <f t="shared" si="0"/>
        <v>0.75930803787962331</v>
      </c>
      <c r="K24" s="41">
        <f t="shared" ref="K24:K25" si="3">(F24-G24)/(G24*0.075)</f>
        <v>0.10124107171728311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19.409999999999982</v>
      </c>
      <c r="G25" s="58">
        <v>19.490225574417195</v>
      </c>
      <c r="H25" s="36">
        <f t="shared" si="2"/>
        <v>1.4617669180812896</v>
      </c>
      <c r="I25" s="77"/>
      <c r="J25" s="42">
        <f t="shared" si="0"/>
        <v>-0.41161952749544739</v>
      </c>
      <c r="K25" s="41">
        <f t="shared" si="3"/>
        <v>-5.4882603666059647E-2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>
        <v>6.9999999999986739E-2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>
        <v>0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96.88</v>
      </c>
      <c r="G28" s="36">
        <v>96.572772183355127</v>
      </c>
      <c r="H28" s="36">
        <f>G28*0.05</f>
        <v>4.8286386091677569</v>
      </c>
      <c r="I28" s="77"/>
      <c r="J28" s="42">
        <f t="shared" si="0"/>
        <v>0.31813088689383279</v>
      </c>
      <c r="K28" s="41">
        <f>(F28-G28)/(G28*0.05)</f>
        <v>6.3626177378766552E-2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113.96000000000004</v>
      </c>
      <c r="G29" s="36">
        <v>113.87583141692024</v>
      </c>
      <c r="H29" s="36">
        <f t="shared" ref="H29:H30" si="4">G29*0.05</f>
        <v>5.6937915708460123</v>
      </c>
      <c r="I29" s="77"/>
      <c r="J29" s="42">
        <f t="shared" si="0"/>
        <v>7.391259587966896E-2</v>
      </c>
      <c r="K29" s="41">
        <f t="shared" ref="K29:K30" si="5">(F29-G29)/(G29*0.05)</f>
        <v>1.4782519175933789E-2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153.10999999999999</v>
      </c>
      <c r="G30" s="36">
        <v>153.19240614589626</v>
      </c>
      <c r="H30" s="36">
        <f t="shared" si="4"/>
        <v>7.659620307294813</v>
      </c>
      <c r="I30" s="77"/>
      <c r="J30" s="42">
        <f t="shared" si="0"/>
        <v>-5.3792578868296095E-2</v>
      </c>
      <c r="K30" s="41">
        <f t="shared" si="5"/>
        <v>-1.0758515773659218E-2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>
        <v>7.999999999999674E-2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ht="15.75" thickBot="1" x14ac:dyDescent="0.3">
      <c r="A32" s="108" t="s">
        <v>75</v>
      </c>
      <c r="B32" s="109" t="s">
        <v>44</v>
      </c>
      <c r="C32" s="110">
        <v>24</v>
      </c>
      <c r="D32" s="111" t="s">
        <v>45</v>
      </c>
      <c r="E32" s="110" t="s">
        <v>46</v>
      </c>
      <c r="F32" s="116">
        <v>1.1500000000000121</v>
      </c>
      <c r="G32" s="113">
        <v>0</v>
      </c>
      <c r="H32" s="113"/>
      <c r="I32" s="114"/>
      <c r="J32" s="115"/>
      <c r="K32" s="43"/>
      <c r="M32" s="108" t="s">
        <v>75</v>
      </c>
      <c r="N32" s="109" t="s">
        <v>44</v>
      </c>
      <c r="O32" s="110">
        <v>24</v>
      </c>
      <c r="P32" s="111" t="s">
        <v>45</v>
      </c>
      <c r="Q32" s="110" t="s">
        <v>46</v>
      </c>
      <c r="R32" s="113"/>
      <c r="S32" s="113"/>
      <c r="T32" s="110"/>
      <c r="U32" s="110"/>
      <c r="V32" s="115"/>
      <c r="W32" s="130"/>
    </row>
    <row r="33" spans="9:9" x14ac:dyDescent="0.25">
      <c r="I33" s="38"/>
    </row>
    <row r="34" spans="9:9" x14ac:dyDescent="0.25">
      <c r="I34" s="38"/>
    </row>
    <row r="35" spans="9:9" x14ac:dyDescent="0.25">
      <c r="I35" s="38"/>
    </row>
    <row r="36" spans="9:9" x14ac:dyDescent="0.25">
      <c r="I36" s="38"/>
    </row>
    <row r="37" spans="9:9" x14ac:dyDescent="0.25">
      <c r="I37" s="38"/>
    </row>
    <row r="38" spans="9:9" x14ac:dyDescent="0.25">
      <c r="I38" s="38"/>
    </row>
    <row r="39" spans="9:9" x14ac:dyDescent="0.25">
      <c r="I39" s="38"/>
    </row>
    <row r="40" spans="9:9" x14ac:dyDescent="0.25">
      <c r="I40" s="38"/>
    </row>
    <row r="41" spans="9:9" x14ac:dyDescent="0.25">
      <c r="I41" s="38"/>
    </row>
    <row r="42" spans="9:9" x14ac:dyDescent="0.25">
      <c r="I42" s="38"/>
    </row>
    <row r="43" spans="9:9" x14ac:dyDescent="0.25">
      <c r="I43" s="38"/>
    </row>
    <row r="44" spans="9:9" x14ac:dyDescent="0.25">
      <c r="I44" s="38"/>
    </row>
    <row r="45" spans="9:9" x14ac:dyDescent="0.25">
      <c r="I45" s="38"/>
    </row>
    <row r="46" spans="9:9" x14ac:dyDescent="0.25">
      <c r="I46" s="38"/>
    </row>
    <row r="47" spans="9:9" x14ac:dyDescent="0.25">
      <c r="I47" s="38"/>
    </row>
    <row r="48" spans="9:9" x14ac:dyDescent="0.25">
      <c r="I48" s="38"/>
    </row>
    <row r="49" spans="9:9" x14ac:dyDescent="0.25">
      <c r="I49" s="38"/>
    </row>
    <row r="50" spans="9:9" x14ac:dyDescent="0.25">
      <c r="I50" s="38"/>
    </row>
    <row r="51" spans="9:9" x14ac:dyDescent="0.25">
      <c r="I51" s="38"/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97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225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93.2</v>
      </c>
      <c r="G14" s="70">
        <v>96.320638675409583</v>
      </c>
      <c r="H14" s="70">
        <f>G14*0.04</f>
        <v>3.8528255470163835</v>
      </c>
      <c r="I14" s="67"/>
      <c r="J14" s="71">
        <f>((F14-G14)/G14)*100</f>
        <v>-3.2398442517867894</v>
      </c>
      <c r="K14" s="41">
        <f>(F14-G14)/(G14*0.04)</f>
        <v>-0.80996106294669723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139.6</v>
      </c>
      <c r="G15" s="70">
        <v>139.88999999999999</v>
      </c>
      <c r="H15" s="70">
        <f>1</f>
        <v>1</v>
      </c>
      <c r="I15" s="67"/>
      <c r="J15" s="96">
        <f>F15-G15</f>
        <v>-0.28999999999999204</v>
      </c>
      <c r="K15" s="41">
        <f>(F15-G15)/1</f>
        <v>-0.28999999999999204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5.45</v>
      </c>
      <c r="G16" s="70">
        <v>5.1169011658635197</v>
      </c>
      <c r="H16" s="70">
        <f>((12.5-0.53*G16)/200)*G16</f>
        <v>0.25042222738224906</v>
      </c>
      <c r="I16" s="67"/>
      <c r="J16" s="71">
        <f t="shared" ref="J16:J30" si="0">((F16-G16)/G16)*100</f>
        <v>6.5097765881953915</v>
      </c>
      <c r="K16" s="41">
        <f>(F16-G16)/((12.5-0.53*G16)/2/100*G16)</f>
        <v>1.3301488355026581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5.27</v>
      </c>
      <c r="G17" s="70">
        <v>5.122942883100194</v>
      </c>
      <c r="H17" s="70">
        <f>((12.5-0.53*G17)/200)*G17</f>
        <v>0.25063588916746876</v>
      </c>
      <c r="I17" s="67"/>
      <c r="J17" s="71">
        <f t="shared" si="0"/>
        <v>2.8705593690088675</v>
      </c>
      <c r="K17" s="41">
        <f t="shared" ref="K17:K20" si="1">(F17-G17)/((12.5-0.53*G17)/2/100*G17)</f>
        <v>0.58673607115198756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2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15.05</v>
      </c>
      <c r="G19" s="70">
        <v>14.205043806603092</v>
      </c>
      <c r="H19" s="70">
        <f>((12.5-0.53*G19)/200)*G19</f>
        <v>0.35308957361178411</v>
      </c>
      <c r="I19" s="67"/>
      <c r="J19" s="71">
        <f t="shared" si="0"/>
        <v>5.9482829120466238</v>
      </c>
      <c r="K19" s="97">
        <f t="shared" si="1"/>
        <v>2.3930363753134318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14.69</v>
      </c>
      <c r="G20" s="70">
        <v>14.214614327349645</v>
      </c>
      <c r="H20" s="70">
        <f>((12.5-0.53*G20)/200)*G20</f>
        <v>0.35296695519982424</v>
      </c>
      <c r="I20" s="67"/>
      <c r="J20" s="71">
        <f t="shared" si="0"/>
        <v>3.3443445013888828</v>
      </c>
      <c r="K20" s="41">
        <f t="shared" si="1"/>
        <v>1.346827700573912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2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11.24</v>
      </c>
      <c r="G22" s="70">
        <v>8.5148494154827699</v>
      </c>
      <c r="H22" s="70">
        <f>G22*0.075</f>
        <v>0.63861370616120772</v>
      </c>
      <c r="I22" s="67"/>
      <c r="J22" s="71">
        <f t="shared" si="0"/>
        <v>32.004683248561264</v>
      </c>
      <c r="K22" s="99">
        <f>(F22-G22)/(G22*0.075)</f>
        <v>4.2672910998081681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5.5</v>
      </c>
      <c r="G23" s="58">
        <v>5.3909206479150971</v>
      </c>
      <c r="H23" s="36">
        <f t="shared" ref="H23:H25" si="2">G23*0.075</f>
        <v>0.40431904859363227</v>
      </c>
      <c r="I23" s="19"/>
      <c r="J23" s="42">
        <f t="shared" si="0"/>
        <v>2.0233900516990295</v>
      </c>
      <c r="K23" s="41">
        <f>(F23-G23)/(G23*0.075)</f>
        <v>0.26978534022653727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13.1</v>
      </c>
      <c r="G24" s="58">
        <v>12.925088648049742</v>
      </c>
      <c r="H24" s="36">
        <f t="shared" si="2"/>
        <v>0.96938164860373066</v>
      </c>
      <c r="I24" s="77"/>
      <c r="J24" s="42">
        <f t="shared" si="0"/>
        <v>1.3532700371586963</v>
      </c>
      <c r="K24" s="41">
        <f t="shared" ref="K24:K25" si="3">(F24-G24)/(G24*0.075)</f>
        <v>0.18043600495449286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19.399999999999999</v>
      </c>
      <c r="G25" s="58">
        <v>19.265165232911222</v>
      </c>
      <c r="H25" s="36">
        <f t="shared" si="2"/>
        <v>1.4448873924683416</v>
      </c>
      <c r="I25" s="77"/>
      <c r="J25" s="42">
        <f t="shared" si="0"/>
        <v>0.69988897296574515</v>
      </c>
      <c r="K25" s="41">
        <f t="shared" si="3"/>
        <v>9.3318529728766031E-2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 t="s">
        <v>153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 t="s">
        <v>153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97.5</v>
      </c>
      <c r="G28" s="36">
        <v>97.26682701424167</v>
      </c>
      <c r="H28" s="36">
        <f>G28*0.05</f>
        <v>4.8633413507120835</v>
      </c>
      <c r="I28" s="77"/>
      <c r="J28" s="42">
        <f t="shared" si="0"/>
        <v>0.23972508707844342</v>
      </c>
      <c r="K28" s="41">
        <f>(F28-G28)/(G28*0.05)</f>
        <v>4.7945017415688684E-2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113.3</v>
      </c>
      <c r="G29" s="36">
        <v>113.19477983060972</v>
      </c>
      <c r="H29" s="36">
        <f t="shared" ref="H29:H30" si="4">G29*0.05</f>
        <v>5.6597389915304861</v>
      </c>
      <c r="I29" s="77"/>
      <c r="J29" s="42">
        <f t="shared" si="0"/>
        <v>9.295496625174364E-2</v>
      </c>
      <c r="K29" s="41">
        <f t="shared" ref="K29:K30" si="5">(F29-G29)/(G29*0.05)</f>
        <v>1.8590993250348728E-2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152.30000000000001</v>
      </c>
      <c r="G30" s="36">
        <v>152.41731807824115</v>
      </c>
      <c r="H30" s="36">
        <f t="shared" si="4"/>
        <v>7.6208659039120583</v>
      </c>
      <c r="I30" s="77"/>
      <c r="J30" s="42">
        <f t="shared" si="0"/>
        <v>-7.697161957732207E-2</v>
      </c>
      <c r="K30" s="41">
        <f t="shared" si="5"/>
        <v>-1.5394323915464412E-2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 t="s">
        <v>153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 t="s">
        <v>153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>
        <v>53.4</v>
      </c>
      <c r="G33" s="70" t="s">
        <v>86</v>
      </c>
      <c r="H33" s="70" t="s">
        <v>117</v>
      </c>
      <c r="I33" s="78">
        <v>4</v>
      </c>
      <c r="J33" s="78">
        <v>2</v>
      </c>
      <c r="K33" s="89">
        <v>0.25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>
        <f t="shared" ref="R33:R78" si="6">F33</f>
        <v>53.4</v>
      </c>
      <c r="S33" s="70" t="s">
        <v>207</v>
      </c>
      <c r="T33" s="70" t="s">
        <v>160</v>
      </c>
      <c r="U33" s="67" t="s">
        <v>158</v>
      </c>
      <c r="V33" s="78">
        <f>((R33-S33)/S33)*100</f>
        <v>1.0598031794095291</v>
      </c>
      <c r="W33" s="41">
        <f>(R33-S33)/T33</f>
        <v>0.26692087702573652</v>
      </c>
    </row>
    <row r="34" spans="1:23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78</v>
      </c>
      <c r="G34" s="70" t="s">
        <v>87</v>
      </c>
      <c r="H34" s="70" t="s">
        <v>118</v>
      </c>
      <c r="I34" s="78">
        <v>4</v>
      </c>
      <c r="J34" s="78">
        <v>2</v>
      </c>
      <c r="K34" s="89">
        <v>0.24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si="6"/>
        <v>78</v>
      </c>
      <c r="S34" s="70" t="s">
        <v>208</v>
      </c>
      <c r="T34" s="70" t="s">
        <v>161</v>
      </c>
      <c r="U34" s="67" t="s">
        <v>158</v>
      </c>
      <c r="V34" s="78">
        <f t="shared" ref="V34:V88" si="7">((R34-S34)/S34)*100</f>
        <v>0.99702188268806935</v>
      </c>
      <c r="W34" s="41">
        <f t="shared" ref="W34:W97" si="8">(R34-S34)/T34</f>
        <v>0.3471596032461659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98.7</v>
      </c>
      <c r="G35" s="70" t="s">
        <v>88</v>
      </c>
      <c r="H35" s="70" t="s">
        <v>119</v>
      </c>
      <c r="I35" s="78">
        <v>4</v>
      </c>
      <c r="J35" s="78">
        <v>0.15220700152207581</v>
      </c>
      <c r="K35" s="89">
        <v>0.02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6"/>
        <v>98.7</v>
      </c>
      <c r="S35" s="70" t="s">
        <v>209</v>
      </c>
      <c r="T35" s="70" t="s">
        <v>162</v>
      </c>
      <c r="U35" s="67" t="s">
        <v>158</v>
      </c>
      <c r="V35" s="78">
        <f t="shared" si="7"/>
        <v>0.69373597225056804</v>
      </c>
      <c r="W35" s="41">
        <f t="shared" si="8"/>
        <v>0.28789161727349993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36.1</v>
      </c>
      <c r="G36" s="70">
        <v>30.241951915797795</v>
      </c>
      <c r="H36" s="70"/>
      <c r="I36" s="78"/>
      <c r="J36" s="78"/>
      <c r="K36" s="72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6"/>
        <v>36.1</v>
      </c>
      <c r="S36" s="70" t="s">
        <v>210</v>
      </c>
      <c r="T36" s="70" t="s">
        <v>163</v>
      </c>
      <c r="U36" s="67" t="s">
        <v>158</v>
      </c>
      <c r="V36" s="78">
        <f t="shared" si="7"/>
        <v>3.2608695652173925</v>
      </c>
      <c r="W36" s="41">
        <f t="shared" si="8"/>
        <v>0.4978165938864631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32.6</v>
      </c>
      <c r="G37" s="70">
        <v>26.30857507937332</v>
      </c>
      <c r="H37" s="70"/>
      <c r="I37" s="78"/>
      <c r="J37" s="78"/>
      <c r="K37" s="72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6"/>
        <v>32.6</v>
      </c>
      <c r="S37" s="70" t="s">
        <v>211</v>
      </c>
      <c r="T37" s="70" t="s">
        <v>164</v>
      </c>
      <c r="U37" s="67" t="s">
        <v>158</v>
      </c>
      <c r="V37" s="78">
        <f t="shared" si="7"/>
        <v>6.6404972194962415</v>
      </c>
      <c r="W37" s="41">
        <f t="shared" si="8"/>
        <v>0.68143672373279662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35.6</v>
      </c>
      <c r="G38" s="70">
        <v>24.694212061323526</v>
      </c>
      <c r="H38" s="70"/>
      <c r="I38" s="78"/>
      <c r="J38" s="78"/>
      <c r="K38" s="72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6"/>
        <v>35.6</v>
      </c>
      <c r="S38" s="70" t="s">
        <v>212</v>
      </c>
      <c r="T38" s="70" t="s">
        <v>165</v>
      </c>
      <c r="U38" s="67" t="s">
        <v>158</v>
      </c>
      <c r="V38" s="78">
        <f t="shared" si="7"/>
        <v>12.338277059009151</v>
      </c>
      <c r="W38" s="41">
        <f t="shared" si="8"/>
        <v>0.84981525755270593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183.5</v>
      </c>
      <c r="G39" s="70">
        <v>192.93104114509083</v>
      </c>
      <c r="H39" s="70"/>
      <c r="I39" s="78"/>
      <c r="J39" s="78"/>
      <c r="K39" s="72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6"/>
        <v>183.5</v>
      </c>
      <c r="S39" s="70" t="s">
        <v>213</v>
      </c>
      <c r="T39" s="70" t="s">
        <v>166</v>
      </c>
      <c r="U39" s="67" t="s">
        <v>158</v>
      </c>
      <c r="V39" s="78">
        <f t="shared" si="7"/>
        <v>0.27322404371584702</v>
      </c>
      <c r="W39" s="41">
        <v>0.09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158.1</v>
      </c>
      <c r="G40" s="70">
        <v>176.29020253430878</v>
      </c>
      <c r="H40" s="70"/>
      <c r="I40" s="78"/>
      <c r="J40" s="78"/>
      <c r="K40" s="72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6"/>
        <v>158.1</v>
      </c>
      <c r="S40" s="70" t="s">
        <v>214</v>
      </c>
      <c r="T40" s="70" t="s">
        <v>167</v>
      </c>
      <c r="U40" s="67" t="s">
        <v>158</v>
      </c>
      <c r="V40" s="78">
        <f t="shared" si="7"/>
        <v>-1.8012422360248483</v>
      </c>
      <c r="W40" s="41">
        <v>-0.43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192.7</v>
      </c>
      <c r="G41" s="70">
        <v>214.02387340018916</v>
      </c>
      <c r="H41" s="70"/>
      <c r="I41" s="78"/>
      <c r="J41" s="78"/>
      <c r="K41" s="72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6"/>
        <v>192.7</v>
      </c>
      <c r="S41" s="70" t="s">
        <v>215</v>
      </c>
      <c r="T41" s="70" t="s">
        <v>168</v>
      </c>
      <c r="U41" s="67" t="s">
        <v>158</v>
      </c>
      <c r="V41" s="78">
        <f t="shared" si="7"/>
        <v>-1.3817809621289749</v>
      </c>
      <c r="W41" s="41">
        <v>-0.22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93.5</v>
      </c>
      <c r="G42" s="70">
        <v>110.57247603623772</v>
      </c>
      <c r="H42" s="70"/>
      <c r="I42" s="78"/>
      <c r="J42" s="78"/>
      <c r="K42" s="72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6"/>
        <v>93.5</v>
      </c>
      <c r="S42" s="70" t="s">
        <v>216</v>
      </c>
      <c r="T42" s="70" t="s">
        <v>169</v>
      </c>
      <c r="U42" s="67" t="s">
        <v>158</v>
      </c>
      <c r="V42" s="78">
        <f t="shared" si="7"/>
        <v>1.2562269872211356</v>
      </c>
      <c r="W42" s="41">
        <f t="shared" si="8"/>
        <v>0.31504617055947765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260</v>
      </c>
      <c r="G43" s="70">
        <v>127.91645230446296</v>
      </c>
      <c r="H43" s="70"/>
      <c r="I43" s="78"/>
      <c r="J43" s="78"/>
      <c r="K43" s="72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111</v>
      </c>
      <c r="S43" s="70" t="s">
        <v>217</v>
      </c>
      <c r="T43" s="70" t="s">
        <v>170</v>
      </c>
      <c r="U43" s="67" t="s">
        <v>158</v>
      </c>
      <c r="V43" s="78">
        <f>((R43-S43)/S43)*100</f>
        <v>0.81743869209809783</v>
      </c>
      <c r="W43" s="41">
        <f t="shared" si="8"/>
        <v>0.21844660194174895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87.3</v>
      </c>
      <c r="G44" s="70">
        <v>104.55454867058305</v>
      </c>
      <c r="H44" s="70"/>
      <c r="I44" s="78"/>
      <c r="J44" s="78"/>
      <c r="K44" s="72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6"/>
        <v>87.3</v>
      </c>
      <c r="S44" s="70" t="s">
        <v>218</v>
      </c>
      <c r="T44" s="70" t="s">
        <v>171</v>
      </c>
      <c r="U44" s="67" t="s">
        <v>158</v>
      </c>
      <c r="V44" s="78">
        <f t="shared" si="7"/>
        <v>0.21811502697738233</v>
      </c>
      <c r="W44" s="41">
        <f t="shared" si="8"/>
        <v>6.1768530559167006E-2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53</v>
      </c>
      <c r="G45" s="70" t="s">
        <v>86</v>
      </c>
      <c r="H45" s="70" t="s">
        <v>117</v>
      </c>
      <c r="I45" s="78">
        <v>4</v>
      </c>
      <c r="J45" s="78">
        <v>1</v>
      </c>
      <c r="K45" s="89">
        <v>0.14000000000000001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6"/>
        <v>53</v>
      </c>
      <c r="S45" s="70" t="s">
        <v>219</v>
      </c>
      <c r="T45" s="70" t="s">
        <v>172</v>
      </c>
      <c r="U45" s="67" t="s">
        <v>158</v>
      </c>
      <c r="V45" s="78">
        <f t="shared" si="7"/>
        <v>-0.67466266866566604</v>
      </c>
      <c r="W45" s="41">
        <f t="shared" si="8"/>
        <v>-0.16216216216216189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150</v>
      </c>
      <c r="G46" s="36" t="s">
        <v>89</v>
      </c>
      <c r="H46" s="36" t="s">
        <v>120</v>
      </c>
      <c r="I46" s="77">
        <v>4</v>
      </c>
      <c r="J46" s="77">
        <v>1</v>
      </c>
      <c r="K46" s="89">
        <v>0.08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6"/>
        <v>150</v>
      </c>
      <c r="S46" s="36" t="s">
        <v>220</v>
      </c>
      <c r="T46" s="36" t="s">
        <v>173</v>
      </c>
      <c r="U46" s="19" t="s">
        <v>158</v>
      </c>
      <c r="V46" s="77">
        <f t="shared" si="7"/>
        <v>0.46885465505692475</v>
      </c>
      <c r="W46" s="41">
        <f t="shared" si="8"/>
        <v>0.15466195315952025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140</v>
      </c>
      <c r="G47" s="36" t="s">
        <v>90</v>
      </c>
      <c r="H47" s="36" t="s">
        <v>121</v>
      </c>
      <c r="I47" s="77">
        <v>4</v>
      </c>
      <c r="J47" s="77">
        <v>1</v>
      </c>
      <c r="K47" s="89">
        <v>0.12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6"/>
        <v>140</v>
      </c>
      <c r="S47" s="36" t="s">
        <v>221</v>
      </c>
      <c r="T47" s="36" t="s">
        <v>174</v>
      </c>
      <c r="U47" s="19" t="s">
        <v>158</v>
      </c>
      <c r="V47" s="77">
        <f t="shared" si="7"/>
        <v>0.79193664506839045</v>
      </c>
      <c r="W47" s="41">
        <f t="shared" si="8"/>
        <v>0.27735753908219724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78.3</v>
      </c>
      <c r="G48" s="36" t="s">
        <v>91</v>
      </c>
      <c r="H48" s="36" t="s">
        <v>122</v>
      </c>
      <c r="I48" s="77">
        <v>4</v>
      </c>
      <c r="J48" s="77">
        <v>-2</v>
      </c>
      <c r="K48" s="89">
        <v>-0.32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6"/>
        <v>78.3</v>
      </c>
      <c r="S48" s="36" t="s">
        <v>222</v>
      </c>
      <c r="T48" s="36" t="s">
        <v>175</v>
      </c>
      <c r="U48" s="19" t="s">
        <v>158</v>
      </c>
      <c r="V48" s="77">
        <f t="shared" si="7"/>
        <v>-3.2616753150481848</v>
      </c>
      <c r="W48" s="41">
        <f t="shared" si="8"/>
        <v>-0.89918256130790208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28.8</v>
      </c>
      <c r="G49" s="36" t="s">
        <v>92</v>
      </c>
      <c r="H49" s="36" t="s">
        <v>123</v>
      </c>
      <c r="I49" s="77">
        <v>4</v>
      </c>
      <c r="J49" s="77">
        <v>-3</v>
      </c>
      <c r="K49" s="89">
        <v>-0.36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6"/>
        <v>28.8</v>
      </c>
      <c r="S49" s="36" t="s">
        <v>223</v>
      </c>
      <c r="T49" s="36" t="s">
        <v>176</v>
      </c>
      <c r="U49" s="19" t="s">
        <v>158</v>
      </c>
      <c r="V49" s="77">
        <f t="shared" si="7"/>
        <v>-5.2007899934167163</v>
      </c>
      <c r="W49" s="41">
        <f t="shared" si="8"/>
        <v>-0.79838302172814468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64.900000000000006</v>
      </c>
      <c r="G50" s="36" t="s">
        <v>93</v>
      </c>
      <c r="H50" s="36" t="s">
        <v>124</v>
      </c>
      <c r="I50" s="77">
        <v>4</v>
      </c>
      <c r="J50" s="77">
        <v>1</v>
      </c>
      <c r="K50" s="89">
        <v>0.12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6"/>
        <v>64.900000000000006</v>
      </c>
      <c r="S50" s="36" t="s">
        <v>224</v>
      </c>
      <c r="T50" s="36" t="s">
        <v>177</v>
      </c>
      <c r="U50" s="19" t="s">
        <v>158</v>
      </c>
      <c r="V50" s="77">
        <f t="shared" si="7"/>
        <v>3.4427797258527315</v>
      </c>
      <c r="W50" s="41">
        <f t="shared" si="8"/>
        <v>0.57097541633624205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107</v>
      </c>
      <c r="G51" s="36" t="s">
        <v>94</v>
      </c>
      <c r="H51" s="36" t="s">
        <v>125</v>
      </c>
      <c r="I51" s="77">
        <v>4</v>
      </c>
      <c r="J51" s="77">
        <v>-1</v>
      </c>
      <c r="K51" s="89">
        <v>-0.14000000000000001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6"/>
        <v>107</v>
      </c>
      <c r="S51" s="36" t="s">
        <v>112</v>
      </c>
      <c r="T51" s="36" t="s">
        <v>178</v>
      </c>
      <c r="U51" s="19" t="s">
        <v>158</v>
      </c>
      <c r="V51" s="77">
        <f t="shared" si="7"/>
        <v>1.3257575757575812</v>
      </c>
      <c r="W51" s="41">
        <f t="shared" si="8"/>
        <v>0.29380902413431392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118</v>
      </c>
      <c r="G52" s="36" t="s">
        <v>95</v>
      </c>
      <c r="H52" s="36" t="s">
        <v>126</v>
      </c>
      <c r="I52" s="77">
        <v>4</v>
      </c>
      <c r="J52" s="77">
        <v>2</v>
      </c>
      <c r="K52" s="89">
        <v>0.22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6"/>
        <v>118</v>
      </c>
      <c r="S52" s="36" t="s">
        <v>225</v>
      </c>
      <c r="T52" s="36" t="s">
        <v>179</v>
      </c>
      <c r="U52" s="19" t="s">
        <v>158</v>
      </c>
      <c r="V52" s="77">
        <f t="shared" si="7"/>
        <v>0.68259385665528771</v>
      </c>
      <c r="W52" s="41">
        <f t="shared" si="8"/>
        <v>0.18921475875118193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 t="s">
        <v>265</v>
      </c>
      <c r="G53" s="36" t="s">
        <v>96</v>
      </c>
      <c r="H53" s="36" t="s">
        <v>127</v>
      </c>
      <c r="I53" s="77">
        <v>4</v>
      </c>
      <c r="J53" s="77">
        <v>-1</v>
      </c>
      <c r="K53" s="89">
        <v>-0.16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 t="str">
        <f t="shared" si="6"/>
        <v>45,2</v>
      </c>
      <c r="S53" s="36" t="s">
        <v>226</v>
      </c>
      <c r="T53" s="36" t="s">
        <v>180</v>
      </c>
      <c r="U53" s="19" t="s">
        <v>158</v>
      </c>
      <c r="V53" s="77">
        <f t="shared" si="7"/>
        <v>-1.8245004344048572</v>
      </c>
      <c r="W53" s="41">
        <f t="shared" si="8"/>
        <v>-0.35383319292333459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111</v>
      </c>
      <c r="G54" s="36" t="s">
        <v>97</v>
      </c>
      <c r="H54" s="36" t="s">
        <v>128</v>
      </c>
      <c r="I54" s="77">
        <v>4</v>
      </c>
      <c r="J54" s="77">
        <v>-2</v>
      </c>
      <c r="K54" s="89">
        <v>-0.31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6"/>
        <v>111</v>
      </c>
      <c r="S54" s="36" t="s">
        <v>227</v>
      </c>
      <c r="T54" s="36" t="s">
        <v>181</v>
      </c>
      <c r="U54" s="19" t="s">
        <v>158</v>
      </c>
      <c r="V54" s="77">
        <f t="shared" si="7"/>
        <v>-1.8567639257294382</v>
      </c>
      <c r="W54" s="41">
        <f t="shared" si="8"/>
        <v>-0.4972768174283671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 t="s">
        <v>266</v>
      </c>
      <c r="G55" s="36" t="s">
        <v>98</v>
      </c>
      <c r="H55" s="36" t="s">
        <v>129</v>
      </c>
      <c r="I55" s="77">
        <v>4</v>
      </c>
      <c r="J55" s="77">
        <v>5</v>
      </c>
      <c r="K55" s="89">
        <v>0.36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 t="str">
        <f t="shared" si="6"/>
        <v>25,0</v>
      </c>
      <c r="S55" s="36" t="s">
        <v>228</v>
      </c>
      <c r="T55" s="36" t="s">
        <v>182</v>
      </c>
      <c r="U55" s="19" t="s">
        <v>158</v>
      </c>
      <c r="V55" s="77">
        <f t="shared" si="7"/>
        <v>-3.5493827160493887</v>
      </c>
      <c r="W55" s="41">
        <f t="shared" si="8"/>
        <v>-0.28447742733457071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61.5</v>
      </c>
      <c r="G56" s="36" t="s">
        <v>99</v>
      </c>
      <c r="H56" s="36" t="s">
        <v>130</v>
      </c>
      <c r="I56" s="77">
        <v>4</v>
      </c>
      <c r="J56" s="77">
        <v>-3</v>
      </c>
      <c r="K56" s="89">
        <v>-0.45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6"/>
        <v>61.5</v>
      </c>
      <c r="S56" s="36" t="s">
        <v>229</v>
      </c>
      <c r="T56" s="36" t="s">
        <v>183</v>
      </c>
      <c r="U56" s="19" t="s">
        <v>158</v>
      </c>
      <c r="V56" s="77">
        <f t="shared" si="7"/>
        <v>-1.7100847051302543</v>
      </c>
      <c r="W56" s="41">
        <f t="shared" si="8"/>
        <v>-0.54040404040404055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94.1</v>
      </c>
      <c r="G57" s="36" t="s">
        <v>100</v>
      </c>
      <c r="H57" s="36" t="s">
        <v>131</v>
      </c>
      <c r="I57" s="77">
        <v>4</v>
      </c>
      <c r="J57" s="77">
        <v>-4</v>
      </c>
      <c r="K57" s="89">
        <v>-0.55000000000000004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6"/>
        <v>94.1</v>
      </c>
      <c r="S57" s="36" t="s">
        <v>230</v>
      </c>
      <c r="T57" s="36" t="s">
        <v>184</v>
      </c>
      <c r="U57" s="19" t="s">
        <v>158</v>
      </c>
      <c r="V57" s="77">
        <f t="shared" si="7"/>
        <v>-1.7642760204614385</v>
      </c>
      <c r="W57" s="41">
        <f t="shared" si="8"/>
        <v>-0.35135135135135387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96.4</v>
      </c>
      <c r="G58" s="36" t="s">
        <v>101</v>
      </c>
      <c r="H58" s="36" t="s">
        <v>132</v>
      </c>
      <c r="I58" s="77">
        <v>4</v>
      </c>
      <c r="J58" s="77">
        <v>-5</v>
      </c>
      <c r="K58" s="89">
        <v>-0.7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6"/>
        <v>96.4</v>
      </c>
      <c r="S58" s="36" t="s">
        <v>231</v>
      </c>
      <c r="T58" s="36" t="s">
        <v>185</v>
      </c>
      <c r="U58" s="19" t="s">
        <v>158</v>
      </c>
      <c r="V58" s="77">
        <f t="shared" si="7"/>
        <v>-3.1447804682005378</v>
      </c>
      <c r="W58" s="41">
        <f t="shared" si="8"/>
        <v>-0.5649819494584829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58.2</v>
      </c>
      <c r="G59" s="36" t="s">
        <v>102</v>
      </c>
      <c r="H59" s="36" t="s">
        <v>133</v>
      </c>
      <c r="I59" s="77">
        <v>4</v>
      </c>
      <c r="J59" s="77">
        <v>-4</v>
      </c>
      <c r="K59" s="89">
        <v>-0.59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6"/>
        <v>58.2</v>
      </c>
      <c r="S59" s="36" t="s">
        <v>232</v>
      </c>
      <c r="T59" s="36" t="s">
        <v>186</v>
      </c>
      <c r="U59" s="19" t="s">
        <v>158</v>
      </c>
      <c r="V59" s="77">
        <f t="shared" si="7"/>
        <v>-3.5945005797581491</v>
      </c>
      <c r="W59" s="41">
        <f t="shared" si="8"/>
        <v>-0.83590138674884229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170</v>
      </c>
      <c r="G60" s="36" t="s">
        <v>103</v>
      </c>
      <c r="H60" s="36" t="s">
        <v>134</v>
      </c>
      <c r="I60" s="77">
        <v>4</v>
      </c>
      <c r="J60" s="77">
        <v>-5</v>
      </c>
      <c r="K60" s="89">
        <v>-0.65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6"/>
        <v>170</v>
      </c>
      <c r="S60" s="36" t="s">
        <v>233</v>
      </c>
      <c r="T60" s="36" t="s">
        <v>187</v>
      </c>
      <c r="U60" s="19" t="s">
        <v>158</v>
      </c>
      <c r="V60" s="77">
        <f t="shared" si="7"/>
        <v>-2.8016009148084651</v>
      </c>
      <c r="W60" s="41">
        <f t="shared" si="8"/>
        <v>-0.71836974050725788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58.5</v>
      </c>
      <c r="G61" s="36" t="s">
        <v>104</v>
      </c>
      <c r="H61" s="36" t="s">
        <v>135</v>
      </c>
      <c r="I61" s="77">
        <v>4</v>
      </c>
      <c r="J61" s="77">
        <v>-5</v>
      </c>
      <c r="K61" s="89">
        <v>-0.72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6"/>
        <v>58.5</v>
      </c>
      <c r="S61" s="36" t="s">
        <v>234</v>
      </c>
      <c r="T61" s="36" t="s">
        <v>188</v>
      </c>
      <c r="U61" s="19" t="s">
        <v>158</v>
      </c>
      <c r="V61" s="77">
        <f t="shared" si="7"/>
        <v>-4.0826364977865257</v>
      </c>
      <c r="W61" s="41">
        <f t="shared" si="8"/>
        <v>-0.71041369472182658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8.39</v>
      </c>
      <c r="G62" s="36">
        <v>8.3640900111655085</v>
      </c>
      <c r="H62" s="36" t="s">
        <v>150</v>
      </c>
      <c r="I62" s="77">
        <v>4</v>
      </c>
      <c r="J62" s="36">
        <f>F62-G62</f>
        <v>2.5909988834492026E-2</v>
      </c>
      <c r="K62" s="93">
        <f>(F62-G62)/0.15</f>
        <v>0.17273325889661351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6"/>
        <v>8.39</v>
      </c>
      <c r="S62" s="36">
        <v>8.357999943881671</v>
      </c>
      <c r="T62" s="36">
        <v>7.9409177078829649E-2</v>
      </c>
      <c r="U62" s="19" t="s">
        <v>158</v>
      </c>
      <c r="V62" s="36">
        <f>R62-S62</f>
        <v>3.2000056118329567E-2</v>
      </c>
      <c r="W62" s="41">
        <f t="shared" si="8"/>
        <v>0.40297680061037588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3.89</v>
      </c>
      <c r="G63" s="36">
        <v>3.866519805982215</v>
      </c>
      <c r="H63" s="36" t="s">
        <v>150</v>
      </c>
      <c r="I63" s="77">
        <v>4</v>
      </c>
      <c r="J63" s="36">
        <f t="shared" ref="J63:J70" si="9">F63-G63</f>
        <v>2.3480194017785117E-2</v>
      </c>
      <c r="K63" s="93">
        <f t="shared" ref="K63:K70" si="10">(F63-G63)/0.15</f>
        <v>0.15653462678523411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6"/>
        <v>3.89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1">R63-S63</f>
        <v>2.2307692288070946E-2</v>
      </c>
      <c r="W63" s="41">
        <f t="shared" si="8"/>
        <v>0.3822881241817232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16.71</v>
      </c>
      <c r="G64" s="36">
        <v>16.69650626298165</v>
      </c>
      <c r="H64" s="36" t="s">
        <v>150</v>
      </c>
      <c r="I64" s="77">
        <v>4</v>
      </c>
      <c r="J64" s="36">
        <f t="shared" si="9"/>
        <v>1.3493737018350771E-2</v>
      </c>
      <c r="K64" s="93">
        <f t="shared" si="10"/>
        <v>8.9958246789005145E-2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6"/>
        <v>16.71</v>
      </c>
      <c r="S64" s="36">
        <v>16.686669220914499</v>
      </c>
      <c r="T64" s="36">
        <v>0.1133033880030711</v>
      </c>
      <c r="U64" s="19" t="s">
        <v>158</v>
      </c>
      <c r="V64" s="36">
        <f t="shared" si="11"/>
        <v>2.3330779085501518E-2</v>
      </c>
      <c r="W64" s="41">
        <f t="shared" si="8"/>
        <v>0.20591422283744185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10.11</v>
      </c>
      <c r="G65" s="36">
        <v>10.078694627137128</v>
      </c>
      <c r="H65" s="36" t="s">
        <v>150</v>
      </c>
      <c r="I65" s="77">
        <v>4</v>
      </c>
      <c r="J65" s="36">
        <f t="shared" si="9"/>
        <v>3.1305372862870939E-2</v>
      </c>
      <c r="K65" s="93">
        <f t="shared" si="10"/>
        <v>0.20870248575247294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6"/>
        <v>10.11</v>
      </c>
      <c r="S65" s="36">
        <v>10.070588239999999</v>
      </c>
      <c r="T65" s="36">
        <v>8.4510473000000003E-2</v>
      </c>
      <c r="U65" s="19" t="s">
        <v>158</v>
      </c>
      <c r="V65" s="36">
        <f t="shared" si="11"/>
        <v>3.9411760000000129E-2</v>
      </c>
      <c r="W65" s="41">
        <f t="shared" si="8"/>
        <v>0.46635356070010553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10.11</v>
      </c>
      <c r="G66" s="36">
        <v>10.100027975374001</v>
      </c>
      <c r="H66" s="36" t="s">
        <v>150</v>
      </c>
      <c r="I66" s="77">
        <v>4</v>
      </c>
      <c r="J66" s="36">
        <f t="shared" si="9"/>
        <v>9.9720246259984435E-3</v>
      </c>
      <c r="K66" s="93">
        <f t="shared" si="10"/>
        <v>6.6480164173322961E-2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6"/>
        <v>10.11</v>
      </c>
      <c r="S66" s="36">
        <v>10.081711761974656</v>
      </c>
      <c r="T66" s="36">
        <v>7.4068248910736573E-2</v>
      </c>
      <c r="U66" s="19" t="s">
        <v>158</v>
      </c>
      <c r="V66" s="36">
        <f t="shared" si="11"/>
        <v>2.8288238025343304E-2</v>
      </c>
      <c r="W66" s="41">
        <f t="shared" si="8"/>
        <v>0.381921247516394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4</v>
      </c>
      <c r="G67" s="36">
        <v>3.9629151068711499</v>
      </c>
      <c r="H67" s="36" t="s">
        <v>150</v>
      </c>
      <c r="I67" s="77">
        <v>4</v>
      </c>
      <c r="J67" s="36">
        <f t="shared" si="9"/>
        <v>3.7084893128850105E-2</v>
      </c>
      <c r="K67" s="93">
        <f t="shared" si="10"/>
        <v>0.24723262085900072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6"/>
        <v>4</v>
      </c>
      <c r="S67" s="36">
        <v>3.9540000097229457</v>
      </c>
      <c r="T67" s="36">
        <v>6.1038150127150408E-2</v>
      </c>
      <c r="U67" s="19" t="s">
        <v>158</v>
      </c>
      <c r="V67" s="36">
        <f t="shared" si="11"/>
        <v>4.5999990277054259E-2</v>
      </c>
      <c r="W67" s="41">
        <f t="shared" si="8"/>
        <v>0.75362687403255657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9.4600000000000009</v>
      </c>
      <c r="G68" s="36">
        <v>9.455897539951879</v>
      </c>
      <c r="H68" s="36" t="s">
        <v>150</v>
      </c>
      <c r="I68" s="77">
        <v>4</v>
      </c>
      <c r="J68" s="36">
        <f t="shared" si="9"/>
        <v>4.1024600481218698E-3</v>
      </c>
      <c r="K68" s="93">
        <f t="shared" si="10"/>
        <v>2.7349733654145801E-2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6"/>
        <v>9.4600000000000009</v>
      </c>
      <c r="S68" s="36">
        <v>9.4352256738739779</v>
      </c>
      <c r="T68" s="36">
        <v>7.3220328884019525E-2</v>
      </c>
      <c r="U68" s="19" t="s">
        <v>158</v>
      </c>
      <c r="V68" s="36">
        <f t="shared" si="11"/>
        <v>2.4774326126022927E-2</v>
      </c>
      <c r="W68" s="41">
        <f t="shared" si="8"/>
        <v>0.33835311181496169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16.41</v>
      </c>
      <c r="G69" s="36">
        <v>16.399466708811619</v>
      </c>
      <c r="H69" s="36" t="s">
        <v>150</v>
      </c>
      <c r="I69" s="77">
        <v>4</v>
      </c>
      <c r="J69" s="36">
        <f t="shared" si="9"/>
        <v>1.0533291188380645E-2</v>
      </c>
      <c r="K69" s="93">
        <f t="shared" si="10"/>
        <v>7.0221941255870973E-2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6"/>
        <v>16.41</v>
      </c>
      <c r="S69" s="36">
        <v>16.400843843434167</v>
      </c>
      <c r="T69" s="36">
        <v>0.12195036770689485</v>
      </c>
      <c r="U69" s="19" t="s">
        <v>158</v>
      </c>
      <c r="V69" s="36">
        <f t="shared" si="11"/>
        <v>9.156156565833129E-3</v>
      </c>
      <c r="W69" s="41">
        <f t="shared" si="8"/>
        <v>7.5081008265918139E-2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10.72</v>
      </c>
      <c r="G70" s="36">
        <v>10.709940607893612</v>
      </c>
      <c r="H70" s="36" t="s">
        <v>150</v>
      </c>
      <c r="I70" s="77">
        <v>4</v>
      </c>
      <c r="J70" s="36">
        <f t="shared" si="9"/>
        <v>1.0059392106388287E-2</v>
      </c>
      <c r="K70" s="93">
        <f t="shared" si="10"/>
        <v>6.7062614042588592E-2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6"/>
        <v>10.72</v>
      </c>
      <c r="S70" s="36">
        <v>10.707333291057745</v>
      </c>
      <c r="T70" s="36">
        <v>7.5038990425411886E-2</v>
      </c>
      <c r="U70" s="19" t="s">
        <v>158</v>
      </c>
      <c r="V70" s="36">
        <f t="shared" si="11"/>
        <v>1.2666708942255411E-2</v>
      </c>
      <c r="W70" s="41">
        <f t="shared" si="8"/>
        <v>0.16880169723026872</v>
      </c>
    </row>
    <row r="71" spans="1:23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5.97</v>
      </c>
      <c r="G71" s="58" t="s">
        <v>105</v>
      </c>
      <c r="H71" s="58" t="s">
        <v>136</v>
      </c>
      <c r="I71" s="79">
        <v>4</v>
      </c>
      <c r="J71" s="42">
        <v>0.1006036217303712</v>
      </c>
      <c r="K71" s="93">
        <f>(F71-G71)/H71</f>
        <v>1.3413816230716162E-2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6"/>
        <v>5.97</v>
      </c>
      <c r="S71" s="58" t="s">
        <v>235</v>
      </c>
      <c r="T71" s="36" t="s">
        <v>204</v>
      </c>
      <c r="U71" s="57" t="s">
        <v>158</v>
      </c>
      <c r="V71" s="77">
        <f t="shared" si="7"/>
        <v>-0.53315561479506879</v>
      </c>
      <c r="W71" s="41">
        <f t="shared" si="8"/>
        <v>-0.17066666666666683</v>
      </c>
    </row>
    <row r="72" spans="1:23" x14ac:dyDescent="0.25">
      <c r="A72" s="75" t="s">
        <v>17</v>
      </c>
      <c r="B72" s="57" t="s">
        <v>13</v>
      </c>
      <c r="C72" s="57">
        <v>69</v>
      </c>
      <c r="D72" s="76" t="s">
        <v>14</v>
      </c>
      <c r="E72" s="57" t="s">
        <v>15</v>
      </c>
      <c r="F72" s="57">
        <v>5.9</v>
      </c>
      <c r="G72" s="58" t="s">
        <v>106</v>
      </c>
      <c r="H72" s="58" t="s">
        <v>137</v>
      </c>
      <c r="I72" s="79">
        <v>4</v>
      </c>
      <c r="J72" s="42">
        <v>-0.87365591397848796</v>
      </c>
      <c r="K72" s="93">
        <f>(F72-G72)/H72</f>
        <v>-0.11648745519713172</v>
      </c>
      <c r="M72" s="75" t="s">
        <v>17</v>
      </c>
      <c r="N72" s="57" t="s">
        <v>13</v>
      </c>
      <c r="O72" s="57">
        <v>69</v>
      </c>
      <c r="P72" s="76" t="s">
        <v>14</v>
      </c>
      <c r="Q72" s="57" t="s">
        <v>15</v>
      </c>
      <c r="R72" s="36">
        <f t="shared" si="6"/>
        <v>5.9</v>
      </c>
      <c r="S72" s="58" t="s">
        <v>236</v>
      </c>
      <c r="T72" s="36" t="s">
        <v>205</v>
      </c>
      <c r="U72" s="57" t="s">
        <v>158</v>
      </c>
      <c r="V72" s="77">
        <f t="shared" si="7"/>
        <v>3.3909799932191724E-2</v>
      </c>
      <c r="W72" s="41">
        <f t="shared" si="8"/>
        <v>1.0587612493386278E-2</v>
      </c>
    </row>
    <row r="73" spans="1:23" x14ac:dyDescent="0.25">
      <c r="A73" s="59" t="s">
        <v>22</v>
      </c>
      <c r="B73" s="60" t="s">
        <v>13</v>
      </c>
      <c r="C73" s="60">
        <v>70</v>
      </c>
      <c r="D73" s="61" t="s">
        <v>28</v>
      </c>
      <c r="E73" s="60" t="s">
        <v>24</v>
      </c>
      <c r="F73" s="60">
        <v>29.8</v>
      </c>
      <c r="G73" s="69" t="s">
        <v>107</v>
      </c>
      <c r="H73" s="69" t="s">
        <v>138</v>
      </c>
      <c r="I73" s="87">
        <v>4</v>
      </c>
      <c r="J73" s="87">
        <v>1</v>
      </c>
      <c r="K73" s="89">
        <v>0.16</v>
      </c>
      <c r="M73" s="59" t="s">
        <v>22</v>
      </c>
      <c r="N73" s="60" t="s">
        <v>13</v>
      </c>
      <c r="O73" s="60">
        <v>70</v>
      </c>
      <c r="P73" s="61" t="s">
        <v>28</v>
      </c>
      <c r="Q73" s="60" t="s">
        <v>24</v>
      </c>
      <c r="R73" s="69">
        <f t="shared" si="6"/>
        <v>29.8</v>
      </c>
      <c r="S73" s="69" t="s">
        <v>237</v>
      </c>
      <c r="T73" s="69" t="s">
        <v>206</v>
      </c>
      <c r="U73" s="60" t="s">
        <v>159</v>
      </c>
      <c r="V73" s="78">
        <f t="shared" si="7"/>
        <v>5.6737588652482325</v>
      </c>
      <c r="W73" s="41">
        <f t="shared" si="8"/>
        <v>0.77034183919114174</v>
      </c>
    </row>
    <row r="74" spans="1:23" x14ac:dyDescent="0.25">
      <c r="A74" s="59" t="s">
        <v>16</v>
      </c>
      <c r="B74" s="60" t="s">
        <v>13</v>
      </c>
      <c r="C74" s="60">
        <v>71</v>
      </c>
      <c r="D74" s="61" t="s">
        <v>28</v>
      </c>
      <c r="E74" s="60" t="s">
        <v>24</v>
      </c>
      <c r="F74" s="60">
        <v>84.4</v>
      </c>
      <c r="G74" s="69" t="s">
        <v>108</v>
      </c>
      <c r="H74" s="69" t="s">
        <v>139</v>
      </c>
      <c r="I74" s="87">
        <v>4</v>
      </c>
      <c r="J74" s="87">
        <v>3</v>
      </c>
      <c r="K74" s="89">
        <v>0.39</v>
      </c>
      <c r="M74" s="59" t="s">
        <v>16</v>
      </c>
      <c r="N74" s="60" t="s">
        <v>13</v>
      </c>
      <c r="O74" s="60">
        <v>71</v>
      </c>
      <c r="P74" s="61" t="s">
        <v>28</v>
      </c>
      <c r="Q74" s="60" t="s">
        <v>24</v>
      </c>
      <c r="R74" s="69">
        <f t="shared" si="6"/>
        <v>84.4</v>
      </c>
      <c r="S74" s="69" t="s">
        <v>238</v>
      </c>
      <c r="T74" s="69" t="s">
        <v>189</v>
      </c>
      <c r="U74" s="60" t="s">
        <v>159</v>
      </c>
      <c r="V74" s="78">
        <f t="shared" si="7"/>
        <v>2.5765678172095337</v>
      </c>
      <c r="W74" s="41">
        <f t="shared" si="8"/>
        <v>0.43274137579097866</v>
      </c>
    </row>
    <row r="75" spans="1:23" x14ac:dyDescent="0.25">
      <c r="A75" s="59" t="s">
        <v>12</v>
      </c>
      <c r="B75" s="60" t="s">
        <v>13</v>
      </c>
      <c r="C75" s="60">
        <v>72</v>
      </c>
      <c r="D75" s="61" t="s">
        <v>28</v>
      </c>
      <c r="E75" s="60" t="s">
        <v>24</v>
      </c>
      <c r="F75" s="60">
        <v>152</v>
      </c>
      <c r="G75" s="69" t="s">
        <v>109</v>
      </c>
      <c r="H75" s="69" t="s">
        <v>140</v>
      </c>
      <c r="I75" s="87">
        <v>4</v>
      </c>
      <c r="J75" s="87">
        <v>1</v>
      </c>
      <c r="K75" s="89">
        <v>0.17</v>
      </c>
      <c r="M75" s="59" t="s">
        <v>12</v>
      </c>
      <c r="N75" s="60" t="s">
        <v>13</v>
      </c>
      <c r="O75" s="60">
        <v>72</v>
      </c>
      <c r="P75" s="61" t="s">
        <v>28</v>
      </c>
      <c r="Q75" s="60" t="s">
        <v>24</v>
      </c>
      <c r="R75" s="69">
        <f t="shared" si="6"/>
        <v>152</v>
      </c>
      <c r="S75" s="69" t="s">
        <v>239</v>
      </c>
      <c r="T75" s="69" t="s">
        <v>190</v>
      </c>
      <c r="U75" s="60" t="s">
        <v>159</v>
      </c>
      <c r="V75" s="78">
        <f t="shared" si="7"/>
        <v>0.66225165562913912</v>
      </c>
      <c r="W75" s="41">
        <f t="shared" si="8"/>
        <v>0.11869436201780414</v>
      </c>
    </row>
    <row r="76" spans="1:23" x14ac:dyDescent="0.25">
      <c r="A76" s="59" t="s">
        <v>17</v>
      </c>
      <c r="B76" s="60" t="s">
        <v>13</v>
      </c>
      <c r="C76" s="60">
        <v>73</v>
      </c>
      <c r="D76" s="61" t="s">
        <v>28</v>
      </c>
      <c r="E76" s="60" t="s">
        <v>24</v>
      </c>
      <c r="F76" s="60">
        <v>81.3</v>
      </c>
      <c r="G76" s="69" t="s">
        <v>91</v>
      </c>
      <c r="H76" s="69" t="s">
        <v>141</v>
      </c>
      <c r="I76" s="87">
        <v>4</v>
      </c>
      <c r="J76" s="87">
        <v>1</v>
      </c>
      <c r="K76" s="89">
        <v>0.18</v>
      </c>
      <c r="M76" s="59" t="s">
        <v>17</v>
      </c>
      <c r="N76" s="60" t="s">
        <v>13</v>
      </c>
      <c r="O76" s="60">
        <v>73</v>
      </c>
      <c r="P76" s="61" t="s">
        <v>28</v>
      </c>
      <c r="Q76" s="60" t="s">
        <v>24</v>
      </c>
      <c r="R76" s="69">
        <f t="shared" si="6"/>
        <v>81.3</v>
      </c>
      <c r="S76" s="69" t="s">
        <v>240</v>
      </c>
      <c r="T76" s="69" t="s">
        <v>191</v>
      </c>
      <c r="U76" s="60" t="s">
        <v>159</v>
      </c>
      <c r="V76" s="78">
        <f t="shared" si="7"/>
        <v>2.5996971226653236</v>
      </c>
      <c r="W76" s="41">
        <f t="shared" si="8"/>
        <v>0.56392006569942577</v>
      </c>
    </row>
    <row r="77" spans="1:23" x14ac:dyDescent="0.25">
      <c r="A77" s="59" t="s">
        <v>12</v>
      </c>
      <c r="B77" s="60" t="s">
        <v>13</v>
      </c>
      <c r="C77" s="60">
        <v>74</v>
      </c>
      <c r="D77" s="61" t="s">
        <v>26</v>
      </c>
      <c r="E77" s="60" t="s">
        <v>24</v>
      </c>
      <c r="F77" s="60">
        <v>114</v>
      </c>
      <c r="G77" s="69" t="s">
        <v>95</v>
      </c>
      <c r="H77" s="69" t="s">
        <v>142</v>
      </c>
      <c r="I77" s="87">
        <v>4</v>
      </c>
      <c r="J77" s="87">
        <v>-2</v>
      </c>
      <c r="K77" s="89">
        <v>-0.24</v>
      </c>
      <c r="M77" s="59" t="s">
        <v>12</v>
      </c>
      <c r="N77" s="60" t="s">
        <v>13</v>
      </c>
      <c r="O77" s="60">
        <v>74</v>
      </c>
      <c r="P77" s="61" t="s">
        <v>26</v>
      </c>
      <c r="Q77" s="60" t="s">
        <v>24</v>
      </c>
      <c r="R77" s="69">
        <f t="shared" si="6"/>
        <v>114</v>
      </c>
      <c r="S77" s="69" t="s">
        <v>241</v>
      </c>
      <c r="T77" s="69" t="s">
        <v>192</v>
      </c>
      <c r="U77" s="60" t="s">
        <v>159</v>
      </c>
      <c r="V77" s="78">
        <f t="shared" si="7"/>
        <v>1.8766756032171528</v>
      </c>
      <c r="W77" s="41">
        <f t="shared" si="8"/>
        <v>0.24837374334713119</v>
      </c>
    </row>
    <row r="78" spans="1:23" x14ac:dyDescent="0.25">
      <c r="A78" s="59" t="s">
        <v>27</v>
      </c>
      <c r="B78" s="60" t="s">
        <v>13</v>
      </c>
      <c r="C78" s="60">
        <v>75</v>
      </c>
      <c r="D78" s="61" t="s">
        <v>26</v>
      </c>
      <c r="E78" s="60" t="s">
        <v>24</v>
      </c>
      <c r="F78" s="60">
        <v>75.900000000000006</v>
      </c>
      <c r="G78" s="69" t="s">
        <v>110</v>
      </c>
      <c r="H78" s="69" t="s">
        <v>143</v>
      </c>
      <c r="I78" s="87">
        <v>4</v>
      </c>
      <c r="J78" s="87">
        <v>-30</v>
      </c>
      <c r="K78" s="95">
        <v>-4.04</v>
      </c>
      <c r="M78" s="59" t="s">
        <v>27</v>
      </c>
      <c r="N78" s="60" t="s">
        <v>13</v>
      </c>
      <c r="O78" s="60">
        <v>75</v>
      </c>
      <c r="P78" s="61" t="s">
        <v>26</v>
      </c>
      <c r="Q78" s="60" t="s">
        <v>24</v>
      </c>
      <c r="R78" s="69">
        <f t="shared" si="6"/>
        <v>75.900000000000006</v>
      </c>
      <c r="S78" s="69" t="s">
        <v>242</v>
      </c>
      <c r="T78" s="69" t="s">
        <v>193</v>
      </c>
      <c r="U78" s="60" t="s">
        <v>159</v>
      </c>
      <c r="V78" s="78">
        <f t="shared" si="7"/>
        <v>-19.426751592356684</v>
      </c>
      <c r="W78" s="41">
        <f t="shared" si="8"/>
        <v>-1.3832199546485258</v>
      </c>
    </row>
    <row r="79" spans="1:23" x14ac:dyDescent="0.25">
      <c r="A79" s="59" t="s">
        <v>25</v>
      </c>
      <c r="B79" s="60" t="s">
        <v>13</v>
      </c>
      <c r="C79" s="60">
        <v>76</v>
      </c>
      <c r="D79" s="61" t="s">
        <v>26</v>
      </c>
      <c r="E79" s="60" t="s">
        <v>24</v>
      </c>
      <c r="F79" s="60">
        <v>58.4</v>
      </c>
      <c r="G79" s="69" t="s">
        <v>111</v>
      </c>
      <c r="H79" s="69" t="s">
        <v>144</v>
      </c>
      <c r="I79" s="87">
        <v>4</v>
      </c>
      <c r="J79" s="87">
        <v>-6</v>
      </c>
      <c r="K79" s="89">
        <v>-0.77</v>
      </c>
      <c r="M79" s="59" t="s">
        <v>25</v>
      </c>
      <c r="N79" s="60" t="s">
        <v>13</v>
      </c>
      <c r="O79" s="60">
        <v>76</v>
      </c>
      <c r="P79" s="61" t="s">
        <v>26</v>
      </c>
      <c r="Q79" s="60" t="s">
        <v>24</v>
      </c>
      <c r="R79" s="69">
        <f t="shared" ref="R79:R97" si="12">F79</f>
        <v>58.4</v>
      </c>
      <c r="S79" s="69" t="s">
        <v>243</v>
      </c>
      <c r="T79" s="69" t="s">
        <v>194</v>
      </c>
      <c r="U79" s="60" t="s">
        <v>159</v>
      </c>
      <c r="V79" s="78">
        <f t="shared" si="7"/>
        <v>-9.3449239366656354</v>
      </c>
      <c r="W79" s="41">
        <f t="shared" si="8"/>
        <v>-0.90772014475271467</v>
      </c>
    </row>
    <row r="80" spans="1:23" x14ac:dyDescent="0.25">
      <c r="A80" s="59" t="s">
        <v>19</v>
      </c>
      <c r="B80" s="60" t="s">
        <v>13</v>
      </c>
      <c r="C80" s="60">
        <v>77</v>
      </c>
      <c r="D80" s="61" t="s">
        <v>26</v>
      </c>
      <c r="E80" s="60" t="s">
        <v>24</v>
      </c>
      <c r="F80" s="60">
        <v>40.799999999999997</v>
      </c>
      <c r="G80" s="69" t="s">
        <v>93</v>
      </c>
      <c r="H80" s="69" t="s">
        <v>124</v>
      </c>
      <c r="I80" s="87">
        <v>4</v>
      </c>
      <c r="J80" s="87">
        <v>-37</v>
      </c>
      <c r="K80" s="95">
        <v>-4.87</v>
      </c>
      <c r="M80" s="59" t="s">
        <v>19</v>
      </c>
      <c r="N80" s="60" t="s">
        <v>13</v>
      </c>
      <c r="O80" s="60">
        <v>77</v>
      </c>
      <c r="P80" s="61" t="s">
        <v>26</v>
      </c>
      <c r="Q80" s="60" t="s">
        <v>24</v>
      </c>
      <c r="R80" s="69">
        <f t="shared" si="12"/>
        <v>40.799999999999997</v>
      </c>
      <c r="S80" s="69" t="s">
        <v>244</v>
      </c>
      <c r="T80" s="69" t="s">
        <v>195</v>
      </c>
      <c r="U80" s="60" t="s">
        <v>159</v>
      </c>
      <c r="V80" s="78">
        <f t="shared" si="7"/>
        <v>-35.320228281547244</v>
      </c>
      <c r="W80" s="105">
        <f t="shared" si="8"/>
        <v>-4.0252935862691963</v>
      </c>
    </row>
    <row r="81" spans="1:23" x14ac:dyDescent="0.25">
      <c r="A81" s="59" t="s">
        <v>17</v>
      </c>
      <c r="B81" s="60" t="s">
        <v>13</v>
      </c>
      <c r="C81" s="60">
        <v>78</v>
      </c>
      <c r="D81" s="61" t="s">
        <v>26</v>
      </c>
      <c r="E81" s="60" t="s">
        <v>24</v>
      </c>
      <c r="F81" s="60">
        <v>90.5</v>
      </c>
      <c r="G81" s="69" t="s">
        <v>112</v>
      </c>
      <c r="H81" s="69" t="s">
        <v>145</v>
      </c>
      <c r="I81" s="87">
        <v>4</v>
      </c>
      <c r="J81" s="87">
        <v>-14</v>
      </c>
      <c r="K81" s="89">
        <v>-1.91</v>
      </c>
      <c r="M81" s="59" t="s">
        <v>17</v>
      </c>
      <c r="N81" s="60" t="s">
        <v>13</v>
      </c>
      <c r="O81" s="60">
        <v>78</v>
      </c>
      <c r="P81" s="61" t="s">
        <v>26</v>
      </c>
      <c r="Q81" s="60" t="s">
        <v>24</v>
      </c>
      <c r="R81" s="69">
        <f t="shared" si="12"/>
        <v>90.5</v>
      </c>
      <c r="S81" s="69" t="s">
        <v>245</v>
      </c>
      <c r="T81" s="69" t="s">
        <v>196</v>
      </c>
      <c r="U81" s="60" t="s">
        <v>159</v>
      </c>
      <c r="V81" s="78">
        <f t="shared" si="7"/>
        <v>-10.039761431411526</v>
      </c>
      <c r="W81" s="41">
        <f t="shared" si="8"/>
        <v>-1.6454871293580962</v>
      </c>
    </row>
    <row r="82" spans="1:23" x14ac:dyDescent="0.25">
      <c r="A82" s="59" t="s">
        <v>22</v>
      </c>
      <c r="B82" s="60" t="s">
        <v>13</v>
      </c>
      <c r="C82" s="60">
        <v>79</v>
      </c>
      <c r="D82" s="61" t="s">
        <v>23</v>
      </c>
      <c r="E82" s="60" t="s">
        <v>24</v>
      </c>
      <c r="F82" s="60">
        <v>54.7</v>
      </c>
      <c r="G82" s="69" t="s">
        <v>113</v>
      </c>
      <c r="H82" s="69" t="s">
        <v>146</v>
      </c>
      <c r="I82" s="87">
        <v>4</v>
      </c>
      <c r="J82" s="87">
        <v>-1</v>
      </c>
      <c r="K82" s="89">
        <v>-0.16</v>
      </c>
      <c r="M82" s="59" t="s">
        <v>22</v>
      </c>
      <c r="N82" s="60" t="s">
        <v>13</v>
      </c>
      <c r="O82" s="60">
        <v>79</v>
      </c>
      <c r="P82" s="61" t="s">
        <v>23</v>
      </c>
      <c r="Q82" s="60" t="s">
        <v>24</v>
      </c>
      <c r="R82" s="69">
        <f t="shared" si="12"/>
        <v>54.7</v>
      </c>
      <c r="S82" s="69" t="s">
        <v>246</v>
      </c>
      <c r="T82" s="69" t="s">
        <v>197</v>
      </c>
      <c r="U82" s="60" t="s">
        <v>159</v>
      </c>
      <c r="V82" s="78">
        <f t="shared" si="7"/>
        <v>-0.34614683913280697</v>
      </c>
      <c r="W82" s="41">
        <f t="shared" si="8"/>
        <v>-6.2913907284767465E-2</v>
      </c>
    </row>
    <row r="83" spans="1:23" x14ac:dyDescent="0.25">
      <c r="A83" s="59" t="s">
        <v>16</v>
      </c>
      <c r="B83" s="60" t="s">
        <v>13</v>
      </c>
      <c r="C83" s="60">
        <v>80</v>
      </c>
      <c r="D83" s="61" t="s">
        <v>23</v>
      </c>
      <c r="E83" s="60" t="s">
        <v>24</v>
      </c>
      <c r="F83" s="60">
        <v>73.599999999999994</v>
      </c>
      <c r="G83" s="69" t="s">
        <v>114</v>
      </c>
      <c r="H83" s="69" t="s">
        <v>147</v>
      </c>
      <c r="I83" s="87">
        <v>4</v>
      </c>
      <c r="J83" s="87">
        <v>4</v>
      </c>
      <c r="K83" s="89">
        <v>0.47</v>
      </c>
      <c r="M83" s="59" t="s">
        <v>16</v>
      </c>
      <c r="N83" s="60" t="s">
        <v>13</v>
      </c>
      <c r="O83" s="60">
        <v>80</v>
      </c>
      <c r="P83" s="61" t="s">
        <v>23</v>
      </c>
      <c r="Q83" s="60" t="s">
        <v>24</v>
      </c>
      <c r="R83" s="69">
        <f t="shared" si="12"/>
        <v>73.599999999999994</v>
      </c>
      <c r="S83" s="69" t="s">
        <v>247</v>
      </c>
      <c r="T83" s="69" t="s">
        <v>198</v>
      </c>
      <c r="U83" s="60" t="s">
        <v>159</v>
      </c>
      <c r="V83" s="78">
        <f t="shared" si="7"/>
        <v>-1.6568679850347527</v>
      </c>
      <c r="W83" s="41">
        <f t="shared" si="8"/>
        <v>-0.54433713784021465</v>
      </c>
    </row>
    <row r="84" spans="1:23" x14ac:dyDescent="0.25">
      <c r="A84" s="59" t="s">
        <v>12</v>
      </c>
      <c r="B84" s="60" t="s">
        <v>13</v>
      </c>
      <c r="C84" s="60">
        <v>81</v>
      </c>
      <c r="D84" s="61" t="s">
        <v>23</v>
      </c>
      <c r="E84" s="60" t="s">
        <v>24</v>
      </c>
      <c r="F84" s="60">
        <v>102</v>
      </c>
      <c r="G84" s="69" t="s">
        <v>101</v>
      </c>
      <c r="H84" s="69" t="s">
        <v>132</v>
      </c>
      <c r="I84" s="87">
        <v>4</v>
      </c>
      <c r="J84" s="87">
        <v>0</v>
      </c>
      <c r="K84" s="89">
        <v>0.04</v>
      </c>
      <c r="M84" s="59" t="s">
        <v>12</v>
      </c>
      <c r="N84" s="60" t="s">
        <v>13</v>
      </c>
      <c r="O84" s="60">
        <v>81</v>
      </c>
      <c r="P84" s="61" t="s">
        <v>23</v>
      </c>
      <c r="Q84" s="60" t="s">
        <v>24</v>
      </c>
      <c r="R84" s="69">
        <f t="shared" si="12"/>
        <v>102</v>
      </c>
      <c r="S84" s="69" t="s">
        <v>248</v>
      </c>
      <c r="T84" s="69" t="s">
        <v>199</v>
      </c>
      <c r="U84" s="60" t="s">
        <v>159</v>
      </c>
      <c r="V84" s="78">
        <f t="shared" si="7"/>
        <v>-1.8286814244465888</v>
      </c>
      <c r="W84" s="41">
        <f t="shared" si="8"/>
        <v>-0.39949537426408865</v>
      </c>
    </row>
    <row r="85" spans="1:23" x14ac:dyDescent="0.25">
      <c r="A85" s="59" t="s">
        <v>27</v>
      </c>
      <c r="B85" s="60" t="s">
        <v>13</v>
      </c>
      <c r="C85" s="60">
        <v>82</v>
      </c>
      <c r="D85" s="61" t="s">
        <v>23</v>
      </c>
      <c r="E85" s="60" t="s">
        <v>24</v>
      </c>
      <c r="F85" s="60">
        <v>80.8</v>
      </c>
      <c r="G85" s="69" t="s">
        <v>115</v>
      </c>
      <c r="H85" s="69" t="s">
        <v>148</v>
      </c>
      <c r="I85" s="87">
        <v>4</v>
      </c>
      <c r="J85" s="87">
        <v>-4</v>
      </c>
      <c r="K85" s="89">
        <v>-0.51</v>
      </c>
      <c r="M85" s="59" t="s">
        <v>27</v>
      </c>
      <c r="N85" s="60" t="s">
        <v>13</v>
      </c>
      <c r="O85" s="60">
        <v>82</v>
      </c>
      <c r="P85" s="61" t="s">
        <v>23</v>
      </c>
      <c r="Q85" s="60" t="s">
        <v>24</v>
      </c>
      <c r="R85" s="69">
        <f t="shared" si="12"/>
        <v>80.8</v>
      </c>
      <c r="S85" s="69" t="s">
        <v>249</v>
      </c>
      <c r="T85" s="69" t="s">
        <v>200</v>
      </c>
      <c r="U85" s="60" t="s">
        <v>159</v>
      </c>
      <c r="V85" s="78">
        <f t="shared" si="7"/>
        <v>-4.1632072114814438</v>
      </c>
      <c r="W85" s="41">
        <f t="shared" si="8"/>
        <v>-0.86071603727317436</v>
      </c>
    </row>
    <row r="86" spans="1:23" x14ac:dyDescent="0.25">
      <c r="A86" s="59" t="s">
        <v>21</v>
      </c>
      <c r="B86" s="60" t="s">
        <v>13</v>
      </c>
      <c r="C86" s="60">
        <v>83</v>
      </c>
      <c r="D86" s="61" t="s">
        <v>23</v>
      </c>
      <c r="E86" s="60" t="s">
        <v>24</v>
      </c>
      <c r="F86" s="60">
        <v>60.9</v>
      </c>
      <c r="G86" s="69" t="s">
        <v>102</v>
      </c>
      <c r="H86" s="69" t="s">
        <v>133</v>
      </c>
      <c r="I86" s="87">
        <v>4</v>
      </c>
      <c r="J86" s="87">
        <v>0</v>
      </c>
      <c r="K86" s="89">
        <v>0</v>
      </c>
      <c r="M86" s="59" t="s">
        <v>21</v>
      </c>
      <c r="N86" s="60" t="s">
        <v>13</v>
      </c>
      <c r="O86" s="60">
        <v>83</v>
      </c>
      <c r="P86" s="61" t="s">
        <v>23</v>
      </c>
      <c r="Q86" s="60" t="s">
        <v>24</v>
      </c>
      <c r="R86" s="69">
        <f t="shared" si="12"/>
        <v>60.9</v>
      </c>
      <c r="S86" s="69" t="s">
        <v>250</v>
      </c>
      <c r="T86" s="69" t="s">
        <v>201</v>
      </c>
      <c r="U86" s="60" t="s">
        <v>159</v>
      </c>
      <c r="V86" s="78">
        <f t="shared" si="7"/>
        <v>-1.9007731958762881</v>
      </c>
      <c r="W86" s="41">
        <f t="shared" si="8"/>
        <v>-0.31935047361299046</v>
      </c>
    </row>
    <row r="87" spans="1:23" x14ac:dyDescent="0.25">
      <c r="A87" s="59" t="s">
        <v>20</v>
      </c>
      <c r="B87" s="60" t="s">
        <v>13</v>
      </c>
      <c r="C87" s="60">
        <v>84</v>
      </c>
      <c r="D87" s="61" t="s">
        <v>23</v>
      </c>
      <c r="E87" s="60" t="s">
        <v>24</v>
      </c>
      <c r="F87" s="60" t="s">
        <v>267</v>
      </c>
      <c r="G87" s="69" t="s">
        <v>98</v>
      </c>
      <c r="H87" s="69" t="s">
        <v>149</v>
      </c>
      <c r="I87" s="87">
        <v>4</v>
      </c>
      <c r="J87" s="87">
        <v>13</v>
      </c>
      <c r="K87" s="89">
        <v>1.77</v>
      </c>
      <c r="M87" s="59" t="s">
        <v>20</v>
      </c>
      <c r="N87" s="60" t="s">
        <v>13</v>
      </c>
      <c r="O87" s="60">
        <v>84</v>
      </c>
      <c r="P87" s="61" t="s">
        <v>23</v>
      </c>
      <c r="Q87" s="60" t="s">
        <v>24</v>
      </c>
      <c r="R87" s="69" t="str">
        <f t="shared" si="12"/>
        <v>27,1</v>
      </c>
      <c r="S87" s="69" t="s">
        <v>251</v>
      </c>
      <c r="T87" s="69" t="s">
        <v>202</v>
      </c>
      <c r="U87" s="60" t="s">
        <v>159</v>
      </c>
      <c r="V87" s="78">
        <f t="shared" si="7"/>
        <v>-0.11057869517138808</v>
      </c>
      <c r="W87" s="41">
        <f t="shared" si="8"/>
        <v>-2.371541501976094E-2</v>
      </c>
    </row>
    <row r="88" spans="1:23" x14ac:dyDescent="0.25">
      <c r="A88" s="59" t="s">
        <v>17</v>
      </c>
      <c r="B88" s="60" t="s">
        <v>13</v>
      </c>
      <c r="C88" s="60">
        <v>85</v>
      </c>
      <c r="D88" s="61" t="s">
        <v>23</v>
      </c>
      <c r="E88" s="60" t="s">
        <v>24</v>
      </c>
      <c r="F88" s="60">
        <v>111</v>
      </c>
      <c r="G88" s="69" t="s">
        <v>116</v>
      </c>
      <c r="H88" s="69" t="s">
        <v>134</v>
      </c>
      <c r="I88" s="87">
        <v>4</v>
      </c>
      <c r="J88" s="87">
        <v>-38</v>
      </c>
      <c r="K88" s="95">
        <v>-5.0599999999999996</v>
      </c>
      <c r="M88" s="59" t="s">
        <v>17</v>
      </c>
      <c r="N88" s="60" t="s">
        <v>13</v>
      </c>
      <c r="O88" s="60">
        <v>85</v>
      </c>
      <c r="P88" s="61" t="s">
        <v>23</v>
      </c>
      <c r="Q88" s="60" t="s">
        <v>24</v>
      </c>
      <c r="R88" s="69">
        <f t="shared" si="12"/>
        <v>111</v>
      </c>
      <c r="S88" s="69" t="s">
        <v>252</v>
      </c>
      <c r="T88" s="69" t="s">
        <v>203</v>
      </c>
      <c r="U88" s="60" t="s">
        <v>159</v>
      </c>
      <c r="V88" s="78">
        <f t="shared" si="7"/>
        <v>-37.146092865232163</v>
      </c>
      <c r="W88" s="105">
        <f t="shared" si="8"/>
        <v>-6.7420349434737918</v>
      </c>
    </row>
    <row r="89" spans="1:23" x14ac:dyDescent="0.25">
      <c r="A89" s="59" t="s">
        <v>22</v>
      </c>
      <c r="B89" s="60" t="s">
        <v>13</v>
      </c>
      <c r="C89" s="60">
        <v>86</v>
      </c>
      <c r="D89" s="61" t="s">
        <v>18</v>
      </c>
      <c r="E89" s="60" t="s">
        <v>15</v>
      </c>
      <c r="F89" s="69">
        <v>3.87</v>
      </c>
      <c r="G89" s="69">
        <v>3.8696480582524271</v>
      </c>
      <c r="H89" s="69" t="s">
        <v>150</v>
      </c>
      <c r="I89" s="87">
        <v>4</v>
      </c>
      <c r="J89" s="69">
        <f t="shared" ref="J89:J97" si="13">F89-G89</f>
        <v>3.5194174757302576E-4</v>
      </c>
      <c r="K89" s="93">
        <f>(F89-G89)/0.15</f>
        <v>2.3462783171535051E-3</v>
      </c>
      <c r="M89" s="59" t="s">
        <v>22</v>
      </c>
      <c r="N89" s="60" t="s">
        <v>13</v>
      </c>
      <c r="O89" s="60">
        <v>86</v>
      </c>
      <c r="P89" s="61" t="s">
        <v>18</v>
      </c>
      <c r="Q89" s="60" t="s">
        <v>15</v>
      </c>
      <c r="R89" s="69">
        <f t="shared" si="12"/>
        <v>3.87</v>
      </c>
      <c r="S89" s="69">
        <v>3.7987500000000001</v>
      </c>
      <c r="T89" s="69">
        <v>0.18775779907236878</v>
      </c>
      <c r="U89" s="60" t="s">
        <v>159</v>
      </c>
      <c r="V89" s="70">
        <f>R89-S89</f>
        <v>7.1250000000000036E-2</v>
      </c>
      <c r="W89" s="41">
        <f t="shared" si="8"/>
        <v>0.37947824458965701</v>
      </c>
    </row>
    <row r="90" spans="1:23" x14ac:dyDescent="0.25">
      <c r="A90" s="59" t="s">
        <v>16</v>
      </c>
      <c r="B90" s="60" t="s">
        <v>13</v>
      </c>
      <c r="C90" s="60">
        <v>87</v>
      </c>
      <c r="D90" s="61" t="s">
        <v>18</v>
      </c>
      <c r="E90" s="60" t="s">
        <v>15</v>
      </c>
      <c r="F90" s="69">
        <v>10.89</v>
      </c>
      <c r="G90" s="69">
        <v>10.762950797056085</v>
      </c>
      <c r="H90" s="69" t="s">
        <v>150</v>
      </c>
      <c r="I90" s="87">
        <v>4</v>
      </c>
      <c r="J90" s="69">
        <f t="shared" si="13"/>
        <v>0.12704920294391542</v>
      </c>
      <c r="K90" s="93">
        <f t="shared" ref="K90:K97" si="14">(F90-G90)/0.15</f>
        <v>0.84699468629276953</v>
      </c>
      <c r="M90" s="59" t="s">
        <v>16</v>
      </c>
      <c r="N90" s="60" t="s">
        <v>13</v>
      </c>
      <c r="O90" s="60">
        <v>87</v>
      </c>
      <c r="P90" s="61" t="s">
        <v>18</v>
      </c>
      <c r="Q90" s="60" t="s">
        <v>15</v>
      </c>
      <c r="R90" s="69">
        <f t="shared" si="12"/>
        <v>10.89</v>
      </c>
      <c r="S90" s="69">
        <v>10.682500000000001</v>
      </c>
      <c r="T90" s="69">
        <v>0.37208767495040718</v>
      </c>
      <c r="U90" s="60" t="s">
        <v>159</v>
      </c>
      <c r="V90" s="70">
        <f t="shared" ref="V90:V97" si="15">R90-S90</f>
        <v>0.20749999999999957</v>
      </c>
      <c r="W90" s="41">
        <f t="shared" si="8"/>
        <v>0.55766426562679272</v>
      </c>
    </row>
    <row r="91" spans="1:23" x14ac:dyDescent="0.25">
      <c r="A91" s="59" t="s">
        <v>12</v>
      </c>
      <c r="B91" s="60" t="s">
        <v>13</v>
      </c>
      <c r="C91" s="60">
        <v>88</v>
      </c>
      <c r="D91" s="61" t="s">
        <v>18</v>
      </c>
      <c r="E91" s="60" t="s">
        <v>15</v>
      </c>
      <c r="F91" s="69">
        <v>10.220000000000001</v>
      </c>
      <c r="G91" s="69">
        <v>10.100487035168769</v>
      </c>
      <c r="H91" s="69" t="s">
        <v>150</v>
      </c>
      <c r="I91" s="87">
        <v>4</v>
      </c>
      <c r="J91" s="69">
        <f t="shared" si="13"/>
        <v>0.11951296483123208</v>
      </c>
      <c r="K91" s="93">
        <f t="shared" si="14"/>
        <v>0.79675309887488055</v>
      </c>
      <c r="M91" s="59" t="s">
        <v>12</v>
      </c>
      <c r="N91" s="60" t="s">
        <v>13</v>
      </c>
      <c r="O91" s="60">
        <v>88</v>
      </c>
      <c r="P91" s="61" t="s">
        <v>18</v>
      </c>
      <c r="Q91" s="60" t="s">
        <v>15</v>
      </c>
      <c r="R91" s="69">
        <f t="shared" si="12"/>
        <v>10.220000000000001</v>
      </c>
      <c r="S91" s="69">
        <v>10.164026414927434</v>
      </c>
      <c r="T91" s="69">
        <v>0.2420255996707153</v>
      </c>
      <c r="U91" s="60" t="s">
        <v>159</v>
      </c>
      <c r="V91" s="70">
        <f t="shared" si="15"/>
        <v>5.5973585072566223E-2</v>
      </c>
      <c r="W91" s="41">
        <f t="shared" si="8"/>
        <v>0.23127134133215799</v>
      </c>
    </row>
    <row r="92" spans="1:23" x14ac:dyDescent="0.25">
      <c r="A92" s="59" t="s">
        <v>27</v>
      </c>
      <c r="B92" s="60" t="s">
        <v>13</v>
      </c>
      <c r="C92" s="60">
        <v>89</v>
      </c>
      <c r="D92" s="61" t="s">
        <v>18</v>
      </c>
      <c r="E92" s="60" t="s">
        <v>15</v>
      </c>
      <c r="F92" s="69">
        <v>10.25</v>
      </c>
      <c r="G92" s="69">
        <v>10.147560193142287</v>
      </c>
      <c r="H92" s="69" t="s">
        <v>150</v>
      </c>
      <c r="I92" s="87">
        <v>4</v>
      </c>
      <c r="J92" s="69">
        <f t="shared" si="13"/>
        <v>0.10243980685771348</v>
      </c>
      <c r="K92" s="93">
        <f t="shared" si="14"/>
        <v>0.68293204571808985</v>
      </c>
      <c r="M92" s="59" t="s">
        <v>27</v>
      </c>
      <c r="N92" s="60" t="s">
        <v>13</v>
      </c>
      <c r="O92" s="60">
        <v>89</v>
      </c>
      <c r="P92" s="61" t="s">
        <v>18</v>
      </c>
      <c r="Q92" s="60" t="s">
        <v>15</v>
      </c>
      <c r="R92" s="69">
        <f t="shared" si="12"/>
        <v>10.25</v>
      </c>
      <c r="S92" s="69">
        <v>10.183131727730247</v>
      </c>
      <c r="T92" s="69">
        <v>0.23824520000085331</v>
      </c>
      <c r="U92" s="60" t="s">
        <v>159</v>
      </c>
      <c r="V92" s="70">
        <f t="shared" si="15"/>
        <v>6.6868272269752893E-2</v>
      </c>
      <c r="W92" s="41">
        <f t="shared" si="8"/>
        <v>0.28066996636034386</v>
      </c>
    </row>
    <row r="93" spans="1:23" x14ac:dyDescent="0.25">
      <c r="A93" s="59" t="s">
        <v>21</v>
      </c>
      <c r="B93" s="60" t="s">
        <v>13</v>
      </c>
      <c r="C93" s="60">
        <v>90</v>
      </c>
      <c r="D93" s="61" t="s">
        <v>18</v>
      </c>
      <c r="E93" s="60" t="s">
        <v>15</v>
      </c>
      <c r="F93" s="69">
        <v>3.96</v>
      </c>
      <c r="G93" s="69">
        <v>3.9629151068711499</v>
      </c>
      <c r="H93" s="69" t="s">
        <v>150</v>
      </c>
      <c r="I93" s="87">
        <v>4</v>
      </c>
      <c r="J93" s="69">
        <f t="shared" si="13"/>
        <v>-2.9151068711499306E-3</v>
      </c>
      <c r="K93" s="93">
        <f t="shared" si="14"/>
        <v>-1.9434045807666205E-2</v>
      </c>
      <c r="M93" s="59" t="s">
        <v>21</v>
      </c>
      <c r="N93" s="60" t="s">
        <v>13</v>
      </c>
      <c r="O93" s="60">
        <v>90</v>
      </c>
      <c r="P93" s="61" t="s">
        <v>18</v>
      </c>
      <c r="Q93" s="60" t="s">
        <v>15</v>
      </c>
      <c r="R93" s="69">
        <f t="shared" si="12"/>
        <v>3.96</v>
      </c>
      <c r="S93" s="69">
        <v>3.9</v>
      </c>
      <c r="T93" s="69">
        <v>0.16416444072941011</v>
      </c>
      <c r="U93" s="60" t="s">
        <v>159</v>
      </c>
      <c r="V93" s="70">
        <f t="shared" si="15"/>
        <v>6.0000000000000053E-2</v>
      </c>
      <c r="W93" s="41">
        <f t="shared" si="8"/>
        <v>0.36548718914650458</v>
      </c>
    </row>
    <row r="94" spans="1:23" x14ac:dyDescent="0.25">
      <c r="A94" s="59" t="s">
        <v>25</v>
      </c>
      <c r="B94" s="60" t="s">
        <v>13</v>
      </c>
      <c r="C94" s="60">
        <v>91</v>
      </c>
      <c r="D94" s="61" t="s">
        <v>18</v>
      </c>
      <c r="E94" s="60" t="s">
        <v>15</v>
      </c>
      <c r="F94" s="69">
        <v>9.5399999999999991</v>
      </c>
      <c r="G94" s="69">
        <v>9.4548114000649282</v>
      </c>
      <c r="H94" s="69" t="s">
        <v>150</v>
      </c>
      <c r="I94" s="87">
        <v>4</v>
      </c>
      <c r="J94" s="69">
        <f t="shared" si="13"/>
        <v>8.5188599935070997E-2</v>
      </c>
      <c r="K94" s="93">
        <f t="shared" si="14"/>
        <v>0.56792399956714001</v>
      </c>
      <c r="M94" s="59" t="s">
        <v>25</v>
      </c>
      <c r="N94" s="60" t="s">
        <v>13</v>
      </c>
      <c r="O94" s="60">
        <v>91</v>
      </c>
      <c r="P94" s="61" t="s">
        <v>18</v>
      </c>
      <c r="Q94" s="60" t="s">
        <v>15</v>
      </c>
      <c r="R94" s="69">
        <f t="shared" si="12"/>
        <v>9.5399999999999991</v>
      </c>
      <c r="S94" s="69">
        <v>9.39</v>
      </c>
      <c r="T94" s="69">
        <v>0.25652330420451086</v>
      </c>
      <c r="U94" s="60" t="s">
        <v>159</v>
      </c>
      <c r="V94" s="70">
        <f t="shared" si="15"/>
        <v>0.14999999999999858</v>
      </c>
      <c r="W94" s="41">
        <f t="shared" si="8"/>
        <v>0.58474219512006775</v>
      </c>
    </row>
    <row r="95" spans="1:23" x14ac:dyDescent="0.25">
      <c r="A95" s="59" t="s">
        <v>20</v>
      </c>
      <c r="B95" s="60" t="s">
        <v>13</v>
      </c>
      <c r="C95" s="60">
        <v>92</v>
      </c>
      <c r="D95" s="61" t="s">
        <v>18</v>
      </c>
      <c r="E95" s="60" t="s">
        <v>15</v>
      </c>
      <c r="F95" s="69">
        <v>8.4499999999999993</v>
      </c>
      <c r="G95" s="69">
        <v>8.3640900111655085</v>
      </c>
      <c r="H95" s="69" t="s">
        <v>150</v>
      </c>
      <c r="I95" s="87">
        <v>4</v>
      </c>
      <c r="J95" s="69">
        <f t="shared" si="13"/>
        <v>8.5909988834490747E-2</v>
      </c>
      <c r="K95" s="93">
        <f t="shared" si="14"/>
        <v>0.57273325889660498</v>
      </c>
      <c r="M95" s="59" t="s">
        <v>20</v>
      </c>
      <c r="N95" s="60" t="s">
        <v>13</v>
      </c>
      <c r="O95" s="60">
        <v>92</v>
      </c>
      <c r="P95" s="61" t="s">
        <v>18</v>
      </c>
      <c r="Q95" s="60" t="s">
        <v>15</v>
      </c>
      <c r="R95" s="69">
        <f t="shared" si="12"/>
        <v>8.4499999999999993</v>
      </c>
      <c r="S95" s="69">
        <v>8.3162500000000001</v>
      </c>
      <c r="T95" s="69">
        <v>0.24899052835901164</v>
      </c>
      <c r="U95" s="60" t="s">
        <v>159</v>
      </c>
      <c r="V95" s="70">
        <f t="shared" si="15"/>
        <v>0.13374999999999915</v>
      </c>
      <c r="W95" s="41">
        <f t="shared" si="8"/>
        <v>0.537169027599111</v>
      </c>
    </row>
    <row r="96" spans="1:23" x14ac:dyDescent="0.25">
      <c r="A96" s="59" t="s">
        <v>19</v>
      </c>
      <c r="B96" s="60" t="s">
        <v>13</v>
      </c>
      <c r="C96" s="60">
        <v>93</v>
      </c>
      <c r="D96" s="61" t="s">
        <v>18</v>
      </c>
      <c r="E96" s="60" t="s">
        <v>15</v>
      </c>
      <c r="F96" s="69">
        <v>16.899999999999999</v>
      </c>
      <c r="G96" s="69">
        <v>16.69650626298165</v>
      </c>
      <c r="H96" s="69" t="s">
        <v>150</v>
      </c>
      <c r="I96" s="87">
        <v>4</v>
      </c>
      <c r="J96" s="69">
        <f t="shared" si="13"/>
        <v>0.2034937370183485</v>
      </c>
      <c r="K96" s="93">
        <f t="shared" si="14"/>
        <v>1.3566249134556567</v>
      </c>
      <c r="M96" s="59" t="s">
        <v>19</v>
      </c>
      <c r="N96" s="60" t="s">
        <v>13</v>
      </c>
      <c r="O96" s="60">
        <v>93</v>
      </c>
      <c r="P96" s="61" t="s">
        <v>18</v>
      </c>
      <c r="Q96" s="60" t="s">
        <v>15</v>
      </c>
      <c r="R96" s="69">
        <f t="shared" si="12"/>
        <v>16.899999999999999</v>
      </c>
      <c r="S96" s="69">
        <v>16.741250000000001</v>
      </c>
      <c r="T96" s="69">
        <v>0.25546368217909132</v>
      </c>
      <c r="U96" s="60" t="s">
        <v>159</v>
      </c>
      <c r="V96" s="70">
        <f t="shared" si="15"/>
        <v>0.15874999999999773</v>
      </c>
      <c r="W96" s="41">
        <f t="shared" si="8"/>
        <v>0.62141905513092455</v>
      </c>
    </row>
    <row r="97" spans="1:23" ht="15.75" thickBot="1" x14ac:dyDescent="0.3">
      <c r="A97" s="62" t="s">
        <v>17</v>
      </c>
      <c r="B97" s="63" t="s">
        <v>13</v>
      </c>
      <c r="C97" s="63">
        <v>94</v>
      </c>
      <c r="D97" s="64" t="s">
        <v>18</v>
      </c>
      <c r="E97" s="63" t="s">
        <v>15</v>
      </c>
      <c r="F97" s="74">
        <v>16.59</v>
      </c>
      <c r="G97" s="74">
        <v>16.400392040416712</v>
      </c>
      <c r="H97" s="74" t="s">
        <v>150</v>
      </c>
      <c r="I97" s="88">
        <v>4</v>
      </c>
      <c r="J97" s="74">
        <f t="shared" si="13"/>
        <v>0.18960795958328802</v>
      </c>
      <c r="K97" s="94">
        <f t="shared" si="14"/>
        <v>1.264053063888587</v>
      </c>
      <c r="M97" s="62" t="s">
        <v>17</v>
      </c>
      <c r="N97" s="63" t="s">
        <v>13</v>
      </c>
      <c r="O97" s="63">
        <v>94</v>
      </c>
      <c r="P97" s="64" t="s">
        <v>18</v>
      </c>
      <c r="Q97" s="63" t="s">
        <v>15</v>
      </c>
      <c r="R97" s="74">
        <f t="shared" si="12"/>
        <v>16.59</v>
      </c>
      <c r="S97" s="74">
        <v>16.4575</v>
      </c>
      <c r="T97" s="74">
        <v>0.28806007576545456</v>
      </c>
      <c r="U97" s="63" t="s">
        <v>159</v>
      </c>
      <c r="V97" s="74">
        <f t="shared" si="15"/>
        <v>0.13250000000000028</v>
      </c>
      <c r="W97" s="94">
        <f t="shared" si="8"/>
        <v>0.45997349562556172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51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807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92.614000000000004</v>
      </c>
      <c r="G14" s="70">
        <v>98.914519413803134</v>
      </c>
      <c r="H14" s="70">
        <f>G14*0.04</f>
        <v>3.9565807765521255</v>
      </c>
      <c r="I14" s="67"/>
      <c r="J14" s="71">
        <f>((F14-G14)/G14)*100</f>
        <v>-6.3696608456896744</v>
      </c>
      <c r="K14" s="41">
        <f>(F14-G14)/(G14*0.04)</f>
        <v>-1.5924152114224186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139.6</v>
      </c>
      <c r="G15" s="70">
        <v>139.63</v>
      </c>
      <c r="H15" s="70">
        <f>1</f>
        <v>1</v>
      </c>
      <c r="I15" s="67"/>
      <c r="J15" s="96">
        <f>F15-G15</f>
        <v>-3.0000000000001137E-2</v>
      </c>
      <c r="K15" s="41">
        <f>(F15-G15)/1</f>
        <v>-3.0000000000001137E-2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5.0609999999999999</v>
      </c>
      <c r="G16" s="70">
        <v>5.3042860960611149</v>
      </c>
      <c r="H16" s="70">
        <f>((12.5-0.53*G16)/200)*G16</f>
        <v>0.25695893588332147</v>
      </c>
      <c r="I16" s="67"/>
      <c r="J16" s="71">
        <f t="shared" ref="J16:J30" si="0">((F16-G16)/G16)*100</f>
        <v>-4.5865945323306683</v>
      </c>
      <c r="K16" s="41">
        <f>(F16-G16)/((12.5-0.53*G16)/2/100*G16)</f>
        <v>-0.94678978656568302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5.2409999999999997</v>
      </c>
      <c r="G17" s="70">
        <v>5.1475521474480992</v>
      </c>
      <c r="H17" s="70">
        <f>((12.5-0.53*G17)/200)*G17</f>
        <v>0.25150418247215772</v>
      </c>
      <c r="I17" s="67"/>
      <c r="J17" s="71">
        <f t="shared" si="0"/>
        <v>1.8153842812107746</v>
      </c>
      <c r="K17" s="41">
        <f t="shared" ref="K17:K20" si="1">(F17-G17)/((12.5-0.53*G17)/2/100*G17)</f>
        <v>0.37155585896566723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3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15.095000000000001</v>
      </c>
      <c r="G19" s="70">
        <v>14.904627317010615</v>
      </c>
      <c r="H19" s="70">
        <f>((12.5-0.53*G19)/200)*G19</f>
        <v>0.34284723134686895</v>
      </c>
      <c r="I19" s="67"/>
      <c r="J19" s="71">
        <f t="shared" si="0"/>
        <v>1.2772723459654307</v>
      </c>
      <c r="K19" s="41">
        <f t="shared" si="1"/>
        <v>0.55526971077325138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14.832000000000001</v>
      </c>
      <c r="G20" s="70">
        <v>14.516530201198821</v>
      </c>
      <c r="H20" s="70">
        <f>((12.5-0.53*G20)/200)*G20</f>
        <v>0.34884956750678497</v>
      </c>
      <c r="I20" s="67"/>
      <c r="J20" s="71">
        <f t="shared" si="0"/>
        <v>2.1731763336608334</v>
      </c>
      <c r="K20" s="41">
        <f t="shared" si="1"/>
        <v>0.90431471953894382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3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7.9669999999999996</v>
      </c>
      <c r="G22" s="70">
        <v>8.535924125072988</v>
      </c>
      <c r="H22" s="70">
        <f>G22*0.075</f>
        <v>0.64019430938047406</v>
      </c>
      <c r="I22" s="67"/>
      <c r="J22" s="71">
        <f t="shared" si="0"/>
        <v>-6.665056023657236</v>
      </c>
      <c r="K22" s="41">
        <f>(F22-G22)/(G22*0.075)</f>
        <v>-0.88867413648763149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5.4627995898872985</v>
      </c>
      <c r="G23" s="58">
        <v>5.6</v>
      </c>
      <c r="H23" s="36">
        <f t="shared" ref="H23:H25" si="2">G23*0.075</f>
        <v>0.42</v>
      </c>
      <c r="I23" s="19"/>
      <c r="J23" s="42">
        <f t="shared" si="0"/>
        <v>-2.4500073234410915</v>
      </c>
      <c r="K23" s="41">
        <f>(F23-G23)/(G23*0.075)</f>
        <v>-0.32666764312547886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13.060508668809286</v>
      </c>
      <c r="G24" s="58">
        <v>13</v>
      </c>
      <c r="H24" s="36">
        <f t="shared" si="2"/>
        <v>0.97499999999999998</v>
      </c>
      <c r="I24" s="77"/>
      <c r="J24" s="42">
        <f t="shared" si="0"/>
        <v>0.46545129853296724</v>
      </c>
      <c r="K24" s="41">
        <f t="shared" ref="K24:K25" si="3">(F24-G24)/(G24*0.075)</f>
        <v>6.2060173137728963E-2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19.115125005240582</v>
      </c>
      <c r="G25" s="58">
        <v>19.14</v>
      </c>
      <c r="H25" s="36">
        <f t="shared" si="2"/>
        <v>1.4355</v>
      </c>
      <c r="I25" s="77"/>
      <c r="J25" s="42">
        <f t="shared" si="0"/>
        <v>-0.12996339999696163</v>
      </c>
      <c r="K25" s="41">
        <f t="shared" si="3"/>
        <v>-1.7328453332928217E-2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>
        <v>0</v>
      </c>
      <c r="G26" s="36" t="s">
        <v>154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>
        <v>0</v>
      </c>
      <c r="G27" s="36" t="s">
        <v>154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97.564279084621603</v>
      </c>
      <c r="G28" s="36">
        <v>94.27</v>
      </c>
      <c r="H28" s="36">
        <f>G28*0.05</f>
        <v>4.7134999999999998</v>
      </c>
      <c r="I28" s="77"/>
      <c r="J28" s="42">
        <f t="shared" si="0"/>
        <v>3.4945147816077298</v>
      </c>
      <c r="K28" s="41">
        <f>(F28-G28)/(G28*0.05)</f>
        <v>0.69890295632154598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113.69555305583805</v>
      </c>
      <c r="G29" s="36">
        <v>113.55</v>
      </c>
      <c r="H29" s="36">
        <f t="shared" ref="H29:H30" si="4">G29*0.05</f>
        <v>5.6775000000000002</v>
      </c>
      <c r="I29" s="77"/>
      <c r="J29" s="42">
        <f t="shared" si="0"/>
        <v>0.12818410906037009</v>
      </c>
      <c r="K29" s="41">
        <f t="shared" ref="K29:K30" si="5">(F29-G29)/(G29*0.05)</f>
        <v>2.5636821812074016E-2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152.09228114664384</v>
      </c>
      <c r="G30" s="36">
        <v>152.11000000000001</v>
      </c>
      <c r="H30" s="36">
        <f t="shared" si="4"/>
        <v>7.605500000000001</v>
      </c>
      <c r="I30" s="77"/>
      <c r="J30" s="42">
        <f t="shared" si="0"/>
        <v>-1.1648710378128884E-2</v>
      </c>
      <c r="K30" s="41">
        <f t="shared" si="5"/>
        <v>-2.329742075625777E-3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>
        <v>0</v>
      </c>
      <c r="G31" s="36" t="s">
        <v>155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ht="15.75" thickBot="1" x14ac:dyDescent="0.3">
      <c r="A32" s="108" t="s">
        <v>75</v>
      </c>
      <c r="B32" s="109" t="s">
        <v>44</v>
      </c>
      <c r="C32" s="110">
        <v>24</v>
      </c>
      <c r="D32" s="111" t="s">
        <v>45</v>
      </c>
      <c r="E32" s="110" t="s">
        <v>46</v>
      </c>
      <c r="F32" s="116">
        <v>0</v>
      </c>
      <c r="G32" s="113" t="s">
        <v>155</v>
      </c>
      <c r="H32" s="113"/>
      <c r="I32" s="114"/>
      <c r="J32" s="115"/>
      <c r="K32" s="43"/>
      <c r="M32" s="108" t="s">
        <v>75</v>
      </c>
      <c r="N32" s="109" t="s">
        <v>44</v>
      </c>
      <c r="O32" s="110">
        <v>24</v>
      </c>
      <c r="P32" s="111" t="s">
        <v>45</v>
      </c>
      <c r="Q32" s="110" t="s">
        <v>46</v>
      </c>
      <c r="R32" s="113"/>
      <c r="S32" s="113"/>
      <c r="T32" s="110"/>
      <c r="U32" s="110"/>
      <c r="V32" s="115"/>
      <c r="W32" s="130"/>
    </row>
    <row r="33" spans="9:9" x14ac:dyDescent="0.25">
      <c r="I33" s="38"/>
    </row>
    <row r="34" spans="9:9" x14ac:dyDescent="0.25">
      <c r="I34" s="38"/>
    </row>
    <row r="35" spans="9:9" x14ac:dyDescent="0.25">
      <c r="I35" s="38"/>
    </row>
    <row r="36" spans="9:9" x14ac:dyDescent="0.25">
      <c r="I36" s="38"/>
    </row>
    <row r="37" spans="9:9" x14ac:dyDescent="0.25">
      <c r="I37" s="38"/>
    </row>
    <row r="38" spans="9:9" x14ac:dyDescent="0.25">
      <c r="I38" s="38"/>
    </row>
    <row r="39" spans="9:9" x14ac:dyDescent="0.25">
      <c r="I39" s="38"/>
    </row>
    <row r="40" spans="9:9" x14ac:dyDescent="0.25">
      <c r="I40" s="38"/>
    </row>
    <row r="41" spans="9:9" x14ac:dyDescent="0.25">
      <c r="I41" s="38"/>
    </row>
    <row r="42" spans="9:9" x14ac:dyDescent="0.25">
      <c r="I42" s="38"/>
    </row>
    <row r="43" spans="9:9" x14ac:dyDescent="0.25">
      <c r="I43" s="38"/>
    </row>
    <row r="44" spans="9:9" x14ac:dyDescent="0.25">
      <c r="I44" s="38"/>
    </row>
    <row r="45" spans="9:9" x14ac:dyDescent="0.25">
      <c r="I45" s="38"/>
    </row>
    <row r="46" spans="9:9" x14ac:dyDescent="0.25">
      <c r="I46" s="38"/>
    </row>
    <row r="47" spans="9:9" x14ac:dyDescent="0.25">
      <c r="I47" s="38"/>
    </row>
    <row r="48" spans="9:9" x14ac:dyDescent="0.25">
      <c r="I48" s="38"/>
    </row>
    <row r="49" spans="9:9" x14ac:dyDescent="0.25">
      <c r="I49" s="38"/>
    </row>
    <row r="50" spans="9:9" x14ac:dyDescent="0.25">
      <c r="I50" s="38"/>
    </row>
    <row r="51" spans="9:9" x14ac:dyDescent="0.25">
      <c r="I51" s="38"/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W72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904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91.9</v>
      </c>
      <c r="G14" s="70">
        <v>56.251654025298471</v>
      </c>
      <c r="H14" s="70">
        <f>G14*0.04</f>
        <v>2.2500661610119388</v>
      </c>
      <c r="I14" s="67"/>
      <c r="J14" s="71">
        <f>((F14-G14)/G14)*100</f>
        <v>63.372973812768493</v>
      </c>
      <c r="K14" s="99">
        <f>(F14-G14)/(G14*0.04)</f>
        <v>15.843243453192123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140.80000000000001</v>
      </c>
      <c r="G15" s="70">
        <v>139.85</v>
      </c>
      <c r="H15" s="70">
        <f>1</f>
        <v>1</v>
      </c>
      <c r="I15" s="67"/>
      <c r="J15" s="96">
        <f>F15-G15</f>
        <v>0.95000000000001705</v>
      </c>
      <c r="K15" s="41">
        <f>(F15-G15)/1</f>
        <v>0.95000000000001705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5.3</v>
      </c>
      <c r="G16" s="70">
        <v>5.2690190503845029</v>
      </c>
      <c r="H16" s="70">
        <f t="shared" ref="H16:H21" si="0">((12.5-0.53*G16)/200)*G16</f>
        <v>0.25574290200274719</v>
      </c>
      <c r="I16" s="67"/>
      <c r="J16" s="71">
        <f t="shared" ref="J16:J30" si="1">((F16-G16)/G16)*100</f>
        <v>0.58798325303523247</v>
      </c>
      <c r="K16" s="41">
        <f>(F16-G16)/((12.5-0.53*G16)/2/100*G16)</f>
        <v>0.12114099501054428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5.4</v>
      </c>
      <c r="G17" s="70">
        <v>5.278811947159058</v>
      </c>
      <c r="H17" s="70">
        <f t="shared" si="0"/>
        <v>0.25608122942774775</v>
      </c>
      <c r="I17" s="67"/>
      <c r="J17" s="71">
        <f t="shared" si="1"/>
        <v>2.2957448390667361</v>
      </c>
      <c r="K17" s="41">
        <f t="shared" ref="K17:K20" si="2">(F17-G17)/((12.5-0.53*G17)/2/100*G17)</f>
        <v>0.47324067098457551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>
        <v>5.2</v>
      </c>
      <c r="G18" s="70">
        <v>5.2805905226634202</v>
      </c>
      <c r="H18" s="70">
        <f t="shared" si="0"/>
        <v>0.25614262155615047</v>
      </c>
      <c r="I18" s="67"/>
      <c r="J18" s="71">
        <f t="shared" ref="J18" si="3">((F18-G18)/G18)*100</f>
        <v>-1.5261649680568652</v>
      </c>
      <c r="K18" s="41">
        <f t="shared" ref="K18" si="4">(F18-G18)/((12.5-0.53*G18)/2/100*G18)</f>
        <v>-0.31463144311480129</v>
      </c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15.3</v>
      </c>
      <c r="G19" s="70">
        <v>14.594599578456089</v>
      </c>
      <c r="H19" s="70">
        <f t="shared" si="0"/>
        <v>0.3477062809865083</v>
      </c>
      <c r="I19" s="67"/>
      <c r="J19" s="71">
        <f t="shared" si="1"/>
        <v>4.833297534145391</v>
      </c>
      <c r="K19" s="97">
        <f t="shared" si="2"/>
        <v>2.0287249903641595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15.4</v>
      </c>
      <c r="G20" s="70">
        <v>14.493143666770045</v>
      </c>
      <c r="H20" s="70">
        <f t="shared" si="0"/>
        <v>0.34918576380719063</v>
      </c>
      <c r="I20" s="67"/>
      <c r="J20" s="71">
        <f t="shared" si="1"/>
        <v>6.2571403008251414</v>
      </c>
      <c r="K20" s="97">
        <f t="shared" si="2"/>
        <v>2.5970598667667693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>
        <v>15</v>
      </c>
      <c r="G21" s="70">
        <v>14.209535807335392</v>
      </c>
      <c r="H21" s="70">
        <f t="shared" si="0"/>
        <v>0.3530320821296033</v>
      </c>
      <c r="I21" s="67"/>
      <c r="J21" s="71">
        <f t="shared" ref="J21" si="5">((F21-G21)/G21)*100</f>
        <v>5.5629135489179484</v>
      </c>
      <c r="K21" s="97">
        <f t="shared" ref="K21" si="6">(F21-G21)/((12.5-0.53*G21)/2/100*G21)</f>
        <v>2.2390718370304281</v>
      </c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8.1199999999999992</v>
      </c>
      <c r="G22" s="70">
        <v>8.5148494154827699</v>
      </c>
      <c r="H22" s="70">
        <f>G22*0.075</f>
        <v>0.63861370616120772</v>
      </c>
      <c r="I22" s="67"/>
      <c r="J22" s="71">
        <f t="shared" si="1"/>
        <v>-4.6371861229255069</v>
      </c>
      <c r="K22" s="41">
        <f>(F22-G22)/(G22*0.075)</f>
        <v>-0.61829148305673431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5.7</v>
      </c>
      <c r="G23" s="58">
        <v>5.5203027434650593</v>
      </c>
      <c r="H23" s="36">
        <f t="shared" ref="H23:H25" si="7">G23*0.075</f>
        <v>0.41402270575987943</v>
      </c>
      <c r="I23" s="19"/>
      <c r="J23" s="42">
        <f t="shared" si="1"/>
        <v>3.2552065509027859</v>
      </c>
      <c r="K23" s="41">
        <f>(F23-G23)/(G23*0.075)</f>
        <v>0.43402754012037154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13.1</v>
      </c>
      <c r="G24" s="58">
        <v>12.804715296263481</v>
      </c>
      <c r="H24" s="36">
        <f t="shared" si="7"/>
        <v>0.96035364721976102</v>
      </c>
      <c r="I24" s="77"/>
      <c r="J24" s="42">
        <f t="shared" si="1"/>
        <v>2.3060622349228255</v>
      </c>
      <c r="K24" s="41">
        <f t="shared" ref="K24:K25" si="8">(F24-G24)/(G24*0.075)</f>
        <v>0.30747496465637669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19.600000000000001</v>
      </c>
      <c r="G25" s="58">
        <v>19.430209483348939</v>
      </c>
      <c r="H25" s="36">
        <f t="shared" si="7"/>
        <v>1.4572657112511704</v>
      </c>
      <c r="I25" s="77"/>
      <c r="J25" s="42">
        <f t="shared" si="1"/>
        <v>0.87384810131134838</v>
      </c>
      <c r="K25" s="41">
        <f t="shared" si="8"/>
        <v>0.11651308017484645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 t="s">
        <v>153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 t="s">
        <v>153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98.1</v>
      </c>
      <c r="G28" s="36">
        <v>97.514703739558286</v>
      </c>
      <c r="H28" s="36">
        <f>G28*0.05</f>
        <v>4.8757351869779146</v>
      </c>
      <c r="I28" s="77"/>
      <c r="J28" s="42">
        <f t="shared" si="1"/>
        <v>0.60021334013885186</v>
      </c>
      <c r="K28" s="41">
        <f>(F28-G28)/(G28*0.05)</f>
        <v>0.12004266802777036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113.9</v>
      </c>
      <c r="G29" s="36">
        <v>113.7356149138563</v>
      </c>
      <c r="H29" s="36">
        <f t="shared" ref="H29:H30" si="9">G29*0.05</f>
        <v>5.6867807456928148</v>
      </c>
      <c r="I29" s="77"/>
      <c r="J29" s="42">
        <f t="shared" si="1"/>
        <v>0.14453263937440874</v>
      </c>
      <c r="K29" s="41">
        <f t="shared" ref="K29:K30" si="10">(F29-G29)/(G29*0.05)</f>
        <v>2.8906527874881748E-2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152</v>
      </c>
      <c r="G30" s="36">
        <v>151.91726126039916</v>
      </c>
      <c r="H30" s="36">
        <f t="shared" si="9"/>
        <v>7.5958630630199586</v>
      </c>
      <c r="I30" s="77"/>
      <c r="J30" s="42">
        <f t="shared" si="1"/>
        <v>5.446302738371555E-2</v>
      </c>
      <c r="K30" s="41">
        <f t="shared" si="10"/>
        <v>1.0892605476743108E-2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 t="s">
        <v>153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 t="s">
        <v>153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>
        <v>54.7</v>
      </c>
      <c r="G33" s="70" t="s">
        <v>86</v>
      </c>
      <c r="H33" s="70" t="s">
        <v>117</v>
      </c>
      <c r="I33" s="78">
        <v>4</v>
      </c>
      <c r="J33" s="78">
        <v>4</v>
      </c>
      <c r="K33" s="41">
        <v>0.57999999999999996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>
        <f t="shared" ref="R33:R72" si="11">F33</f>
        <v>54.7</v>
      </c>
      <c r="S33" s="70" t="s">
        <v>207</v>
      </c>
      <c r="T33" s="70" t="s">
        <v>160</v>
      </c>
      <c r="U33" s="67" t="s">
        <v>158</v>
      </c>
      <c r="V33" s="78">
        <f>((R33-S33)/S33)*100</f>
        <v>3.5200605601816792</v>
      </c>
      <c r="W33" s="41">
        <f>(R33-S33)/T33</f>
        <v>0.88655862726406076</v>
      </c>
    </row>
    <row r="34" spans="1:23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78.400000000000006</v>
      </c>
      <c r="G34" s="70" t="s">
        <v>87</v>
      </c>
      <c r="H34" s="70" t="s">
        <v>118</v>
      </c>
      <c r="I34" s="78">
        <v>4</v>
      </c>
      <c r="J34" s="78">
        <v>2</v>
      </c>
      <c r="K34" s="41">
        <v>0.31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si="11"/>
        <v>78.400000000000006</v>
      </c>
      <c r="S34" s="70" t="s">
        <v>208</v>
      </c>
      <c r="T34" s="70" t="s">
        <v>161</v>
      </c>
      <c r="U34" s="67" t="s">
        <v>158</v>
      </c>
      <c r="V34" s="78">
        <f t="shared" ref="V34:V72" si="12">((R34-S34)/S34)*100</f>
        <v>1.5149553282403232</v>
      </c>
      <c r="W34" s="41">
        <f t="shared" ref="W34:W72" si="13">(R34-S34)/T34</f>
        <v>0.52750225428313868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100</v>
      </c>
      <c r="G35" s="70" t="s">
        <v>88</v>
      </c>
      <c r="H35" s="70" t="s">
        <v>119</v>
      </c>
      <c r="I35" s="78">
        <v>4</v>
      </c>
      <c r="J35" s="78">
        <v>1.4713343480466796</v>
      </c>
      <c r="K35" s="41">
        <v>0.2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11"/>
        <v>100</v>
      </c>
      <c r="S35" s="70" t="s">
        <v>209</v>
      </c>
      <c r="T35" s="70" t="s">
        <v>162</v>
      </c>
      <c r="U35" s="67" t="s">
        <v>158</v>
      </c>
      <c r="V35" s="78">
        <f t="shared" si="12"/>
        <v>2.0199959192001673</v>
      </c>
      <c r="W35" s="41">
        <f t="shared" si="13"/>
        <v>0.83827265029636067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34.4</v>
      </c>
      <c r="G36" s="70">
        <v>30.241951915797795</v>
      </c>
      <c r="H36" s="70"/>
      <c r="I36" s="78"/>
      <c r="J36" s="78"/>
      <c r="K36" s="41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11"/>
        <v>34.4</v>
      </c>
      <c r="S36" s="70" t="s">
        <v>210</v>
      </c>
      <c r="T36" s="70" t="s">
        <v>163</v>
      </c>
      <c r="U36" s="67" t="s">
        <v>158</v>
      </c>
      <c r="V36" s="78">
        <f t="shared" si="12"/>
        <v>-1.601830663615567</v>
      </c>
      <c r="W36" s="41">
        <f t="shared" si="13"/>
        <v>-0.24454148471615819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29.3</v>
      </c>
      <c r="G37" s="70">
        <v>26.30857507937332</v>
      </c>
      <c r="H37" s="70"/>
      <c r="I37" s="78"/>
      <c r="J37" s="78"/>
      <c r="K37" s="41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11"/>
        <v>29.3</v>
      </c>
      <c r="S37" s="70" t="s">
        <v>211</v>
      </c>
      <c r="T37" s="70" t="s">
        <v>164</v>
      </c>
      <c r="U37" s="67" t="s">
        <v>158</v>
      </c>
      <c r="V37" s="78">
        <f t="shared" si="12"/>
        <v>-4.1543997383055267</v>
      </c>
      <c r="W37" s="41">
        <f t="shared" si="13"/>
        <v>-0.42631755622692163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29</v>
      </c>
      <c r="G38" s="70">
        <v>24.694212061323526</v>
      </c>
      <c r="H38" s="70"/>
      <c r="I38" s="78"/>
      <c r="J38" s="78"/>
      <c r="K38" s="41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11"/>
        <v>29</v>
      </c>
      <c r="S38" s="70" t="s">
        <v>212</v>
      </c>
      <c r="T38" s="70" t="s">
        <v>165</v>
      </c>
      <c r="U38" s="67" t="s">
        <v>158</v>
      </c>
      <c r="V38" s="78">
        <f t="shared" si="12"/>
        <v>-8.4884821710318743</v>
      </c>
      <c r="W38" s="41">
        <f t="shared" si="13"/>
        <v>-0.58465550967181079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190.3</v>
      </c>
      <c r="G39" s="70">
        <v>192.93104114509083</v>
      </c>
      <c r="H39" s="70"/>
      <c r="I39" s="78"/>
      <c r="J39" s="78"/>
      <c r="K39" s="41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11"/>
        <v>190.3</v>
      </c>
      <c r="S39" s="70" t="s">
        <v>213</v>
      </c>
      <c r="T39" s="70" t="s">
        <v>166</v>
      </c>
      <c r="U39" s="67" t="s">
        <v>158</v>
      </c>
      <c r="V39" s="78">
        <f t="shared" si="12"/>
        <v>3.9890710382513723</v>
      </c>
      <c r="W39" s="41">
        <v>0.62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164.2</v>
      </c>
      <c r="G40" s="70">
        <v>176.29020253430878</v>
      </c>
      <c r="H40" s="70"/>
      <c r="I40" s="78"/>
      <c r="J40" s="78"/>
      <c r="K40" s="41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11"/>
        <v>164.2</v>
      </c>
      <c r="S40" s="70" t="s">
        <v>214</v>
      </c>
      <c r="T40" s="70" t="s">
        <v>167</v>
      </c>
      <c r="U40" s="67" t="s">
        <v>158</v>
      </c>
      <c r="V40" s="78">
        <f t="shared" si="12"/>
        <v>1.9875776397515457</v>
      </c>
      <c r="W40" s="41">
        <v>0.43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204</v>
      </c>
      <c r="G41" s="70">
        <v>214.02387340018916</v>
      </c>
      <c r="H41" s="70"/>
      <c r="I41" s="78"/>
      <c r="J41" s="78"/>
      <c r="K41" s="41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11"/>
        <v>204</v>
      </c>
      <c r="S41" s="70" t="s">
        <v>215</v>
      </c>
      <c r="T41" s="70" t="s">
        <v>168</v>
      </c>
      <c r="U41" s="67" t="s">
        <v>158</v>
      </c>
      <c r="V41" s="78">
        <f t="shared" si="12"/>
        <v>4.4012282497441113</v>
      </c>
      <c r="W41" s="41">
        <f t="shared" si="13"/>
        <v>0.77898550724637639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96.2</v>
      </c>
      <c r="G42" s="70">
        <v>110.57247603623772</v>
      </c>
      <c r="H42" s="70"/>
      <c r="I42" s="78"/>
      <c r="J42" s="78"/>
      <c r="K42" s="41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11"/>
        <v>96.2</v>
      </c>
      <c r="S42" s="70" t="s">
        <v>216</v>
      </c>
      <c r="T42" s="70" t="s">
        <v>169</v>
      </c>
      <c r="U42" s="67" t="s">
        <v>158</v>
      </c>
      <c r="V42" s="78">
        <f t="shared" si="12"/>
        <v>4.1802035954082735</v>
      </c>
      <c r="W42" s="41">
        <f t="shared" si="13"/>
        <v>1.0483432916892992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257</v>
      </c>
      <c r="G43" s="70">
        <v>127.91645230446296</v>
      </c>
      <c r="H43" s="70"/>
      <c r="I43" s="78"/>
      <c r="J43" s="78"/>
      <c r="K43" s="41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114</v>
      </c>
      <c r="S43" s="70" t="s">
        <v>217</v>
      </c>
      <c r="T43" s="70" t="s">
        <v>170</v>
      </c>
      <c r="U43" s="67" t="s">
        <v>158</v>
      </c>
      <c r="V43" s="78">
        <f>((R43-S43)/S43)*100</f>
        <v>3.5422343324250734</v>
      </c>
      <c r="W43" s="41">
        <f t="shared" si="13"/>
        <v>0.94660194174757417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90.6</v>
      </c>
      <c r="G44" s="70">
        <v>104.55454867058305</v>
      </c>
      <c r="H44" s="70"/>
      <c r="I44" s="78"/>
      <c r="J44" s="78"/>
      <c r="K44" s="41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11"/>
        <v>90.6</v>
      </c>
      <c r="S44" s="70" t="s">
        <v>218</v>
      </c>
      <c r="T44" s="70" t="s">
        <v>171</v>
      </c>
      <c r="U44" s="67" t="s">
        <v>158</v>
      </c>
      <c r="V44" s="78">
        <f t="shared" si="12"/>
        <v>4.0064286534266964</v>
      </c>
      <c r="W44" s="41">
        <f t="shared" si="13"/>
        <v>1.1345903771131323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54.4</v>
      </c>
      <c r="G45" s="70" t="s">
        <v>86</v>
      </c>
      <c r="H45" s="70" t="s">
        <v>117</v>
      </c>
      <c r="I45" s="78">
        <v>4</v>
      </c>
      <c r="J45" s="78">
        <v>4</v>
      </c>
      <c r="K45" s="41">
        <v>0.5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11"/>
        <v>54.4</v>
      </c>
      <c r="S45" s="70" t="s">
        <v>219</v>
      </c>
      <c r="T45" s="70" t="s">
        <v>172</v>
      </c>
      <c r="U45" s="67" t="s">
        <v>158</v>
      </c>
      <c r="V45" s="78">
        <f t="shared" si="12"/>
        <v>1.9490254872563704</v>
      </c>
      <c r="W45" s="41">
        <f t="shared" si="13"/>
        <v>0.46846846846846807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150</v>
      </c>
      <c r="G46" s="36" t="s">
        <v>89</v>
      </c>
      <c r="H46" s="36" t="s">
        <v>120</v>
      </c>
      <c r="I46" s="77">
        <v>4</v>
      </c>
      <c r="J46" s="77">
        <v>1</v>
      </c>
      <c r="K46" s="41">
        <v>0.08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11"/>
        <v>150</v>
      </c>
      <c r="S46" s="36" t="s">
        <v>220</v>
      </c>
      <c r="T46" s="36" t="s">
        <v>173</v>
      </c>
      <c r="U46" s="19" t="s">
        <v>158</v>
      </c>
      <c r="V46" s="77">
        <f t="shared" si="12"/>
        <v>0.46885465505692475</v>
      </c>
      <c r="W46" s="41">
        <f t="shared" si="13"/>
        <v>0.15466195315952025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139</v>
      </c>
      <c r="G47" s="36" t="s">
        <v>90</v>
      </c>
      <c r="H47" s="36" t="s">
        <v>121</v>
      </c>
      <c r="I47" s="77">
        <v>4</v>
      </c>
      <c r="J47" s="77">
        <v>0</v>
      </c>
      <c r="K47" s="41">
        <v>0.03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11"/>
        <v>139</v>
      </c>
      <c r="S47" s="36" t="s">
        <v>221</v>
      </c>
      <c r="T47" s="36" t="s">
        <v>174</v>
      </c>
      <c r="U47" s="19" t="s">
        <v>158</v>
      </c>
      <c r="V47" s="77">
        <f t="shared" si="12"/>
        <v>7.1994240460759043E-2</v>
      </c>
      <c r="W47" s="41">
        <f t="shared" si="13"/>
        <v>2.5214321734743902E-2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79.900000000000006</v>
      </c>
      <c r="G48" s="36" t="s">
        <v>91</v>
      </c>
      <c r="H48" s="36" t="s">
        <v>122</v>
      </c>
      <c r="I48" s="77">
        <v>4</v>
      </c>
      <c r="J48" s="77">
        <v>0</v>
      </c>
      <c r="K48" s="41">
        <v>-0.05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11"/>
        <v>79.900000000000006</v>
      </c>
      <c r="S48" s="36" t="s">
        <v>222</v>
      </c>
      <c r="T48" s="36" t="s">
        <v>175</v>
      </c>
      <c r="U48" s="19" t="s">
        <v>158</v>
      </c>
      <c r="V48" s="77">
        <f t="shared" si="12"/>
        <v>-1.2849023968371536</v>
      </c>
      <c r="W48" s="41">
        <f t="shared" si="13"/>
        <v>-0.3542234332425041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29.4</v>
      </c>
      <c r="G49" s="36" t="s">
        <v>92</v>
      </c>
      <c r="H49" s="36" t="s">
        <v>123</v>
      </c>
      <c r="I49" s="77">
        <v>4</v>
      </c>
      <c r="J49" s="77">
        <v>-1</v>
      </c>
      <c r="K49" s="41">
        <v>-0.09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11"/>
        <v>29.4</v>
      </c>
      <c r="S49" s="36" t="s">
        <v>223</v>
      </c>
      <c r="T49" s="36" t="s">
        <v>176</v>
      </c>
      <c r="U49" s="19" t="s">
        <v>158</v>
      </c>
      <c r="V49" s="77">
        <f t="shared" si="12"/>
        <v>-3.2258064516129044</v>
      </c>
      <c r="W49" s="41">
        <f t="shared" si="13"/>
        <v>-0.49519959575543221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60.5</v>
      </c>
      <c r="G50" s="36" t="s">
        <v>93</v>
      </c>
      <c r="H50" s="36" t="s">
        <v>124</v>
      </c>
      <c r="I50" s="77">
        <v>4</v>
      </c>
      <c r="J50" s="77">
        <v>-6</v>
      </c>
      <c r="K50" s="41">
        <v>-0.79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11"/>
        <v>60.5</v>
      </c>
      <c r="S50" s="36" t="s">
        <v>224</v>
      </c>
      <c r="T50" s="36" t="s">
        <v>177</v>
      </c>
      <c r="U50" s="19" t="s">
        <v>158</v>
      </c>
      <c r="V50" s="77">
        <f t="shared" si="12"/>
        <v>-3.5702900860694964</v>
      </c>
      <c r="W50" s="41">
        <f t="shared" si="13"/>
        <v>-0.59212265397832464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101</v>
      </c>
      <c r="G51" s="36" t="s">
        <v>94</v>
      </c>
      <c r="H51" s="36" t="s">
        <v>125</v>
      </c>
      <c r="I51" s="77">
        <v>4</v>
      </c>
      <c r="J51" s="77">
        <v>-7</v>
      </c>
      <c r="K51" s="41">
        <v>-0.88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11"/>
        <v>101</v>
      </c>
      <c r="S51" s="36" t="s">
        <v>112</v>
      </c>
      <c r="T51" s="36" t="s">
        <v>178</v>
      </c>
      <c r="U51" s="19" t="s">
        <v>158</v>
      </c>
      <c r="V51" s="77">
        <f t="shared" si="12"/>
        <v>-4.3560606060606011</v>
      </c>
      <c r="W51" s="41">
        <f t="shared" si="13"/>
        <v>-0.96537250786988349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109</v>
      </c>
      <c r="G52" s="36" t="s">
        <v>95</v>
      </c>
      <c r="H52" s="36" t="s">
        <v>126</v>
      </c>
      <c r="I52" s="77">
        <v>4</v>
      </c>
      <c r="J52" s="77">
        <v>-6</v>
      </c>
      <c r="K52" s="41">
        <v>-0.82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11"/>
        <v>109</v>
      </c>
      <c r="S52" s="36" t="s">
        <v>225</v>
      </c>
      <c r="T52" s="36" t="s">
        <v>179</v>
      </c>
      <c r="U52" s="19" t="s">
        <v>158</v>
      </c>
      <c r="V52" s="77">
        <f t="shared" si="12"/>
        <v>-6.9965870307167259</v>
      </c>
      <c r="W52" s="41">
        <f t="shared" si="13"/>
        <v>-1.9394512771996224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 t="s">
        <v>275</v>
      </c>
      <c r="G53" s="36" t="s">
        <v>96</v>
      </c>
      <c r="H53" s="36" t="s">
        <v>127</v>
      </c>
      <c r="I53" s="77">
        <v>4</v>
      </c>
      <c r="J53" s="77">
        <v>-4</v>
      </c>
      <c r="K53" s="41">
        <v>-0.6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 t="str">
        <f t="shared" si="11"/>
        <v>43,7</v>
      </c>
      <c r="S53" s="36" t="s">
        <v>226</v>
      </c>
      <c r="T53" s="36" t="s">
        <v>180</v>
      </c>
      <c r="U53" s="19" t="s">
        <v>158</v>
      </c>
      <c r="V53" s="77">
        <f t="shared" si="12"/>
        <v>-5.0825369244135459</v>
      </c>
      <c r="W53" s="41">
        <f t="shared" si="13"/>
        <v>-0.98567818028643484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110</v>
      </c>
      <c r="G54" s="36" t="s">
        <v>97</v>
      </c>
      <c r="H54" s="36" t="s">
        <v>128</v>
      </c>
      <c r="I54" s="77">
        <v>4</v>
      </c>
      <c r="J54" s="77">
        <v>-3</v>
      </c>
      <c r="K54" s="41">
        <v>-0.42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11"/>
        <v>110</v>
      </c>
      <c r="S54" s="36" t="s">
        <v>227</v>
      </c>
      <c r="T54" s="36" t="s">
        <v>181</v>
      </c>
      <c r="U54" s="19" t="s">
        <v>158</v>
      </c>
      <c r="V54" s="77">
        <f t="shared" si="12"/>
        <v>-2.7409372236958394</v>
      </c>
      <c r="W54" s="41">
        <f t="shared" si="13"/>
        <v>-0.73407530191806636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 t="s">
        <v>276</v>
      </c>
      <c r="G55" s="36" t="s">
        <v>98</v>
      </c>
      <c r="H55" s="36" t="s">
        <v>129</v>
      </c>
      <c r="I55" s="77">
        <v>4</v>
      </c>
      <c r="J55" s="77">
        <v>-11</v>
      </c>
      <c r="K55" s="41">
        <v>-0.84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 t="str">
        <f t="shared" si="11"/>
        <v>21,4</v>
      </c>
      <c r="S55" s="36" t="s">
        <v>228</v>
      </c>
      <c r="T55" s="36" t="s">
        <v>182</v>
      </c>
      <c r="U55" s="19" t="s">
        <v>158</v>
      </c>
      <c r="V55" s="77">
        <f t="shared" si="12"/>
        <v>-17.438271604938283</v>
      </c>
      <c r="W55" s="41">
        <f t="shared" si="13"/>
        <v>-1.3976499690785416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61.2</v>
      </c>
      <c r="G56" s="36" t="s">
        <v>99</v>
      </c>
      <c r="H56" s="36" t="s">
        <v>130</v>
      </c>
      <c r="I56" s="77">
        <v>4</v>
      </c>
      <c r="J56" s="77">
        <v>-4</v>
      </c>
      <c r="K56" s="41">
        <v>-0.51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11"/>
        <v>61.2</v>
      </c>
      <c r="S56" s="36" t="s">
        <v>229</v>
      </c>
      <c r="T56" s="36" t="s">
        <v>183</v>
      </c>
      <c r="U56" s="19" t="s">
        <v>158</v>
      </c>
      <c r="V56" s="77">
        <f t="shared" si="12"/>
        <v>-2.1895477065686388</v>
      </c>
      <c r="W56" s="41">
        <f t="shared" si="13"/>
        <v>-0.6919191919191906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92</v>
      </c>
      <c r="G57" s="36" t="s">
        <v>100</v>
      </c>
      <c r="H57" s="36" t="s">
        <v>131</v>
      </c>
      <c r="I57" s="77">
        <v>4</v>
      </c>
      <c r="J57" s="77">
        <v>-6</v>
      </c>
      <c r="K57" s="41">
        <v>-0.83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11"/>
        <v>92</v>
      </c>
      <c r="S57" s="36" t="s">
        <v>230</v>
      </c>
      <c r="T57" s="36" t="s">
        <v>184</v>
      </c>
      <c r="U57" s="19" t="s">
        <v>158</v>
      </c>
      <c r="V57" s="77">
        <f t="shared" si="12"/>
        <v>-3.9565716671886477</v>
      </c>
      <c r="W57" s="41">
        <f t="shared" si="13"/>
        <v>-0.78794178794178926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95.4</v>
      </c>
      <c r="G58" s="36" t="s">
        <v>101</v>
      </c>
      <c r="H58" s="36" t="s">
        <v>132</v>
      </c>
      <c r="I58" s="77">
        <v>4</v>
      </c>
      <c r="J58" s="77">
        <v>-6</v>
      </c>
      <c r="K58" s="41">
        <v>-0.83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11"/>
        <v>95.4</v>
      </c>
      <c r="S58" s="36" t="s">
        <v>231</v>
      </c>
      <c r="T58" s="36" t="s">
        <v>185</v>
      </c>
      <c r="U58" s="19" t="s">
        <v>158</v>
      </c>
      <c r="V58" s="77">
        <f t="shared" si="12"/>
        <v>-4.1495026625138109</v>
      </c>
      <c r="W58" s="41">
        <f t="shared" si="13"/>
        <v>-0.74548736462093779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58.2</v>
      </c>
      <c r="G59" s="36" t="s">
        <v>102</v>
      </c>
      <c r="H59" s="36" t="s">
        <v>133</v>
      </c>
      <c r="I59" s="77">
        <v>4</v>
      </c>
      <c r="J59" s="77">
        <v>-4</v>
      </c>
      <c r="K59" s="41">
        <v>-0.59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11"/>
        <v>58.2</v>
      </c>
      <c r="S59" s="36" t="s">
        <v>232</v>
      </c>
      <c r="T59" s="36" t="s">
        <v>186</v>
      </c>
      <c r="U59" s="19" t="s">
        <v>158</v>
      </c>
      <c r="V59" s="77">
        <f t="shared" si="12"/>
        <v>-3.5945005797581491</v>
      </c>
      <c r="W59" s="41">
        <f t="shared" si="13"/>
        <v>-0.83590138674884229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170</v>
      </c>
      <c r="G60" s="36" t="s">
        <v>103</v>
      </c>
      <c r="H60" s="36" t="s">
        <v>134</v>
      </c>
      <c r="I60" s="77">
        <v>4</v>
      </c>
      <c r="J60" s="77">
        <v>-5</v>
      </c>
      <c r="K60" s="41">
        <v>-0.65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11"/>
        <v>170</v>
      </c>
      <c r="S60" s="36" t="s">
        <v>233</v>
      </c>
      <c r="T60" s="36" t="s">
        <v>187</v>
      </c>
      <c r="U60" s="19" t="s">
        <v>158</v>
      </c>
      <c r="V60" s="77">
        <f t="shared" si="12"/>
        <v>-2.8016009148084651</v>
      </c>
      <c r="W60" s="41">
        <f t="shared" si="13"/>
        <v>-0.71836974050725788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58.2</v>
      </c>
      <c r="G61" s="36" t="s">
        <v>104</v>
      </c>
      <c r="H61" s="36" t="s">
        <v>135</v>
      </c>
      <c r="I61" s="77">
        <v>4</v>
      </c>
      <c r="J61" s="77">
        <v>-6</v>
      </c>
      <c r="K61" s="41">
        <v>-0.79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11"/>
        <v>58.2</v>
      </c>
      <c r="S61" s="36" t="s">
        <v>234</v>
      </c>
      <c r="T61" s="36" t="s">
        <v>188</v>
      </c>
      <c r="U61" s="19" t="s">
        <v>158</v>
      </c>
      <c r="V61" s="77">
        <f t="shared" si="12"/>
        <v>-4.5745204131824879</v>
      </c>
      <c r="W61" s="41">
        <f t="shared" si="13"/>
        <v>-0.79600570613409394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8.27</v>
      </c>
      <c r="G62" s="36">
        <v>8.3640900111655085</v>
      </c>
      <c r="H62" s="36" t="s">
        <v>150</v>
      </c>
      <c r="I62" s="77">
        <v>4</v>
      </c>
      <c r="J62" s="36">
        <f>F62-G62</f>
        <v>-9.4090011165508969E-2</v>
      </c>
      <c r="K62" s="41">
        <f>(F62-G62)/0.15</f>
        <v>-0.6272667411033932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11"/>
        <v>8.27</v>
      </c>
      <c r="S62" s="36">
        <v>8.357999943881671</v>
      </c>
      <c r="T62" s="36">
        <v>7.9409177078829649E-2</v>
      </c>
      <c r="U62" s="19" t="s">
        <v>158</v>
      </c>
      <c r="V62" s="36">
        <f>R62-S62</f>
        <v>-8.7999943881671427E-2</v>
      </c>
      <c r="W62" s="41">
        <f t="shared" si="13"/>
        <v>-1.1081835515599627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3.73</v>
      </c>
      <c r="G63" s="36">
        <v>3.866519805982215</v>
      </c>
      <c r="H63" s="36" t="s">
        <v>150</v>
      </c>
      <c r="I63" s="77">
        <v>4</v>
      </c>
      <c r="J63" s="36">
        <f t="shared" ref="J63:J70" si="14">F63-G63</f>
        <v>-0.13651980598221503</v>
      </c>
      <c r="K63" s="41">
        <f t="shared" ref="K63:K70" si="15">(F63-G63)/0.15</f>
        <v>-0.91013203988143354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11"/>
        <v>3.73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6">R63-S63</f>
        <v>-0.1376923077119292</v>
      </c>
      <c r="W63" s="41">
        <f t="shared" si="13"/>
        <v>-2.3596404930506556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16.690000000000001</v>
      </c>
      <c r="G64" s="36">
        <v>16.69650626298165</v>
      </c>
      <c r="H64" s="36" t="s">
        <v>150</v>
      </c>
      <c r="I64" s="77">
        <v>4</v>
      </c>
      <c r="J64" s="36">
        <f t="shared" si="14"/>
        <v>-6.5062629816488027E-3</v>
      </c>
      <c r="K64" s="41">
        <f t="shared" si="15"/>
        <v>-4.3375086544325356E-2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11"/>
        <v>16.690000000000001</v>
      </c>
      <c r="S64" s="36">
        <v>16.686669220914499</v>
      </c>
      <c r="T64" s="36">
        <v>0.1133033880030711</v>
      </c>
      <c r="U64" s="19" t="s">
        <v>158</v>
      </c>
      <c r="V64" s="36">
        <f t="shared" si="16"/>
        <v>3.3307790855019448E-3</v>
      </c>
      <c r="W64" s="41">
        <f t="shared" si="13"/>
        <v>2.9396994601888372E-2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10.01</v>
      </c>
      <c r="G65" s="36">
        <v>10.078694627137128</v>
      </c>
      <c r="H65" s="36" t="s">
        <v>150</v>
      </c>
      <c r="I65" s="77">
        <v>4</v>
      </c>
      <c r="J65" s="36">
        <f t="shared" si="14"/>
        <v>-6.8694627137128705E-2</v>
      </c>
      <c r="K65" s="41">
        <f t="shared" si="15"/>
        <v>-0.45796418091419139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11"/>
        <v>10.01</v>
      </c>
      <c r="S65" s="36">
        <v>10.070588239999999</v>
      </c>
      <c r="T65" s="36">
        <v>8.4510473000000003E-2</v>
      </c>
      <c r="U65" s="19" t="s">
        <v>158</v>
      </c>
      <c r="V65" s="36">
        <f t="shared" si="16"/>
        <v>-6.0588239999999516E-2</v>
      </c>
      <c r="W65" s="41">
        <f t="shared" si="13"/>
        <v>-0.71693173460287596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10.02</v>
      </c>
      <c r="G66" s="36">
        <v>10.100027975374001</v>
      </c>
      <c r="H66" s="36" t="s">
        <v>150</v>
      </c>
      <c r="I66" s="77">
        <v>4</v>
      </c>
      <c r="J66" s="36">
        <f t="shared" si="14"/>
        <v>-8.0027975374001414E-2</v>
      </c>
      <c r="K66" s="41">
        <f t="shared" si="15"/>
        <v>-0.53351983582667617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11"/>
        <v>10.02</v>
      </c>
      <c r="S66" s="36">
        <v>10.081711761974656</v>
      </c>
      <c r="T66" s="36">
        <v>7.4068248910736573E-2</v>
      </c>
      <c r="U66" s="19" t="s">
        <v>158</v>
      </c>
      <c r="V66" s="36">
        <f t="shared" si="16"/>
        <v>-6.1711761974656554E-2</v>
      </c>
      <c r="W66" s="41">
        <f t="shared" si="13"/>
        <v>-0.83317430723964525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3.84</v>
      </c>
      <c r="G67" s="36">
        <v>3.9629151068711499</v>
      </c>
      <c r="H67" s="36" t="s">
        <v>150</v>
      </c>
      <c r="I67" s="77">
        <v>4</v>
      </c>
      <c r="J67" s="36">
        <f t="shared" si="14"/>
        <v>-0.12291510687115004</v>
      </c>
      <c r="K67" s="41">
        <f t="shared" si="15"/>
        <v>-0.81943404580766699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11"/>
        <v>3.84</v>
      </c>
      <c r="S67" s="36">
        <v>3.9540000097229457</v>
      </c>
      <c r="T67" s="36">
        <v>6.1038150127150408E-2</v>
      </c>
      <c r="U67" s="19" t="s">
        <v>158</v>
      </c>
      <c r="V67" s="36">
        <f t="shared" si="16"/>
        <v>-0.11400000972294588</v>
      </c>
      <c r="W67" s="41">
        <f t="shared" si="13"/>
        <v>-1.8676845462300058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9.3699999999999992</v>
      </c>
      <c r="G68" s="36">
        <v>9.455897539951879</v>
      </c>
      <c r="H68" s="36" t="s">
        <v>150</v>
      </c>
      <c r="I68" s="77">
        <v>4</v>
      </c>
      <c r="J68" s="36">
        <f t="shared" si="14"/>
        <v>-8.5897539951879764E-2</v>
      </c>
      <c r="K68" s="41">
        <f t="shared" si="15"/>
        <v>-0.57265026634586513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11"/>
        <v>9.3699999999999992</v>
      </c>
      <c r="S68" s="36">
        <v>9.4352256738739779</v>
      </c>
      <c r="T68" s="36">
        <v>7.3220328884019525E-2</v>
      </c>
      <c r="U68" s="19" t="s">
        <v>158</v>
      </c>
      <c r="V68" s="36">
        <f t="shared" si="16"/>
        <v>-6.5225673873978707E-2</v>
      </c>
      <c r="W68" s="41">
        <f t="shared" si="13"/>
        <v>-0.89081372438651163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16.41</v>
      </c>
      <c r="G69" s="36">
        <v>16.399466708811619</v>
      </c>
      <c r="H69" s="36" t="s">
        <v>150</v>
      </c>
      <c r="I69" s="77">
        <v>4</v>
      </c>
      <c r="J69" s="36">
        <f t="shared" si="14"/>
        <v>1.0533291188380645E-2</v>
      </c>
      <c r="K69" s="41">
        <f t="shared" si="15"/>
        <v>7.0221941255870973E-2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11"/>
        <v>16.41</v>
      </c>
      <c r="S69" s="36">
        <v>16.400843843434167</v>
      </c>
      <c r="T69" s="36">
        <v>0.12195036770689485</v>
      </c>
      <c r="U69" s="19" t="s">
        <v>158</v>
      </c>
      <c r="V69" s="36">
        <f t="shared" si="16"/>
        <v>9.156156565833129E-3</v>
      </c>
      <c r="W69" s="41">
        <f t="shared" si="13"/>
        <v>7.5081008265918139E-2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10.66</v>
      </c>
      <c r="G70" s="36">
        <v>10.709940607893612</v>
      </c>
      <c r="H70" s="36" t="s">
        <v>150</v>
      </c>
      <c r="I70" s="77">
        <v>4</v>
      </c>
      <c r="J70" s="36">
        <f t="shared" si="14"/>
        <v>-4.994060789361221E-2</v>
      </c>
      <c r="K70" s="41">
        <f t="shared" si="15"/>
        <v>-0.33293738595741473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11"/>
        <v>10.66</v>
      </c>
      <c r="S70" s="36">
        <v>10.707333291057745</v>
      </c>
      <c r="T70" s="36">
        <v>7.5038990425411886E-2</v>
      </c>
      <c r="U70" s="19" t="s">
        <v>158</v>
      </c>
      <c r="V70" s="36">
        <f t="shared" si="16"/>
        <v>-4.7333291057745086E-2</v>
      </c>
      <c r="W70" s="41">
        <f t="shared" si="13"/>
        <v>-0.6307826210001316</v>
      </c>
    </row>
    <row r="71" spans="1:23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6.17</v>
      </c>
      <c r="G71" s="58" t="s">
        <v>105</v>
      </c>
      <c r="H71" s="58" t="s">
        <v>136</v>
      </c>
      <c r="I71" s="77">
        <v>4</v>
      </c>
      <c r="J71" s="42">
        <v>3.4540576794097841</v>
      </c>
      <c r="K71" s="41">
        <f>(F71-G71)/H71</f>
        <v>0.46054102392130458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11"/>
        <v>6.17</v>
      </c>
      <c r="S71" s="58" t="s">
        <v>235</v>
      </c>
      <c r="T71" s="36" t="s">
        <v>204</v>
      </c>
      <c r="U71" s="57" t="s">
        <v>158</v>
      </c>
      <c r="V71" s="77">
        <f t="shared" si="12"/>
        <v>2.7990669776741113</v>
      </c>
      <c r="W71" s="41">
        <f t="shared" si="13"/>
        <v>0.8960000000000008</v>
      </c>
    </row>
    <row r="72" spans="1:23" ht="15.75" thickBot="1" x14ac:dyDescent="0.3">
      <c r="A72" s="121" t="s">
        <v>17</v>
      </c>
      <c r="B72" s="112" t="s">
        <v>13</v>
      </c>
      <c r="C72" s="112">
        <v>69</v>
      </c>
      <c r="D72" s="119" t="s">
        <v>14</v>
      </c>
      <c r="E72" s="112" t="s">
        <v>15</v>
      </c>
      <c r="F72" s="112">
        <v>6.06</v>
      </c>
      <c r="G72" s="116" t="s">
        <v>106</v>
      </c>
      <c r="H72" s="116" t="s">
        <v>137</v>
      </c>
      <c r="I72" s="114">
        <v>4</v>
      </c>
      <c r="J72" s="115">
        <v>1.8145161290322522</v>
      </c>
      <c r="K72" s="43">
        <f>(F72-G72)/H72</f>
        <v>0.24193548387096694</v>
      </c>
      <c r="M72" s="121" t="s">
        <v>17</v>
      </c>
      <c r="N72" s="112" t="s">
        <v>13</v>
      </c>
      <c r="O72" s="112">
        <v>69</v>
      </c>
      <c r="P72" s="119" t="s">
        <v>14</v>
      </c>
      <c r="Q72" s="112" t="s">
        <v>15</v>
      </c>
      <c r="R72" s="113">
        <f t="shared" si="11"/>
        <v>6.06</v>
      </c>
      <c r="S72" s="116" t="s">
        <v>236</v>
      </c>
      <c r="T72" s="113" t="s">
        <v>205</v>
      </c>
      <c r="U72" s="112" t="s">
        <v>158</v>
      </c>
      <c r="V72" s="114">
        <f t="shared" si="12"/>
        <v>2.7466937945066112</v>
      </c>
      <c r="W72" s="43">
        <f t="shared" si="13"/>
        <v>0.85759661196400161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W57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928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91</v>
      </c>
      <c r="G14" s="70">
        <v>92.557198655393904</v>
      </c>
      <c r="H14" s="70">
        <f>G14*0.04</f>
        <v>3.7022879462157561</v>
      </c>
      <c r="I14" s="67"/>
      <c r="J14" s="71">
        <f>((F14-G14)/G14)*100</f>
        <v>-1.682417659583257</v>
      </c>
      <c r="K14" s="41">
        <f>(F14-G14)/(G14*0.04)</f>
        <v>-0.42060441489581429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141.1</v>
      </c>
      <c r="G15" s="70">
        <v>139.78</v>
      </c>
      <c r="H15" s="70">
        <f>1</f>
        <v>1</v>
      </c>
      <c r="I15" s="67"/>
      <c r="J15" s="96">
        <f>F15-G15</f>
        <v>1.3199999999999932</v>
      </c>
      <c r="K15" s="41">
        <f>(F15-G15)/1</f>
        <v>1.3199999999999932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5.32</v>
      </c>
      <c r="G16" s="70">
        <v>5.2672365675694959</v>
      </c>
      <c r="H16" s="70">
        <f>((12.5-0.53*G16)/200)*G16</f>
        <v>0.2556812656674291</v>
      </c>
      <c r="I16" s="67"/>
      <c r="J16" s="71">
        <f t="shared" ref="J16:J30" si="0">((F16-G16)/G16)*100</f>
        <v>1.0017289285119668</v>
      </c>
      <c r="K16" s="41">
        <f>(F16-G16)/((12.5-0.53*G16)/2/100*G16)</f>
        <v>0.2063640927807949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/>
      <c r="G17" s="70"/>
      <c r="H17" s="70"/>
      <c r="I17" s="67"/>
      <c r="J17" s="71"/>
      <c r="K17" s="73"/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3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14.54</v>
      </c>
      <c r="G19" s="70">
        <v>14.190388706426814</v>
      </c>
      <c r="H19" s="70">
        <f>((12.5-0.53*G19)/200)*G19</f>
        <v>0.3532763953070388</v>
      </c>
      <c r="I19" s="67"/>
      <c r="J19" s="71">
        <f t="shared" si="0"/>
        <v>2.4637189354428757</v>
      </c>
      <c r="K19" s="41">
        <f t="shared" ref="K19" si="1">(F19-G19)/((12.5-0.53*G19)/2/100*G19)</f>
        <v>0.98962539874573663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/>
      <c r="G20" s="70"/>
      <c r="H20" s="70"/>
      <c r="I20" s="67"/>
      <c r="J20" s="71"/>
      <c r="K20" s="73"/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3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6.46</v>
      </c>
      <c r="G22" s="70">
        <v>8.535924125072988</v>
      </c>
      <c r="H22" s="70">
        <f>G22*0.075</f>
        <v>0.64019430938047406</v>
      </c>
      <c r="I22" s="67"/>
      <c r="J22" s="71">
        <f t="shared" si="0"/>
        <v>-24.319852129135899</v>
      </c>
      <c r="K22" s="99">
        <f>(F22-G22)/(G22*0.075)</f>
        <v>-3.2426469505514537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4.9000000000000004</v>
      </c>
      <c r="G23" s="58">
        <v>5.4196722247039766</v>
      </c>
      <c r="H23" s="36">
        <f t="shared" ref="H23:H25" si="2">G23*0.075</f>
        <v>0.40647541685279825</v>
      </c>
      <c r="I23" s="19"/>
      <c r="J23" s="42">
        <f t="shared" si="0"/>
        <v>-9.5886282999773247</v>
      </c>
      <c r="K23" s="41">
        <f>(F23-G23)/(G23*0.075)</f>
        <v>-1.27848377333031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12.9</v>
      </c>
      <c r="G24" s="58">
        <v>12.955181985996306</v>
      </c>
      <c r="H24" s="36">
        <f t="shared" si="2"/>
        <v>0.97163864894972296</v>
      </c>
      <c r="I24" s="77"/>
      <c r="J24" s="42">
        <f t="shared" si="0"/>
        <v>-0.42594527854532765</v>
      </c>
      <c r="K24" s="41">
        <f t="shared" ref="K24:K25" si="3">(F24-G24)/(G24*0.075)</f>
        <v>-5.679270380604369E-2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19.3</v>
      </c>
      <c r="G25" s="58">
        <v>19.235157187377098</v>
      </c>
      <c r="H25" s="36">
        <f t="shared" si="2"/>
        <v>1.4426367890532823</v>
      </c>
      <c r="I25" s="77"/>
      <c r="J25" s="42">
        <f t="shared" si="0"/>
        <v>0.33710570696794379</v>
      </c>
      <c r="K25" s="41">
        <f t="shared" si="3"/>
        <v>4.4947427595725835E-2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>
        <v>0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>
        <v>0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90</v>
      </c>
      <c r="G28" s="36">
        <v>97.415553049431622</v>
      </c>
      <c r="H28" s="36">
        <f>G28*0.05</f>
        <v>4.8707776524715811</v>
      </c>
      <c r="I28" s="77"/>
      <c r="J28" s="42">
        <f t="shared" si="0"/>
        <v>-7.612288610288692</v>
      </c>
      <c r="K28" s="41">
        <f>(F28-G28)/(G28*0.05)</f>
        <v>-1.5224577220577384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113.9</v>
      </c>
      <c r="G29" s="36">
        <v>113.93592420394762</v>
      </c>
      <c r="H29" s="36">
        <f t="shared" ref="H29:H30" si="4">G29*0.05</f>
        <v>5.6967962101973812</v>
      </c>
      <c r="I29" s="77"/>
      <c r="J29" s="42">
        <f t="shared" si="0"/>
        <v>-3.15301817215356E-2</v>
      </c>
      <c r="K29" s="41">
        <f t="shared" ref="K29:K30" si="5">(F29-G29)/(G29*0.05)</f>
        <v>-6.3060363443071202E-3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151.19999999999999</v>
      </c>
      <c r="G30" s="36">
        <v>151.16717603363617</v>
      </c>
      <c r="H30" s="36">
        <f t="shared" si="4"/>
        <v>7.5583588016818091</v>
      </c>
      <c r="I30" s="77"/>
      <c r="J30" s="42">
        <f t="shared" si="0"/>
        <v>2.1713686281020293E-2</v>
      </c>
      <c r="K30" s="41">
        <f t="shared" si="5"/>
        <v>4.3427372562040581E-3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>
        <v>0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>
        <v>0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59" t="s">
        <v>22</v>
      </c>
      <c r="B33" s="60" t="s">
        <v>13</v>
      </c>
      <c r="C33" s="60">
        <v>70</v>
      </c>
      <c r="D33" s="61" t="s">
        <v>28</v>
      </c>
      <c r="E33" s="60" t="s">
        <v>24</v>
      </c>
      <c r="F33" s="60">
        <v>26.2</v>
      </c>
      <c r="G33" s="69" t="s">
        <v>107</v>
      </c>
      <c r="H33" s="69" t="s">
        <v>138</v>
      </c>
      <c r="I33" s="87">
        <v>4</v>
      </c>
      <c r="J33" s="87">
        <v>-11</v>
      </c>
      <c r="K33" s="41">
        <v>-1.47</v>
      </c>
      <c r="M33" s="59" t="s">
        <v>22</v>
      </c>
      <c r="N33" s="60" t="s">
        <v>13</v>
      </c>
      <c r="O33" s="60">
        <v>70</v>
      </c>
      <c r="P33" s="61" t="s">
        <v>28</v>
      </c>
      <c r="Q33" s="60" t="s">
        <v>24</v>
      </c>
      <c r="R33" s="69">
        <f t="shared" ref="R33:R38" si="6">F33</f>
        <v>26.2</v>
      </c>
      <c r="S33" s="69" t="s">
        <v>237</v>
      </c>
      <c r="T33" s="69" t="s">
        <v>206</v>
      </c>
      <c r="U33" s="60" t="s">
        <v>159</v>
      </c>
      <c r="V33" s="78">
        <f t="shared" ref="V33:V48" si="7">((R33-S33)/S33)*100</f>
        <v>-7.0921985815602842</v>
      </c>
      <c r="W33" s="41">
        <f t="shared" ref="W33:W57" si="8">(R33-S33)/T33</f>
        <v>-0.96292729898892637</v>
      </c>
    </row>
    <row r="34" spans="1:23" x14ac:dyDescent="0.25">
      <c r="A34" s="59" t="s">
        <v>16</v>
      </c>
      <c r="B34" s="60" t="s">
        <v>13</v>
      </c>
      <c r="C34" s="60">
        <v>71</v>
      </c>
      <c r="D34" s="61" t="s">
        <v>28</v>
      </c>
      <c r="E34" s="60" t="s">
        <v>24</v>
      </c>
      <c r="F34" s="60">
        <v>80</v>
      </c>
      <c r="G34" s="69" t="s">
        <v>108</v>
      </c>
      <c r="H34" s="69" t="s">
        <v>139</v>
      </c>
      <c r="I34" s="87">
        <v>4</v>
      </c>
      <c r="J34" s="87">
        <v>-2</v>
      </c>
      <c r="K34" s="41">
        <v>-0.32</v>
      </c>
      <c r="M34" s="59" t="s">
        <v>16</v>
      </c>
      <c r="N34" s="60" t="s">
        <v>13</v>
      </c>
      <c r="O34" s="60">
        <v>71</v>
      </c>
      <c r="P34" s="61" t="s">
        <v>28</v>
      </c>
      <c r="Q34" s="60" t="s">
        <v>24</v>
      </c>
      <c r="R34" s="69">
        <f t="shared" si="6"/>
        <v>80</v>
      </c>
      <c r="S34" s="69" t="s">
        <v>238</v>
      </c>
      <c r="T34" s="69" t="s">
        <v>189</v>
      </c>
      <c r="U34" s="60" t="s">
        <v>159</v>
      </c>
      <c r="V34" s="78">
        <f t="shared" si="7"/>
        <v>-2.7710257656781736</v>
      </c>
      <c r="W34" s="41">
        <f t="shared" si="8"/>
        <v>-0.46540110226576875</v>
      </c>
    </row>
    <row r="35" spans="1:23" x14ac:dyDescent="0.25">
      <c r="A35" s="59" t="s">
        <v>12</v>
      </c>
      <c r="B35" s="60" t="s">
        <v>13</v>
      </c>
      <c r="C35" s="60">
        <v>72</v>
      </c>
      <c r="D35" s="61" t="s">
        <v>28</v>
      </c>
      <c r="E35" s="60" t="s">
        <v>24</v>
      </c>
      <c r="F35" s="60">
        <v>148</v>
      </c>
      <c r="G35" s="69" t="s">
        <v>109</v>
      </c>
      <c r="H35" s="69" t="s">
        <v>140</v>
      </c>
      <c r="I35" s="87">
        <v>4</v>
      </c>
      <c r="J35" s="87">
        <v>-1</v>
      </c>
      <c r="K35" s="41">
        <v>-0.19</v>
      </c>
      <c r="M35" s="59" t="s">
        <v>12</v>
      </c>
      <c r="N35" s="60" t="s">
        <v>13</v>
      </c>
      <c r="O35" s="60">
        <v>72</v>
      </c>
      <c r="P35" s="61" t="s">
        <v>28</v>
      </c>
      <c r="Q35" s="60" t="s">
        <v>24</v>
      </c>
      <c r="R35" s="69">
        <f t="shared" si="6"/>
        <v>148</v>
      </c>
      <c r="S35" s="69" t="s">
        <v>239</v>
      </c>
      <c r="T35" s="69" t="s">
        <v>190</v>
      </c>
      <c r="U35" s="60" t="s">
        <v>159</v>
      </c>
      <c r="V35" s="78">
        <f t="shared" si="7"/>
        <v>-1.9867549668874174</v>
      </c>
      <c r="W35" s="41">
        <f t="shared" si="8"/>
        <v>-0.35608308605341243</v>
      </c>
    </row>
    <row r="36" spans="1:23" x14ac:dyDescent="0.25">
      <c r="A36" s="59" t="s">
        <v>17</v>
      </c>
      <c r="B36" s="60" t="s">
        <v>13</v>
      </c>
      <c r="C36" s="60">
        <v>73</v>
      </c>
      <c r="D36" s="61" t="s">
        <v>28</v>
      </c>
      <c r="E36" s="60" t="s">
        <v>24</v>
      </c>
      <c r="F36" s="60">
        <v>77.5</v>
      </c>
      <c r="G36" s="69" t="s">
        <v>91</v>
      </c>
      <c r="H36" s="69" t="s">
        <v>141</v>
      </c>
      <c r="I36" s="87">
        <v>4</v>
      </c>
      <c r="J36" s="87">
        <v>-3</v>
      </c>
      <c r="K36" s="91">
        <v>-0.45</v>
      </c>
      <c r="M36" s="59" t="s">
        <v>17</v>
      </c>
      <c r="N36" s="60" t="s">
        <v>13</v>
      </c>
      <c r="O36" s="60">
        <v>73</v>
      </c>
      <c r="P36" s="61" t="s">
        <v>28</v>
      </c>
      <c r="Q36" s="60" t="s">
        <v>24</v>
      </c>
      <c r="R36" s="69">
        <f t="shared" si="6"/>
        <v>77.5</v>
      </c>
      <c r="S36" s="69" t="s">
        <v>240</v>
      </c>
      <c r="T36" s="69" t="s">
        <v>191</v>
      </c>
      <c r="U36" s="60" t="s">
        <v>159</v>
      </c>
      <c r="V36" s="78">
        <f t="shared" si="7"/>
        <v>-2.1958606764260411</v>
      </c>
      <c r="W36" s="41">
        <f t="shared" si="8"/>
        <v>-0.47632083219271693</v>
      </c>
    </row>
    <row r="37" spans="1:23" x14ac:dyDescent="0.25">
      <c r="A37" s="59" t="s">
        <v>12</v>
      </c>
      <c r="B37" s="60" t="s">
        <v>13</v>
      </c>
      <c r="C37" s="60">
        <v>74</v>
      </c>
      <c r="D37" s="61" t="s">
        <v>26</v>
      </c>
      <c r="E37" s="60" t="s">
        <v>24</v>
      </c>
      <c r="F37" s="60">
        <v>180</v>
      </c>
      <c r="G37" s="69" t="s">
        <v>95</v>
      </c>
      <c r="H37" s="69" t="s">
        <v>142</v>
      </c>
      <c r="I37" s="87">
        <v>4</v>
      </c>
      <c r="J37" s="87">
        <v>55</v>
      </c>
      <c r="K37" s="92">
        <v>7.34</v>
      </c>
      <c r="M37" s="59" t="s">
        <v>12</v>
      </c>
      <c r="N37" s="60" t="s">
        <v>13</v>
      </c>
      <c r="O37" s="60">
        <v>74</v>
      </c>
      <c r="P37" s="61" t="s">
        <v>26</v>
      </c>
      <c r="Q37" s="60" t="s">
        <v>24</v>
      </c>
      <c r="R37" s="69">
        <f t="shared" si="6"/>
        <v>180</v>
      </c>
      <c r="S37" s="69" t="s">
        <v>241</v>
      </c>
      <c r="T37" s="69" t="s">
        <v>192</v>
      </c>
      <c r="U37" s="60" t="s">
        <v>159</v>
      </c>
      <c r="V37" s="78">
        <f t="shared" si="7"/>
        <v>60.85790884718498</v>
      </c>
      <c r="W37" s="99">
        <f t="shared" si="8"/>
        <v>8.0544056771141328</v>
      </c>
    </row>
    <row r="38" spans="1:23" x14ac:dyDescent="0.25">
      <c r="A38" s="59" t="s">
        <v>27</v>
      </c>
      <c r="B38" s="60" t="s">
        <v>13</v>
      </c>
      <c r="C38" s="60">
        <v>75</v>
      </c>
      <c r="D38" s="61" t="s">
        <v>26</v>
      </c>
      <c r="E38" s="60" t="s">
        <v>24</v>
      </c>
      <c r="F38" s="60">
        <v>146</v>
      </c>
      <c r="G38" s="69" t="s">
        <v>110</v>
      </c>
      <c r="H38" s="69" t="s">
        <v>143</v>
      </c>
      <c r="I38" s="87">
        <v>4</v>
      </c>
      <c r="J38" s="87">
        <v>34</v>
      </c>
      <c r="K38" s="92">
        <v>4.54</v>
      </c>
      <c r="M38" s="59" t="s">
        <v>27</v>
      </c>
      <c r="N38" s="60" t="s">
        <v>13</v>
      </c>
      <c r="O38" s="60">
        <v>75</v>
      </c>
      <c r="P38" s="61" t="s">
        <v>26</v>
      </c>
      <c r="Q38" s="60" t="s">
        <v>24</v>
      </c>
      <c r="R38" s="69">
        <f t="shared" si="6"/>
        <v>146</v>
      </c>
      <c r="S38" s="69" t="s">
        <v>242</v>
      </c>
      <c r="T38" s="69" t="s">
        <v>193</v>
      </c>
      <c r="U38" s="60" t="s">
        <v>159</v>
      </c>
      <c r="V38" s="78">
        <f t="shared" si="7"/>
        <v>54.989384288747345</v>
      </c>
      <c r="W38" s="99">
        <f t="shared" si="8"/>
        <v>3.9153439153439149</v>
      </c>
    </row>
    <row r="39" spans="1:23" x14ac:dyDescent="0.25">
      <c r="A39" s="59" t="s">
        <v>25</v>
      </c>
      <c r="B39" s="60" t="s">
        <v>13</v>
      </c>
      <c r="C39" s="60">
        <v>76</v>
      </c>
      <c r="D39" s="61" t="s">
        <v>26</v>
      </c>
      <c r="E39" s="60" t="s">
        <v>24</v>
      </c>
      <c r="F39" s="60">
        <v>106</v>
      </c>
      <c r="G39" s="69" t="s">
        <v>111</v>
      </c>
      <c r="H39" s="69" t="s">
        <v>144</v>
      </c>
      <c r="I39" s="87">
        <v>4</v>
      </c>
      <c r="J39" s="87">
        <v>71</v>
      </c>
      <c r="K39" s="92">
        <v>9.4700000000000006</v>
      </c>
      <c r="M39" s="59" t="s">
        <v>25</v>
      </c>
      <c r="N39" s="60" t="s">
        <v>13</v>
      </c>
      <c r="O39" s="60">
        <v>76</v>
      </c>
      <c r="P39" s="61" t="s">
        <v>26</v>
      </c>
      <c r="Q39" s="60" t="s">
        <v>24</v>
      </c>
      <c r="R39" s="69">
        <f t="shared" ref="R39:R57" si="9">F39</f>
        <v>106</v>
      </c>
      <c r="S39" s="69" t="s">
        <v>243</v>
      </c>
      <c r="T39" s="69" t="s">
        <v>194</v>
      </c>
      <c r="U39" s="60" t="s">
        <v>159</v>
      </c>
      <c r="V39" s="78">
        <f t="shared" si="7"/>
        <v>64.54517230673703</v>
      </c>
      <c r="W39" s="99">
        <f t="shared" si="8"/>
        <v>6.2696019300361883</v>
      </c>
    </row>
    <row r="40" spans="1:23" x14ac:dyDescent="0.25">
      <c r="A40" s="59" t="s">
        <v>19</v>
      </c>
      <c r="B40" s="60" t="s">
        <v>13</v>
      </c>
      <c r="C40" s="60">
        <v>77</v>
      </c>
      <c r="D40" s="61" t="s">
        <v>26</v>
      </c>
      <c r="E40" s="60" t="s">
        <v>24</v>
      </c>
      <c r="F40" s="60">
        <v>100</v>
      </c>
      <c r="G40" s="69" t="s">
        <v>93</v>
      </c>
      <c r="H40" s="69" t="s">
        <v>124</v>
      </c>
      <c r="I40" s="87">
        <v>4</v>
      </c>
      <c r="J40" s="87">
        <v>56</v>
      </c>
      <c r="K40" s="92">
        <v>7.4</v>
      </c>
      <c r="M40" s="59" t="s">
        <v>19</v>
      </c>
      <c r="N40" s="60" t="s">
        <v>13</v>
      </c>
      <c r="O40" s="60">
        <v>77</v>
      </c>
      <c r="P40" s="61" t="s">
        <v>26</v>
      </c>
      <c r="Q40" s="60" t="s">
        <v>24</v>
      </c>
      <c r="R40" s="69">
        <f t="shared" si="9"/>
        <v>100</v>
      </c>
      <c r="S40" s="69" t="s">
        <v>244</v>
      </c>
      <c r="T40" s="69" t="s">
        <v>195</v>
      </c>
      <c r="U40" s="60" t="s">
        <v>159</v>
      </c>
      <c r="V40" s="78">
        <f t="shared" si="7"/>
        <v>58.528852251109711</v>
      </c>
      <c r="W40" s="99">
        <f t="shared" si="8"/>
        <v>6.6702800361336951</v>
      </c>
    </row>
    <row r="41" spans="1:23" x14ac:dyDescent="0.25">
      <c r="A41" s="59" t="s">
        <v>17</v>
      </c>
      <c r="B41" s="60" t="s">
        <v>13</v>
      </c>
      <c r="C41" s="60">
        <v>78</v>
      </c>
      <c r="D41" s="61" t="s">
        <v>26</v>
      </c>
      <c r="E41" s="60" t="s">
        <v>24</v>
      </c>
      <c r="F41" s="60">
        <v>132</v>
      </c>
      <c r="G41" s="69" t="s">
        <v>112</v>
      </c>
      <c r="H41" s="69" t="s">
        <v>145</v>
      </c>
      <c r="I41" s="87">
        <v>4</v>
      </c>
      <c r="J41" s="87">
        <v>25</v>
      </c>
      <c r="K41" s="92">
        <v>3.33</v>
      </c>
      <c r="M41" s="59" t="s">
        <v>17</v>
      </c>
      <c r="N41" s="60" t="s">
        <v>13</v>
      </c>
      <c r="O41" s="60">
        <v>78</v>
      </c>
      <c r="P41" s="61" t="s">
        <v>26</v>
      </c>
      <c r="Q41" s="60" t="s">
        <v>24</v>
      </c>
      <c r="R41" s="69">
        <f t="shared" si="9"/>
        <v>132</v>
      </c>
      <c r="S41" s="69" t="s">
        <v>245</v>
      </c>
      <c r="T41" s="69" t="s">
        <v>196</v>
      </c>
      <c r="U41" s="60" t="s">
        <v>159</v>
      </c>
      <c r="V41" s="78">
        <f t="shared" si="7"/>
        <v>31.212723658051701</v>
      </c>
      <c r="W41" s="99">
        <f t="shared" si="8"/>
        <v>5.1156728576083426</v>
      </c>
    </row>
    <row r="42" spans="1:23" x14ac:dyDescent="0.25">
      <c r="A42" s="59" t="s">
        <v>22</v>
      </c>
      <c r="B42" s="60" t="s">
        <v>13</v>
      </c>
      <c r="C42" s="60">
        <v>79</v>
      </c>
      <c r="D42" s="61" t="s">
        <v>23</v>
      </c>
      <c r="E42" s="60" t="s">
        <v>24</v>
      </c>
      <c r="F42" s="60">
        <v>55.4</v>
      </c>
      <c r="G42" s="69" t="s">
        <v>113</v>
      </c>
      <c r="H42" s="69" t="s">
        <v>146</v>
      </c>
      <c r="I42" s="87">
        <v>4</v>
      </c>
      <c r="J42" s="87">
        <v>0</v>
      </c>
      <c r="K42" s="91">
        <v>0.01</v>
      </c>
      <c r="M42" s="59" t="s">
        <v>22</v>
      </c>
      <c r="N42" s="60" t="s">
        <v>13</v>
      </c>
      <c r="O42" s="60">
        <v>79</v>
      </c>
      <c r="P42" s="61" t="s">
        <v>23</v>
      </c>
      <c r="Q42" s="60" t="s">
        <v>24</v>
      </c>
      <c r="R42" s="69">
        <f t="shared" si="9"/>
        <v>55.4</v>
      </c>
      <c r="S42" s="69" t="s">
        <v>246</v>
      </c>
      <c r="T42" s="69" t="s">
        <v>197</v>
      </c>
      <c r="U42" s="60" t="s">
        <v>159</v>
      </c>
      <c r="V42" s="78">
        <f t="shared" si="7"/>
        <v>0.92913098925122617</v>
      </c>
      <c r="W42" s="41">
        <f t="shared" si="8"/>
        <v>0.1688741721854298</v>
      </c>
    </row>
    <row r="43" spans="1:23" x14ac:dyDescent="0.25">
      <c r="A43" s="59" t="s">
        <v>16</v>
      </c>
      <c r="B43" s="60" t="s">
        <v>13</v>
      </c>
      <c r="C43" s="60">
        <v>80</v>
      </c>
      <c r="D43" s="61" t="s">
        <v>23</v>
      </c>
      <c r="E43" s="60" t="s">
        <v>24</v>
      </c>
      <c r="F43" s="60">
        <v>77.900000000000006</v>
      </c>
      <c r="G43" s="69" t="s">
        <v>114</v>
      </c>
      <c r="H43" s="69" t="s">
        <v>147</v>
      </c>
      <c r="I43" s="87">
        <v>4</v>
      </c>
      <c r="J43" s="87">
        <v>10</v>
      </c>
      <c r="K43" s="91">
        <v>1.27</v>
      </c>
      <c r="M43" s="59" t="s">
        <v>16</v>
      </c>
      <c r="N43" s="60" t="s">
        <v>13</v>
      </c>
      <c r="O43" s="60">
        <v>80</v>
      </c>
      <c r="P43" s="61" t="s">
        <v>23</v>
      </c>
      <c r="Q43" s="60" t="s">
        <v>24</v>
      </c>
      <c r="R43" s="69">
        <f t="shared" si="9"/>
        <v>77.900000000000006</v>
      </c>
      <c r="S43" s="69" t="s">
        <v>247</v>
      </c>
      <c r="T43" s="69" t="s">
        <v>198</v>
      </c>
      <c r="U43" s="60" t="s">
        <v>159</v>
      </c>
      <c r="V43" s="78">
        <f t="shared" si="7"/>
        <v>4.0887226082308956</v>
      </c>
      <c r="W43" s="41">
        <f t="shared" si="8"/>
        <v>1.3432835820895532</v>
      </c>
    </row>
    <row r="44" spans="1:23" x14ac:dyDescent="0.25">
      <c r="A44" s="59" t="s">
        <v>12</v>
      </c>
      <c r="B44" s="60" t="s">
        <v>13</v>
      </c>
      <c r="C44" s="60">
        <v>81</v>
      </c>
      <c r="D44" s="61" t="s">
        <v>23</v>
      </c>
      <c r="E44" s="60" t="s">
        <v>24</v>
      </c>
      <c r="F44" s="60">
        <v>113</v>
      </c>
      <c r="G44" s="69" t="s">
        <v>101</v>
      </c>
      <c r="H44" s="69" t="s">
        <v>132</v>
      </c>
      <c r="I44" s="87">
        <v>4</v>
      </c>
      <c r="J44" s="87">
        <v>11</v>
      </c>
      <c r="K44" s="91">
        <v>1.48</v>
      </c>
      <c r="M44" s="59" t="s">
        <v>12</v>
      </c>
      <c r="N44" s="60" t="s">
        <v>13</v>
      </c>
      <c r="O44" s="60">
        <v>81</v>
      </c>
      <c r="P44" s="61" t="s">
        <v>23</v>
      </c>
      <c r="Q44" s="60" t="s">
        <v>24</v>
      </c>
      <c r="R44" s="69">
        <f t="shared" si="9"/>
        <v>113</v>
      </c>
      <c r="S44" s="69" t="s">
        <v>248</v>
      </c>
      <c r="T44" s="69" t="s">
        <v>199</v>
      </c>
      <c r="U44" s="60" t="s">
        <v>159</v>
      </c>
      <c r="V44" s="78">
        <f t="shared" si="7"/>
        <v>8.7584215591915253</v>
      </c>
      <c r="W44" s="41">
        <f t="shared" si="8"/>
        <v>1.9133725820016807</v>
      </c>
    </row>
    <row r="45" spans="1:23" x14ac:dyDescent="0.25">
      <c r="A45" s="59" t="s">
        <v>27</v>
      </c>
      <c r="B45" s="60" t="s">
        <v>13</v>
      </c>
      <c r="C45" s="60">
        <v>82</v>
      </c>
      <c r="D45" s="61" t="s">
        <v>23</v>
      </c>
      <c r="E45" s="60" t="s">
        <v>24</v>
      </c>
      <c r="F45" s="60">
        <v>94.3</v>
      </c>
      <c r="G45" s="69" t="s">
        <v>115</v>
      </c>
      <c r="H45" s="69" t="s">
        <v>148</v>
      </c>
      <c r="I45" s="87">
        <v>4</v>
      </c>
      <c r="J45" s="87">
        <v>12</v>
      </c>
      <c r="K45" s="91">
        <v>1.64</v>
      </c>
      <c r="M45" s="59" t="s">
        <v>27</v>
      </c>
      <c r="N45" s="60" t="s">
        <v>13</v>
      </c>
      <c r="O45" s="60">
        <v>82</v>
      </c>
      <c r="P45" s="61" t="s">
        <v>23</v>
      </c>
      <c r="Q45" s="60" t="s">
        <v>24</v>
      </c>
      <c r="R45" s="69">
        <f t="shared" si="9"/>
        <v>94.3</v>
      </c>
      <c r="S45" s="69" t="s">
        <v>249</v>
      </c>
      <c r="T45" s="69" t="s">
        <v>200</v>
      </c>
      <c r="U45" s="60" t="s">
        <v>159</v>
      </c>
      <c r="V45" s="78">
        <f t="shared" si="7"/>
        <v>11.849128217293316</v>
      </c>
      <c r="W45" s="97">
        <f t="shared" si="8"/>
        <v>2.4497302599313375</v>
      </c>
    </row>
    <row r="46" spans="1:23" x14ac:dyDescent="0.25">
      <c r="A46" s="59" t="s">
        <v>21</v>
      </c>
      <c r="B46" s="60" t="s">
        <v>13</v>
      </c>
      <c r="C46" s="60">
        <v>83</v>
      </c>
      <c r="D46" s="61" t="s">
        <v>23</v>
      </c>
      <c r="E46" s="60" t="s">
        <v>24</v>
      </c>
      <c r="F46" s="60">
        <v>69.7</v>
      </c>
      <c r="G46" s="69" t="s">
        <v>102</v>
      </c>
      <c r="H46" s="69" t="s">
        <v>133</v>
      </c>
      <c r="I46" s="87">
        <v>4</v>
      </c>
      <c r="J46" s="87">
        <v>14</v>
      </c>
      <c r="K46" s="91">
        <v>1.93</v>
      </c>
      <c r="M46" s="59" t="s">
        <v>21</v>
      </c>
      <c r="N46" s="60" t="s">
        <v>13</v>
      </c>
      <c r="O46" s="60">
        <v>83</v>
      </c>
      <c r="P46" s="61" t="s">
        <v>23</v>
      </c>
      <c r="Q46" s="60" t="s">
        <v>24</v>
      </c>
      <c r="R46" s="69">
        <f t="shared" si="9"/>
        <v>69.7</v>
      </c>
      <c r="S46" s="69" t="s">
        <v>250</v>
      </c>
      <c r="T46" s="69" t="s">
        <v>201</v>
      </c>
      <c r="U46" s="60" t="s">
        <v>159</v>
      </c>
      <c r="V46" s="78">
        <f t="shared" si="7"/>
        <v>12.274484536082483</v>
      </c>
      <c r="W46" s="97">
        <f t="shared" si="8"/>
        <v>2.0622462787550759</v>
      </c>
    </row>
    <row r="47" spans="1:23" x14ac:dyDescent="0.25">
      <c r="A47" s="59" t="s">
        <v>20</v>
      </c>
      <c r="B47" s="60" t="s">
        <v>13</v>
      </c>
      <c r="C47" s="60">
        <v>84</v>
      </c>
      <c r="D47" s="61" t="s">
        <v>23</v>
      </c>
      <c r="E47" s="60" t="s">
        <v>24</v>
      </c>
      <c r="F47" s="60">
        <v>36.9</v>
      </c>
      <c r="G47" s="69" t="s">
        <v>98</v>
      </c>
      <c r="H47" s="69" t="s">
        <v>149</v>
      </c>
      <c r="I47" s="87">
        <v>4</v>
      </c>
      <c r="J47" s="87">
        <v>54</v>
      </c>
      <c r="K47" s="92">
        <v>7.24</v>
      </c>
      <c r="M47" s="59" t="s">
        <v>20</v>
      </c>
      <c r="N47" s="60" t="s">
        <v>13</v>
      </c>
      <c r="O47" s="60">
        <v>84</v>
      </c>
      <c r="P47" s="61" t="s">
        <v>23</v>
      </c>
      <c r="Q47" s="60" t="s">
        <v>24</v>
      </c>
      <c r="R47" s="69">
        <f t="shared" si="9"/>
        <v>36.9</v>
      </c>
      <c r="S47" s="69" t="s">
        <v>251</v>
      </c>
      <c r="T47" s="69" t="s">
        <v>202</v>
      </c>
      <c r="U47" s="60" t="s">
        <v>159</v>
      </c>
      <c r="V47" s="78">
        <f t="shared" si="7"/>
        <v>36.01179506081828</v>
      </c>
      <c r="W47" s="99">
        <f t="shared" si="8"/>
        <v>7.7233201581027666</v>
      </c>
    </row>
    <row r="48" spans="1:23" x14ac:dyDescent="0.25">
      <c r="A48" s="59" t="s">
        <v>17</v>
      </c>
      <c r="B48" s="60" t="s">
        <v>13</v>
      </c>
      <c r="C48" s="60">
        <v>85</v>
      </c>
      <c r="D48" s="61" t="s">
        <v>23</v>
      </c>
      <c r="E48" s="60" t="s">
        <v>24</v>
      </c>
      <c r="F48" s="60">
        <v>184</v>
      </c>
      <c r="G48" s="69" t="s">
        <v>116</v>
      </c>
      <c r="H48" s="69" t="s">
        <v>134</v>
      </c>
      <c r="I48" s="87">
        <v>4</v>
      </c>
      <c r="J48" s="87">
        <v>3</v>
      </c>
      <c r="K48" s="91">
        <v>0.39</v>
      </c>
      <c r="M48" s="59" t="s">
        <v>17</v>
      </c>
      <c r="N48" s="60" t="s">
        <v>13</v>
      </c>
      <c r="O48" s="60">
        <v>85</v>
      </c>
      <c r="P48" s="61" t="s">
        <v>23</v>
      </c>
      <c r="Q48" s="60" t="s">
        <v>24</v>
      </c>
      <c r="R48" s="69">
        <f t="shared" si="9"/>
        <v>184</v>
      </c>
      <c r="S48" s="69" t="s">
        <v>252</v>
      </c>
      <c r="T48" s="69" t="s">
        <v>203</v>
      </c>
      <c r="U48" s="60" t="s">
        <v>159</v>
      </c>
      <c r="V48" s="78">
        <f t="shared" si="7"/>
        <v>4.1902604756511925</v>
      </c>
      <c r="W48" s="41">
        <f t="shared" si="8"/>
        <v>0.76053442959917839</v>
      </c>
    </row>
    <row r="49" spans="1:23" x14ac:dyDescent="0.25">
      <c r="A49" s="59" t="s">
        <v>22</v>
      </c>
      <c r="B49" s="60" t="s">
        <v>13</v>
      </c>
      <c r="C49" s="60">
        <v>86</v>
      </c>
      <c r="D49" s="61" t="s">
        <v>18</v>
      </c>
      <c r="E49" s="60" t="s">
        <v>15</v>
      </c>
      <c r="F49" s="69">
        <v>3.69</v>
      </c>
      <c r="G49" s="69">
        <v>3.8696480582524271</v>
      </c>
      <c r="H49" s="69" t="s">
        <v>150</v>
      </c>
      <c r="I49" s="87">
        <v>4</v>
      </c>
      <c r="J49" s="69">
        <f t="shared" ref="J49:J57" si="10">F49-G49</f>
        <v>-0.17964805825242713</v>
      </c>
      <c r="K49" s="41">
        <f>(F49-G49)/0.15</f>
        <v>-1.1976537216828476</v>
      </c>
      <c r="M49" s="59" t="s">
        <v>22</v>
      </c>
      <c r="N49" s="60" t="s">
        <v>13</v>
      </c>
      <c r="O49" s="60">
        <v>86</v>
      </c>
      <c r="P49" s="61" t="s">
        <v>18</v>
      </c>
      <c r="Q49" s="60" t="s">
        <v>15</v>
      </c>
      <c r="R49" s="69">
        <f t="shared" si="9"/>
        <v>3.69</v>
      </c>
      <c r="S49" s="69">
        <v>3.7987500000000001</v>
      </c>
      <c r="T49" s="69">
        <v>0.18775779907236878</v>
      </c>
      <c r="U49" s="60" t="s">
        <v>159</v>
      </c>
      <c r="V49" s="70">
        <f>R49-S49</f>
        <v>-0.10875000000000012</v>
      </c>
      <c r="W49" s="41">
        <f t="shared" si="8"/>
        <v>-0.57920363647895057</v>
      </c>
    </row>
    <row r="50" spans="1:23" x14ac:dyDescent="0.25">
      <c r="A50" s="59" t="s">
        <v>16</v>
      </c>
      <c r="B50" s="60" t="s">
        <v>13</v>
      </c>
      <c r="C50" s="60">
        <v>87</v>
      </c>
      <c r="D50" s="61" t="s">
        <v>18</v>
      </c>
      <c r="E50" s="60" t="s">
        <v>15</v>
      </c>
      <c r="F50" s="69">
        <v>10.32</v>
      </c>
      <c r="G50" s="69">
        <v>10.762950797056085</v>
      </c>
      <c r="H50" s="69" t="s">
        <v>150</v>
      </c>
      <c r="I50" s="87">
        <v>4</v>
      </c>
      <c r="J50" s="69">
        <f t="shared" si="10"/>
        <v>-0.44295079705608487</v>
      </c>
      <c r="K50" s="97">
        <f t="shared" ref="K50:K57" si="11">(F50-G50)/0.15</f>
        <v>-2.9530053137072327</v>
      </c>
      <c r="M50" s="59" t="s">
        <v>16</v>
      </c>
      <c r="N50" s="60" t="s">
        <v>13</v>
      </c>
      <c r="O50" s="60">
        <v>87</v>
      </c>
      <c r="P50" s="61" t="s">
        <v>18</v>
      </c>
      <c r="Q50" s="60" t="s">
        <v>15</v>
      </c>
      <c r="R50" s="69">
        <f t="shared" si="9"/>
        <v>10.32</v>
      </c>
      <c r="S50" s="69">
        <v>10.682500000000001</v>
      </c>
      <c r="T50" s="69">
        <v>0.37208767495040718</v>
      </c>
      <c r="U50" s="60" t="s">
        <v>159</v>
      </c>
      <c r="V50" s="70">
        <f t="shared" ref="V50:V57" si="12">R50-S50</f>
        <v>-0.36250000000000071</v>
      </c>
      <c r="W50" s="41">
        <f t="shared" si="8"/>
        <v>-0.97423275320343694</v>
      </c>
    </row>
    <row r="51" spans="1:23" x14ac:dyDescent="0.25">
      <c r="A51" s="59" t="s">
        <v>12</v>
      </c>
      <c r="B51" s="60" t="s">
        <v>13</v>
      </c>
      <c r="C51" s="60">
        <v>88</v>
      </c>
      <c r="D51" s="61" t="s">
        <v>18</v>
      </c>
      <c r="E51" s="60" t="s">
        <v>15</v>
      </c>
      <c r="F51" s="69">
        <v>9.81</v>
      </c>
      <c r="G51" s="69">
        <v>10.100487035168769</v>
      </c>
      <c r="H51" s="69" t="s">
        <v>150</v>
      </c>
      <c r="I51" s="87">
        <v>4</v>
      </c>
      <c r="J51" s="69">
        <f t="shared" si="10"/>
        <v>-0.29048703516876806</v>
      </c>
      <c r="K51" s="41">
        <f t="shared" si="11"/>
        <v>-1.9365802344584537</v>
      </c>
      <c r="M51" s="59" t="s">
        <v>12</v>
      </c>
      <c r="N51" s="60" t="s">
        <v>13</v>
      </c>
      <c r="O51" s="60">
        <v>88</v>
      </c>
      <c r="P51" s="61" t="s">
        <v>18</v>
      </c>
      <c r="Q51" s="60" t="s">
        <v>15</v>
      </c>
      <c r="R51" s="69">
        <f t="shared" si="9"/>
        <v>9.81</v>
      </c>
      <c r="S51" s="69">
        <v>10.164026414927434</v>
      </c>
      <c r="T51" s="69">
        <v>0.2420255996707153</v>
      </c>
      <c r="U51" s="60" t="s">
        <v>159</v>
      </c>
      <c r="V51" s="70">
        <f t="shared" si="12"/>
        <v>-0.35402641492743392</v>
      </c>
      <c r="W51" s="41">
        <f t="shared" si="8"/>
        <v>-1.4627643332321036</v>
      </c>
    </row>
    <row r="52" spans="1:23" x14ac:dyDescent="0.25">
      <c r="A52" s="59" t="s">
        <v>27</v>
      </c>
      <c r="B52" s="60" t="s">
        <v>13</v>
      </c>
      <c r="C52" s="60">
        <v>89</v>
      </c>
      <c r="D52" s="61" t="s">
        <v>18</v>
      </c>
      <c r="E52" s="60" t="s">
        <v>15</v>
      </c>
      <c r="F52" s="69">
        <v>9.23</v>
      </c>
      <c r="G52" s="69">
        <v>10.147560193142287</v>
      </c>
      <c r="H52" s="69" t="s">
        <v>150</v>
      </c>
      <c r="I52" s="87">
        <v>4</v>
      </c>
      <c r="J52" s="69">
        <f t="shared" si="10"/>
        <v>-0.9175601931422861</v>
      </c>
      <c r="K52" s="105">
        <f t="shared" si="11"/>
        <v>-6.1170679542819073</v>
      </c>
      <c r="M52" s="59" t="s">
        <v>27</v>
      </c>
      <c r="N52" s="60" t="s">
        <v>13</v>
      </c>
      <c r="O52" s="60">
        <v>89</v>
      </c>
      <c r="P52" s="61" t="s">
        <v>18</v>
      </c>
      <c r="Q52" s="60" t="s">
        <v>15</v>
      </c>
      <c r="R52" s="69">
        <f t="shared" si="9"/>
        <v>9.23</v>
      </c>
      <c r="S52" s="69">
        <v>10.183131727730247</v>
      </c>
      <c r="T52" s="69">
        <v>0.23824520000085331</v>
      </c>
      <c r="U52" s="60" t="s">
        <v>159</v>
      </c>
      <c r="V52" s="70">
        <f t="shared" si="12"/>
        <v>-0.95313172773024668</v>
      </c>
      <c r="W52" s="99">
        <f t="shared" si="8"/>
        <v>-4.0006334974506643</v>
      </c>
    </row>
    <row r="53" spans="1:23" x14ac:dyDescent="0.25">
      <c r="A53" s="59" t="s">
        <v>21</v>
      </c>
      <c r="B53" s="60" t="s">
        <v>13</v>
      </c>
      <c r="C53" s="60">
        <v>90</v>
      </c>
      <c r="D53" s="61" t="s">
        <v>18</v>
      </c>
      <c r="E53" s="60" t="s">
        <v>15</v>
      </c>
      <c r="F53" s="69">
        <v>3.9</v>
      </c>
      <c r="G53" s="69">
        <v>3.9629151068711499</v>
      </c>
      <c r="H53" s="69" t="s">
        <v>150</v>
      </c>
      <c r="I53" s="87">
        <v>4</v>
      </c>
      <c r="J53" s="69">
        <f t="shared" si="10"/>
        <v>-6.2915106871149984E-2</v>
      </c>
      <c r="K53" s="41">
        <f t="shared" si="11"/>
        <v>-0.41943404580766658</v>
      </c>
      <c r="M53" s="59" t="s">
        <v>21</v>
      </c>
      <c r="N53" s="60" t="s">
        <v>13</v>
      </c>
      <c r="O53" s="60">
        <v>90</v>
      </c>
      <c r="P53" s="61" t="s">
        <v>18</v>
      </c>
      <c r="Q53" s="60" t="s">
        <v>15</v>
      </c>
      <c r="R53" s="69">
        <f t="shared" si="9"/>
        <v>3.9</v>
      </c>
      <c r="S53" s="69">
        <v>3.9</v>
      </c>
      <c r="T53" s="69">
        <v>0.16416444072941011</v>
      </c>
      <c r="U53" s="60" t="s">
        <v>159</v>
      </c>
      <c r="V53" s="70">
        <f t="shared" si="12"/>
        <v>0</v>
      </c>
      <c r="W53" s="41">
        <f t="shared" si="8"/>
        <v>0</v>
      </c>
    </row>
    <row r="54" spans="1:23" x14ac:dyDescent="0.25">
      <c r="A54" s="59" t="s">
        <v>25</v>
      </c>
      <c r="B54" s="60" t="s">
        <v>13</v>
      </c>
      <c r="C54" s="60">
        <v>91</v>
      </c>
      <c r="D54" s="61" t="s">
        <v>18</v>
      </c>
      <c r="E54" s="60" t="s">
        <v>15</v>
      </c>
      <c r="F54" s="69">
        <v>9.34</v>
      </c>
      <c r="G54" s="69">
        <v>9.4548114000649282</v>
      </c>
      <c r="H54" s="69" t="s">
        <v>150</v>
      </c>
      <c r="I54" s="87">
        <v>4</v>
      </c>
      <c r="J54" s="69">
        <f t="shared" si="10"/>
        <v>-0.11481140006492829</v>
      </c>
      <c r="K54" s="41">
        <f t="shared" si="11"/>
        <v>-0.76540933376618869</v>
      </c>
      <c r="M54" s="59" t="s">
        <v>25</v>
      </c>
      <c r="N54" s="60" t="s">
        <v>13</v>
      </c>
      <c r="O54" s="60">
        <v>91</v>
      </c>
      <c r="P54" s="61" t="s">
        <v>18</v>
      </c>
      <c r="Q54" s="60" t="s">
        <v>15</v>
      </c>
      <c r="R54" s="69">
        <f t="shared" si="9"/>
        <v>9.34</v>
      </c>
      <c r="S54" s="69">
        <v>9.39</v>
      </c>
      <c r="T54" s="69">
        <v>0.25652330420451086</v>
      </c>
      <c r="U54" s="60" t="s">
        <v>159</v>
      </c>
      <c r="V54" s="70">
        <f t="shared" si="12"/>
        <v>-5.0000000000000711E-2</v>
      </c>
      <c r="W54" s="41">
        <f t="shared" si="8"/>
        <v>-0.1949140650400272</v>
      </c>
    </row>
    <row r="55" spans="1:23" x14ac:dyDescent="0.25">
      <c r="A55" s="59" t="s">
        <v>20</v>
      </c>
      <c r="B55" s="60" t="s">
        <v>13</v>
      </c>
      <c r="C55" s="60">
        <v>92</v>
      </c>
      <c r="D55" s="61" t="s">
        <v>18</v>
      </c>
      <c r="E55" s="60" t="s">
        <v>15</v>
      </c>
      <c r="F55" s="69">
        <v>8.3000000000000007</v>
      </c>
      <c r="G55" s="69">
        <v>8.3640900111655085</v>
      </c>
      <c r="H55" s="69" t="s">
        <v>150</v>
      </c>
      <c r="I55" s="87">
        <v>4</v>
      </c>
      <c r="J55" s="69">
        <f t="shared" si="10"/>
        <v>-6.4090011165507832E-2</v>
      </c>
      <c r="K55" s="41">
        <f t="shared" si="11"/>
        <v>-0.42726674110338558</v>
      </c>
      <c r="M55" s="59" t="s">
        <v>20</v>
      </c>
      <c r="N55" s="60" t="s">
        <v>13</v>
      </c>
      <c r="O55" s="60">
        <v>92</v>
      </c>
      <c r="P55" s="61" t="s">
        <v>18</v>
      </c>
      <c r="Q55" s="60" t="s">
        <v>15</v>
      </c>
      <c r="R55" s="69">
        <f t="shared" si="9"/>
        <v>8.3000000000000007</v>
      </c>
      <c r="S55" s="69">
        <v>8.3162500000000001</v>
      </c>
      <c r="T55" s="69">
        <v>0.24899052835901164</v>
      </c>
      <c r="U55" s="60" t="s">
        <v>159</v>
      </c>
      <c r="V55" s="70">
        <f t="shared" si="12"/>
        <v>-1.6249999999999432E-2</v>
      </c>
      <c r="W55" s="41">
        <f t="shared" si="8"/>
        <v>-6.5263526717647125E-2</v>
      </c>
    </row>
    <row r="56" spans="1:23" x14ac:dyDescent="0.25">
      <c r="A56" s="59" t="s">
        <v>19</v>
      </c>
      <c r="B56" s="60" t="s">
        <v>13</v>
      </c>
      <c r="C56" s="60">
        <v>93</v>
      </c>
      <c r="D56" s="61" t="s">
        <v>18</v>
      </c>
      <c r="E56" s="60" t="s">
        <v>15</v>
      </c>
      <c r="F56" s="69">
        <v>16.829999999999998</v>
      </c>
      <c r="G56" s="69">
        <v>16.69650626298165</v>
      </c>
      <c r="H56" s="69" t="s">
        <v>150</v>
      </c>
      <c r="I56" s="87">
        <v>4</v>
      </c>
      <c r="J56" s="69">
        <f t="shared" si="10"/>
        <v>0.13349373701834821</v>
      </c>
      <c r="K56" s="41">
        <f t="shared" si="11"/>
        <v>0.88995824678898816</v>
      </c>
      <c r="M56" s="59" t="s">
        <v>19</v>
      </c>
      <c r="N56" s="60" t="s">
        <v>13</v>
      </c>
      <c r="O56" s="60">
        <v>93</v>
      </c>
      <c r="P56" s="61" t="s">
        <v>18</v>
      </c>
      <c r="Q56" s="60" t="s">
        <v>15</v>
      </c>
      <c r="R56" s="69">
        <f t="shared" si="9"/>
        <v>16.829999999999998</v>
      </c>
      <c r="S56" s="69">
        <v>16.741250000000001</v>
      </c>
      <c r="T56" s="69">
        <v>0.25546368217909132</v>
      </c>
      <c r="U56" s="60" t="s">
        <v>159</v>
      </c>
      <c r="V56" s="70">
        <f t="shared" si="12"/>
        <v>8.8749999999997442E-2</v>
      </c>
      <c r="W56" s="41">
        <f t="shared" si="8"/>
        <v>0.34740750326216535</v>
      </c>
    </row>
    <row r="57" spans="1:23" ht="15.75" thickBot="1" x14ac:dyDescent="0.3">
      <c r="A57" s="62" t="s">
        <v>17</v>
      </c>
      <c r="B57" s="63" t="s">
        <v>13</v>
      </c>
      <c r="C57" s="63">
        <v>94</v>
      </c>
      <c r="D57" s="64" t="s">
        <v>18</v>
      </c>
      <c r="E57" s="63" t="s">
        <v>15</v>
      </c>
      <c r="F57" s="74">
        <v>16.649999999999999</v>
      </c>
      <c r="G57" s="74">
        <v>16.400392040416712</v>
      </c>
      <c r="H57" s="74" t="s">
        <v>150</v>
      </c>
      <c r="I57" s="88">
        <v>4</v>
      </c>
      <c r="J57" s="74">
        <f t="shared" si="10"/>
        <v>0.24960795958328674</v>
      </c>
      <c r="K57" s="43">
        <f t="shared" si="11"/>
        <v>1.6640530638885784</v>
      </c>
      <c r="M57" s="62" t="s">
        <v>17</v>
      </c>
      <c r="N57" s="63" t="s">
        <v>13</v>
      </c>
      <c r="O57" s="63">
        <v>94</v>
      </c>
      <c r="P57" s="64" t="s">
        <v>18</v>
      </c>
      <c r="Q57" s="63" t="s">
        <v>15</v>
      </c>
      <c r="R57" s="74">
        <f t="shared" si="9"/>
        <v>16.649999999999999</v>
      </c>
      <c r="S57" s="74">
        <v>16.4575</v>
      </c>
      <c r="T57" s="74">
        <v>0.28806007576545456</v>
      </c>
      <c r="U57" s="63" t="s">
        <v>159</v>
      </c>
      <c r="V57" s="74">
        <f t="shared" si="12"/>
        <v>0.19249999999999901</v>
      </c>
      <c r="W57" s="43">
        <f t="shared" si="8"/>
        <v>0.66826338043713196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97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.42578125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.42578125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295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94</v>
      </c>
      <c r="G14" s="70">
        <v>97.877525635586053</v>
      </c>
      <c r="H14" s="70">
        <f>G14*0.04</f>
        <v>3.9151010254234424</v>
      </c>
      <c r="I14" s="67"/>
      <c r="J14" s="71">
        <f>((F14-G14)/G14)*100</f>
        <v>-3.961609787749143</v>
      </c>
      <c r="K14" s="41">
        <f>(F14-G14)/(G14*0.04)</f>
        <v>-0.99040244693728563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142</v>
      </c>
      <c r="G15" s="70">
        <v>139.47</v>
      </c>
      <c r="H15" s="70">
        <f>1</f>
        <v>1</v>
      </c>
      <c r="I15" s="67"/>
      <c r="J15" s="96">
        <f>F15-G15</f>
        <v>2.5300000000000011</v>
      </c>
      <c r="K15" s="97">
        <f>(F15-G15)/1</f>
        <v>2.5300000000000011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5.21</v>
      </c>
      <c r="G16" s="70">
        <v>5.1486657820649304</v>
      </c>
      <c r="H16" s="70">
        <f>((12.5-0.53*G16)/200)*G16</f>
        <v>0.25154339914023149</v>
      </c>
      <c r="I16" s="67"/>
      <c r="J16" s="71">
        <f t="shared" ref="J16:J30" si="0">((F16-G16)/G16)*100</f>
        <v>1.1912643106243879</v>
      </c>
      <c r="K16" s="41">
        <f>(F16-G16)/((12.5-0.53*G16)/2/100*G16)</f>
        <v>0.24383155409646301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5.6</v>
      </c>
      <c r="G17" s="70">
        <v>5.1452120397463288</v>
      </c>
      <c r="H17" s="70">
        <f>((12.5-0.53*G17)/200)*G17</f>
        <v>0.2514217541091765</v>
      </c>
      <c r="I17" s="67"/>
      <c r="J17" s="71">
        <f t="shared" si="0"/>
        <v>8.8390518552097017</v>
      </c>
      <c r="K17" s="41">
        <f t="shared" ref="K17:K20" si="1">(F17-G17)/((12.5-0.53*G17)/2/100*G17)</f>
        <v>1.8088647971813343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3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14.4</v>
      </c>
      <c r="G19" s="70">
        <v>14.636995890795621</v>
      </c>
      <c r="H19" s="70">
        <f>((12.5-0.53*G19)/200)*G19</f>
        <v>0.34707187410073137</v>
      </c>
      <c r="I19" s="67"/>
      <c r="J19" s="71">
        <f t="shared" si="0"/>
        <v>-1.619156639544143</v>
      </c>
      <c r="K19" s="41">
        <f t="shared" si="1"/>
        <v>-0.68284383864201248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14.7</v>
      </c>
      <c r="G20" s="70">
        <v>14.522104036497346</v>
      </c>
      <c r="H20" s="70">
        <f>((12.5-0.53*G20)/200)*G20</f>
        <v>0.34876901231692498</v>
      </c>
      <c r="I20" s="67"/>
      <c r="J20" s="71">
        <f t="shared" si="0"/>
        <v>1.2250013018468962</v>
      </c>
      <c r="K20" s="41">
        <f t="shared" si="1"/>
        <v>0.51006814602267414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3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8.85</v>
      </c>
      <c r="G22" s="70">
        <v>8.5148494154827699</v>
      </c>
      <c r="H22" s="70">
        <f>G22*0.075</f>
        <v>0.63861370616120772</v>
      </c>
      <c r="I22" s="67"/>
      <c r="J22" s="71">
        <f t="shared" si="0"/>
        <v>3.9360717748903093</v>
      </c>
      <c r="K22" s="41">
        <f>(F22-G22)/(G22*0.075)</f>
        <v>0.52480956998537465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5.55</v>
      </c>
      <c r="G23" s="58">
        <v>5.4196722247039766</v>
      </c>
      <c r="H23" s="36">
        <f t="shared" ref="H23:H25" si="2">G23*0.075</f>
        <v>0.40647541685279825</v>
      </c>
      <c r="I23" s="19"/>
      <c r="J23" s="42">
        <f t="shared" si="0"/>
        <v>2.4047169255358751</v>
      </c>
      <c r="K23" s="41">
        <f>(F23-G23)/(G23*0.075)</f>
        <v>0.32062892340478338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12.9</v>
      </c>
      <c r="G24" s="58">
        <v>12.940135317023024</v>
      </c>
      <c r="H24" s="36">
        <f t="shared" si="2"/>
        <v>0.97051014877672681</v>
      </c>
      <c r="I24" s="77"/>
      <c r="J24" s="42">
        <f t="shared" si="0"/>
        <v>-0.31016149398550125</v>
      </c>
      <c r="K24" s="41">
        <f t="shared" ref="K24:K25" si="3">(F24-G24)/(G24*0.075)</f>
        <v>-4.1354865864733498E-2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19.3</v>
      </c>
      <c r="G25" s="58">
        <v>19.355189369513614</v>
      </c>
      <c r="H25" s="36">
        <f t="shared" si="2"/>
        <v>1.451639202713521</v>
      </c>
      <c r="I25" s="77"/>
      <c r="J25" s="42">
        <f t="shared" si="0"/>
        <v>-0.2851399098194401</v>
      </c>
      <c r="K25" s="41">
        <f t="shared" si="3"/>
        <v>-3.8018654642592013E-2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 t="s">
        <v>157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 t="s">
        <v>157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97.5</v>
      </c>
      <c r="G28" s="36">
        <v>96.647135200950117</v>
      </c>
      <c r="H28" s="36">
        <f>G28*0.05</f>
        <v>4.8323567600475066</v>
      </c>
      <c r="I28" s="77"/>
      <c r="J28" s="42">
        <f t="shared" si="0"/>
        <v>0.88245222921154753</v>
      </c>
      <c r="K28" s="41">
        <f>(F28-G28)/(G28*0.05)</f>
        <v>0.17649044584230947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114</v>
      </c>
      <c r="G29" s="36">
        <v>113.89586234592937</v>
      </c>
      <c r="H29" s="36">
        <f t="shared" ref="H29:H30" si="4">G29*0.05</f>
        <v>5.6947931172964692</v>
      </c>
      <c r="I29" s="77"/>
      <c r="J29" s="42">
        <f t="shared" si="0"/>
        <v>9.1432341724877908E-2</v>
      </c>
      <c r="K29" s="41">
        <f t="shared" ref="K29:K30" si="5">(F29-G29)/(G29*0.05)</f>
        <v>1.828646834497558E-2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153</v>
      </c>
      <c r="G30" s="36">
        <v>152.81736353251472</v>
      </c>
      <c r="H30" s="36">
        <f t="shared" si="4"/>
        <v>7.6408681766257365</v>
      </c>
      <c r="I30" s="77"/>
      <c r="J30" s="42">
        <f t="shared" si="0"/>
        <v>0.11951290302585406</v>
      </c>
      <c r="K30" s="41">
        <f t="shared" si="5"/>
        <v>2.3902580605170809E-2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 t="s">
        <v>157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7" t="s">
        <v>157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 t="s">
        <v>253</v>
      </c>
      <c r="G33" s="70" t="s">
        <v>86</v>
      </c>
      <c r="H33" s="70" t="s">
        <v>117</v>
      </c>
      <c r="I33" s="78">
        <v>4</v>
      </c>
      <c r="J33" s="78">
        <v>-100</v>
      </c>
      <c r="K33" s="100" t="s">
        <v>253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 t="str">
        <f t="shared" ref="R33:R78" si="6">F33</f>
        <v>NG</v>
      </c>
      <c r="S33" s="70" t="s">
        <v>207</v>
      </c>
      <c r="T33" s="70" t="s">
        <v>160</v>
      </c>
      <c r="U33" s="67" t="s">
        <v>158</v>
      </c>
      <c r="V33" s="78" t="e">
        <f>((R33-S33)/S33)*100</f>
        <v>#VALUE!</v>
      </c>
      <c r="W33" s="107" t="s">
        <v>253</v>
      </c>
    </row>
    <row r="34" spans="1:23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 t="s">
        <v>253</v>
      </c>
      <c r="G34" s="70" t="s">
        <v>87</v>
      </c>
      <c r="H34" s="70" t="s">
        <v>118</v>
      </c>
      <c r="I34" s="78">
        <v>4</v>
      </c>
      <c r="J34" s="78">
        <v>-100</v>
      </c>
      <c r="K34" s="100" t="s">
        <v>253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 t="str">
        <f t="shared" si="6"/>
        <v>NG</v>
      </c>
      <c r="S34" s="70" t="s">
        <v>208</v>
      </c>
      <c r="T34" s="70" t="s">
        <v>161</v>
      </c>
      <c r="U34" s="67" t="s">
        <v>158</v>
      </c>
      <c r="V34" s="78" t="e">
        <f t="shared" ref="V34:V88" si="7">((R34-S34)/S34)*100</f>
        <v>#VALUE!</v>
      </c>
      <c r="W34" s="107" t="s">
        <v>253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0" t="s">
        <v>253</v>
      </c>
      <c r="G35" s="70" t="s">
        <v>88</v>
      </c>
      <c r="H35" s="70" t="s">
        <v>119</v>
      </c>
      <c r="I35" s="78">
        <v>4</v>
      </c>
      <c r="J35" s="78">
        <v>-100</v>
      </c>
      <c r="K35" s="100" t="s">
        <v>253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 t="str">
        <f t="shared" si="6"/>
        <v>NG</v>
      </c>
      <c r="S35" s="70" t="s">
        <v>209</v>
      </c>
      <c r="T35" s="70" t="s">
        <v>162</v>
      </c>
      <c r="U35" s="67" t="s">
        <v>158</v>
      </c>
      <c r="V35" s="78" t="e">
        <f t="shared" si="7"/>
        <v>#VALUE!</v>
      </c>
      <c r="W35" s="107" t="s">
        <v>253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 t="s">
        <v>253</v>
      </c>
      <c r="G36" s="70">
        <v>30.241951915797795</v>
      </c>
      <c r="H36" s="70"/>
      <c r="I36" s="78"/>
      <c r="J36" s="78"/>
      <c r="K36" s="73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 t="str">
        <f t="shared" si="6"/>
        <v>NG</v>
      </c>
      <c r="S36" s="70" t="s">
        <v>210</v>
      </c>
      <c r="T36" s="70" t="s">
        <v>163</v>
      </c>
      <c r="U36" s="67" t="s">
        <v>158</v>
      </c>
      <c r="V36" s="78" t="e">
        <f t="shared" si="7"/>
        <v>#VALUE!</v>
      </c>
      <c r="W36" s="107" t="s">
        <v>253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 t="s">
        <v>253</v>
      </c>
      <c r="G37" s="70">
        <v>26.30857507937332</v>
      </c>
      <c r="H37" s="70"/>
      <c r="I37" s="78"/>
      <c r="J37" s="78"/>
      <c r="K37" s="73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 t="str">
        <f t="shared" si="6"/>
        <v>NG</v>
      </c>
      <c r="S37" s="70" t="s">
        <v>211</v>
      </c>
      <c r="T37" s="70" t="s">
        <v>164</v>
      </c>
      <c r="U37" s="67" t="s">
        <v>158</v>
      </c>
      <c r="V37" s="78" t="e">
        <f t="shared" si="7"/>
        <v>#VALUE!</v>
      </c>
      <c r="W37" s="107" t="s">
        <v>253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 t="s">
        <v>253</v>
      </c>
      <c r="G38" s="70">
        <v>24.694212061323526</v>
      </c>
      <c r="H38" s="70"/>
      <c r="I38" s="78"/>
      <c r="J38" s="78"/>
      <c r="K38" s="73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 t="str">
        <f t="shared" si="6"/>
        <v>NG</v>
      </c>
      <c r="S38" s="70" t="s">
        <v>212</v>
      </c>
      <c r="T38" s="70" t="s">
        <v>165</v>
      </c>
      <c r="U38" s="67" t="s">
        <v>158</v>
      </c>
      <c r="V38" s="78" t="e">
        <f t="shared" si="7"/>
        <v>#VALUE!</v>
      </c>
      <c r="W38" s="107" t="s">
        <v>253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 t="s">
        <v>253</v>
      </c>
      <c r="G39" s="70">
        <v>192.93104114509083</v>
      </c>
      <c r="H39" s="70"/>
      <c r="I39" s="78"/>
      <c r="J39" s="78"/>
      <c r="K39" s="73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 t="str">
        <f t="shared" si="6"/>
        <v>NG</v>
      </c>
      <c r="S39" s="70" t="s">
        <v>213</v>
      </c>
      <c r="T39" s="70" t="s">
        <v>166</v>
      </c>
      <c r="U39" s="67" t="s">
        <v>158</v>
      </c>
      <c r="V39" s="78" t="e">
        <f t="shared" si="7"/>
        <v>#VALUE!</v>
      </c>
      <c r="W39" s="107" t="s">
        <v>253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 t="s">
        <v>253</v>
      </c>
      <c r="G40" s="70">
        <v>176.29020253430878</v>
      </c>
      <c r="H40" s="70"/>
      <c r="I40" s="78"/>
      <c r="J40" s="78"/>
      <c r="K40" s="73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 t="str">
        <f t="shared" si="6"/>
        <v>NG</v>
      </c>
      <c r="S40" s="70" t="s">
        <v>214</v>
      </c>
      <c r="T40" s="70" t="s">
        <v>167</v>
      </c>
      <c r="U40" s="67" t="s">
        <v>158</v>
      </c>
      <c r="V40" s="78" t="e">
        <f t="shared" si="7"/>
        <v>#VALUE!</v>
      </c>
      <c r="W40" s="107" t="s">
        <v>253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 t="s">
        <v>253</v>
      </c>
      <c r="G41" s="70">
        <v>214.02387340018916</v>
      </c>
      <c r="H41" s="70"/>
      <c r="I41" s="78"/>
      <c r="J41" s="78"/>
      <c r="K41" s="73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 t="str">
        <f t="shared" si="6"/>
        <v>NG</v>
      </c>
      <c r="S41" s="70" t="s">
        <v>215</v>
      </c>
      <c r="T41" s="70" t="s">
        <v>168</v>
      </c>
      <c r="U41" s="67" t="s">
        <v>158</v>
      </c>
      <c r="V41" s="78" t="e">
        <f t="shared" si="7"/>
        <v>#VALUE!</v>
      </c>
      <c r="W41" s="107" t="s">
        <v>253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 t="s">
        <v>253</v>
      </c>
      <c r="G42" s="70">
        <v>110.57247603623772</v>
      </c>
      <c r="H42" s="70"/>
      <c r="I42" s="78"/>
      <c r="J42" s="78"/>
      <c r="K42" s="73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 t="str">
        <f t="shared" si="6"/>
        <v>NG</v>
      </c>
      <c r="S42" s="70" t="s">
        <v>216</v>
      </c>
      <c r="T42" s="70" t="s">
        <v>169</v>
      </c>
      <c r="U42" s="67" t="s">
        <v>158</v>
      </c>
      <c r="V42" s="78" t="e">
        <f t="shared" si="7"/>
        <v>#VALUE!</v>
      </c>
      <c r="W42" s="107" t="s">
        <v>253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253</v>
      </c>
      <c r="G43" s="70">
        <v>127.91645230446296</v>
      </c>
      <c r="H43" s="70"/>
      <c r="I43" s="78"/>
      <c r="J43" s="78"/>
      <c r="K43" s="73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NG</v>
      </c>
      <c r="S43" s="70" t="s">
        <v>217</v>
      </c>
      <c r="T43" s="70" t="s">
        <v>170</v>
      </c>
      <c r="U43" s="67" t="s">
        <v>158</v>
      </c>
      <c r="V43" s="78" t="e">
        <f>((R43-S43)/S43)*100</f>
        <v>#VALUE!</v>
      </c>
      <c r="W43" s="107" t="s">
        <v>253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 t="s">
        <v>253</v>
      </c>
      <c r="G44" s="70">
        <v>104.55454867058305</v>
      </c>
      <c r="H44" s="70"/>
      <c r="I44" s="78"/>
      <c r="J44" s="78"/>
      <c r="K44" s="73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 t="str">
        <f t="shared" si="6"/>
        <v>NG</v>
      </c>
      <c r="S44" s="70" t="s">
        <v>218</v>
      </c>
      <c r="T44" s="70" t="s">
        <v>171</v>
      </c>
      <c r="U44" s="67" t="s">
        <v>158</v>
      </c>
      <c r="V44" s="78" t="e">
        <f t="shared" si="7"/>
        <v>#VALUE!</v>
      </c>
      <c r="W44" s="107" t="s">
        <v>253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 t="s">
        <v>253</v>
      </c>
      <c r="G45" s="70" t="s">
        <v>86</v>
      </c>
      <c r="H45" s="70" t="s">
        <v>117</v>
      </c>
      <c r="I45" s="78">
        <v>4</v>
      </c>
      <c r="J45" s="78">
        <v>-100</v>
      </c>
      <c r="K45" s="100" t="s">
        <v>253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 t="str">
        <f t="shared" si="6"/>
        <v>NG</v>
      </c>
      <c r="S45" s="70" t="s">
        <v>219</v>
      </c>
      <c r="T45" s="70" t="s">
        <v>172</v>
      </c>
      <c r="U45" s="67" t="s">
        <v>158</v>
      </c>
      <c r="V45" s="78" t="e">
        <f t="shared" si="7"/>
        <v>#VALUE!</v>
      </c>
      <c r="W45" s="107" t="s">
        <v>253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145</v>
      </c>
      <c r="G46" s="36" t="s">
        <v>89</v>
      </c>
      <c r="H46" s="36" t="s">
        <v>120</v>
      </c>
      <c r="I46" s="77">
        <v>4</v>
      </c>
      <c r="J46" s="77">
        <v>-3</v>
      </c>
      <c r="K46" s="89">
        <v>-0.37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6"/>
        <v>145</v>
      </c>
      <c r="S46" s="36" t="s">
        <v>220</v>
      </c>
      <c r="T46" s="36" t="s">
        <v>173</v>
      </c>
      <c r="U46" s="19" t="s">
        <v>158</v>
      </c>
      <c r="V46" s="77">
        <f t="shared" si="7"/>
        <v>-2.8801071667783065</v>
      </c>
      <c r="W46" s="41">
        <f t="shared" ref="W46:W97" si="8">(R46-S46)/T46</f>
        <v>-0.95006628369421375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135</v>
      </c>
      <c r="G47" s="36" t="s">
        <v>90</v>
      </c>
      <c r="H47" s="36" t="s">
        <v>121</v>
      </c>
      <c r="I47" s="77">
        <v>4</v>
      </c>
      <c r="J47" s="77">
        <v>-3</v>
      </c>
      <c r="K47" s="89">
        <v>-0.36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6"/>
        <v>135</v>
      </c>
      <c r="S47" s="36" t="s">
        <v>221</v>
      </c>
      <c r="T47" s="36" t="s">
        <v>174</v>
      </c>
      <c r="U47" s="19" t="s">
        <v>158</v>
      </c>
      <c r="V47" s="77">
        <f t="shared" si="7"/>
        <v>-2.8077753779697665</v>
      </c>
      <c r="W47" s="41">
        <f t="shared" si="8"/>
        <v>-0.98335854765506947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81</v>
      </c>
      <c r="G48" s="36" t="s">
        <v>91</v>
      </c>
      <c r="H48" s="36" t="s">
        <v>122</v>
      </c>
      <c r="I48" s="77">
        <v>4</v>
      </c>
      <c r="J48" s="77">
        <v>1</v>
      </c>
      <c r="K48" s="89">
        <v>0.13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6"/>
        <v>81</v>
      </c>
      <c r="S48" s="36" t="s">
        <v>222</v>
      </c>
      <c r="T48" s="36" t="s">
        <v>175</v>
      </c>
      <c r="U48" s="19" t="s">
        <v>158</v>
      </c>
      <c r="V48" s="77">
        <f t="shared" si="7"/>
        <v>7.4128984432916087E-2</v>
      </c>
      <c r="W48" s="41">
        <f t="shared" si="8"/>
        <v>2.043596730245309E-2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29</v>
      </c>
      <c r="G49" s="36" t="s">
        <v>92</v>
      </c>
      <c r="H49" s="36" t="s">
        <v>123</v>
      </c>
      <c r="I49" s="77">
        <v>4</v>
      </c>
      <c r="J49" s="77">
        <v>-2</v>
      </c>
      <c r="K49" s="89">
        <v>-0.27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6"/>
        <v>29</v>
      </c>
      <c r="S49" s="36" t="s">
        <v>223</v>
      </c>
      <c r="T49" s="36" t="s">
        <v>176</v>
      </c>
      <c r="U49" s="19" t="s">
        <v>158</v>
      </c>
      <c r="V49" s="77">
        <f t="shared" si="7"/>
        <v>-4.5424621461487789</v>
      </c>
      <c r="W49" s="41">
        <f t="shared" si="8"/>
        <v>-0.69732187973724047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60</v>
      </c>
      <c r="G50" s="36" t="s">
        <v>93</v>
      </c>
      <c r="H50" s="36" t="s">
        <v>124</v>
      </c>
      <c r="I50" s="77">
        <v>4</v>
      </c>
      <c r="J50" s="77">
        <v>-7</v>
      </c>
      <c r="K50" s="89">
        <v>-0.89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6"/>
        <v>60</v>
      </c>
      <c r="S50" s="36" t="s">
        <v>224</v>
      </c>
      <c r="T50" s="36" t="s">
        <v>177</v>
      </c>
      <c r="U50" s="19" t="s">
        <v>158</v>
      </c>
      <c r="V50" s="77">
        <f t="shared" si="7"/>
        <v>-4.3672298374242944</v>
      </c>
      <c r="W50" s="41">
        <f t="shared" si="8"/>
        <v>-0.72429288924134339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104</v>
      </c>
      <c r="G51" s="36" t="s">
        <v>94</v>
      </c>
      <c r="H51" s="36" t="s">
        <v>125</v>
      </c>
      <c r="I51" s="77">
        <v>4</v>
      </c>
      <c r="J51" s="77">
        <v>-4</v>
      </c>
      <c r="K51" s="89">
        <v>-0.51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6"/>
        <v>104</v>
      </c>
      <c r="S51" s="36" t="s">
        <v>112</v>
      </c>
      <c r="T51" s="36" t="s">
        <v>178</v>
      </c>
      <c r="U51" s="19" t="s">
        <v>158</v>
      </c>
      <c r="V51" s="77">
        <f t="shared" si="7"/>
        <v>-1.5151515151515098</v>
      </c>
      <c r="W51" s="41">
        <f t="shared" si="8"/>
        <v>-0.33578174186778476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116</v>
      </c>
      <c r="G52" s="36" t="s">
        <v>95</v>
      </c>
      <c r="H52" s="36" t="s">
        <v>126</v>
      </c>
      <c r="I52" s="77">
        <v>4</v>
      </c>
      <c r="J52" s="77">
        <v>0</v>
      </c>
      <c r="K52" s="89">
        <v>-0.01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6"/>
        <v>116</v>
      </c>
      <c r="S52" s="36" t="s">
        <v>225</v>
      </c>
      <c r="T52" s="36" t="s">
        <v>179</v>
      </c>
      <c r="U52" s="19" t="s">
        <v>158</v>
      </c>
      <c r="V52" s="77">
        <f t="shared" si="7"/>
        <v>-1.0238907849829375</v>
      </c>
      <c r="W52" s="41">
        <f t="shared" si="8"/>
        <v>-0.28382213812677459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>
        <v>46</v>
      </c>
      <c r="G53" s="36" t="s">
        <v>96</v>
      </c>
      <c r="H53" s="36" t="s">
        <v>127</v>
      </c>
      <c r="I53" s="77">
        <v>4</v>
      </c>
      <c r="J53" s="77">
        <v>1</v>
      </c>
      <c r="K53" s="89">
        <v>7.0000000000000007E-2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>
        <f t="shared" si="6"/>
        <v>46</v>
      </c>
      <c r="S53" s="36" t="s">
        <v>226</v>
      </c>
      <c r="T53" s="36" t="s">
        <v>180</v>
      </c>
      <c r="U53" s="19" t="s">
        <v>158</v>
      </c>
      <c r="V53" s="77">
        <f t="shared" si="7"/>
        <v>-8.6880973066896502E-2</v>
      </c>
      <c r="W53" s="41">
        <f t="shared" si="8"/>
        <v>-1.6849199663015648E-2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112</v>
      </c>
      <c r="G54" s="36" t="s">
        <v>97</v>
      </c>
      <c r="H54" s="36" t="s">
        <v>128</v>
      </c>
      <c r="I54" s="77">
        <v>4</v>
      </c>
      <c r="J54" s="77">
        <v>-1</v>
      </c>
      <c r="K54" s="89">
        <v>-0.19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6"/>
        <v>112</v>
      </c>
      <c r="S54" s="36" t="s">
        <v>227</v>
      </c>
      <c r="T54" s="36" t="s">
        <v>181</v>
      </c>
      <c r="U54" s="19" t="s">
        <v>158</v>
      </c>
      <c r="V54" s="77">
        <f t="shared" si="7"/>
        <v>-0.97259062776303662</v>
      </c>
      <c r="W54" s="41">
        <f t="shared" si="8"/>
        <v>-0.26047833293866784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>
        <v>28.5</v>
      </c>
      <c r="G55" s="36" t="s">
        <v>98</v>
      </c>
      <c r="H55" s="36" t="s">
        <v>129</v>
      </c>
      <c r="I55" s="77">
        <v>4</v>
      </c>
      <c r="J55" s="77">
        <v>19</v>
      </c>
      <c r="K55" s="89">
        <v>1.53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>
        <f t="shared" si="6"/>
        <v>28.5</v>
      </c>
      <c r="S55" s="36" t="s">
        <v>228</v>
      </c>
      <c r="T55" s="36" t="s">
        <v>182</v>
      </c>
      <c r="U55" s="19" t="s">
        <v>158</v>
      </c>
      <c r="V55" s="77">
        <f t="shared" si="7"/>
        <v>9.9537037037036971</v>
      </c>
      <c r="W55" s="41">
        <f t="shared" si="8"/>
        <v>0.79777365491651153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65.8</v>
      </c>
      <c r="G56" s="36" t="s">
        <v>99</v>
      </c>
      <c r="H56" s="36" t="s">
        <v>130</v>
      </c>
      <c r="I56" s="77">
        <v>4</v>
      </c>
      <c r="J56" s="77">
        <v>3</v>
      </c>
      <c r="K56" s="89">
        <v>0.45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6"/>
        <v>65.8</v>
      </c>
      <c r="S56" s="36" t="s">
        <v>229</v>
      </c>
      <c r="T56" s="36" t="s">
        <v>183</v>
      </c>
      <c r="U56" s="19" t="s">
        <v>158</v>
      </c>
      <c r="V56" s="77">
        <f t="shared" si="7"/>
        <v>5.1622183154866494</v>
      </c>
      <c r="W56" s="41">
        <f t="shared" si="8"/>
        <v>1.6313131313131297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104</v>
      </c>
      <c r="G57" s="36" t="s">
        <v>100</v>
      </c>
      <c r="H57" s="36" t="s">
        <v>131</v>
      </c>
      <c r="I57" s="77">
        <v>4</v>
      </c>
      <c r="J57" s="77">
        <v>6</v>
      </c>
      <c r="K57" s="89">
        <v>0.8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6"/>
        <v>104</v>
      </c>
      <c r="S57" s="36" t="s">
        <v>230</v>
      </c>
      <c r="T57" s="36" t="s">
        <v>184</v>
      </c>
      <c r="U57" s="19" t="s">
        <v>158</v>
      </c>
      <c r="V57" s="77">
        <f t="shared" si="7"/>
        <v>8.57083202839544</v>
      </c>
      <c r="W57" s="41">
        <f t="shared" si="8"/>
        <v>1.7068607068607058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107</v>
      </c>
      <c r="G58" s="36" t="s">
        <v>101</v>
      </c>
      <c r="H58" s="36" t="s">
        <v>132</v>
      </c>
      <c r="I58" s="77">
        <v>4</v>
      </c>
      <c r="J58" s="77">
        <v>5</v>
      </c>
      <c r="K58" s="89">
        <v>0.7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6"/>
        <v>107</v>
      </c>
      <c r="S58" s="36" t="s">
        <v>231</v>
      </c>
      <c r="T58" s="36" t="s">
        <v>185</v>
      </c>
      <c r="U58" s="19" t="s">
        <v>158</v>
      </c>
      <c r="V58" s="77">
        <f t="shared" si="7"/>
        <v>7.5052747915201428</v>
      </c>
      <c r="W58" s="41">
        <f t="shared" si="8"/>
        <v>1.3483754512635377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62.5</v>
      </c>
      <c r="G59" s="36" t="s">
        <v>102</v>
      </c>
      <c r="H59" s="36" t="s">
        <v>133</v>
      </c>
      <c r="I59" s="77">
        <v>4</v>
      </c>
      <c r="J59" s="77">
        <v>3</v>
      </c>
      <c r="K59" s="89">
        <v>0.35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6"/>
        <v>62.5</v>
      </c>
      <c r="S59" s="36" t="s">
        <v>232</v>
      </c>
      <c r="T59" s="36" t="s">
        <v>186</v>
      </c>
      <c r="U59" s="19" t="s">
        <v>158</v>
      </c>
      <c r="V59" s="77">
        <f t="shared" si="7"/>
        <v>3.528242504555247</v>
      </c>
      <c r="W59" s="41">
        <f t="shared" si="8"/>
        <v>0.82049306625577911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189</v>
      </c>
      <c r="G60" s="36" t="s">
        <v>103</v>
      </c>
      <c r="H60" s="36" t="s">
        <v>134</v>
      </c>
      <c r="I60" s="77">
        <v>4</v>
      </c>
      <c r="J60" s="77">
        <v>6</v>
      </c>
      <c r="K60" s="89">
        <v>0.77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6"/>
        <v>189</v>
      </c>
      <c r="S60" s="36" t="s">
        <v>233</v>
      </c>
      <c r="T60" s="36" t="s">
        <v>187</v>
      </c>
      <c r="U60" s="19" t="s">
        <v>158</v>
      </c>
      <c r="V60" s="77">
        <f t="shared" si="7"/>
        <v>8.0617495711835296</v>
      </c>
      <c r="W60" s="97">
        <f t="shared" si="8"/>
        <v>2.0671455798270042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66.5</v>
      </c>
      <c r="G61" s="36" t="s">
        <v>104</v>
      </c>
      <c r="H61" s="36" t="s">
        <v>135</v>
      </c>
      <c r="I61" s="77">
        <v>4</v>
      </c>
      <c r="J61" s="77">
        <v>7</v>
      </c>
      <c r="K61" s="89">
        <v>1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6"/>
        <v>66.5</v>
      </c>
      <c r="S61" s="36" t="s">
        <v>234</v>
      </c>
      <c r="T61" s="36" t="s">
        <v>188</v>
      </c>
      <c r="U61" s="19" t="s">
        <v>158</v>
      </c>
      <c r="V61" s="77">
        <f t="shared" si="7"/>
        <v>9.0342679127725827</v>
      </c>
      <c r="W61" s="41">
        <f t="shared" si="8"/>
        <v>1.5720399429386585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8.39</v>
      </c>
      <c r="G62" s="36">
        <v>8.3640900111655085</v>
      </c>
      <c r="H62" s="36" t="s">
        <v>150</v>
      </c>
      <c r="I62" s="77">
        <v>4</v>
      </c>
      <c r="J62" s="36">
        <f>F62-G62</f>
        <v>2.5909988834492026E-2</v>
      </c>
      <c r="K62" s="93">
        <f>(F62-G62)/0.15</f>
        <v>0.17273325889661351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6"/>
        <v>8.39</v>
      </c>
      <c r="S62" s="36">
        <v>8.357999943881671</v>
      </c>
      <c r="T62" s="36">
        <v>7.9409177078829649E-2</v>
      </c>
      <c r="U62" s="19" t="s">
        <v>158</v>
      </c>
      <c r="V62" s="36">
        <f>R62-S62</f>
        <v>3.2000056118329567E-2</v>
      </c>
      <c r="W62" s="41">
        <f t="shared" si="8"/>
        <v>0.40297680061037588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3.88</v>
      </c>
      <c r="G63" s="36">
        <v>3.866519805982215</v>
      </c>
      <c r="H63" s="36" t="s">
        <v>150</v>
      </c>
      <c r="I63" s="77">
        <v>4</v>
      </c>
      <c r="J63" s="36">
        <f t="shared" ref="J63:J70" si="9">F63-G63</f>
        <v>1.3480194017784886E-2</v>
      </c>
      <c r="K63" s="93">
        <f t="shared" ref="K63:K70" si="10">(F63-G63)/0.15</f>
        <v>8.9867960118565904E-2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6"/>
        <v>3.88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1">R63-S63</f>
        <v>1.2307692288070715E-2</v>
      </c>
      <c r="W63" s="41">
        <f t="shared" si="8"/>
        <v>0.21091758560469573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16.690000000000001</v>
      </c>
      <c r="G64" s="36">
        <v>16.69650626298165</v>
      </c>
      <c r="H64" s="36" t="s">
        <v>150</v>
      </c>
      <c r="I64" s="77">
        <v>4</v>
      </c>
      <c r="J64" s="36">
        <f t="shared" si="9"/>
        <v>-6.5062629816488027E-3</v>
      </c>
      <c r="K64" s="93">
        <f t="shared" si="10"/>
        <v>-4.3375086544325356E-2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6"/>
        <v>16.690000000000001</v>
      </c>
      <c r="S64" s="36">
        <v>16.686669220914499</v>
      </c>
      <c r="T64" s="36">
        <v>0.1133033880030711</v>
      </c>
      <c r="U64" s="19" t="s">
        <v>158</v>
      </c>
      <c r="V64" s="36">
        <f t="shared" si="11"/>
        <v>3.3307790855019448E-3</v>
      </c>
      <c r="W64" s="41">
        <f t="shared" si="8"/>
        <v>2.9396994601888372E-2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10.06</v>
      </c>
      <c r="G65" s="36">
        <v>10.078694627137128</v>
      </c>
      <c r="H65" s="36" t="s">
        <v>150</v>
      </c>
      <c r="I65" s="77">
        <v>4</v>
      </c>
      <c r="J65" s="36">
        <f t="shared" si="9"/>
        <v>-1.8694627137127995E-2</v>
      </c>
      <c r="K65" s="93">
        <f t="shared" si="10"/>
        <v>-0.1246308475808533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6"/>
        <v>10.06</v>
      </c>
      <c r="S65" s="36">
        <v>10.070588239999999</v>
      </c>
      <c r="T65" s="36">
        <v>8.4510473000000003E-2</v>
      </c>
      <c r="U65" s="19" t="s">
        <v>158</v>
      </c>
      <c r="V65" s="36">
        <f t="shared" si="11"/>
        <v>-1.0588239999998805E-2</v>
      </c>
      <c r="W65" s="41">
        <f t="shared" si="8"/>
        <v>-0.12528908695137472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10.07</v>
      </c>
      <c r="G66" s="36">
        <v>10.100027975374001</v>
      </c>
      <c r="H66" s="36" t="s">
        <v>150</v>
      </c>
      <c r="I66" s="77">
        <v>4</v>
      </c>
      <c r="J66" s="36">
        <f t="shared" si="9"/>
        <v>-3.0027975374000704E-2</v>
      </c>
      <c r="K66" s="93">
        <f t="shared" si="10"/>
        <v>-0.20018650249333803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6"/>
        <v>10.07</v>
      </c>
      <c r="S66" s="36">
        <v>10.081711761974656</v>
      </c>
      <c r="T66" s="36">
        <v>7.4068248910736573E-2</v>
      </c>
      <c r="U66" s="19" t="s">
        <v>158</v>
      </c>
      <c r="V66" s="36">
        <f t="shared" si="11"/>
        <v>-1.1711761974655843E-2</v>
      </c>
      <c r="W66" s="41">
        <f t="shared" si="8"/>
        <v>-0.15812122126405723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3.96</v>
      </c>
      <c r="G67" s="36">
        <v>3.9629151068711499</v>
      </c>
      <c r="H67" s="36" t="s">
        <v>150</v>
      </c>
      <c r="I67" s="77">
        <v>4</v>
      </c>
      <c r="J67" s="36">
        <f t="shared" si="9"/>
        <v>-2.9151068711499306E-3</v>
      </c>
      <c r="K67" s="93">
        <f t="shared" si="10"/>
        <v>-1.9434045807666205E-2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6"/>
        <v>3.96</v>
      </c>
      <c r="S67" s="36">
        <v>3.9540000097229457</v>
      </c>
      <c r="T67" s="36">
        <v>6.1038150127150408E-2</v>
      </c>
      <c r="U67" s="19" t="s">
        <v>158</v>
      </c>
      <c r="V67" s="36">
        <f t="shared" si="11"/>
        <v>5.9999902770542235E-3</v>
      </c>
      <c r="W67" s="41">
        <f t="shared" si="8"/>
        <v>9.8299018966915994E-2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9.43</v>
      </c>
      <c r="G68" s="36">
        <v>9.455897539951879</v>
      </c>
      <c r="H68" s="36" t="s">
        <v>150</v>
      </c>
      <c r="I68" s="77">
        <v>4</v>
      </c>
      <c r="J68" s="36">
        <f t="shared" si="9"/>
        <v>-2.5897539951879267E-2</v>
      </c>
      <c r="K68" s="93">
        <f t="shared" si="10"/>
        <v>-0.17265026634586178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6"/>
        <v>9.43</v>
      </c>
      <c r="S68" s="36">
        <v>9.4352256738739779</v>
      </c>
      <c r="T68" s="36">
        <v>7.3220328884019525E-2</v>
      </c>
      <c r="U68" s="19" t="s">
        <v>158</v>
      </c>
      <c r="V68" s="36">
        <f t="shared" si="11"/>
        <v>-5.2256738739782094E-3</v>
      </c>
      <c r="W68" s="41">
        <f t="shared" si="8"/>
        <v>-7.1369166918870838E-2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16.38</v>
      </c>
      <c r="G69" s="36">
        <v>16.399466708811619</v>
      </c>
      <c r="H69" s="36" t="s">
        <v>150</v>
      </c>
      <c r="I69" s="77">
        <v>4</v>
      </c>
      <c r="J69" s="36">
        <f t="shared" si="9"/>
        <v>-1.9466708811620492E-2</v>
      </c>
      <c r="K69" s="93">
        <f t="shared" si="10"/>
        <v>-0.12977805874413662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6"/>
        <v>16.38</v>
      </c>
      <c r="S69" s="36">
        <v>16.400843843434167</v>
      </c>
      <c r="T69" s="36">
        <v>0.12195036770689485</v>
      </c>
      <c r="U69" s="19" t="s">
        <v>158</v>
      </c>
      <c r="V69" s="36">
        <f t="shared" si="11"/>
        <v>-2.0843843434168008E-2</v>
      </c>
      <c r="W69" s="41">
        <f t="shared" si="8"/>
        <v>-0.1709207100077447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10.68</v>
      </c>
      <c r="G70" s="36">
        <v>10.709940607893612</v>
      </c>
      <c r="H70" s="36" t="s">
        <v>150</v>
      </c>
      <c r="I70" s="77">
        <v>4</v>
      </c>
      <c r="J70" s="36">
        <f t="shared" si="9"/>
        <v>-2.9940607893612636E-2</v>
      </c>
      <c r="K70" s="93">
        <f t="shared" si="10"/>
        <v>-0.19960405262408426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6"/>
        <v>10.68</v>
      </c>
      <c r="S70" s="36">
        <v>10.707333291057745</v>
      </c>
      <c r="T70" s="36">
        <v>7.5038990425411886E-2</v>
      </c>
      <c r="U70" s="19" t="s">
        <v>158</v>
      </c>
      <c r="V70" s="36">
        <f t="shared" si="11"/>
        <v>-2.7333291057745512E-2</v>
      </c>
      <c r="W70" s="41">
        <f t="shared" si="8"/>
        <v>-0.36425451492333932</v>
      </c>
    </row>
    <row r="71" spans="1:23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5.98</v>
      </c>
      <c r="G71" s="58" t="s">
        <v>105</v>
      </c>
      <c r="H71" s="58" t="s">
        <v>136</v>
      </c>
      <c r="I71" s="79">
        <v>4</v>
      </c>
      <c r="J71" s="42">
        <v>0.26827632461435297</v>
      </c>
      <c r="K71" s="93">
        <f>(F71-G71)/H71</f>
        <v>3.5770176615247069E-2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6"/>
        <v>5.98</v>
      </c>
      <c r="S71" s="58" t="s">
        <v>235</v>
      </c>
      <c r="T71" s="36" t="s">
        <v>204</v>
      </c>
      <c r="U71" s="57" t="s">
        <v>158</v>
      </c>
      <c r="V71" s="77">
        <f t="shared" si="7"/>
        <v>-0.36654448517159871</v>
      </c>
      <c r="W71" s="41">
        <f t="shared" si="8"/>
        <v>-0.11733333333332989</v>
      </c>
    </row>
    <row r="72" spans="1:23" x14ac:dyDescent="0.25">
      <c r="A72" s="75" t="s">
        <v>17</v>
      </c>
      <c r="B72" s="57" t="s">
        <v>13</v>
      </c>
      <c r="C72" s="57">
        <v>69</v>
      </c>
      <c r="D72" s="76" t="s">
        <v>14</v>
      </c>
      <c r="E72" s="57" t="s">
        <v>15</v>
      </c>
      <c r="F72" s="57">
        <v>5.88</v>
      </c>
      <c r="G72" s="58" t="s">
        <v>106</v>
      </c>
      <c r="H72" s="58" t="s">
        <v>137</v>
      </c>
      <c r="I72" s="79">
        <v>4</v>
      </c>
      <c r="J72" s="42">
        <v>-1.2096774193548396</v>
      </c>
      <c r="K72" s="93">
        <f>(F72-G72)/H72</f>
        <v>-0.1612903225806453</v>
      </c>
      <c r="M72" s="75" t="s">
        <v>17</v>
      </c>
      <c r="N72" s="57" t="s">
        <v>13</v>
      </c>
      <c r="O72" s="57">
        <v>69</v>
      </c>
      <c r="P72" s="76" t="s">
        <v>14</v>
      </c>
      <c r="Q72" s="57" t="s">
        <v>15</v>
      </c>
      <c r="R72" s="36">
        <f t="shared" si="6"/>
        <v>5.88</v>
      </c>
      <c r="S72" s="58" t="s">
        <v>236</v>
      </c>
      <c r="T72" s="36" t="s">
        <v>205</v>
      </c>
      <c r="U72" s="57" t="s">
        <v>158</v>
      </c>
      <c r="V72" s="77">
        <f t="shared" si="7"/>
        <v>-0.30518819938962011</v>
      </c>
      <c r="W72" s="41">
        <f t="shared" si="8"/>
        <v>-9.5288512440443576E-2</v>
      </c>
    </row>
    <row r="73" spans="1:23" x14ac:dyDescent="0.25">
      <c r="A73" s="59" t="s">
        <v>22</v>
      </c>
      <c r="B73" s="60" t="s">
        <v>13</v>
      </c>
      <c r="C73" s="60">
        <v>70</v>
      </c>
      <c r="D73" s="61" t="s">
        <v>28</v>
      </c>
      <c r="E73" s="60" t="s">
        <v>24</v>
      </c>
      <c r="F73" s="60">
        <v>28.8</v>
      </c>
      <c r="G73" s="69" t="s">
        <v>107</v>
      </c>
      <c r="H73" s="69" t="s">
        <v>138</v>
      </c>
      <c r="I73" s="87">
        <v>4</v>
      </c>
      <c r="J73" s="87">
        <v>-2</v>
      </c>
      <c r="K73" s="89">
        <v>-0.28999999999999998</v>
      </c>
      <c r="M73" s="59" t="s">
        <v>22</v>
      </c>
      <c r="N73" s="60" t="s">
        <v>13</v>
      </c>
      <c r="O73" s="60">
        <v>70</v>
      </c>
      <c r="P73" s="61" t="s">
        <v>28</v>
      </c>
      <c r="Q73" s="60" t="s">
        <v>24</v>
      </c>
      <c r="R73" s="69">
        <f t="shared" si="6"/>
        <v>28.8</v>
      </c>
      <c r="S73" s="69" t="s">
        <v>237</v>
      </c>
      <c r="T73" s="69" t="s">
        <v>206</v>
      </c>
      <c r="U73" s="60" t="s">
        <v>159</v>
      </c>
      <c r="V73" s="78">
        <f t="shared" si="7"/>
        <v>2.1276595744680904</v>
      </c>
      <c r="W73" s="41">
        <f t="shared" si="8"/>
        <v>0.28887818969667861</v>
      </c>
    </row>
    <row r="74" spans="1:23" x14ac:dyDescent="0.25">
      <c r="A74" s="59" t="s">
        <v>16</v>
      </c>
      <c r="B74" s="60" t="s">
        <v>13</v>
      </c>
      <c r="C74" s="60">
        <v>71</v>
      </c>
      <c r="D74" s="61" t="s">
        <v>28</v>
      </c>
      <c r="E74" s="60" t="s">
        <v>24</v>
      </c>
      <c r="F74" s="60">
        <v>83.8</v>
      </c>
      <c r="G74" s="69" t="s">
        <v>108</v>
      </c>
      <c r="H74" s="69" t="s">
        <v>139</v>
      </c>
      <c r="I74" s="87">
        <v>4</v>
      </c>
      <c r="J74" s="87">
        <v>2</v>
      </c>
      <c r="K74" s="89">
        <v>0.3</v>
      </c>
      <c r="M74" s="59" t="s">
        <v>16</v>
      </c>
      <c r="N74" s="60" t="s">
        <v>13</v>
      </c>
      <c r="O74" s="60">
        <v>71</v>
      </c>
      <c r="P74" s="61" t="s">
        <v>28</v>
      </c>
      <c r="Q74" s="60" t="s">
        <v>24</v>
      </c>
      <c r="R74" s="69">
        <f t="shared" si="6"/>
        <v>83.8</v>
      </c>
      <c r="S74" s="69" t="s">
        <v>238</v>
      </c>
      <c r="T74" s="69" t="s">
        <v>189</v>
      </c>
      <c r="U74" s="60" t="s">
        <v>159</v>
      </c>
      <c r="V74" s="78">
        <f t="shared" si="7"/>
        <v>1.8473505104521097</v>
      </c>
      <c r="W74" s="41">
        <f t="shared" si="8"/>
        <v>0.31026740151051152</v>
      </c>
    </row>
    <row r="75" spans="1:23" x14ac:dyDescent="0.25">
      <c r="A75" s="59" t="s">
        <v>12</v>
      </c>
      <c r="B75" s="60" t="s">
        <v>13</v>
      </c>
      <c r="C75" s="60">
        <v>72</v>
      </c>
      <c r="D75" s="61" t="s">
        <v>28</v>
      </c>
      <c r="E75" s="60" t="s">
        <v>24</v>
      </c>
      <c r="F75" s="60">
        <v>154</v>
      </c>
      <c r="G75" s="69" t="s">
        <v>109</v>
      </c>
      <c r="H75" s="69" t="s">
        <v>140</v>
      </c>
      <c r="I75" s="87">
        <v>4</v>
      </c>
      <c r="J75" s="87">
        <v>3</v>
      </c>
      <c r="K75" s="89">
        <v>0.35</v>
      </c>
      <c r="M75" s="59" t="s">
        <v>12</v>
      </c>
      <c r="N75" s="60" t="s">
        <v>13</v>
      </c>
      <c r="O75" s="60">
        <v>72</v>
      </c>
      <c r="P75" s="61" t="s">
        <v>28</v>
      </c>
      <c r="Q75" s="60" t="s">
        <v>24</v>
      </c>
      <c r="R75" s="69">
        <f t="shared" si="6"/>
        <v>154</v>
      </c>
      <c r="S75" s="69" t="s">
        <v>239</v>
      </c>
      <c r="T75" s="69" t="s">
        <v>190</v>
      </c>
      <c r="U75" s="60" t="s">
        <v>159</v>
      </c>
      <c r="V75" s="78">
        <f t="shared" si="7"/>
        <v>1.9867549668874174</v>
      </c>
      <c r="W75" s="41">
        <f t="shared" si="8"/>
        <v>0.35608308605341243</v>
      </c>
    </row>
    <row r="76" spans="1:23" x14ac:dyDescent="0.25">
      <c r="A76" s="59" t="s">
        <v>17</v>
      </c>
      <c r="B76" s="60" t="s">
        <v>13</v>
      </c>
      <c r="C76" s="60">
        <v>73</v>
      </c>
      <c r="D76" s="61" t="s">
        <v>28</v>
      </c>
      <c r="E76" s="60" t="s">
        <v>24</v>
      </c>
      <c r="F76" s="60">
        <v>81.3</v>
      </c>
      <c r="G76" s="69" t="s">
        <v>91</v>
      </c>
      <c r="H76" s="69" t="s">
        <v>141</v>
      </c>
      <c r="I76" s="87">
        <v>4</v>
      </c>
      <c r="J76" s="87">
        <v>1</v>
      </c>
      <c r="K76" s="89">
        <v>0.18</v>
      </c>
      <c r="M76" s="59" t="s">
        <v>17</v>
      </c>
      <c r="N76" s="60" t="s">
        <v>13</v>
      </c>
      <c r="O76" s="60">
        <v>73</v>
      </c>
      <c r="P76" s="61" t="s">
        <v>28</v>
      </c>
      <c r="Q76" s="60" t="s">
        <v>24</v>
      </c>
      <c r="R76" s="69">
        <f t="shared" si="6"/>
        <v>81.3</v>
      </c>
      <c r="S76" s="69" t="s">
        <v>240</v>
      </c>
      <c r="T76" s="69" t="s">
        <v>191</v>
      </c>
      <c r="U76" s="60" t="s">
        <v>159</v>
      </c>
      <c r="V76" s="78">
        <f t="shared" si="7"/>
        <v>2.5996971226653236</v>
      </c>
      <c r="W76" s="41">
        <f t="shared" si="8"/>
        <v>0.56392006569942577</v>
      </c>
    </row>
    <row r="77" spans="1:23" x14ac:dyDescent="0.25">
      <c r="A77" s="59" t="s">
        <v>12</v>
      </c>
      <c r="B77" s="60" t="s">
        <v>13</v>
      </c>
      <c r="C77" s="60">
        <v>74</v>
      </c>
      <c r="D77" s="61" t="s">
        <v>26</v>
      </c>
      <c r="E77" s="60" t="s">
        <v>24</v>
      </c>
      <c r="F77" s="60">
        <v>103</v>
      </c>
      <c r="G77" s="69" t="s">
        <v>95</v>
      </c>
      <c r="H77" s="69" t="s">
        <v>142</v>
      </c>
      <c r="I77" s="87">
        <v>4</v>
      </c>
      <c r="J77" s="87">
        <v>-11</v>
      </c>
      <c r="K77" s="89">
        <v>-1.5</v>
      </c>
      <c r="M77" s="59" t="s">
        <v>12</v>
      </c>
      <c r="N77" s="60" t="s">
        <v>13</v>
      </c>
      <c r="O77" s="60">
        <v>74</v>
      </c>
      <c r="P77" s="61" t="s">
        <v>26</v>
      </c>
      <c r="Q77" s="60" t="s">
        <v>24</v>
      </c>
      <c r="R77" s="69">
        <f t="shared" si="6"/>
        <v>103</v>
      </c>
      <c r="S77" s="69" t="s">
        <v>241</v>
      </c>
      <c r="T77" s="69" t="s">
        <v>192</v>
      </c>
      <c r="U77" s="60" t="s">
        <v>159</v>
      </c>
      <c r="V77" s="78">
        <f t="shared" si="7"/>
        <v>-7.9535299374441513</v>
      </c>
      <c r="W77" s="41">
        <f t="shared" si="8"/>
        <v>-1.052631578947369</v>
      </c>
    </row>
    <row r="78" spans="1:23" x14ac:dyDescent="0.25">
      <c r="A78" s="59" t="s">
        <v>27</v>
      </c>
      <c r="B78" s="60" t="s">
        <v>13</v>
      </c>
      <c r="C78" s="60">
        <v>75</v>
      </c>
      <c r="D78" s="61" t="s">
        <v>26</v>
      </c>
      <c r="E78" s="60" t="s">
        <v>24</v>
      </c>
      <c r="F78" s="60">
        <v>94.3</v>
      </c>
      <c r="G78" s="69" t="s">
        <v>110</v>
      </c>
      <c r="H78" s="69" t="s">
        <v>143</v>
      </c>
      <c r="I78" s="87">
        <v>4</v>
      </c>
      <c r="J78" s="87">
        <v>-13</v>
      </c>
      <c r="K78" s="89">
        <v>-1.79</v>
      </c>
      <c r="M78" s="59" t="s">
        <v>27</v>
      </c>
      <c r="N78" s="60" t="s">
        <v>13</v>
      </c>
      <c r="O78" s="60">
        <v>75</v>
      </c>
      <c r="P78" s="61" t="s">
        <v>26</v>
      </c>
      <c r="Q78" s="60" t="s">
        <v>24</v>
      </c>
      <c r="R78" s="69">
        <f t="shared" si="6"/>
        <v>94.3</v>
      </c>
      <c r="S78" s="69" t="s">
        <v>242</v>
      </c>
      <c r="T78" s="69" t="s">
        <v>193</v>
      </c>
      <c r="U78" s="60" t="s">
        <v>159</v>
      </c>
      <c r="V78" s="78">
        <f t="shared" si="7"/>
        <v>0.10615711252653325</v>
      </c>
      <c r="W78" s="41">
        <f t="shared" si="8"/>
        <v>7.5585789871499857E-3</v>
      </c>
    </row>
    <row r="79" spans="1:23" x14ac:dyDescent="0.25">
      <c r="A79" s="59" t="s">
        <v>25</v>
      </c>
      <c r="B79" s="60" t="s">
        <v>13</v>
      </c>
      <c r="C79" s="60">
        <v>76</v>
      </c>
      <c r="D79" s="61" t="s">
        <v>26</v>
      </c>
      <c r="E79" s="60" t="s">
        <v>24</v>
      </c>
      <c r="F79" s="60">
        <v>62.9</v>
      </c>
      <c r="G79" s="69" t="s">
        <v>111</v>
      </c>
      <c r="H79" s="69" t="s">
        <v>144</v>
      </c>
      <c r="I79" s="87">
        <v>4</v>
      </c>
      <c r="J79" s="87">
        <v>1</v>
      </c>
      <c r="K79" s="89">
        <v>0.2</v>
      </c>
      <c r="M79" s="59" t="s">
        <v>25</v>
      </c>
      <c r="N79" s="60" t="s">
        <v>13</v>
      </c>
      <c r="O79" s="60">
        <v>76</v>
      </c>
      <c r="P79" s="61" t="s">
        <v>26</v>
      </c>
      <c r="Q79" s="60" t="s">
        <v>24</v>
      </c>
      <c r="R79" s="69">
        <f t="shared" ref="R79:R97" si="12">F79</f>
        <v>62.9</v>
      </c>
      <c r="S79" s="69" t="s">
        <v>243</v>
      </c>
      <c r="T79" s="69" t="s">
        <v>194</v>
      </c>
      <c r="U79" s="60" t="s">
        <v>159</v>
      </c>
      <c r="V79" s="78">
        <f t="shared" si="7"/>
        <v>-2.3595156783607623</v>
      </c>
      <c r="W79" s="41">
        <f t="shared" si="8"/>
        <v>-0.22919179734620074</v>
      </c>
    </row>
    <row r="80" spans="1:23" x14ac:dyDescent="0.25">
      <c r="A80" s="59" t="s">
        <v>19</v>
      </c>
      <c r="B80" s="60" t="s">
        <v>13</v>
      </c>
      <c r="C80" s="60">
        <v>77</v>
      </c>
      <c r="D80" s="61" t="s">
        <v>26</v>
      </c>
      <c r="E80" s="60" t="s">
        <v>24</v>
      </c>
      <c r="F80" s="60">
        <v>62.9</v>
      </c>
      <c r="G80" s="69" t="s">
        <v>93</v>
      </c>
      <c r="H80" s="69" t="s">
        <v>124</v>
      </c>
      <c r="I80" s="87">
        <v>4</v>
      </c>
      <c r="J80" s="87">
        <v>-2</v>
      </c>
      <c r="K80" s="89">
        <v>-0.28999999999999998</v>
      </c>
      <c r="M80" s="59" t="s">
        <v>19</v>
      </c>
      <c r="N80" s="60" t="s">
        <v>13</v>
      </c>
      <c r="O80" s="60">
        <v>77</v>
      </c>
      <c r="P80" s="61" t="s">
        <v>26</v>
      </c>
      <c r="Q80" s="60" t="s">
        <v>24</v>
      </c>
      <c r="R80" s="69">
        <f t="shared" si="12"/>
        <v>62.9</v>
      </c>
      <c r="S80" s="69" t="s">
        <v>244</v>
      </c>
      <c r="T80" s="69" t="s">
        <v>195</v>
      </c>
      <c r="U80" s="60" t="s">
        <v>159</v>
      </c>
      <c r="V80" s="78">
        <f t="shared" si="7"/>
        <v>-0.28535193405199705</v>
      </c>
      <c r="W80" s="41">
        <f t="shared" si="8"/>
        <v>-3.252032520325198E-2</v>
      </c>
    </row>
    <row r="81" spans="1:23" x14ac:dyDescent="0.25">
      <c r="A81" s="59" t="s">
        <v>17</v>
      </c>
      <c r="B81" s="60" t="s">
        <v>13</v>
      </c>
      <c r="C81" s="60">
        <v>78</v>
      </c>
      <c r="D81" s="61" t="s">
        <v>26</v>
      </c>
      <c r="E81" s="60" t="s">
        <v>24</v>
      </c>
      <c r="F81" s="60">
        <v>97.1</v>
      </c>
      <c r="G81" s="69" t="s">
        <v>112</v>
      </c>
      <c r="H81" s="69" t="s">
        <v>145</v>
      </c>
      <c r="I81" s="87">
        <v>4</v>
      </c>
      <c r="J81" s="87">
        <v>-8</v>
      </c>
      <c r="K81" s="89">
        <v>-1.07</v>
      </c>
      <c r="M81" s="59" t="s">
        <v>17</v>
      </c>
      <c r="N81" s="60" t="s">
        <v>13</v>
      </c>
      <c r="O81" s="60">
        <v>78</v>
      </c>
      <c r="P81" s="61" t="s">
        <v>26</v>
      </c>
      <c r="Q81" s="60" t="s">
        <v>24</v>
      </c>
      <c r="R81" s="69">
        <f t="shared" si="12"/>
        <v>97.1</v>
      </c>
      <c r="S81" s="69" t="s">
        <v>245</v>
      </c>
      <c r="T81" s="69" t="s">
        <v>196</v>
      </c>
      <c r="U81" s="60" t="s">
        <v>159</v>
      </c>
      <c r="V81" s="78">
        <f t="shared" si="7"/>
        <v>-3.4791252485089466</v>
      </c>
      <c r="W81" s="41">
        <f t="shared" si="8"/>
        <v>-0.57021831215379604</v>
      </c>
    </row>
    <row r="82" spans="1:23" x14ac:dyDescent="0.25">
      <c r="A82" s="59" t="s">
        <v>22</v>
      </c>
      <c r="B82" s="60" t="s">
        <v>13</v>
      </c>
      <c r="C82" s="60">
        <v>79</v>
      </c>
      <c r="D82" s="61" t="s">
        <v>23</v>
      </c>
      <c r="E82" s="60" t="s">
        <v>24</v>
      </c>
      <c r="F82" s="60">
        <v>47.3</v>
      </c>
      <c r="G82" s="69" t="s">
        <v>113</v>
      </c>
      <c r="H82" s="69" t="s">
        <v>146</v>
      </c>
      <c r="I82" s="87">
        <v>4</v>
      </c>
      <c r="J82" s="87">
        <v>-15</v>
      </c>
      <c r="K82" s="89">
        <v>-1.94</v>
      </c>
      <c r="M82" s="59" t="s">
        <v>22</v>
      </c>
      <c r="N82" s="60" t="s">
        <v>13</v>
      </c>
      <c r="O82" s="60">
        <v>79</v>
      </c>
      <c r="P82" s="61" t="s">
        <v>23</v>
      </c>
      <c r="Q82" s="60" t="s">
        <v>24</v>
      </c>
      <c r="R82" s="69">
        <f t="shared" si="12"/>
        <v>47.3</v>
      </c>
      <c r="S82" s="69" t="s">
        <v>246</v>
      </c>
      <c r="T82" s="69" t="s">
        <v>197</v>
      </c>
      <c r="U82" s="60" t="s">
        <v>159</v>
      </c>
      <c r="V82" s="78">
        <f t="shared" si="7"/>
        <v>-13.827655310621248</v>
      </c>
      <c r="W82" s="97">
        <f t="shared" si="8"/>
        <v>-2.5132450331125837</v>
      </c>
    </row>
    <row r="83" spans="1:23" x14ac:dyDescent="0.25">
      <c r="A83" s="59" t="s">
        <v>16</v>
      </c>
      <c r="B83" s="60" t="s">
        <v>13</v>
      </c>
      <c r="C83" s="60">
        <v>80</v>
      </c>
      <c r="D83" s="61" t="s">
        <v>23</v>
      </c>
      <c r="E83" s="60" t="s">
        <v>24</v>
      </c>
      <c r="F83" s="60">
        <v>68.599999999999994</v>
      </c>
      <c r="G83" s="69" t="s">
        <v>114</v>
      </c>
      <c r="H83" s="69" t="s">
        <v>147</v>
      </c>
      <c r="I83" s="87">
        <v>4</v>
      </c>
      <c r="J83" s="87">
        <v>-4</v>
      </c>
      <c r="K83" s="89">
        <v>-0.47</v>
      </c>
      <c r="M83" s="59" t="s">
        <v>16</v>
      </c>
      <c r="N83" s="60" t="s">
        <v>13</v>
      </c>
      <c r="O83" s="60">
        <v>80</v>
      </c>
      <c r="P83" s="61" t="s">
        <v>23</v>
      </c>
      <c r="Q83" s="60" t="s">
        <v>24</v>
      </c>
      <c r="R83" s="69">
        <f t="shared" si="12"/>
        <v>68.599999999999994</v>
      </c>
      <c r="S83" s="69" t="s">
        <v>247</v>
      </c>
      <c r="T83" s="69" t="s">
        <v>198</v>
      </c>
      <c r="U83" s="60" t="s">
        <v>159</v>
      </c>
      <c r="V83" s="78">
        <f t="shared" si="7"/>
        <v>-8.3377872795296746</v>
      </c>
      <c r="W83" s="97">
        <f t="shared" si="8"/>
        <v>-2.7392449517120321</v>
      </c>
    </row>
    <row r="84" spans="1:23" x14ac:dyDescent="0.25">
      <c r="A84" s="59" t="s">
        <v>12</v>
      </c>
      <c r="B84" s="60" t="s">
        <v>13</v>
      </c>
      <c r="C84" s="60">
        <v>81</v>
      </c>
      <c r="D84" s="61" t="s">
        <v>23</v>
      </c>
      <c r="E84" s="60" t="s">
        <v>24</v>
      </c>
      <c r="F84" s="60">
        <v>99</v>
      </c>
      <c r="G84" s="69" t="s">
        <v>101</v>
      </c>
      <c r="H84" s="69" t="s">
        <v>132</v>
      </c>
      <c r="I84" s="87">
        <v>4</v>
      </c>
      <c r="J84" s="87">
        <v>-3</v>
      </c>
      <c r="K84" s="89">
        <v>-0.35</v>
      </c>
      <c r="M84" s="59" t="s">
        <v>12</v>
      </c>
      <c r="N84" s="60" t="s">
        <v>13</v>
      </c>
      <c r="O84" s="60">
        <v>81</v>
      </c>
      <c r="P84" s="61" t="s">
        <v>23</v>
      </c>
      <c r="Q84" s="60" t="s">
        <v>24</v>
      </c>
      <c r="R84" s="69">
        <f t="shared" si="12"/>
        <v>99</v>
      </c>
      <c r="S84" s="69" t="s">
        <v>248</v>
      </c>
      <c r="T84" s="69" t="s">
        <v>199</v>
      </c>
      <c r="U84" s="60" t="s">
        <v>159</v>
      </c>
      <c r="V84" s="78">
        <f t="shared" si="7"/>
        <v>-4.7160731472569832</v>
      </c>
      <c r="W84" s="41">
        <f t="shared" si="8"/>
        <v>-1.0302775441547531</v>
      </c>
    </row>
    <row r="85" spans="1:23" x14ac:dyDescent="0.25">
      <c r="A85" s="59" t="s">
        <v>27</v>
      </c>
      <c r="B85" s="60" t="s">
        <v>13</v>
      </c>
      <c r="C85" s="60">
        <v>82</v>
      </c>
      <c r="D85" s="61" t="s">
        <v>23</v>
      </c>
      <c r="E85" s="60" t="s">
        <v>24</v>
      </c>
      <c r="F85" s="60">
        <v>86.7</v>
      </c>
      <c r="G85" s="69" t="s">
        <v>115</v>
      </c>
      <c r="H85" s="69" t="s">
        <v>148</v>
      </c>
      <c r="I85" s="87">
        <v>4</v>
      </c>
      <c r="J85" s="87">
        <v>3</v>
      </c>
      <c r="K85" s="89">
        <v>0.43</v>
      </c>
      <c r="M85" s="59" t="s">
        <v>27</v>
      </c>
      <c r="N85" s="60" t="s">
        <v>13</v>
      </c>
      <c r="O85" s="60">
        <v>82</v>
      </c>
      <c r="P85" s="61" t="s">
        <v>23</v>
      </c>
      <c r="Q85" s="60" t="s">
        <v>24</v>
      </c>
      <c r="R85" s="69">
        <f t="shared" si="12"/>
        <v>86.7</v>
      </c>
      <c r="S85" s="69" t="s">
        <v>249</v>
      </c>
      <c r="T85" s="69" t="s">
        <v>200</v>
      </c>
      <c r="U85" s="60" t="s">
        <v>159</v>
      </c>
      <c r="V85" s="78">
        <f t="shared" si="7"/>
        <v>2.834776420353458</v>
      </c>
      <c r="W85" s="41">
        <f t="shared" si="8"/>
        <v>0.58607160372731737</v>
      </c>
    </row>
    <row r="86" spans="1:23" x14ac:dyDescent="0.25">
      <c r="A86" s="59" t="s">
        <v>21</v>
      </c>
      <c r="B86" s="60" t="s">
        <v>13</v>
      </c>
      <c r="C86" s="60">
        <v>83</v>
      </c>
      <c r="D86" s="61" t="s">
        <v>23</v>
      </c>
      <c r="E86" s="60" t="s">
        <v>24</v>
      </c>
      <c r="F86" s="60">
        <v>54.8</v>
      </c>
      <c r="G86" s="69" t="s">
        <v>102</v>
      </c>
      <c r="H86" s="69" t="s">
        <v>133</v>
      </c>
      <c r="I86" s="87">
        <v>4</v>
      </c>
      <c r="J86" s="87">
        <v>-10</v>
      </c>
      <c r="K86" s="89">
        <v>-1.33</v>
      </c>
      <c r="M86" s="59" t="s">
        <v>21</v>
      </c>
      <c r="N86" s="60" t="s">
        <v>13</v>
      </c>
      <c r="O86" s="60">
        <v>83</v>
      </c>
      <c r="P86" s="61" t="s">
        <v>23</v>
      </c>
      <c r="Q86" s="60" t="s">
        <v>24</v>
      </c>
      <c r="R86" s="69">
        <f t="shared" si="12"/>
        <v>54.8</v>
      </c>
      <c r="S86" s="69" t="s">
        <v>250</v>
      </c>
      <c r="T86" s="69" t="s">
        <v>201</v>
      </c>
      <c r="U86" s="60" t="s">
        <v>159</v>
      </c>
      <c r="V86" s="78">
        <f t="shared" si="7"/>
        <v>-11.726804123711343</v>
      </c>
      <c r="W86" s="41">
        <f t="shared" si="8"/>
        <v>-1.9702300405953996</v>
      </c>
    </row>
    <row r="87" spans="1:23" x14ac:dyDescent="0.25">
      <c r="A87" s="59" t="s">
        <v>20</v>
      </c>
      <c r="B87" s="60" t="s">
        <v>13</v>
      </c>
      <c r="C87" s="60">
        <v>84</v>
      </c>
      <c r="D87" s="61" t="s">
        <v>23</v>
      </c>
      <c r="E87" s="60" t="s">
        <v>24</v>
      </c>
      <c r="F87" s="60">
        <v>27.7</v>
      </c>
      <c r="G87" s="69" t="s">
        <v>98</v>
      </c>
      <c r="H87" s="69" t="s">
        <v>149</v>
      </c>
      <c r="I87" s="87">
        <v>4</v>
      </c>
      <c r="J87" s="87">
        <v>16</v>
      </c>
      <c r="K87" s="90">
        <v>2.11</v>
      </c>
      <c r="M87" s="59" t="s">
        <v>20</v>
      </c>
      <c r="N87" s="60" t="s">
        <v>13</v>
      </c>
      <c r="O87" s="60">
        <v>84</v>
      </c>
      <c r="P87" s="61" t="s">
        <v>23</v>
      </c>
      <c r="Q87" s="60" t="s">
        <v>24</v>
      </c>
      <c r="R87" s="69">
        <f t="shared" si="12"/>
        <v>27.7</v>
      </c>
      <c r="S87" s="69" t="s">
        <v>251</v>
      </c>
      <c r="T87" s="69" t="s">
        <v>202</v>
      </c>
      <c r="U87" s="60" t="s">
        <v>159</v>
      </c>
      <c r="V87" s="78">
        <f t="shared" si="7"/>
        <v>2.1009952082565437</v>
      </c>
      <c r="W87" s="41">
        <f t="shared" si="8"/>
        <v>0.45059288537549436</v>
      </c>
    </row>
    <row r="88" spans="1:23" x14ac:dyDescent="0.25">
      <c r="A88" s="59" t="s">
        <v>17</v>
      </c>
      <c r="B88" s="60" t="s">
        <v>13</v>
      </c>
      <c r="C88" s="60">
        <v>85</v>
      </c>
      <c r="D88" s="61" t="s">
        <v>23</v>
      </c>
      <c r="E88" s="60" t="s">
        <v>24</v>
      </c>
      <c r="F88" s="60">
        <v>181</v>
      </c>
      <c r="G88" s="69" t="s">
        <v>116</v>
      </c>
      <c r="H88" s="69" t="s">
        <v>134</v>
      </c>
      <c r="I88" s="87">
        <v>4</v>
      </c>
      <c r="J88" s="87">
        <v>1</v>
      </c>
      <c r="K88" s="89">
        <v>0.16</v>
      </c>
      <c r="M88" s="59" t="s">
        <v>17</v>
      </c>
      <c r="N88" s="60" t="s">
        <v>13</v>
      </c>
      <c r="O88" s="60">
        <v>85</v>
      </c>
      <c r="P88" s="61" t="s">
        <v>23</v>
      </c>
      <c r="Q88" s="60" t="s">
        <v>24</v>
      </c>
      <c r="R88" s="69">
        <f t="shared" si="12"/>
        <v>181</v>
      </c>
      <c r="S88" s="69" t="s">
        <v>252</v>
      </c>
      <c r="T88" s="69" t="s">
        <v>203</v>
      </c>
      <c r="U88" s="60" t="s">
        <v>159</v>
      </c>
      <c r="V88" s="78">
        <f t="shared" si="7"/>
        <v>2.4915062287655751</v>
      </c>
      <c r="W88" s="41">
        <f t="shared" si="8"/>
        <v>0.45220966084275493</v>
      </c>
    </row>
    <row r="89" spans="1:23" x14ac:dyDescent="0.25">
      <c r="A89" s="59" t="s">
        <v>22</v>
      </c>
      <c r="B89" s="60" t="s">
        <v>13</v>
      </c>
      <c r="C89" s="60">
        <v>86</v>
      </c>
      <c r="D89" s="61" t="s">
        <v>18</v>
      </c>
      <c r="E89" s="60" t="s">
        <v>15</v>
      </c>
      <c r="F89" s="69">
        <v>3.83</v>
      </c>
      <c r="G89" s="69">
        <v>3.8696480582524271</v>
      </c>
      <c r="H89" s="69" t="s">
        <v>150</v>
      </c>
      <c r="I89" s="87">
        <v>4</v>
      </c>
      <c r="J89" s="69">
        <f t="shared" ref="J89:J97" si="13">F89-G89</f>
        <v>-3.964805825242701E-2</v>
      </c>
      <c r="K89" s="93">
        <f>(F89-G89)/0.15</f>
        <v>-0.26432038834951344</v>
      </c>
      <c r="M89" s="59" t="s">
        <v>22</v>
      </c>
      <c r="N89" s="60" t="s">
        <v>13</v>
      </c>
      <c r="O89" s="60">
        <v>86</v>
      </c>
      <c r="P89" s="61" t="s">
        <v>18</v>
      </c>
      <c r="Q89" s="60" t="s">
        <v>15</v>
      </c>
      <c r="R89" s="69">
        <f t="shared" si="12"/>
        <v>3.83</v>
      </c>
      <c r="S89" s="69">
        <v>3.7987500000000001</v>
      </c>
      <c r="T89" s="69">
        <v>0.18775779907236878</v>
      </c>
      <c r="U89" s="60" t="s">
        <v>159</v>
      </c>
      <c r="V89" s="70">
        <f>R89-S89</f>
        <v>3.125E-2</v>
      </c>
      <c r="W89" s="41">
        <f t="shared" si="8"/>
        <v>0.16643782657441089</v>
      </c>
    </row>
    <row r="90" spans="1:23" x14ac:dyDescent="0.25">
      <c r="A90" s="59" t="s">
        <v>16</v>
      </c>
      <c r="B90" s="60" t="s">
        <v>13</v>
      </c>
      <c r="C90" s="60">
        <v>87</v>
      </c>
      <c r="D90" s="61" t="s">
        <v>18</v>
      </c>
      <c r="E90" s="60" t="s">
        <v>15</v>
      </c>
      <c r="F90" s="69">
        <v>10.76</v>
      </c>
      <c r="G90" s="69">
        <v>10.762950797056085</v>
      </c>
      <c r="H90" s="69" t="s">
        <v>150</v>
      </c>
      <c r="I90" s="87">
        <v>4</v>
      </c>
      <c r="J90" s="69">
        <f t="shared" si="13"/>
        <v>-2.9507970560853636E-3</v>
      </c>
      <c r="K90" s="93">
        <f t="shared" ref="K90:K97" si="14">(F90-G90)/0.15</f>
        <v>-1.9671980373902425E-2</v>
      </c>
      <c r="M90" s="59" t="s">
        <v>16</v>
      </c>
      <c r="N90" s="60" t="s">
        <v>13</v>
      </c>
      <c r="O90" s="60">
        <v>87</v>
      </c>
      <c r="P90" s="61" t="s">
        <v>18</v>
      </c>
      <c r="Q90" s="60" t="s">
        <v>15</v>
      </c>
      <c r="R90" s="69">
        <f t="shared" si="12"/>
        <v>10.76</v>
      </c>
      <c r="S90" s="69">
        <v>10.682500000000001</v>
      </c>
      <c r="T90" s="69">
        <v>0.37208767495040718</v>
      </c>
      <c r="U90" s="60" t="s">
        <v>159</v>
      </c>
      <c r="V90" s="70">
        <f t="shared" ref="V90:V97" si="15">R90-S90</f>
        <v>7.7499999999998792E-2</v>
      </c>
      <c r="W90" s="41">
        <f t="shared" si="8"/>
        <v>0.20828424378831736</v>
      </c>
    </row>
    <row r="91" spans="1:23" x14ac:dyDescent="0.25">
      <c r="A91" s="59" t="s">
        <v>12</v>
      </c>
      <c r="B91" s="60" t="s">
        <v>13</v>
      </c>
      <c r="C91" s="60">
        <v>88</v>
      </c>
      <c r="D91" s="61" t="s">
        <v>18</v>
      </c>
      <c r="E91" s="60" t="s">
        <v>15</v>
      </c>
      <c r="F91" s="69">
        <v>10.34</v>
      </c>
      <c r="G91" s="69">
        <v>10.100487035168769</v>
      </c>
      <c r="H91" s="69" t="s">
        <v>150</v>
      </c>
      <c r="I91" s="87">
        <v>4</v>
      </c>
      <c r="J91" s="69">
        <f t="shared" si="13"/>
        <v>0.2395129648312313</v>
      </c>
      <c r="K91" s="93">
        <f t="shared" si="14"/>
        <v>1.5967530988748755</v>
      </c>
      <c r="M91" s="59" t="s">
        <v>12</v>
      </c>
      <c r="N91" s="60" t="s">
        <v>13</v>
      </c>
      <c r="O91" s="60">
        <v>88</v>
      </c>
      <c r="P91" s="61" t="s">
        <v>18</v>
      </c>
      <c r="Q91" s="60" t="s">
        <v>15</v>
      </c>
      <c r="R91" s="69">
        <f t="shared" si="12"/>
        <v>10.34</v>
      </c>
      <c r="S91" s="69">
        <v>10.164026414927434</v>
      </c>
      <c r="T91" s="69">
        <v>0.2420255996707153</v>
      </c>
      <c r="U91" s="60" t="s">
        <v>159</v>
      </c>
      <c r="V91" s="70">
        <f t="shared" si="15"/>
        <v>0.17597358507256544</v>
      </c>
      <c r="W91" s="41">
        <f t="shared" si="8"/>
        <v>0.7270866607168166</v>
      </c>
    </row>
    <row r="92" spans="1:23" x14ac:dyDescent="0.25">
      <c r="A92" s="59" t="s">
        <v>27</v>
      </c>
      <c r="B92" s="60" t="s">
        <v>13</v>
      </c>
      <c r="C92" s="60">
        <v>89</v>
      </c>
      <c r="D92" s="61" t="s">
        <v>18</v>
      </c>
      <c r="E92" s="60" t="s">
        <v>15</v>
      </c>
      <c r="F92" s="69">
        <v>10.32</v>
      </c>
      <c r="G92" s="69">
        <v>10.147560193142287</v>
      </c>
      <c r="H92" s="69" t="s">
        <v>150</v>
      </c>
      <c r="I92" s="87">
        <v>4</v>
      </c>
      <c r="J92" s="69">
        <f t="shared" si="13"/>
        <v>0.17243980685771376</v>
      </c>
      <c r="K92" s="93">
        <f t="shared" si="14"/>
        <v>1.1495987123847584</v>
      </c>
      <c r="M92" s="59" t="s">
        <v>27</v>
      </c>
      <c r="N92" s="60" t="s">
        <v>13</v>
      </c>
      <c r="O92" s="60">
        <v>89</v>
      </c>
      <c r="P92" s="61" t="s">
        <v>18</v>
      </c>
      <c r="Q92" s="60" t="s">
        <v>15</v>
      </c>
      <c r="R92" s="69">
        <f t="shared" si="12"/>
        <v>10.32</v>
      </c>
      <c r="S92" s="69">
        <v>10.183131727730247</v>
      </c>
      <c r="T92" s="69">
        <v>0.23824520000085331</v>
      </c>
      <c r="U92" s="60" t="s">
        <v>159</v>
      </c>
      <c r="V92" s="70">
        <f t="shared" si="15"/>
        <v>0.13686827226975318</v>
      </c>
      <c r="W92" s="41">
        <f t="shared" si="8"/>
        <v>0.57448490995521828</v>
      </c>
    </row>
    <row r="93" spans="1:23" x14ac:dyDescent="0.25">
      <c r="A93" s="59" t="s">
        <v>21</v>
      </c>
      <c r="B93" s="60" t="s">
        <v>13</v>
      </c>
      <c r="C93" s="60">
        <v>90</v>
      </c>
      <c r="D93" s="61" t="s">
        <v>18</v>
      </c>
      <c r="E93" s="60" t="s">
        <v>15</v>
      </c>
      <c r="F93" s="69">
        <v>3.91</v>
      </c>
      <c r="G93" s="69">
        <v>3.9629151068711499</v>
      </c>
      <c r="H93" s="69" t="s">
        <v>150</v>
      </c>
      <c r="I93" s="87">
        <v>4</v>
      </c>
      <c r="J93" s="69">
        <f t="shared" si="13"/>
        <v>-5.2915106871149753E-2</v>
      </c>
      <c r="K93" s="93">
        <f t="shared" si="14"/>
        <v>-0.35276737914099837</v>
      </c>
      <c r="M93" s="59" t="s">
        <v>21</v>
      </c>
      <c r="N93" s="60" t="s">
        <v>13</v>
      </c>
      <c r="O93" s="60">
        <v>90</v>
      </c>
      <c r="P93" s="61" t="s">
        <v>18</v>
      </c>
      <c r="Q93" s="60" t="s">
        <v>15</v>
      </c>
      <c r="R93" s="69">
        <f t="shared" si="12"/>
        <v>3.91</v>
      </c>
      <c r="S93" s="69">
        <v>3.9</v>
      </c>
      <c r="T93" s="69">
        <v>0.16416444072941011</v>
      </c>
      <c r="U93" s="60" t="s">
        <v>159</v>
      </c>
      <c r="V93" s="70">
        <f t="shared" si="15"/>
        <v>1.0000000000000231E-2</v>
      </c>
      <c r="W93" s="41">
        <f t="shared" si="8"/>
        <v>6.091453152441878E-2</v>
      </c>
    </row>
    <row r="94" spans="1:23" x14ac:dyDescent="0.25">
      <c r="A94" s="59" t="s">
        <v>25</v>
      </c>
      <c r="B94" s="60" t="s">
        <v>13</v>
      </c>
      <c r="C94" s="60">
        <v>91</v>
      </c>
      <c r="D94" s="61" t="s">
        <v>18</v>
      </c>
      <c r="E94" s="60" t="s">
        <v>15</v>
      </c>
      <c r="F94" s="69">
        <v>9.42</v>
      </c>
      <c r="G94" s="69">
        <v>9.4548114000649282</v>
      </c>
      <c r="H94" s="69" t="s">
        <v>150</v>
      </c>
      <c r="I94" s="87">
        <v>4</v>
      </c>
      <c r="J94" s="69">
        <f t="shared" si="13"/>
        <v>-3.4811400064928222E-2</v>
      </c>
      <c r="K94" s="93">
        <f t="shared" si="14"/>
        <v>-0.23207600043285481</v>
      </c>
      <c r="M94" s="59" t="s">
        <v>25</v>
      </c>
      <c r="N94" s="60" t="s">
        <v>13</v>
      </c>
      <c r="O94" s="60">
        <v>91</v>
      </c>
      <c r="P94" s="61" t="s">
        <v>18</v>
      </c>
      <c r="Q94" s="60" t="s">
        <v>15</v>
      </c>
      <c r="R94" s="69">
        <f t="shared" si="12"/>
        <v>9.42</v>
      </c>
      <c r="S94" s="69">
        <v>9.39</v>
      </c>
      <c r="T94" s="69">
        <v>0.25652330420451086</v>
      </c>
      <c r="U94" s="60" t="s">
        <v>159</v>
      </c>
      <c r="V94" s="70">
        <f t="shared" si="15"/>
        <v>2.9999999999999361E-2</v>
      </c>
      <c r="W94" s="41">
        <f t="shared" si="8"/>
        <v>0.11694843902401215</v>
      </c>
    </row>
    <row r="95" spans="1:23" x14ac:dyDescent="0.25">
      <c r="A95" s="59" t="s">
        <v>20</v>
      </c>
      <c r="B95" s="60" t="s">
        <v>13</v>
      </c>
      <c r="C95" s="60">
        <v>92</v>
      </c>
      <c r="D95" s="61" t="s">
        <v>18</v>
      </c>
      <c r="E95" s="60" t="s">
        <v>15</v>
      </c>
      <c r="F95" s="69">
        <v>8.33</v>
      </c>
      <c r="G95" s="69">
        <v>8.3640900111655085</v>
      </c>
      <c r="H95" s="69" t="s">
        <v>150</v>
      </c>
      <c r="I95" s="87">
        <v>4</v>
      </c>
      <c r="J95" s="69">
        <f t="shared" si="13"/>
        <v>-3.4090011165508471E-2</v>
      </c>
      <c r="K95" s="93">
        <f t="shared" si="14"/>
        <v>-0.22726674110338982</v>
      </c>
      <c r="M95" s="59" t="s">
        <v>20</v>
      </c>
      <c r="N95" s="60" t="s">
        <v>13</v>
      </c>
      <c r="O95" s="60">
        <v>92</v>
      </c>
      <c r="P95" s="61" t="s">
        <v>18</v>
      </c>
      <c r="Q95" s="60" t="s">
        <v>15</v>
      </c>
      <c r="R95" s="69">
        <f t="shared" si="12"/>
        <v>8.33</v>
      </c>
      <c r="S95" s="69">
        <v>8.3162500000000001</v>
      </c>
      <c r="T95" s="69">
        <v>0.24899052835901164</v>
      </c>
      <c r="U95" s="60" t="s">
        <v>159</v>
      </c>
      <c r="V95" s="70">
        <f t="shared" si="15"/>
        <v>1.3749999999999929E-2</v>
      </c>
      <c r="W95" s="41">
        <f t="shared" si="8"/>
        <v>5.5222984145703063E-2</v>
      </c>
    </row>
    <row r="96" spans="1:23" x14ac:dyDescent="0.25">
      <c r="A96" s="59" t="s">
        <v>19</v>
      </c>
      <c r="B96" s="60" t="s">
        <v>13</v>
      </c>
      <c r="C96" s="60">
        <v>93</v>
      </c>
      <c r="D96" s="61" t="s">
        <v>18</v>
      </c>
      <c r="E96" s="60" t="s">
        <v>15</v>
      </c>
      <c r="F96" s="69">
        <v>16.66</v>
      </c>
      <c r="G96" s="69">
        <v>16.69650626298165</v>
      </c>
      <c r="H96" s="69" t="s">
        <v>150</v>
      </c>
      <c r="I96" s="87">
        <v>4</v>
      </c>
      <c r="J96" s="69">
        <f t="shared" si="13"/>
        <v>-3.650626298164994E-2</v>
      </c>
      <c r="K96" s="93">
        <f t="shared" si="14"/>
        <v>-0.24337508654433293</v>
      </c>
      <c r="M96" s="59" t="s">
        <v>19</v>
      </c>
      <c r="N96" s="60" t="s">
        <v>13</v>
      </c>
      <c r="O96" s="60">
        <v>93</v>
      </c>
      <c r="P96" s="61" t="s">
        <v>18</v>
      </c>
      <c r="Q96" s="60" t="s">
        <v>15</v>
      </c>
      <c r="R96" s="69">
        <f t="shared" si="12"/>
        <v>16.66</v>
      </c>
      <c r="S96" s="69">
        <v>16.741250000000001</v>
      </c>
      <c r="T96" s="69">
        <v>0.25546368217909132</v>
      </c>
      <c r="U96" s="60" t="s">
        <v>159</v>
      </c>
      <c r="V96" s="70">
        <f t="shared" si="15"/>
        <v>-8.1250000000000711E-2</v>
      </c>
      <c r="W96" s="41">
        <f t="shared" si="8"/>
        <v>-0.31804912270481123</v>
      </c>
    </row>
    <row r="97" spans="1:23" ht="15.75" thickBot="1" x14ac:dyDescent="0.3">
      <c r="A97" s="62" t="s">
        <v>17</v>
      </c>
      <c r="B97" s="63" t="s">
        <v>13</v>
      </c>
      <c r="C97" s="63">
        <v>94</v>
      </c>
      <c r="D97" s="64" t="s">
        <v>18</v>
      </c>
      <c r="E97" s="63" t="s">
        <v>15</v>
      </c>
      <c r="F97" s="74">
        <v>16.36</v>
      </c>
      <c r="G97" s="74">
        <v>16.400392040416712</v>
      </c>
      <c r="H97" s="74" t="s">
        <v>150</v>
      </c>
      <c r="I97" s="88">
        <v>4</v>
      </c>
      <c r="J97" s="74">
        <f t="shared" si="13"/>
        <v>-4.0392040416712405E-2</v>
      </c>
      <c r="K97" s="94">
        <f t="shared" si="14"/>
        <v>-0.26928026944474936</v>
      </c>
      <c r="M97" s="62" t="s">
        <v>17</v>
      </c>
      <c r="N97" s="63" t="s">
        <v>13</v>
      </c>
      <c r="O97" s="63">
        <v>94</v>
      </c>
      <c r="P97" s="64" t="s">
        <v>18</v>
      </c>
      <c r="Q97" s="63" t="s">
        <v>15</v>
      </c>
      <c r="R97" s="74">
        <f t="shared" si="12"/>
        <v>16.36</v>
      </c>
      <c r="S97" s="74">
        <v>16.4575</v>
      </c>
      <c r="T97" s="74">
        <v>0.28806007576545456</v>
      </c>
      <c r="U97" s="63" t="s">
        <v>159</v>
      </c>
      <c r="V97" s="74">
        <f t="shared" si="15"/>
        <v>-9.7500000000000142E-2</v>
      </c>
      <c r="W97" s="94">
        <f t="shared" si="8"/>
        <v>-0.33847106281880934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97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339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90.6</v>
      </c>
      <c r="G14" s="70">
        <v>87.998129246858312</v>
      </c>
      <c r="H14" s="70">
        <f>G14*0.04</f>
        <v>3.5199251698743326</v>
      </c>
      <c r="I14" s="67"/>
      <c r="J14" s="71">
        <f>((F14-G14)/G14)*100</f>
        <v>2.9567341662943063</v>
      </c>
      <c r="K14" s="41">
        <f>(F14-G14)/(G14*0.04)</f>
        <v>0.73918354157357657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142</v>
      </c>
      <c r="G15" s="70">
        <v>140</v>
      </c>
      <c r="H15" s="70">
        <f>1</f>
        <v>1</v>
      </c>
      <c r="I15" s="67"/>
      <c r="J15" s="96">
        <f>F15-G15</f>
        <v>2</v>
      </c>
      <c r="K15" s="41">
        <f>(F15-G15)/1</f>
        <v>2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5.51</v>
      </c>
      <c r="G16" s="70">
        <v>5.2690190503845029</v>
      </c>
      <c r="H16" s="70">
        <f>((12.5-0.53*G16)/200)*G16</f>
        <v>0.25574290200274719</v>
      </c>
      <c r="I16" s="67"/>
      <c r="J16" s="71">
        <f t="shared" ref="J16:J30" si="0">((F16-G16)/G16)*100</f>
        <v>4.5735448536271939</v>
      </c>
      <c r="K16" s="41">
        <f>(F16-G16)/((12.5-0.53*G16)/2/100*G16)</f>
        <v>0.94227815406938753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5.16</v>
      </c>
      <c r="G17" s="70">
        <v>5.2770327722021664</v>
      </c>
      <c r="H17" s="70">
        <f>((12.5-0.53*G17)/200)*G17</f>
        <v>0.25601979983356182</v>
      </c>
      <c r="I17" s="67"/>
      <c r="J17" s="71">
        <f t="shared" si="0"/>
        <v>-2.2177761112013545</v>
      </c>
      <c r="K17" s="41">
        <f t="shared" ref="K17:K20" si="1">(F17-G17)/((12.5-0.53*G17)/2/100*G17)</f>
        <v>-0.45712391103441652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2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14.9</v>
      </c>
      <c r="G19" s="70">
        <v>14.190388706426814</v>
      </c>
      <c r="H19" s="70">
        <f>((12.5-0.53*G19)/200)*G19</f>
        <v>0.3532763953070388</v>
      </c>
      <c r="I19" s="67"/>
      <c r="J19" s="71">
        <f t="shared" si="0"/>
        <v>5.00064732724202</v>
      </c>
      <c r="K19" s="97">
        <f t="shared" si="1"/>
        <v>2.0086575355719711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14.8</v>
      </c>
      <c r="G20" s="70">
        <v>14.146367515962195</v>
      </c>
      <c r="H20" s="70">
        <f>((12.5-0.53*G20)/200)*G20</f>
        <v>0.35383072792146064</v>
      </c>
      <c r="I20" s="67"/>
      <c r="J20" s="71">
        <f t="shared" si="0"/>
        <v>4.6204969812941217</v>
      </c>
      <c r="K20" s="41">
        <f t="shared" si="1"/>
        <v>1.8473027706708711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2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8.1</v>
      </c>
      <c r="G22" s="70">
        <v>8.5148494154827699</v>
      </c>
      <c r="H22" s="70">
        <f>G22*0.075</f>
        <v>0.63861370616120772</v>
      </c>
      <c r="I22" s="67"/>
      <c r="J22" s="71">
        <f t="shared" si="0"/>
        <v>-4.872069900947853</v>
      </c>
      <c r="K22" s="41">
        <f>(F22-G22)/(G22*0.075)</f>
        <v>-0.6496093201263804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5.5</v>
      </c>
      <c r="G23" s="58">
        <v>5.4771753782817392</v>
      </c>
      <c r="H23" s="36">
        <f t="shared" ref="H23:H25" si="2">G23*0.075</f>
        <v>0.41078815337113045</v>
      </c>
      <c r="I23" s="19"/>
      <c r="J23" s="42">
        <f t="shared" si="0"/>
        <v>0.41672249182974325</v>
      </c>
      <c r="K23" s="41">
        <f>(F23-G23)/(G23*0.075)</f>
        <v>5.5562998910632433E-2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13</v>
      </c>
      <c r="G24" s="58">
        <v>12.985275323942872</v>
      </c>
      <c r="H24" s="36">
        <f t="shared" si="2"/>
        <v>0.97389564929571537</v>
      </c>
      <c r="I24" s="77"/>
      <c r="J24" s="42">
        <f t="shared" si="0"/>
        <v>0.11339517792108521</v>
      </c>
      <c r="K24" s="41">
        <f t="shared" ref="K24:K25" si="3">(F24-G24)/(G24*0.075)</f>
        <v>1.5119357056144696E-2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19.8</v>
      </c>
      <c r="G25" s="58">
        <v>19.41520546058187</v>
      </c>
      <c r="H25" s="36">
        <f t="shared" si="2"/>
        <v>1.4561404095436401</v>
      </c>
      <c r="I25" s="77"/>
      <c r="J25" s="42">
        <f t="shared" si="0"/>
        <v>1.9819236020930509</v>
      </c>
      <c r="K25" s="41">
        <f t="shared" si="3"/>
        <v>0.2642564802790735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 t="s">
        <v>153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 t="s">
        <v>153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97</v>
      </c>
      <c r="G28" s="36">
        <v>97.341190031836632</v>
      </c>
      <c r="H28" s="36">
        <f>G28*0.05</f>
        <v>4.8670595015918323</v>
      </c>
      <c r="I28" s="77"/>
      <c r="J28" s="42">
        <f t="shared" si="0"/>
        <v>-0.35050941099553201</v>
      </c>
      <c r="K28" s="41">
        <f>(F28-G28)/(G28*0.05)</f>
        <v>-7.0101882199106388E-2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114</v>
      </c>
      <c r="G29" s="36">
        <v>114.13623349403896</v>
      </c>
      <c r="H29" s="36">
        <f t="shared" ref="H29:H30" si="4">G29*0.05</f>
        <v>5.7068116747019486</v>
      </c>
      <c r="I29" s="77"/>
      <c r="J29" s="42">
        <f t="shared" si="0"/>
        <v>-0.11936042557955681</v>
      </c>
      <c r="K29" s="41">
        <f t="shared" ref="K29:K30" si="5">(F29-G29)/(G29*0.05)</f>
        <v>-2.3872085115911358E-2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153</v>
      </c>
      <c r="G30" s="36">
        <v>152.91737489608315</v>
      </c>
      <c r="H30" s="36">
        <f t="shared" si="4"/>
        <v>7.645868744804158</v>
      </c>
      <c r="I30" s="77"/>
      <c r="J30" s="42">
        <f t="shared" si="0"/>
        <v>5.4032515254072891E-2</v>
      </c>
      <c r="K30" s="41">
        <f t="shared" si="5"/>
        <v>1.0806503050814579E-2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 t="s">
        <v>153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 t="s">
        <v>153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>
        <v>51</v>
      </c>
      <c r="G33" s="70" t="s">
        <v>86</v>
      </c>
      <c r="H33" s="70" t="s">
        <v>117</v>
      </c>
      <c r="I33" s="78">
        <v>4</v>
      </c>
      <c r="J33" s="78">
        <v>-3</v>
      </c>
      <c r="K33" s="89">
        <v>-0.36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>
        <f t="shared" ref="R33:R78" si="6">F33</f>
        <v>51</v>
      </c>
      <c r="S33" s="70" t="s">
        <v>207</v>
      </c>
      <c r="T33" s="70" t="s">
        <v>160</v>
      </c>
      <c r="U33" s="67" t="s">
        <v>158</v>
      </c>
      <c r="V33" s="78">
        <f>((R33-S33)/S33)*100</f>
        <v>-3.4822104466313459</v>
      </c>
      <c r="W33" s="41">
        <f>(R33-S33)/T33</f>
        <v>-0.8770257387988577</v>
      </c>
    </row>
    <row r="34" spans="1:23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75.7</v>
      </c>
      <c r="G34" s="70" t="s">
        <v>87</v>
      </c>
      <c r="H34" s="70" t="s">
        <v>118</v>
      </c>
      <c r="I34" s="78">
        <v>4</v>
      </c>
      <c r="J34" s="78">
        <v>-1</v>
      </c>
      <c r="K34" s="89">
        <v>-0.16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si="6"/>
        <v>75.7</v>
      </c>
      <c r="S34" s="70" t="s">
        <v>208</v>
      </c>
      <c r="T34" s="70" t="s">
        <v>161</v>
      </c>
      <c r="U34" s="67" t="s">
        <v>158</v>
      </c>
      <c r="V34" s="78">
        <f t="shared" ref="V34:V88" si="7">((R34-S34)/S34)*100</f>
        <v>-1.9810954292373444</v>
      </c>
      <c r="W34" s="41">
        <f t="shared" ref="W34:W97" si="8">(R34-S34)/T34</f>
        <v>-0.6898106402164117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96.4</v>
      </c>
      <c r="G35" s="70" t="s">
        <v>88</v>
      </c>
      <c r="H35" s="70" t="s">
        <v>119</v>
      </c>
      <c r="I35" s="78">
        <v>4</v>
      </c>
      <c r="J35" s="78">
        <v>-2.1816336884829952</v>
      </c>
      <c r="K35" s="89">
        <v>-0.28999999999999998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6"/>
        <v>96.4</v>
      </c>
      <c r="S35" s="70" t="s">
        <v>209</v>
      </c>
      <c r="T35" s="70" t="s">
        <v>162</v>
      </c>
      <c r="U35" s="67" t="s">
        <v>158</v>
      </c>
      <c r="V35" s="78">
        <f t="shared" si="7"/>
        <v>-1.6527239338910329</v>
      </c>
      <c r="W35" s="41">
        <f t="shared" si="8"/>
        <v>-0.68585944115156239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32.700000000000003</v>
      </c>
      <c r="G36" s="70">
        <v>30.241951915797795</v>
      </c>
      <c r="H36" s="70"/>
      <c r="I36" s="78"/>
      <c r="J36" s="78"/>
      <c r="K36" s="72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6"/>
        <v>32.700000000000003</v>
      </c>
      <c r="S36" s="70" t="s">
        <v>210</v>
      </c>
      <c r="T36" s="70" t="s">
        <v>163</v>
      </c>
      <c r="U36" s="67" t="s">
        <v>158</v>
      </c>
      <c r="V36" s="78">
        <f t="shared" si="7"/>
        <v>-6.464530892448507</v>
      </c>
      <c r="W36" s="41">
        <f t="shared" si="8"/>
        <v>-0.98689956331877637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28.6</v>
      </c>
      <c r="G37" s="70">
        <v>26.30857507937332</v>
      </c>
      <c r="H37" s="70"/>
      <c r="I37" s="78"/>
      <c r="J37" s="78"/>
      <c r="K37" s="72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6"/>
        <v>28.6</v>
      </c>
      <c r="S37" s="70" t="s">
        <v>211</v>
      </c>
      <c r="T37" s="70" t="s">
        <v>164</v>
      </c>
      <c r="U37" s="67" t="s">
        <v>158</v>
      </c>
      <c r="V37" s="78">
        <f t="shared" si="7"/>
        <v>-6.4442263657180199</v>
      </c>
      <c r="W37" s="41">
        <f t="shared" si="8"/>
        <v>-0.66129573682443732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30.7</v>
      </c>
      <c r="G38" s="70">
        <v>24.694212061323526</v>
      </c>
      <c r="H38" s="70"/>
      <c r="I38" s="78"/>
      <c r="J38" s="78"/>
      <c r="K38" s="72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6"/>
        <v>30.7</v>
      </c>
      <c r="S38" s="70" t="s">
        <v>212</v>
      </c>
      <c r="T38" s="70" t="s">
        <v>165</v>
      </c>
      <c r="U38" s="67" t="s">
        <v>158</v>
      </c>
      <c r="V38" s="78">
        <f t="shared" si="7"/>
        <v>-3.1240138845061596</v>
      </c>
      <c r="W38" s="41">
        <f t="shared" si="8"/>
        <v>-0.21517061508367791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183</v>
      </c>
      <c r="G39" s="70">
        <v>192.93104114509083</v>
      </c>
      <c r="H39" s="70"/>
      <c r="I39" s="78"/>
      <c r="J39" s="78"/>
      <c r="K39" s="72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6"/>
        <v>183</v>
      </c>
      <c r="S39" s="70" t="s">
        <v>213</v>
      </c>
      <c r="T39" s="70" t="s">
        <v>166</v>
      </c>
      <c r="U39" s="67" t="s">
        <v>158</v>
      </c>
      <c r="V39" s="78">
        <f t="shared" si="7"/>
        <v>0</v>
      </c>
      <c r="W39" s="41">
        <f t="shared" si="8"/>
        <v>0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159</v>
      </c>
      <c r="G40" s="70">
        <v>176.29020253430878</v>
      </c>
      <c r="H40" s="70"/>
      <c r="I40" s="78"/>
      <c r="J40" s="78"/>
      <c r="K40" s="72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6"/>
        <v>159</v>
      </c>
      <c r="S40" s="70" t="s">
        <v>214</v>
      </c>
      <c r="T40" s="70" t="s">
        <v>167</v>
      </c>
      <c r="U40" s="67" t="s">
        <v>158</v>
      </c>
      <c r="V40" s="78">
        <f t="shared" si="7"/>
        <v>-1.2422360248447204</v>
      </c>
      <c r="W40" s="41">
        <f t="shared" si="8"/>
        <v>-0.28494087476848551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194</v>
      </c>
      <c r="G41" s="70">
        <v>214.02387340018916</v>
      </c>
      <c r="H41" s="70"/>
      <c r="I41" s="78"/>
      <c r="J41" s="78"/>
      <c r="K41" s="72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6"/>
        <v>194</v>
      </c>
      <c r="S41" s="70" t="s">
        <v>215</v>
      </c>
      <c r="T41" s="70" t="s">
        <v>168</v>
      </c>
      <c r="U41" s="67" t="s">
        <v>158</v>
      </c>
      <c r="V41" s="78">
        <f t="shared" si="7"/>
        <v>-0.71647901740020759</v>
      </c>
      <c r="W41" s="41">
        <f t="shared" si="8"/>
        <v>-0.12681159420289909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91.5</v>
      </c>
      <c r="G42" s="70">
        <v>110.57247603623772</v>
      </c>
      <c r="H42" s="70"/>
      <c r="I42" s="78"/>
      <c r="J42" s="78"/>
      <c r="K42" s="72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6"/>
        <v>91.5</v>
      </c>
      <c r="S42" s="70" t="s">
        <v>216</v>
      </c>
      <c r="T42" s="70" t="s">
        <v>169</v>
      </c>
      <c r="U42" s="67" t="s">
        <v>158</v>
      </c>
      <c r="V42" s="78">
        <f t="shared" si="7"/>
        <v>-0.90968161143600101</v>
      </c>
      <c r="W42" s="41">
        <f t="shared" si="8"/>
        <v>-0.22813688212927849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254</v>
      </c>
      <c r="G43" s="70">
        <v>127.91645230446296</v>
      </c>
      <c r="H43" s="70"/>
      <c r="I43" s="78"/>
      <c r="J43" s="78"/>
      <c r="K43" s="72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109</v>
      </c>
      <c r="S43" s="70" t="s">
        <v>217</v>
      </c>
      <c r="T43" s="70" t="s">
        <v>170</v>
      </c>
      <c r="U43" s="67" t="s">
        <v>158</v>
      </c>
      <c r="V43" s="78">
        <f>((R43-S43)/S43)*100</f>
        <v>-0.99909173478655244</v>
      </c>
      <c r="W43" s="41">
        <f t="shared" si="8"/>
        <v>-0.26699029126213453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86.6</v>
      </c>
      <c r="G44" s="70">
        <v>104.55454867058305</v>
      </c>
      <c r="H44" s="70"/>
      <c r="I44" s="78"/>
      <c r="J44" s="78"/>
      <c r="K44" s="72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6"/>
        <v>86.6</v>
      </c>
      <c r="S44" s="70" t="s">
        <v>218</v>
      </c>
      <c r="T44" s="70" t="s">
        <v>171</v>
      </c>
      <c r="U44" s="67" t="s">
        <v>158</v>
      </c>
      <c r="V44" s="78">
        <f t="shared" si="7"/>
        <v>-0.58546665136035481</v>
      </c>
      <c r="W44" s="41">
        <f t="shared" si="8"/>
        <v>-0.16579973992197825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51.4</v>
      </c>
      <c r="G45" s="70" t="s">
        <v>86</v>
      </c>
      <c r="H45" s="70" t="s">
        <v>117</v>
      </c>
      <c r="I45" s="78">
        <v>4</v>
      </c>
      <c r="J45" s="78">
        <v>-2</v>
      </c>
      <c r="K45" s="89">
        <v>-0.26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6"/>
        <v>51.4</v>
      </c>
      <c r="S45" s="70" t="s">
        <v>219</v>
      </c>
      <c r="T45" s="70" t="s">
        <v>172</v>
      </c>
      <c r="U45" s="67" t="s">
        <v>158</v>
      </c>
      <c r="V45" s="78">
        <f t="shared" si="7"/>
        <v>-3.6731634182908564</v>
      </c>
      <c r="W45" s="41">
        <f t="shared" si="8"/>
        <v>-0.88288288288288319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155</v>
      </c>
      <c r="G46" s="36" t="s">
        <v>89</v>
      </c>
      <c r="H46" s="36" t="s">
        <v>120</v>
      </c>
      <c r="I46" s="77">
        <v>4</v>
      </c>
      <c r="J46" s="77">
        <v>4</v>
      </c>
      <c r="K46" s="89">
        <v>0.53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6"/>
        <v>155</v>
      </c>
      <c r="S46" s="36" t="s">
        <v>220</v>
      </c>
      <c r="T46" s="36" t="s">
        <v>173</v>
      </c>
      <c r="U46" s="19" t="s">
        <v>158</v>
      </c>
      <c r="V46" s="77">
        <f t="shared" si="7"/>
        <v>3.8178164768921552</v>
      </c>
      <c r="W46" s="41">
        <f t="shared" si="8"/>
        <v>1.2593901900132543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144</v>
      </c>
      <c r="G47" s="36" t="s">
        <v>90</v>
      </c>
      <c r="H47" s="36" t="s">
        <v>121</v>
      </c>
      <c r="I47" s="77">
        <v>4</v>
      </c>
      <c r="J47" s="77">
        <v>4</v>
      </c>
      <c r="K47" s="89">
        <v>0.51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6"/>
        <v>144</v>
      </c>
      <c r="S47" s="36" t="s">
        <v>221</v>
      </c>
      <c r="T47" s="36" t="s">
        <v>174</v>
      </c>
      <c r="U47" s="19" t="s">
        <v>158</v>
      </c>
      <c r="V47" s="77">
        <f t="shared" si="7"/>
        <v>3.6717062634989159</v>
      </c>
      <c r="W47" s="41">
        <f t="shared" si="8"/>
        <v>1.2859304084720107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82</v>
      </c>
      <c r="G48" s="36" t="s">
        <v>91</v>
      </c>
      <c r="H48" s="36" t="s">
        <v>122</v>
      </c>
      <c r="I48" s="77">
        <v>4</v>
      </c>
      <c r="J48" s="77">
        <v>2</v>
      </c>
      <c r="K48" s="89">
        <v>0.28999999999999998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6"/>
        <v>82</v>
      </c>
      <c r="S48" s="36" t="s">
        <v>222</v>
      </c>
      <c r="T48" s="36" t="s">
        <v>175</v>
      </c>
      <c r="U48" s="19" t="s">
        <v>158</v>
      </c>
      <c r="V48" s="77">
        <f t="shared" si="7"/>
        <v>1.3096120583148039</v>
      </c>
      <c r="W48" s="41">
        <f t="shared" si="8"/>
        <v>0.36103542234332503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31.1</v>
      </c>
      <c r="G49" s="36" t="s">
        <v>92</v>
      </c>
      <c r="H49" s="36" t="s">
        <v>123</v>
      </c>
      <c r="I49" s="77">
        <v>4</v>
      </c>
      <c r="J49" s="77">
        <v>5</v>
      </c>
      <c r="K49" s="89">
        <v>0.68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6"/>
        <v>31.1</v>
      </c>
      <c r="S49" s="36" t="s">
        <v>223</v>
      </c>
      <c r="T49" s="36" t="s">
        <v>176</v>
      </c>
      <c r="U49" s="19" t="s">
        <v>158</v>
      </c>
      <c r="V49" s="77">
        <f t="shared" si="7"/>
        <v>2.3699802501645899</v>
      </c>
      <c r="W49" s="41">
        <f t="shared" si="8"/>
        <v>0.36382011116725738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48.8</v>
      </c>
      <c r="G50" s="36" t="s">
        <v>93</v>
      </c>
      <c r="H50" s="36" t="s">
        <v>124</v>
      </c>
      <c r="I50" s="77">
        <v>4</v>
      </c>
      <c r="J50" s="77">
        <v>-24</v>
      </c>
      <c r="K50" s="95">
        <v>-3.22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6"/>
        <v>48.8</v>
      </c>
      <c r="S50" s="36" t="s">
        <v>224</v>
      </c>
      <c r="T50" s="36" t="s">
        <v>177</v>
      </c>
      <c r="U50" s="19" t="s">
        <v>158</v>
      </c>
      <c r="V50" s="77">
        <f t="shared" si="7"/>
        <v>-22.218680267771763</v>
      </c>
      <c r="W50" s="99">
        <f t="shared" si="8"/>
        <v>-3.6849061591329648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94.7</v>
      </c>
      <c r="G51" s="36" t="s">
        <v>94</v>
      </c>
      <c r="H51" s="36" t="s">
        <v>125</v>
      </c>
      <c r="I51" s="77">
        <v>4</v>
      </c>
      <c r="J51" s="77">
        <v>-12</v>
      </c>
      <c r="K51" s="89">
        <v>-1.65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6"/>
        <v>94.7</v>
      </c>
      <c r="S51" s="36" t="s">
        <v>112</v>
      </c>
      <c r="T51" s="36" t="s">
        <v>178</v>
      </c>
      <c r="U51" s="19" t="s">
        <v>158</v>
      </c>
      <c r="V51" s="77">
        <f t="shared" si="7"/>
        <v>-10.321969696969688</v>
      </c>
      <c r="W51" s="97">
        <f t="shared" si="8"/>
        <v>-2.2875131164742899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117</v>
      </c>
      <c r="G52" s="36" t="s">
        <v>95</v>
      </c>
      <c r="H52" s="36" t="s">
        <v>126</v>
      </c>
      <c r="I52" s="77">
        <v>4</v>
      </c>
      <c r="J52" s="77">
        <v>1</v>
      </c>
      <c r="K52" s="89">
        <v>0.1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6"/>
        <v>117</v>
      </c>
      <c r="S52" s="36" t="s">
        <v>225</v>
      </c>
      <c r="T52" s="36" t="s">
        <v>179</v>
      </c>
      <c r="U52" s="19" t="s">
        <v>158</v>
      </c>
      <c r="V52" s="77">
        <f t="shared" si="7"/>
        <v>-0.17064846416382495</v>
      </c>
      <c r="W52" s="41">
        <f t="shared" si="8"/>
        <v>-4.7303689687796323E-2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>
        <v>43.8</v>
      </c>
      <c r="G53" s="36" t="s">
        <v>96</v>
      </c>
      <c r="H53" s="36" t="s">
        <v>127</v>
      </c>
      <c r="I53" s="77">
        <v>4</v>
      </c>
      <c r="J53" s="77">
        <v>-4</v>
      </c>
      <c r="K53" s="89">
        <v>-0.56999999999999995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>
        <f t="shared" si="6"/>
        <v>43.8</v>
      </c>
      <c r="S53" s="36" t="s">
        <v>226</v>
      </c>
      <c r="T53" s="36" t="s">
        <v>180</v>
      </c>
      <c r="U53" s="19" t="s">
        <v>158</v>
      </c>
      <c r="V53" s="77">
        <f t="shared" si="7"/>
        <v>-4.8653344917463119</v>
      </c>
      <c r="W53" s="41">
        <f t="shared" si="8"/>
        <v>-0.94355518112889714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113</v>
      </c>
      <c r="G54" s="36" t="s">
        <v>97</v>
      </c>
      <c r="H54" s="36" t="s">
        <v>128</v>
      </c>
      <c r="I54" s="77">
        <v>4</v>
      </c>
      <c r="J54" s="77">
        <v>-1</v>
      </c>
      <c r="K54" s="89">
        <v>-7.0000000000000007E-2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6"/>
        <v>113</v>
      </c>
      <c r="S54" s="36" t="s">
        <v>227</v>
      </c>
      <c r="T54" s="36" t="s">
        <v>181</v>
      </c>
      <c r="U54" s="19" t="s">
        <v>158</v>
      </c>
      <c r="V54" s="77">
        <f t="shared" si="7"/>
        <v>-8.8417329796635122E-2</v>
      </c>
      <c r="W54" s="41">
        <f t="shared" si="8"/>
        <v>-2.3679848448968581E-2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>
        <v>15.3</v>
      </c>
      <c r="G55" s="36" t="s">
        <v>98</v>
      </c>
      <c r="H55" s="36" t="s">
        <v>129</v>
      </c>
      <c r="I55" s="77">
        <v>4</v>
      </c>
      <c r="J55" s="77">
        <v>-36</v>
      </c>
      <c r="K55" s="90">
        <v>-2.88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>
        <f t="shared" si="6"/>
        <v>15.3</v>
      </c>
      <c r="S55" s="36" t="s">
        <v>228</v>
      </c>
      <c r="T55" s="36" t="s">
        <v>182</v>
      </c>
      <c r="U55" s="19" t="s">
        <v>158</v>
      </c>
      <c r="V55" s="77">
        <f t="shared" si="7"/>
        <v>-40.972222222222221</v>
      </c>
      <c r="W55" s="99">
        <f t="shared" si="8"/>
        <v>-3.2838589981447126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62</v>
      </c>
      <c r="G56" s="36" t="s">
        <v>99</v>
      </c>
      <c r="H56" s="36" t="s">
        <v>130</v>
      </c>
      <c r="I56" s="77">
        <v>4</v>
      </c>
      <c r="J56" s="77">
        <v>-3</v>
      </c>
      <c r="K56" s="89">
        <v>-0.34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6"/>
        <v>62</v>
      </c>
      <c r="S56" s="36" t="s">
        <v>229</v>
      </c>
      <c r="T56" s="36" t="s">
        <v>183</v>
      </c>
      <c r="U56" s="19" t="s">
        <v>158</v>
      </c>
      <c r="V56" s="77">
        <f t="shared" si="7"/>
        <v>-0.91097970273293949</v>
      </c>
      <c r="W56" s="41">
        <f t="shared" si="8"/>
        <v>-0.28787878787878801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85.8</v>
      </c>
      <c r="G57" s="36" t="s">
        <v>100</v>
      </c>
      <c r="H57" s="36" t="s">
        <v>131</v>
      </c>
      <c r="I57" s="77">
        <v>4</v>
      </c>
      <c r="J57" s="77">
        <v>-13</v>
      </c>
      <c r="K57" s="89">
        <v>-1.68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6"/>
        <v>85.8</v>
      </c>
      <c r="S57" s="36" t="s">
        <v>230</v>
      </c>
      <c r="T57" s="36" t="s">
        <v>184</v>
      </c>
      <c r="U57" s="19" t="s">
        <v>158</v>
      </c>
      <c r="V57" s="77">
        <f t="shared" si="7"/>
        <v>-10.429063576573764</v>
      </c>
      <c r="W57" s="97">
        <f t="shared" si="8"/>
        <v>-2.0769230769230789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90.7</v>
      </c>
      <c r="G58" s="36" t="s">
        <v>101</v>
      </c>
      <c r="H58" s="36" t="s">
        <v>132</v>
      </c>
      <c r="I58" s="77">
        <v>4</v>
      </c>
      <c r="J58" s="77">
        <v>-11</v>
      </c>
      <c r="K58" s="89">
        <v>-1.44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6"/>
        <v>90.7</v>
      </c>
      <c r="S58" s="36" t="s">
        <v>231</v>
      </c>
      <c r="T58" s="36" t="s">
        <v>185</v>
      </c>
      <c r="U58" s="19" t="s">
        <v>158</v>
      </c>
      <c r="V58" s="77">
        <f t="shared" si="7"/>
        <v>-8.8716969757861932</v>
      </c>
      <c r="W58" s="41">
        <f t="shared" si="8"/>
        <v>-1.5938628158844763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56.5</v>
      </c>
      <c r="G59" s="36" t="s">
        <v>102</v>
      </c>
      <c r="H59" s="36" t="s">
        <v>133</v>
      </c>
      <c r="I59" s="77">
        <v>4</v>
      </c>
      <c r="J59" s="77">
        <v>-7</v>
      </c>
      <c r="K59" s="89">
        <v>-0.96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6"/>
        <v>56.5</v>
      </c>
      <c r="S59" s="36" t="s">
        <v>232</v>
      </c>
      <c r="T59" s="36" t="s">
        <v>186</v>
      </c>
      <c r="U59" s="19" t="s">
        <v>158</v>
      </c>
      <c r="V59" s="77">
        <f t="shared" si="7"/>
        <v>-6.4104687758820571</v>
      </c>
      <c r="W59" s="41">
        <f t="shared" si="8"/>
        <v>-1.4907550077041591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169</v>
      </c>
      <c r="G60" s="36" t="s">
        <v>103</v>
      </c>
      <c r="H60" s="36" t="s">
        <v>134</v>
      </c>
      <c r="I60" s="77">
        <v>4</v>
      </c>
      <c r="J60" s="77">
        <v>-5</v>
      </c>
      <c r="K60" s="89">
        <v>-0.72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6"/>
        <v>169</v>
      </c>
      <c r="S60" s="36" t="s">
        <v>233</v>
      </c>
      <c r="T60" s="36" t="s">
        <v>187</v>
      </c>
      <c r="U60" s="19" t="s">
        <v>158</v>
      </c>
      <c r="V60" s="77">
        <f t="shared" si="7"/>
        <v>-3.3733562035448861</v>
      </c>
      <c r="W60" s="41">
        <f t="shared" si="8"/>
        <v>-0.86497580999853485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55.8</v>
      </c>
      <c r="G61" s="36" t="s">
        <v>104</v>
      </c>
      <c r="H61" s="36" t="s">
        <v>135</v>
      </c>
      <c r="I61" s="77">
        <v>4</v>
      </c>
      <c r="J61" s="77">
        <v>-10</v>
      </c>
      <c r="K61" s="89">
        <v>-1.31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6"/>
        <v>55.8</v>
      </c>
      <c r="S61" s="36" t="s">
        <v>234</v>
      </c>
      <c r="T61" s="36" t="s">
        <v>188</v>
      </c>
      <c r="U61" s="19" t="s">
        <v>158</v>
      </c>
      <c r="V61" s="77">
        <f t="shared" si="7"/>
        <v>-8.5095917363502291</v>
      </c>
      <c r="W61" s="41">
        <f t="shared" si="8"/>
        <v>-1.480741797432241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8.4</v>
      </c>
      <c r="G62" s="36">
        <v>8.3640900111655085</v>
      </c>
      <c r="H62" s="36" t="s">
        <v>150</v>
      </c>
      <c r="I62" s="77">
        <v>4</v>
      </c>
      <c r="J62" s="36">
        <f>F62-G62</f>
        <v>3.5909988834491813E-2</v>
      </c>
      <c r="K62" s="93">
        <f>(F62-G62)/0.15</f>
        <v>0.23939992556327877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6"/>
        <v>8.4</v>
      </c>
      <c r="S62" s="36">
        <v>8.357999943881671</v>
      </c>
      <c r="T62" s="36">
        <v>7.9409177078829649E-2</v>
      </c>
      <c r="U62" s="19" t="s">
        <v>158</v>
      </c>
      <c r="V62" s="36">
        <f>R62-S62</f>
        <v>4.2000056118329354E-2</v>
      </c>
      <c r="W62" s="41">
        <f t="shared" si="8"/>
        <v>0.52890682995790039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3.84</v>
      </c>
      <c r="G63" s="36">
        <v>3.866519805982215</v>
      </c>
      <c r="H63" s="36" t="s">
        <v>150</v>
      </c>
      <c r="I63" s="77">
        <v>4</v>
      </c>
      <c r="J63" s="36">
        <f t="shared" ref="J63:J70" si="9">F63-G63</f>
        <v>-2.651980598221515E-2</v>
      </c>
      <c r="K63" s="93">
        <f t="shared" ref="K63:K70" si="10">(F63-G63)/0.15</f>
        <v>-0.17679870654810101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6"/>
        <v>3.84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1">R63-S63</f>
        <v>-2.769230771192932E-2</v>
      </c>
      <c r="W63" s="41">
        <f t="shared" si="8"/>
        <v>-0.47456456870339897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16.87</v>
      </c>
      <c r="G64" s="36">
        <v>16.69650626298165</v>
      </c>
      <c r="H64" s="36" t="s">
        <v>150</v>
      </c>
      <c r="I64" s="77">
        <v>4</v>
      </c>
      <c r="J64" s="36">
        <f t="shared" si="9"/>
        <v>0.17349373701835091</v>
      </c>
      <c r="K64" s="93">
        <f t="shared" si="10"/>
        <v>1.1566249134556728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6"/>
        <v>16.87</v>
      </c>
      <c r="S64" s="36">
        <v>16.686669220914499</v>
      </c>
      <c r="T64" s="36">
        <v>0.1133033880030711</v>
      </c>
      <c r="U64" s="19" t="s">
        <v>158</v>
      </c>
      <c r="V64" s="36">
        <f t="shared" si="11"/>
        <v>0.18333077908550166</v>
      </c>
      <c r="W64" s="41">
        <f t="shared" si="8"/>
        <v>1.618052048721901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10.15</v>
      </c>
      <c r="G65" s="36">
        <v>10.078694627137128</v>
      </c>
      <c r="H65" s="36" t="s">
        <v>150</v>
      </c>
      <c r="I65" s="77">
        <v>4</v>
      </c>
      <c r="J65" s="36">
        <f t="shared" si="9"/>
        <v>7.1305372862871863E-2</v>
      </c>
      <c r="K65" s="93">
        <f t="shared" si="10"/>
        <v>0.47536915241914579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6"/>
        <v>10.15</v>
      </c>
      <c r="S65" s="36">
        <v>10.070588239999999</v>
      </c>
      <c r="T65" s="36">
        <v>8.4510473000000003E-2</v>
      </c>
      <c r="U65" s="19" t="s">
        <v>158</v>
      </c>
      <c r="V65" s="36">
        <f t="shared" si="11"/>
        <v>7.9411760000001053E-2</v>
      </c>
      <c r="W65" s="41">
        <f t="shared" si="8"/>
        <v>0.93966767882131075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10.15</v>
      </c>
      <c r="G66" s="36">
        <v>10.100027975374001</v>
      </c>
      <c r="H66" s="36" t="s">
        <v>150</v>
      </c>
      <c r="I66" s="77">
        <v>4</v>
      </c>
      <c r="J66" s="36">
        <f t="shared" si="9"/>
        <v>4.9972024625999367E-2</v>
      </c>
      <c r="K66" s="93">
        <f t="shared" si="10"/>
        <v>0.3331468308399958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6"/>
        <v>10.15</v>
      </c>
      <c r="S66" s="36">
        <v>10.081711761974656</v>
      </c>
      <c r="T66" s="36">
        <v>7.4068248910736573E-2</v>
      </c>
      <c r="U66" s="19" t="s">
        <v>158</v>
      </c>
      <c r="V66" s="36">
        <f t="shared" si="11"/>
        <v>6.8288238025344228E-2</v>
      </c>
      <c r="W66" s="41">
        <f t="shared" si="8"/>
        <v>0.92196371629686924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3.94</v>
      </c>
      <c r="G67" s="36">
        <v>3.9629151068711499</v>
      </c>
      <c r="H67" s="36" t="s">
        <v>150</v>
      </c>
      <c r="I67" s="77">
        <v>4</v>
      </c>
      <c r="J67" s="36">
        <f t="shared" si="9"/>
        <v>-2.2915106871149948E-2</v>
      </c>
      <c r="K67" s="93">
        <f t="shared" si="10"/>
        <v>-0.15276737914099967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6"/>
        <v>3.94</v>
      </c>
      <c r="S67" s="36">
        <v>3.9540000097229457</v>
      </c>
      <c r="T67" s="36">
        <v>6.1038150127150408E-2</v>
      </c>
      <c r="U67" s="19" t="s">
        <v>158</v>
      </c>
      <c r="V67" s="36">
        <f t="shared" si="11"/>
        <v>-1.4000009722945794E-2</v>
      </c>
      <c r="W67" s="41">
        <f t="shared" si="8"/>
        <v>-0.22936490856590433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9.5</v>
      </c>
      <c r="G68" s="36">
        <v>9.455897539951879</v>
      </c>
      <c r="H68" s="36" t="s">
        <v>150</v>
      </c>
      <c r="I68" s="77">
        <v>4</v>
      </c>
      <c r="J68" s="36">
        <f t="shared" si="9"/>
        <v>4.4102460048121017E-2</v>
      </c>
      <c r="K68" s="93">
        <f t="shared" si="10"/>
        <v>0.29401640032080678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6"/>
        <v>9.5</v>
      </c>
      <c r="S68" s="36">
        <v>9.4352256738739779</v>
      </c>
      <c r="T68" s="36">
        <v>7.3220328884019525E-2</v>
      </c>
      <c r="U68" s="19" t="s">
        <v>158</v>
      </c>
      <c r="V68" s="36">
        <f t="shared" si="11"/>
        <v>6.4774326126022075E-2</v>
      </c>
      <c r="W68" s="41">
        <f t="shared" si="8"/>
        <v>0.88464948346003935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16.559999999999999</v>
      </c>
      <c r="G69" s="36">
        <v>16.399466708811619</v>
      </c>
      <c r="H69" s="36" t="s">
        <v>150</v>
      </c>
      <c r="I69" s="77">
        <v>4</v>
      </c>
      <c r="J69" s="36">
        <f t="shared" si="9"/>
        <v>0.16053329118837922</v>
      </c>
      <c r="K69" s="93">
        <f t="shared" si="10"/>
        <v>1.0702219412558616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6"/>
        <v>16.559999999999999</v>
      </c>
      <c r="S69" s="36">
        <v>16.400843843434167</v>
      </c>
      <c r="T69" s="36">
        <v>0.12195036770689485</v>
      </c>
      <c r="U69" s="19" t="s">
        <v>158</v>
      </c>
      <c r="V69" s="36">
        <f t="shared" si="11"/>
        <v>0.15915615656583171</v>
      </c>
      <c r="W69" s="41">
        <f t="shared" si="8"/>
        <v>1.305089599634174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10.79</v>
      </c>
      <c r="G70" s="36">
        <v>10.709940607893612</v>
      </c>
      <c r="H70" s="36" t="s">
        <v>150</v>
      </c>
      <c r="I70" s="77">
        <v>4</v>
      </c>
      <c r="J70" s="36">
        <f t="shared" si="9"/>
        <v>8.0059392106386795E-2</v>
      </c>
      <c r="K70" s="93">
        <f t="shared" si="10"/>
        <v>0.5337292807092453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6"/>
        <v>10.79</v>
      </c>
      <c r="S70" s="36">
        <v>10.707333291057745</v>
      </c>
      <c r="T70" s="36">
        <v>7.5038990425411886E-2</v>
      </c>
      <c r="U70" s="19" t="s">
        <v>158</v>
      </c>
      <c r="V70" s="36">
        <f t="shared" si="11"/>
        <v>8.2666708942253919E-2</v>
      </c>
      <c r="W70" s="41">
        <f t="shared" si="8"/>
        <v>1.1016500684990413</v>
      </c>
    </row>
    <row r="71" spans="1:23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6.26</v>
      </c>
      <c r="G71" s="58" t="s">
        <v>105</v>
      </c>
      <c r="H71" s="58" t="s">
        <v>136</v>
      </c>
      <c r="I71" s="77">
        <v>4</v>
      </c>
      <c r="J71" s="42">
        <v>4.9631120053655158</v>
      </c>
      <c r="K71" s="93">
        <f>(F71-G71)/H71</f>
        <v>0.66174826738206882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6"/>
        <v>6.26</v>
      </c>
      <c r="S71" s="58" t="s">
        <v>235</v>
      </c>
      <c r="T71" s="36" t="s">
        <v>204</v>
      </c>
      <c r="U71" s="57" t="s">
        <v>158</v>
      </c>
      <c r="V71" s="77">
        <f t="shared" si="7"/>
        <v>4.2985671442852382</v>
      </c>
      <c r="W71" s="41">
        <f t="shared" si="8"/>
        <v>1.3760000000000001</v>
      </c>
    </row>
    <row r="72" spans="1:23" x14ac:dyDescent="0.25">
      <c r="A72" s="75" t="s">
        <v>17</v>
      </c>
      <c r="B72" s="57" t="s">
        <v>13</v>
      </c>
      <c r="C72" s="57">
        <v>69</v>
      </c>
      <c r="D72" s="76" t="s">
        <v>14</v>
      </c>
      <c r="E72" s="57" t="s">
        <v>15</v>
      </c>
      <c r="F72" s="57">
        <v>6.17</v>
      </c>
      <c r="G72" s="58" t="s">
        <v>106</v>
      </c>
      <c r="H72" s="58" t="s">
        <v>137</v>
      </c>
      <c r="I72" s="77">
        <v>4</v>
      </c>
      <c r="J72" s="42">
        <v>3.6626344086021501</v>
      </c>
      <c r="K72" s="93">
        <f>(F72-G72)/H72</f>
        <v>0.48835125448028666</v>
      </c>
      <c r="M72" s="75" t="s">
        <v>17</v>
      </c>
      <c r="N72" s="57" t="s">
        <v>13</v>
      </c>
      <c r="O72" s="57">
        <v>69</v>
      </c>
      <c r="P72" s="76" t="s">
        <v>14</v>
      </c>
      <c r="Q72" s="57" t="s">
        <v>15</v>
      </c>
      <c r="R72" s="36">
        <f t="shared" si="6"/>
        <v>6.17</v>
      </c>
      <c r="S72" s="58" t="s">
        <v>236</v>
      </c>
      <c r="T72" s="36" t="s">
        <v>205</v>
      </c>
      <c r="U72" s="57" t="s">
        <v>158</v>
      </c>
      <c r="V72" s="77">
        <f t="shared" si="7"/>
        <v>4.6117327907765393</v>
      </c>
      <c r="W72" s="41">
        <f t="shared" si="8"/>
        <v>1.4399152991000541</v>
      </c>
    </row>
    <row r="73" spans="1:23" x14ac:dyDescent="0.25">
      <c r="A73" s="59" t="s">
        <v>22</v>
      </c>
      <c r="B73" s="60" t="s">
        <v>13</v>
      </c>
      <c r="C73" s="60">
        <v>70</v>
      </c>
      <c r="D73" s="61" t="s">
        <v>28</v>
      </c>
      <c r="E73" s="60" t="s">
        <v>24</v>
      </c>
      <c r="F73" s="60">
        <v>25.2</v>
      </c>
      <c r="G73" s="69" t="s">
        <v>107</v>
      </c>
      <c r="H73" s="69" t="s">
        <v>138</v>
      </c>
      <c r="I73" s="87">
        <v>4</v>
      </c>
      <c r="J73" s="87">
        <v>-14</v>
      </c>
      <c r="K73" s="89">
        <v>-1.92</v>
      </c>
      <c r="M73" s="59" t="s">
        <v>22</v>
      </c>
      <c r="N73" s="60" t="s">
        <v>13</v>
      </c>
      <c r="O73" s="60">
        <v>70</v>
      </c>
      <c r="P73" s="61" t="s">
        <v>28</v>
      </c>
      <c r="Q73" s="60" t="s">
        <v>24</v>
      </c>
      <c r="R73" s="69">
        <f t="shared" si="6"/>
        <v>25.2</v>
      </c>
      <c r="S73" s="69" t="s">
        <v>237</v>
      </c>
      <c r="T73" s="69" t="s">
        <v>206</v>
      </c>
      <c r="U73" s="60" t="s">
        <v>159</v>
      </c>
      <c r="V73" s="78">
        <f t="shared" si="7"/>
        <v>-10.638297872340425</v>
      </c>
      <c r="W73" s="41">
        <f t="shared" si="8"/>
        <v>-1.4443909484833894</v>
      </c>
    </row>
    <row r="74" spans="1:23" x14ac:dyDescent="0.25">
      <c r="A74" s="59" t="s">
        <v>16</v>
      </c>
      <c r="B74" s="60" t="s">
        <v>13</v>
      </c>
      <c r="C74" s="60">
        <v>71</v>
      </c>
      <c r="D74" s="61" t="s">
        <v>28</v>
      </c>
      <c r="E74" s="60" t="s">
        <v>24</v>
      </c>
      <c r="F74" s="60">
        <v>75.5</v>
      </c>
      <c r="G74" s="69" t="s">
        <v>108</v>
      </c>
      <c r="H74" s="69" t="s">
        <v>139</v>
      </c>
      <c r="I74" s="87">
        <v>4</v>
      </c>
      <c r="J74" s="87">
        <v>-8</v>
      </c>
      <c r="K74" s="89">
        <v>-1.05</v>
      </c>
      <c r="M74" s="59" t="s">
        <v>16</v>
      </c>
      <c r="N74" s="60" t="s">
        <v>13</v>
      </c>
      <c r="O74" s="60">
        <v>71</v>
      </c>
      <c r="P74" s="61" t="s">
        <v>28</v>
      </c>
      <c r="Q74" s="60" t="s">
        <v>24</v>
      </c>
      <c r="R74" s="69">
        <f t="shared" si="6"/>
        <v>75.5</v>
      </c>
      <c r="S74" s="69" t="s">
        <v>238</v>
      </c>
      <c r="T74" s="69" t="s">
        <v>189</v>
      </c>
      <c r="U74" s="60" t="s">
        <v>159</v>
      </c>
      <c r="V74" s="78">
        <f t="shared" si="7"/>
        <v>-8.2401555663587764</v>
      </c>
      <c r="W74" s="41">
        <f t="shared" si="8"/>
        <v>-1.3839559093692593</v>
      </c>
    </row>
    <row r="75" spans="1:23" x14ac:dyDescent="0.25">
      <c r="A75" s="59" t="s">
        <v>12</v>
      </c>
      <c r="B75" s="60" t="s">
        <v>13</v>
      </c>
      <c r="C75" s="60">
        <v>72</v>
      </c>
      <c r="D75" s="61" t="s">
        <v>28</v>
      </c>
      <c r="E75" s="60" t="s">
        <v>24</v>
      </c>
      <c r="F75" s="60">
        <v>139</v>
      </c>
      <c r="G75" s="69" t="s">
        <v>109</v>
      </c>
      <c r="H75" s="69" t="s">
        <v>140</v>
      </c>
      <c r="I75" s="87">
        <v>4</v>
      </c>
      <c r="J75" s="87">
        <v>-7</v>
      </c>
      <c r="K75" s="89">
        <v>-0.99</v>
      </c>
      <c r="M75" s="59" t="s">
        <v>12</v>
      </c>
      <c r="N75" s="60" t="s">
        <v>13</v>
      </c>
      <c r="O75" s="60">
        <v>72</v>
      </c>
      <c r="P75" s="61" t="s">
        <v>28</v>
      </c>
      <c r="Q75" s="60" t="s">
        <v>24</v>
      </c>
      <c r="R75" s="69">
        <f t="shared" si="6"/>
        <v>139</v>
      </c>
      <c r="S75" s="69" t="s">
        <v>239</v>
      </c>
      <c r="T75" s="69" t="s">
        <v>190</v>
      </c>
      <c r="U75" s="60" t="s">
        <v>159</v>
      </c>
      <c r="V75" s="78">
        <f t="shared" si="7"/>
        <v>-7.9470198675496695</v>
      </c>
      <c r="W75" s="41">
        <f t="shared" si="8"/>
        <v>-1.4243323442136497</v>
      </c>
    </row>
    <row r="76" spans="1:23" x14ac:dyDescent="0.25">
      <c r="A76" s="59" t="s">
        <v>17</v>
      </c>
      <c r="B76" s="60" t="s">
        <v>13</v>
      </c>
      <c r="C76" s="60">
        <v>73</v>
      </c>
      <c r="D76" s="61" t="s">
        <v>28</v>
      </c>
      <c r="E76" s="60" t="s">
        <v>24</v>
      </c>
      <c r="F76" s="60">
        <v>74.099999999999994</v>
      </c>
      <c r="G76" s="69" t="s">
        <v>91</v>
      </c>
      <c r="H76" s="69" t="s">
        <v>141</v>
      </c>
      <c r="I76" s="87">
        <v>4</v>
      </c>
      <c r="J76" s="87">
        <v>-8</v>
      </c>
      <c r="K76" s="89">
        <v>-1.02</v>
      </c>
      <c r="M76" s="59" t="s">
        <v>17</v>
      </c>
      <c r="N76" s="60" t="s">
        <v>13</v>
      </c>
      <c r="O76" s="60">
        <v>73</v>
      </c>
      <c r="P76" s="61" t="s">
        <v>28</v>
      </c>
      <c r="Q76" s="60" t="s">
        <v>24</v>
      </c>
      <c r="R76" s="69">
        <f t="shared" si="6"/>
        <v>74.099999999999994</v>
      </c>
      <c r="S76" s="69" t="s">
        <v>240</v>
      </c>
      <c r="T76" s="69" t="s">
        <v>191</v>
      </c>
      <c r="U76" s="60" t="s">
        <v>159</v>
      </c>
      <c r="V76" s="78">
        <f t="shared" si="7"/>
        <v>-6.486622917718325</v>
      </c>
      <c r="W76" s="41">
        <f t="shared" si="8"/>
        <v>-1.4070626882014783</v>
      </c>
    </row>
    <row r="77" spans="1:23" x14ac:dyDescent="0.25">
      <c r="A77" s="59" t="s">
        <v>12</v>
      </c>
      <c r="B77" s="60" t="s">
        <v>13</v>
      </c>
      <c r="C77" s="60">
        <v>74</v>
      </c>
      <c r="D77" s="61" t="s">
        <v>26</v>
      </c>
      <c r="E77" s="60" t="s">
        <v>24</v>
      </c>
      <c r="F77" s="60">
        <v>110</v>
      </c>
      <c r="G77" s="69" t="s">
        <v>95</v>
      </c>
      <c r="H77" s="69" t="s">
        <v>142</v>
      </c>
      <c r="I77" s="87">
        <v>4</v>
      </c>
      <c r="J77" s="87">
        <v>-5</v>
      </c>
      <c r="K77" s="89">
        <v>-0.7</v>
      </c>
      <c r="M77" s="59" t="s">
        <v>12</v>
      </c>
      <c r="N77" s="60" t="s">
        <v>13</v>
      </c>
      <c r="O77" s="60">
        <v>74</v>
      </c>
      <c r="P77" s="61" t="s">
        <v>26</v>
      </c>
      <c r="Q77" s="60" t="s">
        <v>24</v>
      </c>
      <c r="R77" s="69">
        <f t="shared" si="6"/>
        <v>110</v>
      </c>
      <c r="S77" s="69" t="s">
        <v>241</v>
      </c>
      <c r="T77" s="69" t="s">
        <v>192</v>
      </c>
      <c r="U77" s="60" t="s">
        <v>159</v>
      </c>
      <c r="V77" s="78">
        <f t="shared" si="7"/>
        <v>-1.6979445933869575</v>
      </c>
      <c r="W77" s="41">
        <f t="shared" si="8"/>
        <v>-0.22471910112359617</v>
      </c>
    </row>
    <row r="78" spans="1:23" x14ac:dyDescent="0.25">
      <c r="A78" s="59" t="s">
        <v>27</v>
      </c>
      <c r="B78" s="60" t="s">
        <v>13</v>
      </c>
      <c r="C78" s="60">
        <v>75</v>
      </c>
      <c r="D78" s="61" t="s">
        <v>26</v>
      </c>
      <c r="E78" s="60" t="s">
        <v>24</v>
      </c>
      <c r="F78" s="60">
        <v>84</v>
      </c>
      <c r="G78" s="69" t="s">
        <v>110</v>
      </c>
      <c r="H78" s="69" t="s">
        <v>143</v>
      </c>
      <c r="I78" s="87">
        <v>4</v>
      </c>
      <c r="J78" s="87">
        <v>-23</v>
      </c>
      <c r="K78" s="95">
        <v>-3.05</v>
      </c>
      <c r="M78" s="59" t="s">
        <v>27</v>
      </c>
      <c r="N78" s="60" t="s">
        <v>13</v>
      </c>
      <c r="O78" s="60">
        <v>75</v>
      </c>
      <c r="P78" s="61" t="s">
        <v>26</v>
      </c>
      <c r="Q78" s="60" t="s">
        <v>24</v>
      </c>
      <c r="R78" s="69">
        <f t="shared" si="6"/>
        <v>84</v>
      </c>
      <c r="S78" s="69" t="s">
        <v>242</v>
      </c>
      <c r="T78" s="69" t="s">
        <v>193</v>
      </c>
      <c r="U78" s="60" t="s">
        <v>159</v>
      </c>
      <c r="V78" s="78">
        <f t="shared" si="7"/>
        <v>-10.82802547770701</v>
      </c>
      <c r="W78" s="41">
        <f t="shared" si="8"/>
        <v>-0.77097505668934263</v>
      </c>
    </row>
    <row r="79" spans="1:23" x14ac:dyDescent="0.25">
      <c r="A79" s="59" t="s">
        <v>25</v>
      </c>
      <c r="B79" s="60" t="s">
        <v>13</v>
      </c>
      <c r="C79" s="60">
        <v>76</v>
      </c>
      <c r="D79" s="61" t="s">
        <v>26</v>
      </c>
      <c r="E79" s="60" t="s">
        <v>24</v>
      </c>
      <c r="F79" s="60">
        <v>69.099999999999994</v>
      </c>
      <c r="G79" s="69" t="s">
        <v>111</v>
      </c>
      <c r="H79" s="69" t="s">
        <v>144</v>
      </c>
      <c r="I79" s="87">
        <v>4</v>
      </c>
      <c r="J79" s="87">
        <v>11</v>
      </c>
      <c r="K79" s="89">
        <v>1.53</v>
      </c>
      <c r="M79" s="59" t="s">
        <v>25</v>
      </c>
      <c r="N79" s="60" t="s">
        <v>13</v>
      </c>
      <c r="O79" s="60">
        <v>76</v>
      </c>
      <c r="P79" s="61" t="s">
        <v>26</v>
      </c>
      <c r="Q79" s="60" t="s">
        <v>24</v>
      </c>
      <c r="R79" s="69">
        <f t="shared" ref="R79:R97" si="12">F79</f>
        <v>69.099999999999994</v>
      </c>
      <c r="S79" s="69" t="s">
        <v>243</v>
      </c>
      <c r="T79" s="69" t="s">
        <v>194</v>
      </c>
      <c r="U79" s="60" t="s">
        <v>159</v>
      </c>
      <c r="V79" s="78">
        <f t="shared" si="7"/>
        <v>7.2648245886370573</v>
      </c>
      <c r="W79" s="41">
        <f t="shared" si="8"/>
        <v>0.70566948130277329</v>
      </c>
    </row>
    <row r="80" spans="1:23" x14ac:dyDescent="0.25">
      <c r="A80" s="59" t="s">
        <v>19</v>
      </c>
      <c r="B80" s="60" t="s">
        <v>13</v>
      </c>
      <c r="C80" s="60">
        <v>77</v>
      </c>
      <c r="D80" s="61" t="s">
        <v>26</v>
      </c>
      <c r="E80" s="60" t="s">
        <v>24</v>
      </c>
      <c r="F80" s="60">
        <v>64.400000000000006</v>
      </c>
      <c r="G80" s="69" t="s">
        <v>93</v>
      </c>
      <c r="H80" s="69" t="s">
        <v>124</v>
      </c>
      <c r="I80" s="87">
        <v>4</v>
      </c>
      <c r="J80" s="87">
        <v>0</v>
      </c>
      <c r="K80" s="89">
        <v>0.02</v>
      </c>
      <c r="M80" s="59" t="s">
        <v>19</v>
      </c>
      <c r="N80" s="60" t="s">
        <v>13</v>
      </c>
      <c r="O80" s="60">
        <v>77</v>
      </c>
      <c r="P80" s="61" t="s">
        <v>26</v>
      </c>
      <c r="Q80" s="60" t="s">
        <v>24</v>
      </c>
      <c r="R80" s="69">
        <f t="shared" si="12"/>
        <v>64.400000000000006</v>
      </c>
      <c r="S80" s="69" t="s">
        <v>244</v>
      </c>
      <c r="T80" s="69" t="s">
        <v>195</v>
      </c>
      <c r="U80" s="60" t="s">
        <v>159</v>
      </c>
      <c r="V80" s="78">
        <f t="shared" si="7"/>
        <v>2.0925808497146599</v>
      </c>
      <c r="W80" s="41">
        <f t="shared" si="8"/>
        <v>0.23848238482384956</v>
      </c>
    </row>
    <row r="81" spans="1:23" x14ac:dyDescent="0.25">
      <c r="A81" s="59" t="s">
        <v>17</v>
      </c>
      <c r="B81" s="60" t="s">
        <v>13</v>
      </c>
      <c r="C81" s="60">
        <v>78</v>
      </c>
      <c r="D81" s="61" t="s">
        <v>26</v>
      </c>
      <c r="E81" s="60" t="s">
        <v>24</v>
      </c>
      <c r="F81" s="60">
        <v>101</v>
      </c>
      <c r="G81" s="69" t="s">
        <v>112</v>
      </c>
      <c r="H81" s="69" t="s">
        <v>145</v>
      </c>
      <c r="I81" s="87">
        <v>4</v>
      </c>
      <c r="J81" s="87">
        <v>-4</v>
      </c>
      <c r="K81" s="89">
        <v>-0.57999999999999996</v>
      </c>
      <c r="M81" s="59" t="s">
        <v>17</v>
      </c>
      <c r="N81" s="60" t="s">
        <v>13</v>
      </c>
      <c r="O81" s="60">
        <v>78</v>
      </c>
      <c r="P81" s="61" t="s">
        <v>26</v>
      </c>
      <c r="Q81" s="60" t="s">
        <v>24</v>
      </c>
      <c r="R81" s="69">
        <f t="shared" si="12"/>
        <v>101</v>
      </c>
      <c r="S81" s="69" t="s">
        <v>245</v>
      </c>
      <c r="T81" s="69" t="s">
        <v>196</v>
      </c>
      <c r="U81" s="60" t="s">
        <v>159</v>
      </c>
      <c r="V81" s="78">
        <f t="shared" si="7"/>
        <v>0.39761431411531384</v>
      </c>
      <c r="W81" s="41">
        <f t="shared" si="8"/>
        <v>6.5167807103291897E-2</v>
      </c>
    </row>
    <row r="82" spans="1:23" x14ac:dyDescent="0.25">
      <c r="A82" s="59" t="s">
        <v>22</v>
      </c>
      <c r="B82" s="60" t="s">
        <v>13</v>
      </c>
      <c r="C82" s="60">
        <v>79</v>
      </c>
      <c r="D82" s="61" t="s">
        <v>23</v>
      </c>
      <c r="E82" s="60" t="s">
        <v>24</v>
      </c>
      <c r="F82" s="60">
        <v>58.2</v>
      </c>
      <c r="G82" s="69" t="s">
        <v>113</v>
      </c>
      <c r="H82" s="69" t="s">
        <v>146</v>
      </c>
      <c r="I82" s="87">
        <v>4</v>
      </c>
      <c r="J82" s="87">
        <v>5</v>
      </c>
      <c r="K82" s="89">
        <v>0.68</v>
      </c>
      <c r="M82" s="59" t="s">
        <v>22</v>
      </c>
      <c r="N82" s="60" t="s">
        <v>13</v>
      </c>
      <c r="O82" s="60">
        <v>79</v>
      </c>
      <c r="P82" s="61" t="s">
        <v>23</v>
      </c>
      <c r="Q82" s="60" t="s">
        <v>24</v>
      </c>
      <c r="R82" s="69">
        <f t="shared" si="12"/>
        <v>58.2</v>
      </c>
      <c r="S82" s="69" t="s">
        <v>246</v>
      </c>
      <c r="T82" s="69" t="s">
        <v>197</v>
      </c>
      <c r="U82" s="60" t="s">
        <v>159</v>
      </c>
      <c r="V82" s="78">
        <f t="shared" si="7"/>
        <v>6.0302423027873964</v>
      </c>
      <c r="W82" s="41">
        <f t="shared" si="8"/>
        <v>1.096026490066226</v>
      </c>
    </row>
    <row r="83" spans="1:23" x14ac:dyDescent="0.25">
      <c r="A83" s="59" t="s">
        <v>16</v>
      </c>
      <c r="B83" s="60" t="s">
        <v>13</v>
      </c>
      <c r="C83" s="60">
        <v>80</v>
      </c>
      <c r="D83" s="61" t="s">
        <v>23</v>
      </c>
      <c r="E83" s="60" t="s">
        <v>24</v>
      </c>
      <c r="F83" s="60">
        <v>76</v>
      </c>
      <c r="G83" s="69" t="s">
        <v>114</v>
      </c>
      <c r="H83" s="69" t="s">
        <v>147</v>
      </c>
      <c r="I83" s="87">
        <v>4</v>
      </c>
      <c r="J83" s="87">
        <v>7</v>
      </c>
      <c r="K83" s="89">
        <v>0.92</v>
      </c>
      <c r="M83" s="59" t="s">
        <v>16</v>
      </c>
      <c r="N83" s="60" t="s">
        <v>13</v>
      </c>
      <c r="O83" s="60">
        <v>80</v>
      </c>
      <c r="P83" s="61" t="s">
        <v>23</v>
      </c>
      <c r="Q83" s="60" t="s">
        <v>24</v>
      </c>
      <c r="R83" s="69">
        <f t="shared" si="12"/>
        <v>76</v>
      </c>
      <c r="S83" s="69" t="s">
        <v>247</v>
      </c>
      <c r="T83" s="69" t="s">
        <v>198</v>
      </c>
      <c r="U83" s="60" t="s">
        <v>159</v>
      </c>
      <c r="V83" s="78">
        <f t="shared" si="7"/>
        <v>1.5499732763228173</v>
      </c>
      <c r="W83" s="41">
        <f t="shared" si="8"/>
        <v>0.50921861281826009</v>
      </c>
    </row>
    <row r="84" spans="1:23" x14ac:dyDescent="0.25">
      <c r="A84" s="59" t="s">
        <v>12</v>
      </c>
      <c r="B84" s="60" t="s">
        <v>13</v>
      </c>
      <c r="C84" s="60">
        <v>81</v>
      </c>
      <c r="D84" s="61" t="s">
        <v>23</v>
      </c>
      <c r="E84" s="60" t="s">
        <v>24</v>
      </c>
      <c r="F84" s="60">
        <v>104</v>
      </c>
      <c r="G84" s="69" t="s">
        <v>101</v>
      </c>
      <c r="H84" s="69" t="s">
        <v>132</v>
      </c>
      <c r="I84" s="87">
        <v>4</v>
      </c>
      <c r="J84" s="87">
        <v>2</v>
      </c>
      <c r="K84" s="89">
        <v>0.3</v>
      </c>
      <c r="M84" s="59" t="s">
        <v>12</v>
      </c>
      <c r="N84" s="60" t="s">
        <v>13</v>
      </c>
      <c r="O84" s="60">
        <v>81</v>
      </c>
      <c r="P84" s="61" t="s">
        <v>23</v>
      </c>
      <c r="Q84" s="60" t="s">
        <v>24</v>
      </c>
      <c r="R84" s="69">
        <f t="shared" si="12"/>
        <v>104</v>
      </c>
      <c r="S84" s="69" t="s">
        <v>248</v>
      </c>
      <c r="T84" s="69" t="s">
        <v>199</v>
      </c>
      <c r="U84" s="60" t="s">
        <v>159</v>
      </c>
      <c r="V84" s="78">
        <f t="shared" si="7"/>
        <v>9.6246390760341E-2</v>
      </c>
      <c r="W84" s="41">
        <f t="shared" si="8"/>
        <v>2.1026072329687617E-2</v>
      </c>
    </row>
    <row r="85" spans="1:23" x14ac:dyDescent="0.25">
      <c r="A85" s="59" t="s">
        <v>27</v>
      </c>
      <c r="B85" s="60" t="s">
        <v>13</v>
      </c>
      <c r="C85" s="60">
        <v>82</v>
      </c>
      <c r="D85" s="61" t="s">
        <v>23</v>
      </c>
      <c r="E85" s="60" t="s">
        <v>24</v>
      </c>
      <c r="F85" s="60">
        <v>82.8</v>
      </c>
      <c r="G85" s="69" t="s">
        <v>115</v>
      </c>
      <c r="H85" s="69" t="s">
        <v>148</v>
      </c>
      <c r="I85" s="87">
        <v>4</v>
      </c>
      <c r="J85" s="87">
        <v>-1</v>
      </c>
      <c r="K85" s="89">
        <v>-0.19</v>
      </c>
      <c r="M85" s="59" t="s">
        <v>27</v>
      </c>
      <c r="N85" s="60" t="s">
        <v>13</v>
      </c>
      <c r="O85" s="60">
        <v>82</v>
      </c>
      <c r="P85" s="61" t="s">
        <v>23</v>
      </c>
      <c r="Q85" s="60" t="s">
        <v>24</v>
      </c>
      <c r="R85" s="69">
        <f t="shared" si="12"/>
        <v>82.8</v>
      </c>
      <c r="S85" s="69" t="s">
        <v>249</v>
      </c>
      <c r="T85" s="69" t="s">
        <v>200</v>
      </c>
      <c r="U85" s="60" t="s">
        <v>159</v>
      </c>
      <c r="V85" s="78">
        <f t="shared" si="7"/>
        <v>-1.7910093701814793</v>
      </c>
      <c r="W85" s="41">
        <f t="shared" si="8"/>
        <v>-0.37027954879843183</v>
      </c>
    </row>
    <row r="86" spans="1:23" x14ac:dyDescent="0.25">
      <c r="A86" s="59" t="s">
        <v>21</v>
      </c>
      <c r="B86" s="60" t="s">
        <v>13</v>
      </c>
      <c r="C86" s="60">
        <v>83</v>
      </c>
      <c r="D86" s="61" t="s">
        <v>23</v>
      </c>
      <c r="E86" s="60" t="s">
        <v>24</v>
      </c>
      <c r="F86" s="60">
        <v>63</v>
      </c>
      <c r="G86" s="69" t="s">
        <v>102</v>
      </c>
      <c r="H86" s="69" t="s">
        <v>133</v>
      </c>
      <c r="I86" s="87">
        <v>4</v>
      </c>
      <c r="J86" s="87">
        <v>3</v>
      </c>
      <c r="K86" s="89">
        <v>0.46</v>
      </c>
      <c r="M86" s="59" t="s">
        <v>21</v>
      </c>
      <c r="N86" s="60" t="s">
        <v>13</v>
      </c>
      <c r="O86" s="60">
        <v>83</v>
      </c>
      <c r="P86" s="61" t="s">
        <v>23</v>
      </c>
      <c r="Q86" s="60" t="s">
        <v>24</v>
      </c>
      <c r="R86" s="69">
        <f t="shared" si="12"/>
        <v>63</v>
      </c>
      <c r="S86" s="69" t="s">
        <v>250</v>
      </c>
      <c r="T86" s="69" t="s">
        <v>201</v>
      </c>
      <c r="U86" s="60" t="s">
        <v>159</v>
      </c>
      <c r="V86" s="78">
        <f t="shared" si="7"/>
        <v>1.4819587628866007</v>
      </c>
      <c r="W86" s="41">
        <f t="shared" si="8"/>
        <v>0.24898511502029816</v>
      </c>
    </row>
    <row r="87" spans="1:23" x14ac:dyDescent="0.25">
      <c r="A87" s="59" t="s">
        <v>20</v>
      </c>
      <c r="B87" s="60" t="s">
        <v>13</v>
      </c>
      <c r="C87" s="60">
        <v>84</v>
      </c>
      <c r="D87" s="61" t="s">
        <v>23</v>
      </c>
      <c r="E87" s="60" t="s">
        <v>24</v>
      </c>
      <c r="F87" s="60">
        <v>27.3</v>
      </c>
      <c r="G87" s="69" t="s">
        <v>98</v>
      </c>
      <c r="H87" s="69" t="s">
        <v>149</v>
      </c>
      <c r="I87" s="87">
        <v>4</v>
      </c>
      <c r="J87" s="87">
        <v>14</v>
      </c>
      <c r="K87" s="89">
        <v>1.88</v>
      </c>
      <c r="M87" s="59" t="s">
        <v>20</v>
      </c>
      <c r="N87" s="60" t="s">
        <v>13</v>
      </c>
      <c r="O87" s="60">
        <v>84</v>
      </c>
      <c r="P87" s="61" t="s">
        <v>23</v>
      </c>
      <c r="Q87" s="60" t="s">
        <v>24</v>
      </c>
      <c r="R87" s="69">
        <f t="shared" si="12"/>
        <v>27.3</v>
      </c>
      <c r="S87" s="69" t="s">
        <v>251</v>
      </c>
      <c r="T87" s="69" t="s">
        <v>202</v>
      </c>
      <c r="U87" s="60" t="s">
        <v>159</v>
      </c>
      <c r="V87" s="78">
        <f t="shared" si="7"/>
        <v>0.62661260597125579</v>
      </c>
      <c r="W87" s="41">
        <f t="shared" si="8"/>
        <v>0.13438735177865749</v>
      </c>
    </row>
    <row r="88" spans="1:23" x14ac:dyDescent="0.25">
      <c r="A88" s="59" t="s">
        <v>17</v>
      </c>
      <c r="B88" s="60" t="s">
        <v>13</v>
      </c>
      <c r="C88" s="60">
        <v>85</v>
      </c>
      <c r="D88" s="61" t="s">
        <v>23</v>
      </c>
      <c r="E88" s="60" t="s">
        <v>24</v>
      </c>
      <c r="F88" s="60">
        <v>183</v>
      </c>
      <c r="G88" s="69" t="s">
        <v>116</v>
      </c>
      <c r="H88" s="69" t="s">
        <v>134</v>
      </c>
      <c r="I88" s="87">
        <v>4</v>
      </c>
      <c r="J88" s="87">
        <v>2</v>
      </c>
      <c r="K88" s="89">
        <v>0.31</v>
      </c>
      <c r="M88" s="59" t="s">
        <v>17</v>
      </c>
      <c r="N88" s="60" t="s">
        <v>13</v>
      </c>
      <c r="O88" s="60">
        <v>85</v>
      </c>
      <c r="P88" s="61" t="s">
        <v>23</v>
      </c>
      <c r="Q88" s="60" t="s">
        <v>24</v>
      </c>
      <c r="R88" s="69">
        <f t="shared" si="12"/>
        <v>183</v>
      </c>
      <c r="S88" s="69" t="s">
        <v>252</v>
      </c>
      <c r="T88" s="69" t="s">
        <v>203</v>
      </c>
      <c r="U88" s="60" t="s">
        <v>159</v>
      </c>
      <c r="V88" s="78">
        <f t="shared" si="7"/>
        <v>3.6240090600226531</v>
      </c>
      <c r="W88" s="41">
        <f t="shared" si="8"/>
        <v>0.65775950668037053</v>
      </c>
    </row>
    <row r="89" spans="1:23" x14ac:dyDescent="0.25">
      <c r="A89" s="59" t="s">
        <v>22</v>
      </c>
      <c r="B89" s="60" t="s">
        <v>13</v>
      </c>
      <c r="C89" s="60">
        <v>86</v>
      </c>
      <c r="D89" s="61" t="s">
        <v>18</v>
      </c>
      <c r="E89" s="60" t="s">
        <v>15</v>
      </c>
      <c r="F89" s="69">
        <v>3.86</v>
      </c>
      <c r="G89" s="69">
        <v>3.8696480582524271</v>
      </c>
      <c r="H89" s="69" t="s">
        <v>150</v>
      </c>
      <c r="I89" s="87">
        <v>4</v>
      </c>
      <c r="J89" s="69">
        <f t="shared" ref="J89:J97" si="13">F89-G89</f>
        <v>-9.6480582524272052E-3</v>
      </c>
      <c r="K89" s="93">
        <f>(F89-G89)/0.15</f>
        <v>-6.4320388349514701E-2</v>
      </c>
      <c r="M89" s="59" t="s">
        <v>22</v>
      </c>
      <c r="N89" s="60" t="s">
        <v>13</v>
      </c>
      <c r="O89" s="60">
        <v>86</v>
      </c>
      <c r="P89" s="61" t="s">
        <v>18</v>
      </c>
      <c r="Q89" s="60" t="s">
        <v>15</v>
      </c>
      <c r="R89" s="69">
        <f t="shared" si="12"/>
        <v>3.86</v>
      </c>
      <c r="S89" s="69">
        <v>3.7987500000000001</v>
      </c>
      <c r="T89" s="69">
        <v>0.18775779907236878</v>
      </c>
      <c r="U89" s="60" t="s">
        <v>159</v>
      </c>
      <c r="V89" s="70">
        <f>R89-S89</f>
        <v>6.1249999999999805E-2</v>
      </c>
      <c r="W89" s="41">
        <f t="shared" si="8"/>
        <v>0.32621814008584427</v>
      </c>
    </row>
    <row r="90" spans="1:23" x14ac:dyDescent="0.25">
      <c r="A90" s="59" t="s">
        <v>16</v>
      </c>
      <c r="B90" s="60" t="s">
        <v>13</v>
      </c>
      <c r="C90" s="60">
        <v>87</v>
      </c>
      <c r="D90" s="61" t="s">
        <v>18</v>
      </c>
      <c r="E90" s="60" t="s">
        <v>15</v>
      </c>
      <c r="F90" s="69">
        <v>10.91</v>
      </c>
      <c r="G90" s="69">
        <v>10.762950797056085</v>
      </c>
      <c r="H90" s="69" t="s">
        <v>150</v>
      </c>
      <c r="I90" s="87">
        <v>4</v>
      </c>
      <c r="J90" s="69">
        <f t="shared" si="13"/>
        <v>0.14704920294391499</v>
      </c>
      <c r="K90" s="93">
        <f t="shared" ref="K90:K97" si="14">(F90-G90)/0.15</f>
        <v>0.98032801962609994</v>
      </c>
      <c r="M90" s="59" t="s">
        <v>16</v>
      </c>
      <c r="N90" s="60" t="s">
        <v>13</v>
      </c>
      <c r="O90" s="60">
        <v>87</v>
      </c>
      <c r="P90" s="61" t="s">
        <v>18</v>
      </c>
      <c r="Q90" s="60" t="s">
        <v>15</v>
      </c>
      <c r="R90" s="69">
        <f t="shared" si="12"/>
        <v>10.91</v>
      </c>
      <c r="S90" s="69">
        <v>10.682500000000001</v>
      </c>
      <c r="T90" s="69">
        <v>0.37208767495040718</v>
      </c>
      <c r="U90" s="60" t="s">
        <v>159</v>
      </c>
      <c r="V90" s="70">
        <f t="shared" ref="V90:V97" si="15">R90-S90</f>
        <v>0.22749999999999915</v>
      </c>
      <c r="W90" s="41">
        <f t="shared" si="8"/>
        <v>0.6114150382173259</v>
      </c>
    </row>
    <row r="91" spans="1:23" x14ac:dyDescent="0.25">
      <c r="A91" s="59" t="s">
        <v>12</v>
      </c>
      <c r="B91" s="60" t="s">
        <v>13</v>
      </c>
      <c r="C91" s="60">
        <v>88</v>
      </c>
      <c r="D91" s="61" t="s">
        <v>18</v>
      </c>
      <c r="E91" s="60" t="s">
        <v>15</v>
      </c>
      <c r="F91" s="69">
        <v>10.24</v>
      </c>
      <c r="G91" s="69">
        <v>10.100487035168769</v>
      </c>
      <c r="H91" s="69" t="s">
        <v>150</v>
      </c>
      <c r="I91" s="87">
        <v>4</v>
      </c>
      <c r="J91" s="69">
        <f t="shared" si="13"/>
        <v>0.13951296483123166</v>
      </c>
      <c r="K91" s="93">
        <f t="shared" si="14"/>
        <v>0.93008643220821108</v>
      </c>
      <c r="M91" s="59" t="s">
        <v>12</v>
      </c>
      <c r="N91" s="60" t="s">
        <v>13</v>
      </c>
      <c r="O91" s="60">
        <v>88</v>
      </c>
      <c r="P91" s="61" t="s">
        <v>18</v>
      </c>
      <c r="Q91" s="60" t="s">
        <v>15</v>
      </c>
      <c r="R91" s="69">
        <f t="shared" si="12"/>
        <v>10.24</v>
      </c>
      <c r="S91" s="69">
        <v>10.164026414927434</v>
      </c>
      <c r="T91" s="69">
        <v>0.2420255996707153</v>
      </c>
      <c r="U91" s="60" t="s">
        <v>159</v>
      </c>
      <c r="V91" s="70">
        <f t="shared" si="15"/>
        <v>7.5973585072565797E-2</v>
      </c>
      <c r="W91" s="41">
        <f t="shared" si="8"/>
        <v>0.31390722789626652</v>
      </c>
    </row>
    <row r="92" spans="1:23" x14ac:dyDescent="0.25">
      <c r="A92" s="59" t="s">
        <v>27</v>
      </c>
      <c r="B92" s="60" t="s">
        <v>13</v>
      </c>
      <c r="C92" s="60">
        <v>89</v>
      </c>
      <c r="D92" s="61" t="s">
        <v>18</v>
      </c>
      <c r="E92" s="60" t="s">
        <v>15</v>
      </c>
      <c r="F92" s="69">
        <v>10.27</v>
      </c>
      <c r="G92" s="69">
        <v>10.147560193142287</v>
      </c>
      <c r="H92" s="69" t="s">
        <v>150</v>
      </c>
      <c r="I92" s="87">
        <v>4</v>
      </c>
      <c r="J92" s="69">
        <f t="shared" si="13"/>
        <v>0.12243980685771305</v>
      </c>
      <c r="K92" s="93">
        <f t="shared" si="14"/>
        <v>0.81626537905142038</v>
      </c>
      <c r="M92" s="59" t="s">
        <v>27</v>
      </c>
      <c r="N92" s="60" t="s">
        <v>13</v>
      </c>
      <c r="O92" s="60">
        <v>89</v>
      </c>
      <c r="P92" s="61" t="s">
        <v>18</v>
      </c>
      <c r="Q92" s="60" t="s">
        <v>15</v>
      </c>
      <c r="R92" s="69">
        <f t="shared" si="12"/>
        <v>10.27</v>
      </c>
      <c r="S92" s="69">
        <v>10.183131727730247</v>
      </c>
      <c r="T92" s="69">
        <v>0.23824520000085331</v>
      </c>
      <c r="U92" s="60" t="s">
        <v>159</v>
      </c>
      <c r="V92" s="70">
        <f t="shared" si="15"/>
        <v>8.6868272269752467E-2</v>
      </c>
      <c r="W92" s="41">
        <f t="shared" si="8"/>
        <v>0.3646170931017344</v>
      </c>
    </row>
    <row r="93" spans="1:23" x14ac:dyDescent="0.25">
      <c r="A93" s="59" t="s">
        <v>21</v>
      </c>
      <c r="B93" s="60" t="s">
        <v>13</v>
      </c>
      <c r="C93" s="60">
        <v>90</v>
      </c>
      <c r="D93" s="61" t="s">
        <v>18</v>
      </c>
      <c r="E93" s="60" t="s">
        <v>15</v>
      </c>
      <c r="F93" s="69">
        <v>3.95</v>
      </c>
      <c r="G93" s="69">
        <v>3.9629151068711499</v>
      </c>
      <c r="H93" s="69" t="s">
        <v>150</v>
      </c>
      <c r="I93" s="87">
        <v>4</v>
      </c>
      <c r="J93" s="69">
        <f t="shared" si="13"/>
        <v>-1.2915106871149717E-2</v>
      </c>
      <c r="K93" s="93">
        <f t="shared" si="14"/>
        <v>-8.6100712474331459E-2</v>
      </c>
      <c r="M93" s="59" t="s">
        <v>21</v>
      </c>
      <c r="N93" s="60" t="s">
        <v>13</v>
      </c>
      <c r="O93" s="60">
        <v>90</v>
      </c>
      <c r="P93" s="61" t="s">
        <v>18</v>
      </c>
      <c r="Q93" s="60" t="s">
        <v>15</v>
      </c>
      <c r="R93" s="69">
        <f t="shared" si="12"/>
        <v>3.95</v>
      </c>
      <c r="S93" s="69">
        <v>3.9</v>
      </c>
      <c r="T93" s="69">
        <v>0.16416444072941011</v>
      </c>
      <c r="U93" s="60" t="s">
        <v>159</v>
      </c>
      <c r="V93" s="70">
        <f t="shared" si="15"/>
        <v>5.0000000000000266E-2</v>
      </c>
      <c r="W93" s="41">
        <f t="shared" si="8"/>
        <v>0.30457265762208852</v>
      </c>
    </row>
    <row r="94" spans="1:23" x14ac:dyDescent="0.25">
      <c r="A94" s="59" t="s">
        <v>25</v>
      </c>
      <c r="B94" s="60" t="s">
        <v>13</v>
      </c>
      <c r="C94" s="60">
        <v>91</v>
      </c>
      <c r="D94" s="61" t="s">
        <v>18</v>
      </c>
      <c r="E94" s="60" t="s">
        <v>15</v>
      </c>
      <c r="F94" s="69">
        <v>9.57</v>
      </c>
      <c r="G94" s="69">
        <v>9.4548114000649282</v>
      </c>
      <c r="H94" s="69" t="s">
        <v>150</v>
      </c>
      <c r="I94" s="87">
        <v>4</v>
      </c>
      <c r="J94" s="69">
        <f t="shared" si="13"/>
        <v>0.11518859993507213</v>
      </c>
      <c r="K94" s="93">
        <f t="shared" si="14"/>
        <v>0.76792399956714763</v>
      </c>
      <c r="M94" s="59" t="s">
        <v>25</v>
      </c>
      <c r="N94" s="60" t="s">
        <v>13</v>
      </c>
      <c r="O94" s="60">
        <v>91</v>
      </c>
      <c r="P94" s="61" t="s">
        <v>18</v>
      </c>
      <c r="Q94" s="60" t="s">
        <v>15</v>
      </c>
      <c r="R94" s="69">
        <f t="shared" si="12"/>
        <v>9.57</v>
      </c>
      <c r="S94" s="69">
        <v>9.39</v>
      </c>
      <c r="T94" s="69">
        <v>0.25652330420451086</v>
      </c>
      <c r="U94" s="60" t="s">
        <v>159</v>
      </c>
      <c r="V94" s="70">
        <f t="shared" si="15"/>
        <v>0.17999999999999972</v>
      </c>
      <c r="W94" s="41">
        <f t="shared" si="8"/>
        <v>0.70169063414408683</v>
      </c>
    </row>
    <row r="95" spans="1:23" x14ac:dyDescent="0.25">
      <c r="A95" s="59" t="s">
        <v>20</v>
      </c>
      <c r="B95" s="60" t="s">
        <v>13</v>
      </c>
      <c r="C95" s="60">
        <v>92</v>
      </c>
      <c r="D95" s="61" t="s">
        <v>18</v>
      </c>
      <c r="E95" s="60" t="s">
        <v>15</v>
      </c>
      <c r="F95" s="69">
        <v>8.4700000000000006</v>
      </c>
      <c r="G95" s="69">
        <v>8.3640900111655085</v>
      </c>
      <c r="H95" s="69" t="s">
        <v>150</v>
      </c>
      <c r="I95" s="87">
        <v>4</v>
      </c>
      <c r="J95" s="69">
        <f t="shared" si="13"/>
        <v>0.1059099888344921</v>
      </c>
      <c r="K95" s="93">
        <f t="shared" si="14"/>
        <v>0.70606659222994739</v>
      </c>
      <c r="M95" s="59" t="s">
        <v>20</v>
      </c>
      <c r="N95" s="60" t="s">
        <v>13</v>
      </c>
      <c r="O95" s="60">
        <v>92</v>
      </c>
      <c r="P95" s="61" t="s">
        <v>18</v>
      </c>
      <c r="Q95" s="60" t="s">
        <v>15</v>
      </c>
      <c r="R95" s="69">
        <f t="shared" si="12"/>
        <v>8.4700000000000006</v>
      </c>
      <c r="S95" s="69">
        <v>8.3162500000000001</v>
      </c>
      <c r="T95" s="69">
        <v>0.24899052835901164</v>
      </c>
      <c r="U95" s="60" t="s">
        <v>159</v>
      </c>
      <c r="V95" s="70">
        <f t="shared" si="15"/>
        <v>0.1537500000000005</v>
      </c>
      <c r="W95" s="41">
        <f t="shared" si="8"/>
        <v>0.61749336817468492</v>
      </c>
    </row>
    <row r="96" spans="1:23" x14ac:dyDescent="0.25">
      <c r="A96" s="59" t="s">
        <v>19</v>
      </c>
      <c r="B96" s="60" t="s">
        <v>13</v>
      </c>
      <c r="C96" s="60">
        <v>93</v>
      </c>
      <c r="D96" s="61" t="s">
        <v>18</v>
      </c>
      <c r="E96" s="60" t="s">
        <v>15</v>
      </c>
      <c r="F96" s="69">
        <v>16.989999999999998</v>
      </c>
      <c r="G96" s="69">
        <v>16.69650626298165</v>
      </c>
      <c r="H96" s="69" t="s">
        <v>150</v>
      </c>
      <c r="I96" s="87">
        <v>4</v>
      </c>
      <c r="J96" s="69">
        <f t="shared" si="13"/>
        <v>0.29349373701834836</v>
      </c>
      <c r="K96" s="93">
        <f t="shared" si="14"/>
        <v>1.9566249134556557</v>
      </c>
      <c r="M96" s="59" t="s">
        <v>19</v>
      </c>
      <c r="N96" s="60" t="s">
        <v>13</v>
      </c>
      <c r="O96" s="60">
        <v>93</v>
      </c>
      <c r="P96" s="61" t="s">
        <v>18</v>
      </c>
      <c r="Q96" s="60" t="s">
        <v>15</v>
      </c>
      <c r="R96" s="69">
        <f t="shared" si="12"/>
        <v>16.989999999999998</v>
      </c>
      <c r="S96" s="69">
        <v>16.741250000000001</v>
      </c>
      <c r="T96" s="69">
        <v>0.25546368217909132</v>
      </c>
      <c r="U96" s="60" t="s">
        <v>159</v>
      </c>
      <c r="V96" s="70">
        <f t="shared" si="15"/>
        <v>0.24874999999999758</v>
      </c>
      <c r="W96" s="41">
        <f t="shared" si="8"/>
        <v>0.97371962181932714</v>
      </c>
    </row>
    <row r="97" spans="1:23" ht="15.75" thickBot="1" x14ac:dyDescent="0.3">
      <c r="A97" s="62" t="s">
        <v>17</v>
      </c>
      <c r="B97" s="63" t="s">
        <v>13</v>
      </c>
      <c r="C97" s="63">
        <v>94</v>
      </c>
      <c r="D97" s="64" t="s">
        <v>18</v>
      </c>
      <c r="E97" s="63" t="s">
        <v>15</v>
      </c>
      <c r="F97" s="74">
        <v>16.7</v>
      </c>
      <c r="G97" s="74">
        <v>16.400392040416712</v>
      </c>
      <c r="H97" s="74" t="s">
        <v>150</v>
      </c>
      <c r="I97" s="88">
        <v>4</v>
      </c>
      <c r="J97" s="74">
        <f t="shared" si="13"/>
        <v>0.29960795958328745</v>
      </c>
      <c r="K97" s="94">
        <f t="shared" si="14"/>
        <v>1.9973863972219164</v>
      </c>
      <c r="M97" s="62" t="s">
        <v>17</v>
      </c>
      <c r="N97" s="63" t="s">
        <v>13</v>
      </c>
      <c r="O97" s="63">
        <v>94</v>
      </c>
      <c r="P97" s="64" t="s">
        <v>18</v>
      </c>
      <c r="Q97" s="63" t="s">
        <v>15</v>
      </c>
      <c r="R97" s="74">
        <f t="shared" si="12"/>
        <v>16.7</v>
      </c>
      <c r="S97" s="74">
        <v>16.4575</v>
      </c>
      <c r="T97" s="74">
        <v>0.28806007576545456</v>
      </c>
      <c r="U97" s="63" t="s">
        <v>159</v>
      </c>
      <c r="V97" s="74">
        <f t="shared" si="15"/>
        <v>0.24249999999999972</v>
      </c>
      <c r="W97" s="94">
        <f t="shared" si="8"/>
        <v>0.84183828444677988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1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423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43</v>
      </c>
      <c r="B14" s="66" t="s">
        <v>13</v>
      </c>
      <c r="C14" s="67">
        <v>30</v>
      </c>
      <c r="D14" s="68" t="s">
        <v>30</v>
      </c>
      <c r="E14" s="67" t="s">
        <v>31</v>
      </c>
      <c r="F14" s="60">
        <v>47.7</v>
      </c>
      <c r="G14" s="70" t="s">
        <v>86</v>
      </c>
      <c r="H14" s="70" t="s">
        <v>117</v>
      </c>
      <c r="I14" s="78">
        <v>4</v>
      </c>
      <c r="J14" s="78">
        <v>-9</v>
      </c>
      <c r="K14" s="41">
        <v>-1.2</v>
      </c>
      <c r="M14" s="65" t="s">
        <v>43</v>
      </c>
      <c r="N14" s="66" t="s">
        <v>13</v>
      </c>
      <c r="O14" s="67">
        <v>30</v>
      </c>
      <c r="P14" s="68" t="s">
        <v>30</v>
      </c>
      <c r="Q14" s="67" t="s">
        <v>31</v>
      </c>
      <c r="R14" s="69">
        <f t="shared" ref="R14:R26" si="0">F14</f>
        <v>47.7</v>
      </c>
      <c r="S14" s="70" t="s">
        <v>207</v>
      </c>
      <c r="T14" s="70" t="s">
        <v>160</v>
      </c>
      <c r="U14" s="67" t="s">
        <v>158</v>
      </c>
      <c r="V14" s="101">
        <f>((R14-S14)/S14)*100</f>
        <v>-9.7274791824375484</v>
      </c>
      <c r="W14" s="106">
        <f>(R14-S14)/T14</f>
        <v>-2.4499523355576742</v>
      </c>
    </row>
    <row r="15" spans="1:23" x14ac:dyDescent="0.25">
      <c r="A15" s="65" t="s">
        <v>42</v>
      </c>
      <c r="B15" s="66" t="s">
        <v>13</v>
      </c>
      <c r="C15" s="67">
        <v>31</v>
      </c>
      <c r="D15" s="68" t="s">
        <v>30</v>
      </c>
      <c r="E15" s="67" t="s">
        <v>31</v>
      </c>
      <c r="F15" s="60">
        <v>79.3</v>
      </c>
      <c r="G15" s="70" t="s">
        <v>87</v>
      </c>
      <c r="H15" s="70" t="s">
        <v>118</v>
      </c>
      <c r="I15" s="78">
        <v>4</v>
      </c>
      <c r="J15" s="78">
        <v>3</v>
      </c>
      <c r="K15" s="41">
        <v>0.47</v>
      </c>
      <c r="M15" s="65" t="s">
        <v>42</v>
      </c>
      <c r="N15" s="66" t="s">
        <v>13</v>
      </c>
      <c r="O15" s="67">
        <v>31</v>
      </c>
      <c r="P15" s="68" t="s">
        <v>30</v>
      </c>
      <c r="Q15" s="67" t="s">
        <v>31</v>
      </c>
      <c r="R15" s="69">
        <f t="shared" si="0"/>
        <v>79.3</v>
      </c>
      <c r="S15" s="70" t="s">
        <v>208</v>
      </c>
      <c r="T15" s="70" t="s">
        <v>161</v>
      </c>
      <c r="U15" s="67" t="s">
        <v>158</v>
      </c>
      <c r="V15" s="78">
        <f t="shared" ref="V15:V26" si="1">((R15-S15)/S15)*100</f>
        <v>2.6803055807328668</v>
      </c>
      <c r="W15" s="41">
        <f t="shared" ref="W15:W26" si="2">(R15-S15)/T15</f>
        <v>0.933273219116318</v>
      </c>
    </row>
    <row r="16" spans="1:23" x14ac:dyDescent="0.25">
      <c r="A16" s="65" t="s">
        <v>41</v>
      </c>
      <c r="B16" s="66" t="s">
        <v>13</v>
      </c>
      <c r="C16" s="67">
        <v>32</v>
      </c>
      <c r="D16" s="68" t="s">
        <v>30</v>
      </c>
      <c r="E16" s="67" t="s">
        <v>31</v>
      </c>
      <c r="F16" s="69">
        <v>92.4</v>
      </c>
      <c r="G16" s="70" t="s">
        <v>88</v>
      </c>
      <c r="H16" s="70" t="s">
        <v>119</v>
      </c>
      <c r="I16" s="78">
        <v>4</v>
      </c>
      <c r="J16" s="78">
        <v>-6.2404870624048616</v>
      </c>
      <c r="K16" s="41">
        <v>-0.83</v>
      </c>
      <c r="M16" s="65" t="s">
        <v>41</v>
      </c>
      <c r="N16" s="66" t="s">
        <v>13</v>
      </c>
      <c r="O16" s="67">
        <v>32</v>
      </c>
      <c r="P16" s="68" t="s">
        <v>30</v>
      </c>
      <c r="Q16" s="67" t="s">
        <v>31</v>
      </c>
      <c r="R16" s="69">
        <f t="shared" si="0"/>
        <v>92.4</v>
      </c>
      <c r="S16" s="70" t="s">
        <v>209</v>
      </c>
      <c r="T16" s="70" t="s">
        <v>162</v>
      </c>
      <c r="U16" s="67" t="s">
        <v>158</v>
      </c>
      <c r="V16" s="101">
        <f t="shared" si="1"/>
        <v>-5.7335237706590396</v>
      </c>
      <c r="W16" s="106">
        <f t="shared" si="2"/>
        <v>-2.3793395427603685</v>
      </c>
    </row>
    <row r="17" spans="1:23" x14ac:dyDescent="0.25">
      <c r="A17" s="65" t="s">
        <v>40</v>
      </c>
      <c r="B17" s="66" t="s">
        <v>13</v>
      </c>
      <c r="C17" s="67">
        <v>33</v>
      </c>
      <c r="D17" s="68" t="s">
        <v>30</v>
      </c>
      <c r="E17" s="67" t="s">
        <v>31</v>
      </c>
      <c r="F17" s="60">
        <v>37.799999999999997</v>
      </c>
      <c r="G17" s="70">
        <v>30.241951915797795</v>
      </c>
      <c r="H17" s="70"/>
      <c r="I17" s="78"/>
      <c r="J17" s="78"/>
      <c r="K17" s="72"/>
      <c r="M17" s="65" t="s">
        <v>40</v>
      </c>
      <c r="N17" s="66" t="s">
        <v>13</v>
      </c>
      <c r="O17" s="67">
        <v>33</v>
      </c>
      <c r="P17" s="68" t="s">
        <v>30</v>
      </c>
      <c r="Q17" s="67" t="s">
        <v>31</v>
      </c>
      <c r="R17" s="69">
        <f t="shared" si="0"/>
        <v>37.799999999999997</v>
      </c>
      <c r="S17" s="70" t="s">
        <v>210</v>
      </c>
      <c r="T17" s="70" t="s">
        <v>163</v>
      </c>
      <c r="U17" s="67" t="s">
        <v>158</v>
      </c>
      <c r="V17" s="78">
        <f t="shared" si="1"/>
        <v>8.1235697940503329</v>
      </c>
      <c r="W17" s="41">
        <f t="shared" si="2"/>
        <v>1.2401746724890814</v>
      </c>
    </row>
    <row r="18" spans="1:23" x14ac:dyDescent="0.25">
      <c r="A18" s="65" t="s">
        <v>39</v>
      </c>
      <c r="B18" s="66" t="s">
        <v>13</v>
      </c>
      <c r="C18" s="67">
        <v>34</v>
      </c>
      <c r="D18" s="68" t="s">
        <v>30</v>
      </c>
      <c r="E18" s="67" t="s">
        <v>31</v>
      </c>
      <c r="F18" s="60">
        <v>36.6</v>
      </c>
      <c r="G18" s="70">
        <v>26.30857507937332</v>
      </c>
      <c r="H18" s="70"/>
      <c r="I18" s="78"/>
      <c r="J18" s="78"/>
      <c r="K18" s="72"/>
      <c r="M18" s="65" t="s">
        <v>39</v>
      </c>
      <c r="N18" s="66" t="s">
        <v>13</v>
      </c>
      <c r="O18" s="67">
        <v>34</v>
      </c>
      <c r="P18" s="68" t="s">
        <v>30</v>
      </c>
      <c r="Q18" s="67" t="s">
        <v>31</v>
      </c>
      <c r="R18" s="69">
        <f t="shared" si="0"/>
        <v>36.6</v>
      </c>
      <c r="S18" s="70" t="s">
        <v>211</v>
      </c>
      <c r="T18" s="70" t="s">
        <v>164</v>
      </c>
      <c r="U18" s="67" t="s">
        <v>158</v>
      </c>
      <c r="V18" s="78">
        <f t="shared" si="1"/>
        <v>19.725220804710503</v>
      </c>
      <c r="W18" s="106">
        <f t="shared" si="2"/>
        <v>2.0241691842900305</v>
      </c>
    </row>
    <row r="19" spans="1:23" x14ac:dyDescent="0.25">
      <c r="A19" s="65" t="s">
        <v>38</v>
      </c>
      <c r="B19" s="66" t="s">
        <v>13</v>
      </c>
      <c r="C19" s="67">
        <v>35</v>
      </c>
      <c r="D19" s="68" t="s">
        <v>30</v>
      </c>
      <c r="E19" s="67" t="s">
        <v>31</v>
      </c>
      <c r="F19" s="60">
        <v>43.2</v>
      </c>
      <c r="G19" s="70">
        <v>24.694212061323526</v>
      </c>
      <c r="H19" s="70"/>
      <c r="I19" s="78"/>
      <c r="J19" s="78"/>
      <c r="K19" s="72"/>
      <c r="M19" s="65" t="s">
        <v>38</v>
      </c>
      <c r="N19" s="66" t="s">
        <v>13</v>
      </c>
      <c r="O19" s="67">
        <v>35</v>
      </c>
      <c r="P19" s="68" t="s">
        <v>30</v>
      </c>
      <c r="Q19" s="67" t="s">
        <v>31</v>
      </c>
      <c r="R19" s="69">
        <f t="shared" si="0"/>
        <v>43.2</v>
      </c>
      <c r="S19" s="70" t="s">
        <v>212</v>
      </c>
      <c r="T19" s="70" t="s">
        <v>165</v>
      </c>
      <c r="U19" s="67" t="s">
        <v>158</v>
      </c>
      <c r="V19" s="78">
        <f t="shared" si="1"/>
        <v>36.320605869359426</v>
      </c>
      <c r="W19" s="106">
        <f t="shared" si="2"/>
        <v>2.5016300804173008</v>
      </c>
    </row>
    <row r="20" spans="1:23" x14ac:dyDescent="0.25">
      <c r="A20" s="65" t="s">
        <v>37</v>
      </c>
      <c r="B20" s="66" t="s">
        <v>13</v>
      </c>
      <c r="C20" s="67">
        <v>36</v>
      </c>
      <c r="D20" s="68" t="s">
        <v>30</v>
      </c>
      <c r="E20" s="67" t="s">
        <v>31</v>
      </c>
      <c r="F20" s="60">
        <v>165</v>
      </c>
      <c r="G20" s="70">
        <v>192.93104114509083</v>
      </c>
      <c r="H20" s="70"/>
      <c r="I20" s="78"/>
      <c r="J20" s="78"/>
      <c r="K20" s="72"/>
      <c r="M20" s="65" t="s">
        <v>37</v>
      </c>
      <c r="N20" s="66" t="s">
        <v>13</v>
      </c>
      <c r="O20" s="67">
        <v>36</v>
      </c>
      <c r="P20" s="68" t="s">
        <v>30</v>
      </c>
      <c r="Q20" s="67" t="s">
        <v>31</v>
      </c>
      <c r="R20" s="69">
        <f t="shared" si="0"/>
        <v>165</v>
      </c>
      <c r="S20" s="70" t="s">
        <v>213</v>
      </c>
      <c r="T20" s="70" t="s">
        <v>166</v>
      </c>
      <c r="U20" s="67" t="s">
        <v>158</v>
      </c>
      <c r="V20" s="78">
        <f t="shared" si="1"/>
        <v>-9.8360655737704921</v>
      </c>
      <c r="W20" s="41">
        <f t="shared" si="2"/>
        <v>-1.6057091882247991</v>
      </c>
    </row>
    <row r="21" spans="1:23" x14ac:dyDescent="0.25">
      <c r="A21" s="65" t="s">
        <v>36</v>
      </c>
      <c r="B21" s="66" t="s">
        <v>13</v>
      </c>
      <c r="C21" s="67">
        <v>37</v>
      </c>
      <c r="D21" s="68" t="s">
        <v>30</v>
      </c>
      <c r="E21" s="67" t="s">
        <v>31</v>
      </c>
      <c r="F21" s="60">
        <v>176</v>
      </c>
      <c r="G21" s="70">
        <v>176.29020253430878</v>
      </c>
      <c r="H21" s="70"/>
      <c r="I21" s="78"/>
      <c r="J21" s="78"/>
      <c r="K21" s="72"/>
      <c r="M21" s="65" t="s">
        <v>36</v>
      </c>
      <c r="N21" s="66" t="s">
        <v>13</v>
      </c>
      <c r="O21" s="67">
        <v>37</v>
      </c>
      <c r="P21" s="68" t="s">
        <v>30</v>
      </c>
      <c r="Q21" s="67" t="s">
        <v>31</v>
      </c>
      <c r="R21" s="69">
        <f t="shared" si="0"/>
        <v>176</v>
      </c>
      <c r="S21" s="70" t="s">
        <v>214</v>
      </c>
      <c r="T21" s="70" t="s">
        <v>167</v>
      </c>
      <c r="U21" s="67" t="s">
        <v>158</v>
      </c>
      <c r="V21" s="78">
        <f t="shared" si="1"/>
        <v>9.316770186335404</v>
      </c>
      <c r="W21" s="106">
        <f t="shared" si="2"/>
        <v>2.1370565607636416</v>
      </c>
    </row>
    <row r="22" spans="1:23" x14ac:dyDescent="0.25">
      <c r="A22" s="65" t="s">
        <v>35</v>
      </c>
      <c r="B22" s="66" t="s">
        <v>13</v>
      </c>
      <c r="C22" s="67">
        <v>38</v>
      </c>
      <c r="D22" s="68" t="s">
        <v>30</v>
      </c>
      <c r="E22" s="67" t="s">
        <v>31</v>
      </c>
      <c r="F22" s="60">
        <v>190</v>
      </c>
      <c r="G22" s="70">
        <v>214.02387340018916</v>
      </c>
      <c r="H22" s="70"/>
      <c r="I22" s="78"/>
      <c r="J22" s="78"/>
      <c r="K22" s="72"/>
      <c r="M22" s="65" t="s">
        <v>35</v>
      </c>
      <c r="N22" s="66" t="s">
        <v>13</v>
      </c>
      <c r="O22" s="67">
        <v>38</v>
      </c>
      <c r="P22" s="68" t="s">
        <v>30</v>
      </c>
      <c r="Q22" s="67" t="s">
        <v>31</v>
      </c>
      <c r="R22" s="69">
        <f t="shared" si="0"/>
        <v>190</v>
      </c>
      <c r="S22" s="70" t="s">
        <v>215</v>
      </c>
      <c r="T22" s="70" t="s">
        <v>168</v>
      </c>
      <c r="U22" s="67" t="s">
        <v>158</v>
      </c>
      <c r="V22" s="78">
        <f t="shared" si="1"/>
        <v>-2.7635619242579352</v>
      </c>
      <c r="W22" s="41">
        <f t="shared" si="2"/>
        <v>-0.48913043478260926</v>
      </c>
    </row>
    <row r="23" spans="1:23" x14ac:dyDescent="0.25">
      <c r="A23" s="65" t="s">
        <v>34</v>
      </c>
      <c r="B23" s="66" t="s">
        <v>13</v>
      </c>
      <c r="C23" s="67">
        <v>39</v>
      </c>
      <c r="D23" s="68" t="s">
        <v>30</v>
      </c>
      <c r="E23" s="67" t="s">
        <v>31</v>
      </c>
      <c r="F23" s="60">
        <v>88.3</v>
      </c>
      <c r="G23" s="70">
        <v>110.57247603623772</v>
      </c>
      <c r="H23" s="70"/>
      <c r="I23" s="78"/>
      <c r="J23" s="78"/>
      <c r="K23" s="72"/>
      <c r="M23" s="65" t="s">
        <v>34</v>
      </c>
      <c r="N23" s="66" t="s">
        <v>13</v>
      </c>
      <c r="O23" s="67">
        <v>39</v>
      </c>
      <c r="P23" s="68" t="s">
        <v>30</v>
      </c>
      <c r="Q23" s="67" t="s">
        <v>31</v>
      </c>
      <c r="R23" s="69">
        <f t="shared" si="0"/>
        <v>88.3</v>
      </c>
      <c r="S23" s="70" t="s">
        <v>216</v>
      </c>
      <c r="T23" s="70" t="s">
        <v>169</v>
      </c>
      <c r="U23" s="67" t="s">
        <v>158</v>
      </c>
      <c r="V23" s="78">
        <f t="shared" si="1"/>
        <v>-4.3751353692874231</v>
      </c>
      <c r="W23" s="41">
        <f t="shared" si="2"/>
        <v>-1.0972297664312891</v>
      </c>
    </row>
    <row r="24" spans="1:23" x14ac:dyDescent="0.25">
      <c r="A24" s="65" t="s">
        <v>33</v>
      </c>
      <c r="B24" s="66" t="s">
        <v>13</v>
      </c>
      <c r="C24" s="67">
        <v>40</v>
      </c>
      <c r="D24" s="68" t="s">
        <v>30</v>
      </c>
      <c r="E24" s="67" t="s">
        <v>31</v>
      </c>
      <c r="F24" s="60" t="s">
        <v>255</v>
      </c>
      <c r="G24" s="70">
        <v>127.91645230446296</v>
      </c>
      <c r="H24" s="70"/>
      <c r="I24" s="78"/>
      <c r="J24" s="78"/>
      <c r="K24" s="72"/>
      <c r="M24" s="65" t="s">
        <v>33</v>
      </c>
      <c r="N24" s="66" t="s">
        <v>13</v>
      </c>
      <c r="O24" s="67">
        <v>40</v>
      </c>
      <c r="P24" s="68" t="s">
        <v>30</v>
      </c>
      <c r="Q24" s="67" t="s">
        <v>31</v>
      </c>
      <c r="R24" s="69" t="str">
        <f>F24</f>
        <v>98,8</v>
      </c>
      <c r="S24" s="70" t="s">
        <v>217</v>
      </c>
      <c r="T24" s="70" t="s">
        <v>170</v>
      </c>
      <c r="U24" s="67" t="s">
        <v>158</v>
      </c>
      <c r="V24" s="78">
        <f>((R24-S24)/S24)*100</f>
        <v>-10.263396911898273</v>
      </c>
      <c r="W24" s="106">
        <f t="shared" si="2"/>
        <v>-2.7427184466019412</v>
      </c>
    </row>
    <row r="25" spans="1:23" x14ac:dyDescent="0.25">
      <c r="A25" s="65" t="s">
        <v>32</v>
      </c>
      <c r="B25" s="66" t="s">
        <v>13</v>
      </c>
      <c r="C25" s="67">
        <v>41</v>
      </c>
      <c r="D25" s="68" t="s">
        <v>30</v>
      </c>
      <c r="E25" s="67" t="s">
        <v>31</v>
      </c>
      <c r="F25" s="60">
        <v>84.9</v>
      </c>
      <c r="G25" s="70">
        <v>104.55454867058305</v>
      </c>
      <c r="H25" s="70"/>
      <c r="I25" s="78"/>
      <c r="J25" s="78"/>
      <c r="K25" s="72"/>
      <c r="M25" s="65" t="s">
        <v>32</v>
      </c>
      <c r="N25" s="66" t="s">
        <v>13</v>
      </c>
      <c r="O25" s="67">
        <v>41</v>
      </c>
      <c r="P25" s="68" t="s">
        <v>30</v>
      </c>
      <c r="Q25" s="67" t="s">
        <v>31</v>
      </c>
      <c r="R25" s="69">
        <f t="shared" si="0"/>
        <v>84.9</v>
      </c>
      <c r="S25" s="70" t="s">
        <v>218</v>
      </c>
      <c r="T25" s="70" t="s">
        <v>171</v>
      </c>
      <c r="U25" s="67" t="s">
        <v>158</v>
      </c>
      <c r="V25" s="78">
        <f t="shared" si="1"/>
        <v>-2.5370221558948387</v>
      </c>
      <c r="W25" s="41">
        <f t="shared" si="2"/>
        <v>-0.71846553966189652</v>
      </c>
    </row>
    <row r="26" spans="1:23" ht="15.75" thickBot="1" x14ac:dyDescent="0.3">
      <c r="A26" s="122" t="s">
        <v>29</v>
      </c>
      <c r="B26" s="123" t="s">
        <v>13</v>
      </c>
      <c r="C26" s="124">
        <v>42</v>
      </c>
      <c r="D26" s="125" t="s">
        <v>30</v>
      </c>
      <c r="E26" s="124" t="s">
        <v>31</v>
      </c>
      <c r="F26" s="63">
        <v>45.9</v>
      </c>
      <c r="G26" s="126" t="s">
        <v>86</v>
      </c>
      <c r="H26" s="126" t="s">
        <v>117</v>
      </c>
      <c r="I26" s="127">
        <v>4</v>
      </c>
      <c r="J26" s="127">
        <v>-12</v>
      </c>
      <c r="K26" s="43">
        <v>-1.66</v>
      </c>
      <c r="M26" s="122" t="s">
        <v>29</v>
      </c>
      <c r="N26" s="123" t="s">
        <v>13</v>
      </c>
      <c r="O26" s="124">
        <v>42</v>
      </c>
      <c r="P26" s="125" t="s">
        <v>30</v>
      </c>
      <c r="Q26" s="124" t="s">
        <v>31</v>
      </c>
      <c r="R26" s="74">
        <f t="shared" si="0"/>
        <v>45.9</v>
      </c>
      <c r="S26" s="126" t="s">
        <v>219</v>
      </c>
      <c r="T26" s="126" t="s">
        <v>172</v>
      </c>
      <c r="U26" s="124" t="s">
        <v>158</v>
      </c>
      <c r="V26" s="127">
        <f t="shared" si="1"/>
        <v>-13.980509745127437</v>
      </c>
      <c r="W26" s="128">
        <f t="shared" si="2"/>
        <v>-3.3603603603603602</v>
      </c>
    </row>
    <row r="27" spans="1:23" x14ac:dyDescent="0.25">
      <c r="I27" s="38"/>
    </row>
    <row r="28" spans="1:23" x14ac:dyDescent="0.25">
      <c r="I28" s="38"/>
    </row>
    <row r="29" spans="1:23" x14ac:dyDescent="0.25">
      <c r="I29" s="38"/>
    </row>
    <row r="30" spans="1:23" x14ac:dyDescent="0.25">
      <c r="I30" s="38"/>
    </row>
    <row r="31" spans="1:23" x14ac:dyDescent="0.25">
      <c r="I31" s="38"/>
    </row>
    <row r="32" spans="1:23" x14ac:dyDescent="0.25">
      <c r="I32" s="38"/>
    </row>
    <row r="33" spans="9:9" x14ac:dyDescent="0.25">
      <c r="I33" s="38"/>
    </row>
    <row r="34" spans="9:9" x14ac:dyDescent="0.25">
      <c r="I34" s="38"/>
    </row>
    <row r="35" spans="9:9" x14ac:dyDescent="0.25">
      <c r="I35" s="38"/>
    </row>
    <row r="36" spans="9:9" x14ac:dyDescent="0.25">
      <c r="I36" s="38"/>
    </row>
    <row r="37" spans="9:9" x14ac:dyDescent="0.25">
      <c r="I37" s="38"/>
    </row>
    <row r="38" spans="9:9" x14ac:dyDescent="0.25">
      <c r="I38" s="38"/>
    </row>
    <row r="39" spans="9:9" x14ac:dyDescent="0.25">
      <c r="I39" s="38"/>
    </row>
    <row r="40" spans="9:9" x14ac:dyDescent="0.25">
      <c r="I40" s="38"/>
    </row>
    <row r="41" spans="9:9" x14ac:dyDescent="0.25">
      <c r="I41" s="38"/>
    </row>
    <row r="42" spans="9:9" x14ac:dyDescent="0.25">
      <c r="I42" s="38"/>
    </row>
    <row r="43" spans="9:9" x14ac:dyDescent="0.25">
      <c r="I43" s="38"/>
    </row>
    <row r="44" spans="9:9" x14ac:dyDescent="0.25">
      <c r="I44" s="38"/>
    </row>
    <row r="45" spans="9:9" x14ac:dyDescent="0.25">
      <c r="I45" s="38"/>
    </row>
    <row r="46" spans="9:9" x14ac:dyDescent="0.25">
      <c r="I46" s="38"/>
    </row>
    <row r="47" spans="9:9" x14ac:dyDescent="0.25">
      <c r="I47" s="38"/>
    </row>
    <row r="48" spans="9:9" x14ac:dyDescent="0.25">
      <c r="I48" s="38"/>
    </row>
    <row r="49" spans="9:9" x14ac:dyDescent="0.25">
      <c r="I49" s="38"/>
    </row>
    <row r="50" spans="9:9" x14ac:dyDescent="0.25">
      <c r="I50" s="38"/>
    </row>
    <row r="51" spans="9:9" x14ac:dyDescent="0.25">
      <c r="I51" s="38"/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72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428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92.4</v>
      </c>
      <c r="G14" s="70">
        <v>93.123360698861703</v>
      </c>
      <c r="H14" s="70">
        <f>G14*0.04</f>
        <v>3.7249344279544681</v>
      </c>
      <c r="I14" s="67"/>
      <c r="J14" s="71">
        <f>((F14-G14)/G14)*100</f>
        <v>-0.77677684034714922</v>
      </c>
      <c r="K14" s="41">
        <f>(F14-G14)/(G14*0.04)</f>
        <v>-0.19419421008678733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138.6</v>
      </c>
      <c r="G15" s="70">
        <v>139.94</v>
      </c>
      <c r="H15" s="70">
        <f>1</f>
        <v>1</v>
      </c>
      <c r="I15" s="67"/>
      <c r="J15" s="96">
        <f>F15-G15</f>
        <v>-1.3400000000000034</v>
      </c>
      <c r="K15" s="41">
        <f>(F15-G15)/1</f>
        <v>-1.3400000000000034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1.1399999999999999</v>
      </c>
      <c r="G16" s="70">
        <v>5.2875372730848049</v>
      </c>
      <c r="H16" s="70">
        <f>((12.5-0.53*G16)/200)*G16</f>
        <v>0.25638224597000842</v>
      </c>
      <c r="I16" s="67"/>
      <c r="J16" s="71">
        <f t="shared" ref="J16:J30" si="0">((F16-G16)/G16)*100</f>
        <v>-78.439868295530488</v>
      </c>
      <c r="K16" s="98">
        <f>(F16-G16)/((12.5-0.53*G16)/2/100*G16)</f>
        <v>-16.177162569868369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3.44</v>
      </c>
      <c r="G17" s="70">
        <v>5.133027667116008</v>
      </c>
      <c r="H17" s="70">
        <f>((12.5-0.53*G17)/200)*G17</f>
        <v>0.25099210066159772</v>
      </c>
      <c r="I17" s="67"/>
      <c r="J17" s="71">
        <f t="shared" si="0"/>
        <v>-32.983022436487971</v>
      </c>
      <c r="K17" s="98">
        <f t="shared" ref="K17:K20" si="1">(F17-G17)/((12.5-0.53*G17)/2/100*G17)</f>
        <v>-6.7453424336993271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3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13.91</v>
      </c>
      <c r="G19" s="70">
        <v>14.467117028383374</v>
      </c>
      <c r="H19" s="70">
        <f>((12.5-0.53*G19)/200)*G19</f>
        <v>0.34955650522466936</v>
      </c>
      <c r="I19" s="67"/>
      <c r="J19" s="71">
        <f t="shared" si="0"/>
        <v>-3.8509194837530716</v>
      </c>
      <c r="K19" s="41">
        <f t="shared" si="1"/>
        <v>-1.5937824645125676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14.18</v>
      </c>
      <c r="G20" s="70">
        <v>14.476834656366364</v>
      </c>
      <c r="H20" s="70">
        <f>((12.5-0.53*G20)/200)*G20</f>
        <v>0.34941850060330665</v>
      </c>
      <c r="I20" s="67"/>
      <c r="J20" s="71">
        <f t="shared" si="0"/>
        <v>-2.0504113185808044</v>
      </c>
      <c r="K20" s="41">
        <f t="shared" si="1"/>
        <v>-0.84951041760481805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3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8.5</v>
      </c>
      <c r="G22" s="70">
        <v>8.5148494154827699</v>
      </c>
      <c r="H22" s="70">
        <f>G22*0.075</f>
        <v>0.63861370616120772</v>
      </c>
      <c r="I22" s="67"/>
      <c r="J22" s="71">
        <f t="shared" si="0"/>
        <v>-0.17439434050082883</v>
      </c>
      <c r="K22" s="41">
        <f>(F22-G22)/(G22*0.075)</f>
        <v>-2.3252578733443847E-2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5.2</v>
      </c>
      <c r="G23" s="58">
        <v>5.5059269550706187</v>
      </c>
      <c r="H23" s="36">
        <f t="shared" ref="H23:H25" si="2">G23*0.075</f>
        <v>0.41294452163029638</v>
      </c>
      <c r="I23" s="19"/>
      <c r="J23" s="42">
        <f t="shared" si="0"/>
        <v>-5.5563206262458431</v>
      </c>
      <c r="K23" s="41">
        <f>(F23-G23)/(G23*0.075)</f>
        <v>-0.74084275016611256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12.7</v>
      </c>
      <c r="G24" s="58">
        <v>12.669295275503938</v>
      </c>
      <c r="H24" s="36">
        <f t="shared" si="2"/>
        <v>0.95019714566279534</v>
      </c>
      <c r="I24" s="77"/>
      <c r="J24" s="42">
        <f t="shared" si="0"/>
        <v>0.24235542568361293</v>
      </c>
      <c r="K24" s="41">
        <f t="shared" ref="K24:K25" si="3">(F24-G24)/(G24*0.075)</f>
        <v>3.2314056757815061E-2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19.600000000000001</v>
      </c>
      <c r="G25" s="58">
        <v>19.475221551650133</v>
      </c>
      <c r="H25" s="36">
        <f t="shared" si="2"/>
        <v>1.4606416163737599</v>
      </c>
      <c r="I25" s="77"/>
      <c r="J25" s="42">
        <f t="shared" si="0"/>
        <v>0.64070361417426824</v>
      </c>
      <c r="K25" s="41">
        <f t="shared" si="3"/>
        <v>8.5427148556569105E-2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/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/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47</v>
      </c>
      <c r="G28" s="36">
        <v>96.746285891076738</v>
      </c>
      <c r="H28" s="36">
        <f>G28*0.05</f>
        <v>4.8373142945538374</v>
      </c>
      <c r="I28" s="77"/>
      <c r="J28" s="42">
        <f t="shared" si="0"/>
        <v>-51.419323680378128</v>
      </c>
      <c r="K28" s="98">
        <f>(F28-G28)/(G28*0.05)</f>
        <v>-10.283864736075623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113.6</v>
      </c>
      <c r="G29" s="36">
        <v>113.61542933980152</v>
      </c>
      <c r="H29" s="36">
        <f t="shared" ref="H29:H30" si="4">G29*0.05</f>
        <v>5.6807714669900768</v>
      </c>
      <c r="I29" s="77"/>
      <c r="J29" s="42">
        <f t="shared" si="0"/>
        <v>-1.3580320816622757E-2</v>
      </c>
      <c r="K29" s="41">
        <f t="shared" ref="K29:K30" si="5">(F29-G29)/(G29*0.05)</f>
        <v>-2.7160641633245512E-3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152.5</v>
      </c>
      <c r="G30" s="36">
        <v>152.54233228270166</v>
      </c>
      <c r="H30" s="36">
        <f t="shared" si="4"/>
        <v>7.6271166141350832</v>
      </c>
      <c r="I30" s="77"/>
      <c r="J30" s="42">
        <f t="shared" si="0"/>
        <v>-2.7751170490308067E-2</v>
      </c>
      <c r="K30" s="41">
        <f t="shared" si="5"/>
        <v>-5.5502340980616138E-3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/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/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>
        <v>53.5</v>
      </c>
      <c r="G33" s="70" t="s">
        <v>86</v>
      </c>
      <c r="H33" s="70" t="s">
        <v>117</v>
      </c>
      <c r="I33" s="78">
        <v>4</v>
      </c>
      <c r="J33" s="78">
        <v>2</v>
      </c>
      <c r="K33" s="89">
        <v>0.27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>
        <f t="shared" ref="R33:R72" si="6">F33</f>
        <v>53.5</v>
      </c>
      <c r="S33" s="70" t="s">
        <v>207</v>
      </c>
      <c r="T33" s="70" t="s">
        <v>160</v>
      </c>
      <c r="U33" s="67" t="s">
        <v>158</v>
      </c>
      <c r="V33" s="78">
        <f>((R33-S33)/S33)*100</f>
        <v>1.2490537471612349</v>
      </c>
      <c r="W33" s="41">
        <f>(R33-S33)/T33</f>
        <v>0.31458531935176198</v>
      </c>
    </row>
    <row r="34" spans="1:23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77</v>
      </c>
      <c r="G34" s="70" t="s">
        <v>87</v>
      </c>
      <c r="H34" s="70" t="s">
        <v>118</v>
      </c>
      <c r="I34" s="78">
        <v>4</v>
      </c>
      <c r="J34" s="78">
        <v>0</v>
      </c>
      <c r="K34" s="89">
        <v>7.0000000000000007E-2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si="6"/>
        <v>77</v>
      </c>
      <c r="S34" s="70" t="s">
        <v>208</v>
      </c>
      <c r="T34" s="70" t="s">
        <v>161</v>
      </c>
      <c r="U34" s="67" t="s">
        <v>158</v>
      </c>
      <c r="V34" s="78">
        <f t="shared" ref="V34:V72" si="7">((R34-S34)/S34)*100</f>
        <v>-0.29781173119254689</v>
      </c>
      <c r="W34" s="41">
        <f t="shared" ref="W34:W72" si="8">(R34-S34)/T34</f>
        <v>-0.10369702434625969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99.7</v>
      </c>
      <c r="G35" s="70" t="s">
        <v>88</v>
      </c>
      <c r="H35" s="70" t="s">
        <v>119</v>
      </c>
      <c r="I35" s="78">
        <v>4</v>
      </c>
      <c r="J35" s="78">
        <v>1.1669203450025427</v>
      </c>
      <c r="K35" s="89">
        <v>0.16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6"/>
        <v>99.7</v>
      </c>
      <c r="S35" s="70" t="s">
        <v>209</v>
      </c>
      <c r="T35" s="70" t="s">
        <v>162</v>
      </c>
      <c r="U35" s="67" t="s">
        <v>158</v>
      </c>
      <c r="V35" s="78">
        <f t="shared" si="7"/>
        <v>1.7139359314425697</v>
      </c>
      <c r="W35" s="41">
        <f t="shared" si="8"/>
        <v>0.71126164267570147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35.9</v>
      </c>
      <c r="G36" s="70">
        <v>30.241951915797795</v>
      </c>
      <c r="H36" s="70"/>
      <c r="I36" s="78"/>
      <c r="J36" s="78"/>
      <c r="K36" s="73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6"/>
        <v>35.9</v>
      </c>
      <c r="S36" s="70" t="s">
        <v>210</v>
      </c>
      <c r="T36" s="70" t="s">
        <v>163</v>
      </c>
      <c r="U36" s="67" t="s">
        <v>158</v>
      </c>
      <c r="V36" s="78">
        <f t="shared" si="7"/>
        <v>2.6887871853546845</v>
      </c>
      <c r="W36" s="41">
        <f t="shared" si="8"/>
        <v>0.41048034934497718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31.4</v>
      </c>
      <c r="G37" s="70">
        <v>26.30857507937332</v>
      </c>
      <c r="H37" s="70"/>
      <c r="I37" s="78"/>
      <c r="J37" s="78"/>
      <c r="K37" s="73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6"/>
        <v>31.4</v>
      </c>
      <c r="S37" s="70" t="s">
        <v>211</v>
      </c>
      <c r="T37" s="70" t="s">
        <v>164</v>
      </c>
      <c r="U37" s="67" t="s">
        <v>158</v>
      </c>
      <c r="V37" s="78">
        <f t="shared" si="7"/>
        <v>2.7150801439319538</v>
      </c>
      <c r="W37" s="41">
        <f t="shared" si="8"/>
        <v>0.27861698556562547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29.9</v>
      </c>
      <c r="G38" s="70">
        <v>24.694212061323526</v>
      </c>
      <c r="H38" s="70"/>
      <c r="I38" s="78"/>
      <c r="J38" s="78"/>
      <c r="K38" s="73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6"/>
        <v>29.9</v>
      </c>
      <c r="S38" s="70" t="s">
        <v>212</v>
      </c>
      <c r="T38" s="70" t="s">
        <v>165</v>
      </c>
      <c r="U38" s="67" t="s">
        <v>158</v>
      </c>
      <c r="V38" s="78">
        <f t="shared" si="7"/>
        <v>-5.6484695487535586</v>
      </c>
      <c r="W38" s="41">
        <f t="shared" si="8"/>
        <v>-0.38904585959574067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192.2</v>
      </c>
      <c r="G39" s="70">
        <v>192.93104114509083</v>
      </c>
      <c r="H39" s="70"/>
      <c r="I39" s="78"/>
      <c r="J39" s="78"/>
      <c r="K39" s="73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6"/>
        <v>192.2</v>
      </c>
      <c r="S39" s="70" t="s">
        <v>213</v>
      </c>
      <c r="T39" s="70" t="s">
        <v>166</v>
      </c>
      <c r="U39" s="67" t="s">
        <v>158</v>
      </c>
      <c r="V39" s="78">
        <f t="shared" si="7"/>
        <v>5.0273224043715787</v>
      </c>
      <c r="W39" s="41">
        <v>0.8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168.1</v>
      </c>
      <c r="G40" s="70">
        <v>176.29020253430878</v>
      </c>
      <c r="H40" s="70"/>
      <c r="I40" s="78"/>
      <c r="J40" s="78"/>
      <c r="K40" s="73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6"/>
        <v>168.1</v>
      </c>
      <c r="S40" s="70" t="s">
        <v>214</v>
      </c>
      <c r="T40" s="70" t="s">
        <v>167</v>
      </c>
      <c r="U40" s="67" t="s">
        <v>158</v>
      </c>
      <c r="V40" s="78">
        <f t="shared" si="7"/>
        <v>4.4099378881987539</v>
      </c>
      <c r="W40" s="41">
        <v>1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208</v>
      </c>
      <c r="G41" s="70">
        <v>214.02387340018916</v>
      </c>
      <c r="H41" s="70"/>
      <c r="I41" s="78"/>
      <c r="J41" s="78"/>
      <c r="K41" s="73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6"/>
        <v>208</v>
      </c>
      <c r="S41" s="70" t="s">
        <v>215</v>
      </c>
      <c r="T41" s="70" t="s">
        <v>168</v>
      </c>
      <c r="U41" s="67" t="s">
        <v>158</v>
      </c>
      <c r="V41" s="78">
        <f t="shared" si="7"/>
        <v>6.4483111566018394</v>
      </c>
      <c r="W41" s="41">
        <f t="shared" si="8"/>
        <v>1.1413043478260865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96.6</v>
      </c>
      <c r="G42" s="70">
        <v>110.57247603623772</v>
      </c>
      <c r="H42" s="70"/>
      <c r="I42" s="78"/>
      <c r="J42" s="78"/>
      <c r="K42" s="73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6"/>
        <v>96.6</v>
      </c>
      <c r="S42" s="70" t="s">
        <v>216</v>
      </c>
      <c r="T42" s="70" t="s">
        <v>169</v>
      </c>
      <c r="U42" s="67" t="s">
        <v>158</v>
      </c>
      <c r="V42" s="78">
        <f t="shared" si="7"/>
        <v>4.6133853151396913</v>
      </c>
      <c r="W42" s="41">
        <f t="shared" si="8"/>
        <v>1.1569799022270482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256</v>
      </c>
      <c r="G43" s="70">
        <v>127.91645230446296</v>
      </c>
      <c r="H43" s="70"/>
      <c r="I43" s="78"/>
      <c r="J43" s="78"/>
      <c r="K43" s="73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112</v>
      </c>
      <c r="S43" s="70" t="s">
        <v>217</v>
      </c>
      <c r="T43" s="70" t="s">
        <v>170</v>
      </c>
      <c r="U43" s="67" t="s">
        <v>158</v>
      </c>
      <c r="V43" s="78">
        <f>((R43-S43)/S43)*100</f>
        <v>1.7257039055404231</v>
      </c>
      <c r="W43" s="41">
        <f t="shared" si="8"/>
        <v>0.46116504854369067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90.6</v>
      </c>
      <c r="G44" s="70">
        <v>104.55454867058305</v>
      </c>
      <c r="H44" s="70"/>
      <c r="I44" s="78"/>
      <c r="J44" s="78"/>
      <c r="K44" s="73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6"/>
        <v>90.6</v>
      </c>
      <c r="S44" s="70" t="s">
        <v>218</v>
      </c>
      <c r="T44" s="70" t="s">
        <v>171</v>
      </c>
      <c r="U44" s="67" t="s">
        <v>158</v>
      </c>
      <c r="V44" s="78">
        <f t="shared" si="7"/>
        <v>4.0064286534266964</v>
      </c>
      <c r="W44" s="41">
        <f t="shared" si="8"/>
        <v>1.1345903771131323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53.5</v>
      </c>
      <c r="G45" s="70" t="s">
        <v>86</v>
      </c>
      <c r="H45" s="70" t="s">
        <v>117</v>
      </c>
      <c r="I45" s="78">
        <v>4</v>
      </c>
      <c r="J45" s="78">
        <v>2</v>
      </c>
      <c r="K45" s="89">
        <v>0.27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6"/>
        <v>53.5</v>
      </c>
      <c r="S45" s="70" t="s">
        <v>219</v>
      </c>
      <c r="T45" s="70" t="s">
        <v>172</v>
      </c>
      <c r="U45" s="67" t="s">
        <v>158</v>
      </c>
      <c r="V45" s="78">
        <f t="shared" si="7"/>
        <v>0.26236881559220493</v>
      </c>
      <c r="W45" s="41">
        <f t="shared" si="8"/>
        <v>6.3063063063063307E-2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150</v>
      </c>
      <c r="G46" s="36" t="s">
        <v>89</v>
      </c>
      <c r="H46" s="36" t="s">
        <v>120</v>
      </c>
      <c r="I46" s="77">
        <v>4</v>
      </c>
      <c r="J46" s="77">
        <v>1</v>
      </c>
      <c r="K46" s="89">
        <v>0.08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6"/>
        <v>150</v>
      </c>
      <c r="S46" s="36" t="s">
        <v>220</v>
      </c>
      <c r="T46" s="36" t="s">
        <v>173</v>
      </c>
      <c r="U46" s="19" t="s">
        <v>158</v>
      </c>
      <c r="V46" s="77">
        <f t="shared" si="7"/>
        <v>0.46885465505692475</v>
      </c>
      <c r="W46" s="41">
        <f t="shared" si="8"/>
        <v>0.15466195315952025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140</v>
      </c>
      <c r="G47" s="36" t="s">
        <v>90</v>
      </c>
      <c r="H47" s="36" t="s">
        <v>121</v>
      </c>
      <c r="I47" s="77">
        <v>4</v>
      </c>
      <c r="J47" s="77">
        <v>1</v>
      </c>
      <c r="K47" s="89">
        <v>0.12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6"/>
        <v>140</v>
      </c>
      <c r="S47" s="36" t="s">
        <v>221</v>
      </c>
      <c r="T47" s="36" t="s">
        <v>174</v>
      </c>
      <c r="U47" s="19" t="s">
        <v>158</v>
      </c>
      <c r="V47" s="77">
        <f t="shared" si="7"/>
        <v>0.79193664506839045</v>
      </c>
      <c r="W47" s="41">
        <f t="shared" si="8"/>
        <v>0.27735753908219724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80</v>
      </c>
      <c r="G48" s="36" t="s">
        <v>91</v>
      </c>
      <c r="H48" s="36" t="s">
        <v>122</v>
      </c>
      <c r="I48" s="77">
        <v>4</v>
      </c>
      <c r="J48" s="77">
        <v>0</v>
      </c>
      <c r="K48" s="89">
        <v>-0.04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6"/>
        <v>80</v>
      </c>
      <c r="S48" s="36" t="s">
        <v>222</v>
      </c>
      <c r="T48" s="36" t="s">
        <v>175</v>
      </c>
      <c r="U48" s="19" t="s">
        <v>158</v>
      </c>
      <c r="V48" s="77">
        <f t="shared" si="7"/>
        <v>-1.1613540894489718</v>
      </c>
      <c r="W48" s="41">
        <f t="shared" si="8"/>
        <v>-0.32016348773841885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29</v>
      </c>
      <c r="G49" s="36" t="s">
        <v>92</v>
      </c>
      <c r="H49" s="36" t="s">
        <v>123</v>
      </c>
      <c r="I49" s="77">
        <v>4</v>
      </c>
      <c r="J49" s="77">
        <v>-2</v>
      </c>
      <c r="K49" s="89">
        <v>-0.27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6"/>
        <v>29</v>
      </c>
      <c r="S49" s="36" t="s">
        <v>223</v>
      </c>
      <c r="T49" s="36" t="s">
        <v>176</v>
      </c>
      <c r="U49" s="19" t="s">
        <v>158</v>
      </c>
      <c r="V49" s="77">
        <f t="shared" si="7"/>
        <v>-4.5424621461487789</v>
      </c>
      <c r="W49" s="41">
        <f t="shared" si="8"/>
        <v>-0.69732187973724047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78.3</v>
      </c>
      <c r="G50" s="36" t="s">
        <v>93</v>
      </c>
      <c r="H50" s="36" t="s">
        <v>124</v>
      </c>
      <c r="I50" s="77">
        <v>4</v>
      </c>
      <c r="J50" s="77">
        <v>22</v>
      </c>
      <c r="K50" s="90">
        <v>2.9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6"/>
        <v>78.3</v>
      </c>
      <c r="S50" s="36" t="s">
        <v>224</v>
      </c>
      <c r="T50" s="36" t="s">
        <v>177</v>
      </c>
      <c r="U50" s="19" t="s">
        <v>158</v>
      </c>
      <c r="V50" s="77">
        <f t="shared" si="7"/>
        <v>24.800765062161293</v>
      </c>
      <c r="W50" s="99">
        <f t="shared" si="8"/>
        <v>4.1131377213851428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122</v>
      </c>
      <c r="G51" s="36" t="s">
        <v>94</v>
      </c>
      <c r="H51" s="36" t="s">
        <v>125</v>
      </c>
      <c r="I51" s="77">
        <v>4</v>
      </c>
      <c r="J51" s="77">
        <v>13</v>
      </c>
      <c r="K51" s="89">
        <v>1.71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6"/>
        <v>122</v>
      </c>
      <c r="S51" s="36" t="s">
        <v>112</v>
      </c>
      <c r="T51" s="36" t="s">
        <v>178</v>
      </c>
      <c r="U51" s="19" t="s">
        <v>158</v>
      </c>
      <c r="V51" s="77">
        <f t="shared" si="7"/>
        <v>15.530303030303036</v>
      </c>
      <c r="W51" s="99">
        <f t="shared" si="8"/>
        <v>3.4417628541448071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129</v>
      </c>
      <c r="G52" s="36" t="s">
        <v>95</v>
      </c>
      <c r="H52" s="36" t="s">
        <v>126</v>
      </c>
      <c r="I52" s="77">
        <v>4</v>
      </c>
      <c r="J52" s="77">
        <v>11</v>
      </c>
      <c r="K52" s="89">
        <v>1.48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6"/>
        <v>129</v>
      </c>
      <c r="S52" s="36" t="s">
        <v>225</v>
      </c>
      <c r="T52" s="36" t="s">
        <v>179</v>
      </c>
      <c r="U52" s="19" t="s">
        <v>158</v>
      </c>
      <c r="V52" s="77">
        <f t="shared" si="7"/>
        <v>10.068259385665526</v>
      </c>
      <c r="W52" s="102">
        <f t="shared" si="8"/>
        <v>2.7909176915799425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>
        <v>56.9</v>
      </c>
      <c r="G53" s="36" t="s">
        <v>96</v>
      </c>
      <c r="H53" s="36" t="s">
        <v>127</v>
      </c>
      <c r="I53" s="77">
        <v>4</v>
      </c>
      <c r="J53" s="77">
        <v>24</v>
      </c>
      <c r="K53" s="95">
        <v>3.25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>
        <f t="shared" si="6"/>
        <v>56.9</v>
      </c>
      <c r="S53" s="36" t="s">
        <v>226</v>
      </c>
      <c r="T53" s="36" t="s">
        <v>180</v>
      </c>
      <c r="U53" s="19" t="s">
        <v>158</v>
      </c>
      <c r="V53" s="77">
        <f t="shared" si="7"/>
        <v>23.5881841876629</v>
      </c>
      <c r="W53" s="99">
        <f t="shared" si="8"/>
        <v>4.5745577085088458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129</v>
      </c>
      <c r="G54" s="36" t="s">
        <v>97</v>
      </c>
      <c r="H54" s="36" t="s">
        <v>128</v>
      </c>
      <c r="I54" s="77">
        <v>4</v>
      </c>
      <c r="J54" s="77">
        <v>14</v>
      </c>
      <c r="K54" s="89">
        <v>1.81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6"/>
        <v>129</v>
      </c>
      <c r="S54" s="36" t="s">
        <v>227</v>
      </c>
      <c r="T54" s="36" t="s">
        <v>181</v>
      </c>
      <c r="U54" s="19" t="s">
        <v>158</v>
      </c>
      <c r="V54" s="77">
        <f t="shared" si="7"/>
        <v>14.058355437665787</v>
      </c>
      <c r="W54" s="99">
        <f t="shared" si="8"/>
        <v>3.7650959033862197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>
        <v>27.2</v>
      </c>
      <c r="G55" s="36" t="s">
        <v>98</v>
      </c>
      <c r="H55" s="36" t="s">
        <v>129</v>
      </c>
      <c r="I55" s="77">
        <v>4</v>
      </c>
      <c r="J55" s="77">
        <v>14</v>
      </c>
      <c r="K55" s="89">
        <v>1.1000000000000001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>
        <f t="shared" si="6"/>
        <v>27.2</v>
      </c>
      <c r="S55" s="36" t="s">
        <v>228</v>
      </c>
      <c r="T55" s="36" t="s">
        <v>182</v>
      </c>
      <c r="U55" s="19" t="s">
        <v>158</v>
      </c>
      <c r="V55" s="77">
        <f t="shared" si="7"/>
        <v>4.9382716049382616</v>
      </c>
      <c r="W55" s="41">
        <f t="shared" si="8"/>
        <v>0.39579468150896646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64</v>
      </c>
      <c r="G56" s="36" t="s">
        <v>99</v>
      </c>
      <c r="H56" s="36" t="s">
        <v>130</v>
      </c>
      <c r="I56" s="77">
        <v>4</v>
      </c>
      <c r="J56" s="77">
        <v>1</v>
      </c>
      <c r="K56" s="89">
        <v>0.08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6"/>
        <v>64</v>
      </c>
      <c r="S56" s="36" t="s">
        <v>229</v>
      </c>
      <c r="T56" s="36" t="s">
        <v>183</v>
      </c>
      <c r="U56" s="19" t="s">
        <v>158</v>
      </c>
      <c r="V56" s="77">
        <f t="shared" si="7"/>
        <v>2.2854403068563207</v>
      </c>
      <c r="W56" s="41">
        <f t="shared" si="8"/>
        <v>0.7222222222222221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99.9</v>
      </c>
      <c r="G57" s="36" t="s">
        <v>100</v>
      </c>
      <c r="H57" s="36" t="s">
        <v>131</v>
      </c>
      <c r="I57" s="77">
        <v>4</v>
      </c>
      <c r="J57" s="77">
        <v>2</v>
      </c>
      <c r="K57" s="89">
        <v>0.24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6"/>
        <v>99.9</v>
      </c>
      <c r="S57" s="36" t="s">
        <v>230</v>
      </c>
      <c r="T57" s="36" t="s">
        <v>184</v>
      </c>
      <c r="U57" s="19" t="s">
        <v>158</v>
      </c>
      <c r="V57" s="77">
        <f t="shared" si="7"/>
        <v>4.2906357657375498</v>
      </c>
      <c r="W57" s="41">
        <f t="shared" si="8"/>
        <v>0.85446985446985446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105</v>
      </c>
      <c r="G58" s="36" t="s">
        <v>101</v>
      </c>
      <c r="H58" s="36" t="s">
        <v>132</v>
      </c>
      <c r="I58" s="77">
        <v>4</v>
      </c>
      <c r="J58" s="77">
        <v>3</v>
      </c>
      <c r="K58" s="89">
        <v>0.43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6"/>
        <v>105</v>
      </c>
      <c r="S58" s="36" t="s">
        <v>231</v>
      </c>
      <c r="T58" s="36" t="s">
        <v>185</v>
      </c>
      <c r="U58" s="19" t="s">
        <v>158</v>
      </c>
      <c r="V58" s="77">
        <f t="shared" si="7"/>
        <v>5.4958304028935983</v>
      </c>
      <c r="W58" s="41">
        <f t="shared" si="8"/>
        <v>0.98736462093862798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61.9</v>
      </c>
      <c r="G59" s="36" t="s">
        <v>102</v>
      </c>
      <c r="H59" s="36" t="s">
        <v>133</v>
      </c>
      <c r="I59" s="77">
        <v>4</v>
      </c>
      <c r="J59" s="77">
        <v>2</v>
      </c>
      <c r="K59" s="89">
        <v>0.22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6"/>
        <v>61.9</v>
      </c>
      <c r="S59" s="36" t="s">
        <v>232</v>
      </c>
      <c r="T59" s="36" t="s">
        <v>186</v>
      </c>
      <c r="U59" s="19" t="s">
        <v>158</v>
      </c>
      <c r="V59" s="77">
        <f t="shared" si="7"/>
        <v>2.5343713765115141</v>
      </c>
      <c r="W59" s="41">
        <f t="shared" si="8"/>
        <v>0.58936825885978472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180</v>
      </c>
      <c r="G60" s="36" t="s">
        <v>103</v>
      </c>
      <c r="H60" s="36" t="s">
        <v>134</v>
      </c>
      <c r="I60" s="77">
        <v>4</v>
      </c>
      <c r="J60" s="77">
        <v>1</v>
      </c>
      <c r="K60" s="89">
        <v>0.1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6"/>
        <v>180</v>
      </c>
      <c r="S60" s="36" t="s">
        <v>233</v>
      </c>
      <c r="T60" s="36" t="s">
        <v>187</v>
      </c>
      <c r="U60" s="19" t="s">
        <v>158</v>
      </c>
      <c r="V60" s="77">
        <f t="shared" si="7"/>
        <v>2.9159519725557428</v>
      </c>
      <c r="W60" s="41">
        <f t="shared" si="8"/>
        <v>0.74769095440551159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62.7</v>
      </c>
      <c r="G61" s="36" t="s">
        <v>104</v>
      </c>
      <c r="H61" s="36" t="s">
        <v>135</v>
      </c>
      <c r="I61" s="77">
        <v>4</v>
      </c>
      <c r="J61" s="77">
        <v>1</v>
      </c>
      <c r="K61" s="89">
        <v>0.18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6"/>
        <v>62.7</v>
      </c>
      <c r="S61" s="36" t="s">
        <v>234</v>
      </c>
      <c r="T61" s="36" t="s">
        <v>188</v>
      </c>
      <c r="U61" s="19" t="s">
        <v>158</v>
      </c>
      <c r="V61" s="77">
        <f t="shared" si="7"/>
        <v>2.8037383177570105</v>
      </c>
      <c r="W61" s="41">
        <f t="shared" si="8"/>
        <v>0.48787446504992893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8.3699999999999992</v>
      </c>
      <c r="G62" s="36">
        <v>8.3640900111655085</v>
      </c>
      <c r="H62" s="36" t="s">
        <v>150</v>
      </c>
      <c r="I62" s="77">
        <v>4</v>
      </c>
      <c r="J62" s="36">
        <f>F62-G62</f>
        <v>5.9099888344906759E-3</v>
      </c>
      <c r="K62" s="93">
        <f>(F62-G62)/0.15</f>
        <v>3.9399925563271175E-2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6"/>
        <v>8.3699999999999992</v>
      </c>
      <c r="S62" s="36">
        <v>8.357999943881671</v>
      </c>
      <c r="T62" s="36">
        <v>7.9409177078829649E-2</v>
      </c>
      <c r="U62" s="19" t="s">
        <v>158</v>
      </c>
      <c r="V62" s="36">
        <f>R62-S62</f>
        <v>1.2000056118328217E-2</v>
      </c>
      <c r="W62" s="41">
        <f t="shared" si="8"/>
        <v>0.15111674191530455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3.87</v>
      </c>
      <c r="G63" s="36">
        <v>3.866519805982215</v>
      </c>
      <c r="H63" s="36" t="s">
        <v>150</v>
      </c>
      <c r="I63" s="77">
        <v>4</v>
      </c>
      <c r="J63" s="36">
        <f t="shared" ref="J63:J70" si="9">F63-G63</f>
        <v>3.4801940177850987E-3</v>
      </c>
      <c r="K63" s="93">
        <f t="shared" ref="K63:K70" si="10">(F63-G63)/0.15</f>
        <v>2.3201293451900661E-2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6"/>
        <v>3.87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1">R63-S63</f>
        <v>2.3076922880709283E-3</v>
      </c>
      <c r="W63" s="41">
        <f t="shared" si="8"/>
        <v>3.954704702767587E-2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16.64</v>
      </c>
      <c r="G64" s="36">
        <v>16.69650626298165</v>
      </c>
      <c r="H64" s="36" t="s">
        <v>150</v>
      </c>
      <c r="I64" s="77">
        <v>4</v>
      </c>
      <c r="J64" s="36">
        <f t="shared" si="9"/>
        <v>-5.6506262981649513E-2</v>
      </c>
      <c r="K64" s="93">
        <f t="shared" si="10"/>
        <v>-0.37670841987766346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6"/>
        <v>16.64</v>
      </c>
      <c r="S64" s="36">
        <v>16.686669220914499</v>
      </c>
      <c r="T64" s="36">
        <v>0.1133033880030711</v>
      </c>
      <c r="U64" s="19" t="s">
        <v>158</v>
      </c>
      <c r="V64" s="36">
        <f t="shared" si="11"/>
        <v>-4.6669220914498766E-2</v>
      </c>
      <c r="W64" s="41">
        <f t="shared" si="8"/>
        <v>-0.411896075987011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10.02</v>
      </c>
      <c r="G65" s="36">
        <v>10.078694627137128</v>
      </c>
      <c r="H65" s="36" t="s">
        <v>150</v>
      </c>
      <c r="I65" s="77">
        <v>4</v>
      </c>
      <c r="J65" s="36">
        <f t="shared" si="9"/>
        <v>-5.8694627137128919E-2</v>
      </c>
      <c r="K65" s="93">
        <f t="shared" si="10"/>
        <v>-0.39129751424752612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6"/>
        <v>10.02</v>
      </c>
      <c r="S65" s="36">
        <v>10.070588239999999</v>
      </c>
      <c r="T65" s="36">
        <v>8.4510473000000003E-2</v>
      </c>
      <c r="U65" s="19" t="s">
        <v>158</v>
      </c>
      <c r="V65" s="36">
        <f t="shared" si="11"/>
        <v>-5.0588239999999729E-2</v>
      </c>
      <c r="W65" s="41">
        <f t="shared" si="8"/>
        <v>-0.59860320507257991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10.050000000000001</v>
      </c>
      <c r="G66" s="36">
        <v>10.100027975374001</v>
      </c>
      <c r="H66" s="36" t="s">
        <v>150</v>
      </c>
      <c r="I66" s="77">
        <v>4</v>
      </c>
      <c r="J66" s="36">
        <f t="shared" si="9"/>
        <v>-5.0027975374000277E-2</v>
      </c>
      <c r="K66" s="93">
        <f t="shared" si="10"/>
        <v>-0.33351983582666855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6"/>
        <v>10.050000000000001</v>
      </c>
      <c r="S66" s="36">
        <v>10.081711761974656</v>
      </c>
      <c r="T66" s="36">
        <v>7.4068248910736573E-2</v>
      </c>
      <c r="U66" s="19" t="s">
        <v>158</v>
      </c>
      <c r="V66" s="36">
        <f t="shared" si="11"/>
        <v>-3.1711761974655417E-2</v>
      </c>
      <c r="W66" s="41">
        <f t="shared" si="8"/>
        <v>-0.42814245565428283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3.92</v>
      </c>
      <c r="G67" s="36">
        <v>3.9629151068711499</v>
      </c>
      <c r="H67" s="36" t="s">
        <v>150</v>
      </c>
      <c r="I67" s="77">
        <v>4</v>
      </c>
      <c r="J67" s="36">
        <f t="shared" si="9"/>
        <v>-4.2915106871149966E-2</v>
      </c>
      <c r="K67" s="93">
        <f t="shared" si="10"/>
        <v>-0.28610071247433311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6"/>
        <v>3.92</v>
      </c>
      <c r="S67" s="36">
        <v>3.9540000097229457</v>
      </c>
      <c r="T67" s="36">
        <v>6.1038150127150408E-2</v>
      </c>
      <c r="U67" s="19" t="s">
        <v>158</v>
      </c>
      <c r="V67" s="36">
        <f t="shared" si="11"/>
        <v>-3.4000009722945812E-2</v>
      </c>
      <c r="W67" s="41">
        <f t="shared" si="8"/>
        <v>-0.55702883609872467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9.41</v>
      </c>
      <c r="G68" s="36">
        <v>9.455897539951879</v>
      </c>
      <c r="H68" s="36" t="s">
        <v>150</v>
      </c>
      <c r="I68" s="77">
        <v>4</v>
      </c>
      <c r="J68" s="36">
        <f t="shared" si="9"/>
        <v>-4.5897539951878841E-2</v>
      </c>
      <c r="K68" s="93">
        <f t="shared" si="10"/>
        <v>-0.30598359967919231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6"/>
        <v>9.41</v>
      </c>
      <c r="S68" s="36">
        <v>9.4352256738739779</v>
      </c>
      <c r="T68" s="36">
        <v>7.3220328884019525E-2</v>
      </c>
      <c r="U68" s="19" t="s">
        <v>158</v>
      </c>
      <c r="V68" s="36">
        <f t="shared" si="11"/>
        <v>-2.5225673873977783E-2</v>
      </c>
      <c r="W68" s="41">
        <f t="shared" si="8"/>
        <v>-0.34451735274140971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16.34</v>
      </c>
      <c r="G69" s="36">
        <v>16.399466708811619</v>
      </c>
      <c r="H69" s="36" t="s">
        <v>150</v>
      </c>
      <c r="I69" s="77">
        <v>4</v>
      </c>
      <c r="J69" s="36">
        <f t="shared" si="9"/>
        <v>-5.946670881161964E-2</v>
      </c>
      <c r="K69" s="93">
        <f t="shared" si="10"/>
        <v>-0.39644472541079762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6"/>
        <v>16.34</v>
      </c>
      <c r="S69" s="36">
        <v>16.400843843434167</v>
      </c>
      <c r="T69" s="36">
        <v>0.12195036770689485</v>
      </c>
      <c r="U69" s="19" t="s">
        <v>158</v>
      </c>
      <c r="V69" s="36">
        <f t="shared" si="11"/>
        <v>-6.0843843434167155E-2</v>
      </c>
      <c r="W69" s="41">
        <f t="shared" si="8"/>
        <v>-0.49892300103927573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10.67</v>
      </c>
      <c r="G70" s="36">
        <v>10.709940607893612</v>
      </c>
      <c r="H70" s="36" t="s">
        <v>150</v>
      </c>
      <c r="I70" s="77">
        <v>4</v>
      </c>
      <c r="J70" s="36">
        <f t="shared" si="9"/>
        <v>-3.9940607893612423E-2</v>
      </c>
      <c r="K70" s="93">
        <f t="shared" si="10"/>
        <v>-0.26627071929074952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6"/>
        <v>10.67</v>
      </c>
      <c r="S70" s="36">
        <v>10.707333291057745</v>
      </c>
      <c r="T70" s="36">
        <v>7.5038990425411886E-2</v>
      </c>
      <c r="U70" s="19" t="s">
        <v>158</v>
      </c>
      <c r="V70" s="36">
        <f t="shared" si="11"/>
        <v>-3.7333291057745299E-2</v>
      </c>
      <c r="W70" s="41">
        <f t="shared" si="8"/>
        <v>-0.49751856796173544</v>
      </c>
    </row>
    <row r="71" spans="1:23" x14ac:dyDescent="0.25">
      <c r="A71" s="17" t="s">
        <v>19</v>
      </c>
      <c r="B71" s="18" t="s">
        <v>13</v>
      </c>
      <c r="C71" s="19">
        <v>68</v>
      </c>
      <c r="D71" s="20" t="s">
        <v>14</v>
      </c>
      <c r="E71" s="19" t="s">
        <v>15</v>
      </c>
      <c r="F71" s="57">
        <v>6</v>
      </c>
      <c r="G71" s="36" t="s">
        <v>105</v>
      </c>
      <c r="H71" s="36" t="s">
        <v>136</v>
      </c>
      <c r="I71" s="77">
        <v>4</v>
      </c>
      <c r="J71" s="42">
        <v>0.60362173038228684</v>
      </c>
      <c r="K71" s="93">
        <f>(F71-G71)/H71</f>
        <v>8.0482897384304919E-2</v>
      </c>
      <c r="M71" s="17" t="s">
        <v>19</v>
      </c>
      <c r="N71" s="18" t="s">
        <v>13</v>
      </c>
      <c r="O71" s="19">
        <v>68</v>
      </c>
      <c r="P71" s="20" t="s">
        <v>14</v>
      </c>
      <c r="Q71" s="57" t="s">
        <v>15</v>
      </c>
      <c r="R71" s="36">
        <f t="shared" si="6"/>
        <v>6</v>
      </c>
      <c r="S71" s="58" t="s">
        <v>235</v>
      </c>
      <c r="T71" s="36" t="s">
        <v>204</v>
      </c>
      <c r="U71" s="57" t="s">
        <v>158</v>
      </c>
      <c r="V71" s="77">
        <f t="shared" si="7"/>
        <v>-3.3322225924688101E-2</v>
      </c>
      <c r="W71" s="41">
        <f t="shared" si="8"/>
        <v>-1.0666666666665492E-2</v>
      </c>
    </row>
    <row r="72" spans="1:23" ht="15.75" thickBot="1" x14ac:dyDescent="0.3">
      <c r="A72" s="108" t="s">
        <v>17</v>
      </c>
      <c r="B72" s="109" t="s">
        <v>13</v>
      </c>
      <c r="C72" s="110"/>
      <c r="D72" s="111" t="s">
        <v>14</v>
      </c>
      <c r="E72" s="110" t="s">
        <v>15</v>
      </c>
      <c r="F72" s="112">
        <v>5.89</v>
      </c>
      <c r="G72" s="113" t="s">
        <v>106</v>
      </c>
      <c r="H72" s="113" t="s">
        <v>137</v>
      </c>
      <c r="I72" s="114">
        <v>4</v>
      </c>
      <c r="J72" s="115">
        <v>-1.0416666666666714</v>
      </c>
      <c r="K72" s="94">
        <f>(F72-G72)/H72</f>
        <v>-0.13888888888888951</v>
      </c>
      <c r="M72" s="108" t="s">
        <v>17</v>
      </c>
      <c r="N72" s="109" t="s">
        <v>13</v>
      </c>
      <c r="O72" s="110"/>
      <c r="P72" s="111" t="s">
        <v>14</v>
      </c>
      <c r="Q72" s="112" t="s">
        <v>15</v>
      </c>
      <c r="R72" s="113">
        <f t="shared" si="6"/>
        <v>5.89</v>
      </c>
      <c r="S72" s="116" t="s">
        <v>236</v>
      </c>
      <c r="T72" s="113" t="s">
        <v>205</v>
      </c>
      <c r="U72" s="112" t="s">
        <v>158</v>
      </c>
      <c r="V72" s="114">
        <f t="shared" si="7"/>
        <v>-0.13563919972872171</v>
      </c>
      <c r="W72" s="43">
        <f t="shared" si="8"/>
        <v>-4.2350449973531004E-2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82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.42578125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8.570312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5.28515625" style="39" bestFit="1" customWidth="1"/>
    <col min="12" max="12" width="9.140625" style="9"/>
    <col min="13" max="13" width="28.42578125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446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101.7</v>
      </c>
      <c r="G14" s="70">
        <v>102.8364273010785</v>
      </c>
      <c r="H14" s="70">
        <f>G14*0.04</f>
        <v>4.1134570920431397</v>
      </c>
      <c r="I14" s="67"/>
      <c r="J14" s="71">
        <f>((F14-G14)/G14)*100</f>
        <v>-1.1050824410219278</v>
      </c>
      <c r="K14" s="41">
        <f>(F14-G14)/(G14*0.04)</f>
        <v>-0.27627061025548194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138.6</v>
      </c>
      <c r="G15" s="70">
        <v>139.94999999999999</v>
      </c>
      <c r="H15" s="70">
        <f>1</f>
        <v>1</v>
      </c>
      <c r="I15" s="67"/>
      <c r="J15" s="96">
        <f>F15-G15</f>
        <v>-1.3499999999999943</v>
      </c>
      <c r="K15" s="41">
        <f>(F15-G15)/1</f>
        <v>-1.3499999999999943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5.15</v>
      </c>
      <c r="G16" s="70">
        <v>5.2545345563808894</v>
      </c>
      <c r="H16" s="70">
        <f>((12.5-0.53*G16)/200)*G16</f>
        <v>0.25524155625267314</v>
      </c>
      <c r="I16" s="67"/>
      <c r="J16" s="71">
        <f t="shared" ref="J16:J35" si="0">((F16-G16)/G16)*100</f>
        <v>-1.989416098785507</v>
      </c>
      <c r="K16" s="41">
        <f>(F16-G16)/((12.5-0.53*G16)/2/100*G16)</f>
        <v>-0.40955147710119111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31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5.1100000000000003</v>
      </c>
      <c r="G17" s="70">
        <v>5.2777374373220223</v>
      </c>
      <c r="H17" s="70">
        <f>((12.5-0.53*G17)/200)*G17</f>
        <v>0.25604413182075375</v>
      </c>
      <c r="I17" s="67"/>
      <c r="J17" s="71">
        <f t="shared" si="0"/>
        <v>-3.1782073154274539</v>
      </c>
      <c r="K17" s="41">
        <f t="shared" ref="K17:K20" si="1">(F17-G17)/((12.5-0.53*G17)/2/100*G17)</f>
        <v>-0.65511142992899452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31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2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31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14.7</v>
      </c>
      <c r="G19" s="70">
        <v>14.515270585800826</v>
      </c>
      <c r="H19" s="70">
        <f>((12.5-0.53*G19)/200)*G19</f>
        <v>0.34886774913816276</v>
      </c>
      <c r="I19" s="67"/>
      <c r="J19" s="71">
        <f t="shared" si="0"/>
        <v>1.2726556705038634</v>
      </c>
      <c r="K19" s="41">
        <f t="shared" si="1"/>
        <v>0.52951129663182139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31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14.5</v>
      </c>
      <c r="G20" s="70">
        <v>14.437882780269524</v>
      </c>
      <c r="H20" s="70">
        <f>((12.5-0.53*G20)/200)*G20</f>
        <v>0.34996865694831664</v>
      </c>
      <c r="I20" s="67"/>
      <c r="J20" s="71">
        <f t="shared" si="0"/>
        <v>0.43023773413207228</v>
      </c>
      <c r="K20" s="41">
        <f t="shared" si="1"/>
        <v>0.177493665496021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31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2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  <c r="Y21" s="23"/>
      <c r="Z21" s="23"/>
      <c r="AA21" s="23"/>
      <c r="AB21" s="23"/>
      <c r="AC21" s="23"/>
      <c r="AD21" s="23"/>
      <c r="AE21" s="23"/>
    </row>
    <row r="22" spans="1:31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8.59</v>
      </c>
      <c r="G22" s="70">
        <v>8.535924125072988</v>
      </c>
      <c r="H22" s="70">
        <f>G22*0.075</f>
        <v>0.64019430938047406</v>
      </c>
      <c r="I22" s="67"/>
      <c r="J22" s="71">
        <f t="shared" si="0"/>
        <v>0.63350932054529518</v>
      </c>
      <c r="K22" s="41">
        <f>(F22-G22)/(G22*0.075)</f>
        <v>8.4467909406039376E-2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  <c r="Y22" s="23"/>
      <c r="Z22" s="23"/>
      <c r="AA22" s="23"/>
      <c r="AB22" s="23"/>
      <c r="AC22" s="23"/>
      <c r="AD22" s="23"/>
      <c r="AE22" s="23"/>
    </row>
    <row r="23" spans="1:31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5.89</v>
      </c>
      <c r="G23" s="58">
        <v>5.4340480130984172</v>
      </c>
      <c r="H23" s="36">
        <f t="shared" ref="H23:H25" si="2">G23*0.075</f>
        <v>0.4075536009823813</v>
      </c>
      <c r="I23" s="19"/>
      <c r="J23" s="42">
        <f t="shared" si="0"/>
        <v>8.3906506862386934</v>
      </c>
      <c r="K23" s="41">
        <f>(F23-G23)/(G23*0.075)</f>
        <v>1.1187534248318258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  <c r="Y23" s="117"/>
      <c r="Z23" s="23"/>
      <c r="AA23" s="23"/>
      <c r="AB23" s="23"/>
      <c r="AC23" s="23"/>
      <c r="AD23" s="23"/>
      <c r="AE23" s="23"/>
    </row>
    <row r="24" spans="1:31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13.2</v>
      </c>
      <c r="G24" s="58">
        <v>13.045461999836004</v>
      </c>
      <c r="H24" s="36">
        <f t="shared" si="2"/>
        <v>0.97840964998770019</v>
      </c>
      <c r="I24" s="77"/>
      <c r="J24" s="42">
        <f t="shared" si="0"/>
        <v>1.184611171041227</v>
      </c>
      <c r="K24" s="41">
        <f t="shared" ref="K24:K25" si="3">(F24-G24)/(G24*0.075)</f>
        <v>0.15794815613883029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  <c r="Y24" s="117"/>
      <c r="Z24" s="23"/>
      <c r="AA24" s="23"/>
      <c r="AB24" s="23"/>
      <c r="AC24" s="23"/>
      <c r="AD24" s="23"/>
      <c r="AE24" s="23"/>
    </row>
    <row r="25" spans="1:31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19.399999999999999</v>
      </c>
      <c r="G25" s="58">
        <v>19.175141096308835</v>
      </c>
      <c r="H25" s="36">
        <f t="shared" si="2"/>
        <v>1.4381355822231625</v>
      </c>
      <c r="I25" s="77"/>
      <c r="J25" s="42">
        <f t="shared" si="0"/>
        <v>1.1726584047637003</v>
      </c>
      <c r="K25" s="41">
        <f t="shared" si="3"/>
        <v>0.1563544539684934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  <c r="Y25" s="117"/>
      <c r="Z25" s="23"/>
      <c r="AA25" s="23"/>
      <c r="AB25" s="23"/>
      <c r="AC25" s="23"/>
      <c r="AD25" s="23"/>
      <c r="AE25" s="23"/>
    </row>
    <row r="26" spans="1:31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 t="s">
        <v>156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  <c r="Y26" s="117"/>
      <c r="Z26" s="23"/>
      <c r="AA26" s="23"/>
      <c r="AB26" s="23"/>
      <c r="AC26" s="23"/>
      <c r="AD26" s="23"/>
      <c r="AE26" s="23"/>
    </row>
    <row r="27" spans="1:31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 t="s">
        <v>156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  <c r="Y27" s="117"/>
      <c r="Z27" s="23"/>
      <c r="AA27" s="23"/>
      <c r="AB27" s="23"/>
      <c r="AC27" s="23"/>
      <c r="AD27" s="23"/>
      <c r="AE27" s="23"/>
    </row>
    <row r="28" spans="1:31" x14ac:dyDescent="0.25">
      <c r="A28" s="17" t="s">
        <v>76</v>
      </c>
      <c r="B28" s="18" t="s">
        <v>44</v>
      </c>
      <c r="C28" s="19">
        <v>15</v>
      </c>
      <c r="D28" s="20" t="s">
        <v>45</v>
      </c>
      <c r="E28" s="19" t="s">
        <v>46</v>
      </c>
      <c r="F28" s="118">
        <v>5.84</v>
      </c>
      <c r="G28" s="36">
        <v>5.4484238014928588</v>
      </c>
      <c r="H28" s="36">
        <f t="shared" ref="H28:H30" si="4">G28*0.075</f>
        <v>0.40863178511196441</v>
      </c>
      <c r="I28" s="77"/>
      <c r="J28" s="42">
        <f t="shared" si="0"/>
        <v>7.1869629231090624</v>
      </c>
      <c r="K28" s="41">
        <f>(F28-G28)/(G28*0.05)</f>
        <v>1.4373925846218125</v>
      </c>
      <c r="M28" s="17" t="s">
        <v>76</v>
      </c>
      <c r="N28" s="18" t="s">
        <v>44</v>
      </c>
      <c r="O28" s="19">
        <v>15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  <c r="Y28" s="117"/>
      <c r="Z28" s="23"/>
      <c r="AA28" s="23"/>
      <c r="AB28" s="23"/>
      <c r="AC28" s="23"/>
      <c r="AD28" s="23"/>
      <c r="AE28" s="23"/>
    </row>
    <row r="29" spans="1:31" x14ac:dyDescent="0.25">
      <c r="A29" s="17" t="s">
        <v>77</v>
      </c>
      <c r="B29" s="18" t="s">
        <v>44</v>
      </c>
      <c r="C29" s="19">
        <v>16</v>
      </c>
      <c r="D29" s="20" t="s">
        <v>45</v>
      </c>
      <c r="E29" s="19" t="s">
        <v>46</v>
      </c>
      <c r="F29" s="118">
        <v>12.2</v>
      </c>
      <c r="G29" s="36">
        <v>13.195928689568829</v>
      </c>
      <c r="H29" s="36">
        <f t="shared" si="4"/>
        <v>0.98969465171766213</v>
      </c>
      <c r="I29" s="77"/>
      <c r="J29" s="42">
        <f t="shared" si="0"/>
        <v>-7.5472421304920765</v>
      </c>
      <c r="K29" s="41">
        <f t="shared" ref="K29:K30" si="5">(F29-G29)/(G29*0.05)</f>
        <v>-1.5094484260984153</v>
      </c>
      <c r="M29" s="17" t="s">
        <v>77</v>
      </c>
      <c r="N29" s="18" t="s">
        <v>44</v>
      </c>
      <c r="O29" s="19">
        <v>16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  <c r="Y29" s="117"/>
      <c r="Z29" s="23"/>
      <c r="AA29" s="23"/>
      <c r="AB29" s="23"/>
      <c r="AC29" s="23"/>
      <c r="AD29" s="23"/>
      <c r="AE29" s="23"/>
    </row>
    <row r="30" spans="1:31" x14ac:dyDescent="0.25">
      <c r="A30" s="17" t="s">
        <v>78</v>
      </c>
      <c r="B30" s="18" t="s">
        <v>44</v>
      </c>
      <c r="C30" s="19">
        <v>17</v>
      </c>
      <c r="D30" s="20" t="s">
        <v>45</v>
      </c>
      <c r="E30" s="19" t="s">
        <v>46</v>
      </c>
      <c r="F30" s="118">
        <v>17.8</v>
      </c>
      <c r="G30" s="36">
        <v>19.220153164610029</v>
      </c>
      <c r="H30" s="36">
        <f t="shared" si="4"/>
        <v>1.4415114873457522</v>
      </c>
      <c r="I30" s="77"/>
      <c r="J30" s="42">
        <f t="shared" si="0"/>
        <v>-7.3888753770440738</v>
      </c>
      <c r="K30" s="41">
        <f t="shared" si="5"/>
        <v>-1.4777750754088148</v>
      </c>
      <c r="M30" s="17" t="s">
        <v>78</v>
      </c>
      <c r="N30" s="18" t="s">
        <v>44</v>
      </c>
      <c r="O30" s="19">
        <v>17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  <c r="Y30" s="117"/>
      <c r="Z30" s="23"/>
      <c r="AA30" s="23"/>
      <c r="AB30" s="23"/>
      <c r="AC30" s="23"/>
      <c r="AD30" s="23"/>
      <c r="AE30" s="23"/>
    </row>
    <row r="31" spans="1:31" x14ac:dyDescent="0.25">
      <c r="A31" s="17" t="s">
        <v>79</v>
      </c>
      <c r="B31" s="18" t="s">
        <v>44</v>
      </c>
      <c r="C31" s="19">
        <v>18</v>
      </c>
      <c r="D31" s="20" t="s">
        <v>45</v>
      </c>
      <c r="E31" s="19" t="s">
        <v>46</v>
      </c>
      <c r="F31" s="118" t="s">
        <v>156</v>
      </c>
      <c r="G31" s="36">
        <v>0</v>
      </c>
      <c r="H31" s="36"/>
      <c r="I31" s="77"/>
      <c r="J31" s="42"/>
      <c r="K31" s="41"/>
      <c r="M31" s="17" t="s">
        <v>79</v>
      </c>
      <c r="N31" s="18" t="s">
        <v>44</v>
      </c>
      <c r="O31" s="19">
        <v>18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  <c r="Y31" s="117"/>
      <c r="Z31" s="23"/>
      <c r="AA31" s="23"/>
      <c r="AB31" s="23"/>
      <c r="AC31" s="23"/>
      <c r="AD31" s="23"/>
      <c r="AE31" s="23"/>
    </row>
    <row r="32" spans="1:31" x14ac:dyDescent="0.25">
      <c r="A32" s="17" t="s">
        <v>80</v>
      </c>
      <c r="B32" s="18" t="s">
        <v>44</v>
      </c>
      <c r="C32" s="19">
        <v>19</v>
      </c>
      <c r="D32" s="20" t="s">
        <v>45</v>
      </c>
      <c r="E32" s="19" t="s">
        <v>46</v>
      </c>
      <c r="F32" s="118" t="s">
        <v>156</v>
      </c>
      <c r="G32" s="36">
        <v>0</v>
      </c>
      <c r="H32" s="36"/>
      <c r="I32" s="77"/>
      <c r="J32" s="42"/>
      <c r="K32" s="41"/>
      <c r="M32" s="17" t="s">
        <v>80</v>
      </c>
      <c r="N32" s="18" t="s">
        <v>44</v>
      </c>
      <c r="O32" s="19">
        <v>19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  <c r="Y32" s="117"/>
      <c r="Z32" s="23"/>
      <c r="AA32" s="23"/>
      <c r="AB32" s="23"/>
      <c r="AC32" s="23"/>
      <c r="AD32" s="23"/>
      <c r="AE32" s="23"/>
    </row>
    <row r="33" spans="1:31" x14ac:dyDescent="0.25">
      <c r="A33" s="17" t="s">
        <v>49</v>
      </c>
      <c r="B33" s="18" t="s">
        <v>44</v>
      </c>
      <c r="C33" s="19">
        <v>20</v>
      </c>
      <c r="D33" s="20" t="s">
        <v>45</v>
      </c>
      <c r="E33" s="19" t="s">
        <v>46</v>
      </c>
      <c r="F33" s="58">
        <v>97.4</v>
      </c>
      <c r="G33" s="36">
        <v>96.870224253735046</v>
      </c>
      <c r="H33" s="36">
        <f>G33*0.05</f>
        <v>4.843511212686753</v>
      </c>
      <c r="I33" s="77"/>
      <c r="J33" s="42">
        <f t="shared" si="0"/>
        <v>0.54689224717525442</v>
      </c>
      <c r="K33" s="41">
        <f>(F33-G33)/(G33*0.05)</f>
        <v>0.10937844943505087</v>
      </c>
      <c r="M33" s="17" t="s">
        <v>49</v>
      </c>
      <c r="N33" s="18" t="s">
        <v>44</v>
      </c>
      <c r="O33" s="19">
        <v>20</v>
      </c>
      <c r="P33" s="20" t="s">
        <v>45</v>
      </c>
      <c r="Q33" s="19" t="s">
        <v>46</v>
      </c>
      <c r="R33" s="36"/>
      <c r="S33" s="36"/>
      <c r="T33" s="19"/>
      <c r="U33" s="19"/>
      <c r="V33" s="42"/>
      <c r="W33" s="26"/>
      <c r="Y33" s="117"/>
      <c r="Z33" s="23"/>
      <c r="AA33" s="23"/>
      <c r="AB33" s="23"/>
      <c r="AC33" s="23"/>
      <c r="AD33" s="23"/>
      <c r="AE33" s="23"/>
    </row>
    <row r="34" spans="1:31" x14ac:dyDescent="0.25">
      <c r="A34" s="17" t="s">
        <v>48</v>
      </c>
      <c r="B34" s="18" t="s">
        <v>44</v>
      </c>
      <c r="C34" s="19">
        <v>21</v>
      </c>
      <c r="D34" s="20" t="s">
        <v>45</v>
      </c>
      <c r="E34" s="19" t="s">
        <v>46</v>
      </c>
      <c r="F34" s="58">
        <v>114</v>
      </c>
      <c r="G34" s="36">
        <v>113.81573862989285</v>
      </c>
      <c r="H34" s="36">
        <f t="shared" ref="H34:H35" si="6">G34*0.05</f>
        <v>5.6907869314946424</v>
      </c>
      <c r="I34" s="77"/>
      <c r="J34" s="42">
        <f t="shared" si="0"/>
        <v>0.16189445530581173</v>
      </c>
      <c r="K34" s="41">
        <f t="shared" ref="K34:K35" si="7">(F34-G34)/(G34*0.05)</f>
        <v>3.2378891061162346E-2</v>
      </c>
      <c r="M34" s="17" t="s">
        <v>48</v>
      </c>
      <c r="N34" s="18" t="s">
        <v>44</v>
      </c>
      <c r="O34" s="19">
        <v>21</v>
      </c>
      <c r="P34" s="20" t="s">
        <v>45</v>
      </c>
      <c r="Q34" s="19" t="s">
        <v>46</v>
      </c>
      <c r="R34" s="36"/>
      <c r="S34" s="36"/>
      <c r="T34" s="19"/>
      <c r="U34" s="19"/>
      <c r="V34" s="42"/>
      <c r="W34" s="26"/>
      <c r="Y34" s="117"/>
      <c r="Z34" s="23"/>
      <c r="AA34" s="23"/>
      <c r="AB34" s="23"/>
      <c r="AC34" s="23"/>
      <c r="AD34" s="23"/>
      <c r="AE34" s="23"/>
    </row>
    <row r="35" spans="1:31" x14ac:dyDescent="0.25">
      <c r="A35" s="17" t="s">
        <v>47</v>
      </c>
      <c r="B35" s="18" t="s">
        <v>44</v>
      </c>
      <c r="C35" s="19">
        <v>22</v>
      </c>
      <c r="D35" s="20" t="s">
        <v>45</v>
      </c>
      <c r="E35" s="19" t="s">
        <v>46</v>
      </c>
      <c r="F35" s="58">
        <v>152</v>
      </c>
      <c r="G35" s="36">
        <v>151.99226978307544</v>
      </c>
      <c r="H35" s="36">
        <f t="shared" si="6"/>
        <v>7.5996134891537723</v>
      </c>
      <c r="I35" s="77"/>
      <c r="J35" s="42">
        <f t="shared" si="0"/>
        <v>5.0859276827628303E-3</v>
      </c>
      <c r="K35" s="41">
        <f t="shared" si="7"/>
        <v>1.0171855365525661E-3</v>
      </c>
      <c r="M35" s="17" t="s">
        <v>47</v>
      </c>
      <c r="N35" s="18" t="s">
        <v>44</v>
      </c>
      <c r="O35" s="19">
        <v>22</v>
      </c>
      <c r="P35" s="20" t="s">
        <v>45</v>
      </c>
      <c r="Q35" s="19" t="s">
        <v>46</v>
      </c>
      <c r="R35" s="36"/>
      <c r="S35" s="36"/>
      <c r="T35" s="19"/>
      <c r="U35" s="19"/>
      <c r="V35" s="42"/>
      <c r="W35" s="26"/>
      <c r="Y35" s="117"/>
      <c r="Z35" s="23"/>
      <c r="AA35" s="23"/>
      <c r="AB35" s="23"/>
      <c r="AC35" s="23"/>
      <c r="AD35" s="23"/>
      <c r="AE35" s="23"/>
    </row>
    <row r="36" spans="1:31" x14ac:dyDescent="0.25">
      <c r="A36" s="17" t="s">
        <v>74</v>
      </c>
      <c r="B36" s="18" t="s">
        <v>44</v>
      </c>
      <c r="C36" s="19">
        <v>23</v>
      </c>
      <c r="D36" s="20" t="s">
        <v>45</v>
      </c>
      <c r="E36" s="19" t="s">
        <v>46</v>
      </c>
      <c r="F36" s="58" t="s">
        <v>156</v>
      </c>
      <c r="G36" s="36">
        <v>0</v>
      </c>
      <c r="H36" s="36"/>
      <c r="I36" s="77"/>
      <c r="J36" s="42"/>
      <c r="K36" s="41"/>
      <c r="M36" s="17" t="s">
        <v>74</v>
      </c>
      <c r="N36" s="18" t="s">
        <v>44</v>
      </c>
      <c r="O36" s="19">
        <v>23</v>
      </c>
      <c r="P36" s="20" t="s">
        <v>45</v>
      </c>
      <c r="Q36" s="19" t="s">
        <v>46</v>
      </c>
      <c r="R36" s="36"/>
      <c r="S36" s="36"/>
      <c r="T36" s="19"/>
      <c r="U36" s="19"/>
      <c r="V36" s="42"/>
      <c r="W36" s="26"/>
      <c r="Y36" s="117"/>
      <c r="Z36" s="23"/>
      <c r="AA36" s="23"/>
      <c r="AB36" s="23"/>
      <c r="AC36" s="23"/>
      <c r="AD36" s="23"/>
      <c r="AE36" s="23"/>
    </row>
    <row r="37" spans="1:31" x14ac:dyDescent="0.25">
      <c r="A37" s="17" t="s">
        <v>75</v>
      </c>
      <c r="B37" s="18" t="s">
        <v>44</v>
      </c>
      <c r="C37" s="19">
        <v>24</v>
      </c>
      <c r="D37" s="20" t="s">
        <v>45</v>
      </c>
      <c r="E37" s="19" t="s">
        <v>46</v>
      </c>
      <c r="F37" s="57" t="s">
        <v>156</v>
      </c>
      <c r="G37" s="36">
        <v>0</v>
      </c>
      <c r="H37" s="36"/>
      <c r="I37" s="77"/>
      <c r="J37" s="42"/>
      <c r="K37" s="41"/>
      <c r="M37" s="17" t="s">
        <v>75</v>
      </c>
      <c r="N37" s="18" t="s">
        <v>44</v>
      </c>
      <c r="O37" s="19">
        <v>24</v>
      </c>
      <c r="P37" s="20" t="s">
        <v>45</v>
      </c>
      <c r="Q37" s="19" t="s">
        <v>46</v>
      </c>
      <c r="R37" s="36"/>
      <c r="S37" s="36"/>
      <c r="T37" s="19"/>
      <c r="U37" s="19"/>
      <c r="V37" s="42"/>
      <c r="W37" s="26"/>
      <c r="Y37" s="117"/>
      <c r="Z37" s="23"/>
      <c r="AA37" s="23"/>
      <c r="AB37" s="23"/>
      <c r="AC37" s="23"/>
      <c r="AD37" s="23"/>
      <c r="AE37" s="23"/>
    </row>
    <row r="38" spans="1:31" x14ac:dyDescent="0.25">
      <c r="A38" s="17" t="s">
        <v>81</v>
      </c>
      <c r="B38" s="18" t="s">
        <v>44</v>
      </c>
      <c r="C38" s="19">
        <v>25</v>
      </c>
      <c r="D38" s="20" t="s">
        <v>45</v>
      </c>
      <c r="E38" s="19" t="s">
        <v>46</v>
      </c>
      <c r="F38" s="118">
        <v>97.8</v>
      </c>
      <c r="G38" s="36">
        <v>96.473621493228464</v>
      </c>
      <c r="H38" s="36">
        <f t="shared" ref="H38:H40" si="8">G38*0.05</f>
        <v>4.8236810746614234</v>
      </c>
      <c r="I38" s="77"/>
      <c r="J38" s="42">
        <f t="shared" ref="J38:J40" si="9">((F38-G38)/G38)*100</f>
        <v>1.3748613208892884</v>
      </c>
      <c r="K38" s="41">
        <f>(F38-G38)/(G38*0.05)</f>
        <v>0.27497226417785764</v>
      </c>
      <c r="M38" s="17" t="s">
        <v>81</v>
      </c>
      <c r="N38" s="18" t="s">
        <v>44</v>
      </c>
      <c r="O38" s="19">
        <v>25</v>
      </c>
      <c r="P38" s="20" t="s">
        <v>45</v>
      </c>
      <c r="Q38" s="19" t="s">
        <v>46</v>
      </c>
      <c r="R38" s="36"/>
      <c r="S38" s="36"/>
      <c r="T38" s="19"/>
      <c r="U38" s="19"/>
      <c r="V38" s="42"/>
      <c r="W38" s="26"/>
      <c r="Y38" s="117"/>
      <c r="Z38" s="23"/>
      <c r="AA38" s="23"/>
      <c r="AB38" s="23"/>
      <c r="AC38" s="23"/>
      <c r="AD38" s="23"/>
      <c r="AE38" s="23"/>
    </row>
    <row r="39" spans="1:31" x14ac:dyDescent="0.25">
      <c r="A39" s="17" t="s">
        <v>82</v>
      </c>
      <c r="B39" s="18" t="s">
        <v>44</v>
      </c>
      <c r="C39" s="19">
        <v>26</v>
      </c>
      <c r="D39" s="20" t="s">
        <v>45</v>
      </c>
      <c r="E39" s="19" t="s">
        <v>46</v>
      </c>
      <c r="F39" s="118">
        <v>114</v>
      </c>
      <c r="G39" s="36">
        <v>114.11620256502982</v>
      </c>
      <c r="H39" s="36">
        <f t="shared" si="8"/>
        <v>5.7058101282514917</v>
      </c>
      <c r="I39" s="77"/>
      <c r="J39" s="42">
        <f t="shared" si="9"/>
        <v>-0.10182827891035415</v>
      </c>
      <c r="K39" s="41">
        <f t="shared" ref="K39:K40" si="10">(F39-G39)/(G39*0.05)</f>
        <v>-2.0365655782070828E-2</v>
      </c>
      <c r="M39" s="17" t="s">
        <v>82</v>
      </c>
      <c r="N39" s="18" t="s">
        <v>44</v>
      </c>
      <c r="O39" s="19">
        <v>26</v>
      </c>
      <c r="P39" s="20" t="s">
        <v>45</v>
      </c>
      <c r="Q39" s="19" t="s">
        <v>46</v>
      </c>
      <c r="R39" s="36"/>
      <c r="S39" s="36"/>
      <c r="T39" s="19"/>
      <c r="U39" s="19"/>
      <c r="V39" s="42"/>
      <c r="W39" s="26"/>
      <c r="Y39" s="117"/>
      <c r="Z39" s="23"/>
      <c r="AA39" s="23"/>
      <c r="AB39" s="23"/>
      <c r="AC39" s="23"/>
      <c r="AD39" s="23"/>
      <c r="AE39" s="23"/>
    </row>
    <row r="40" spans="1:31" x14ac:dyDescent="0.25">
      <c r="A40" s="17" t="s">
        <v>83</v>
      </c>
      <c r="B40" s="18" t="s">
        <v>44</v>
      </c>
      <c r="C40" s="19">
        <v>27</v>
      </c>
      <c r="D40" s="20" t="s">
        <v>45</v>
      </c>
      <c r="E40" s="19" t="s">
        <v>46</v>
      </c>
      <c r="F40" s="118">
        <v>152</v>
      </c>
      <c r="G40" s="36">
        <v>151.84225273772284</v>
      </c>
      <c r="H40" s="36">
        <f t="shared" si="8"/>
        <v>7.5921126368861422</v>
      </c>
      <c r="I40" s="77"/>
      <c r="J40" s="42">
        <f t="shared" si="9"/>
        <v>0.10388891065099783</v>
      </c>
      <c r="K40" s="41">
        <f t="shared" si="10"/>
        <v>2.0777782130199565E-2</v>
      </c>
      <c r="M40" s="17" t="s">
        <v>83</v>
      </c>
      <c r="N40" s="18" t="s">
        <v>44</v>
      </c>
      <c r="O40" s="19">
        <v>27</v>
      </c>
      <c r="P40" s="20" t="s">
        <v>45</v>
      </c>
      <c r="Q40" s="19" t="s">
        <v>46</v>
      </c>
      <c r="R40" s="36"/>
      <c r="S40" s="36"/>
      <c r="T40" s="19"/>
      <c r="U40" s="19"/>
      <c r="V40" s="42"/>
      <c r="W40" s="26"/>
      <c r="Y40" s="117"/>
      <c r="Z40" s="23"/>
      <c r="AA40" s="23"/>
      <c r="AB40" s="23"/>
      <c r="AC40" s="23"/>
      <c r="AD40" s="23"/>
      <c r="AE40" s="23"/>
    </row>
    <row r="41" spans="1:31" x14ac:dyDescent="0.25">
      <c r="A41" s="17" t="s">
        <v>84</v>
      </c>
      <c r="B41" s="18" t="s">
        <v>44</v>
      </c>
      <c r="C41" s="19">
        <v>28</v>
      </c>
      <c r="D41" s="20" t="s">
        <v>45</v>
      </c>
      <c r="E41" s="19" t="s">
        <v>46</v>
      </c>
      <c r="F41" s="118" t="s">
        <v>156</v>
      </c>
      <c r="G41" s="36">
        <v>0</v>
      </c>
      <c r="H41" s="36"/>
      <c r="I41" s="77"/>
      <c r="J41" s="42"/>
      <c r="K41" s="41"/>
      <c r="M41" s="17" t="s">
        <v>84</v>
      </c>
      <c r="N41" s="18" t="s">
        <v>44</v>
      </c>
      <c r="O41" s="19">
        <v>28</v>
      </c>
      <c r="P41" s="20" t="s">
        <v>45</v>
      </c>
      <c r="Q41" s="19" t="s">
        <v>46</v>
      </c>
      <c r="R41" s="36"/>
      <c r="S41" s="36"/>
      <c r="T41" s="19"/>
      <c r="U41" s="19"/>
      <c r="V41" s="42"/>
      <c r="W41" s="26"/>
      <c r="Y41" s="117"/>
      <c r="Z41" s="23"/>
      <c r="AA41" s="23"/>
      <c r="AB41" s="23"/>
      <c r="AC41" s="23"/>
      <c r="AD41" s="23"/>
      <c r="AE41" s="23"/>
    </row>
    <row r="42" spans="1:31" x14ac:dyDescent="0.25">
      <c r="A42" s="17" t="s">
        <v>85</v>
      </c>
      <c r="B42" s="18" t="s">
        <v>44</v>
      </c>
      <c r="C42" s="19">
        <v>29</v>
      </c>
      <c r="D42" s="20" t="s">
        <v>45</v>
      </c>
      <c r="E42" s="19" t="s">
        <v>46</v>
      </c>
      <c r="F42" s="118" t="s">
        <v>156</v>
      </c>
      <c r="G42" s="36">
        <v>0</v>
      </c>
      <c r="H42" s="36"/>
      <c r="I42" s="77"/>
      <c r="J42" s="42"/>
      <c r="K42" s="41"/>
      <c r="M42" s="17" t="s">
        <v>85</v>
      </c>
      <c r="N42" s="18" t="s">
        <v>44</v>
      </c>
      <c r="O42" s="19">
        <v>29</v>
      </c>
      <c r="P42" s="20" t="s">
        <v>45</v>
      </c>
      <c r="Q42" s="19" t="s">
        <v>46</v>
      </c>
      <c r="R42" s="36"/>
      <c r="S42" s="36"/>
      <c r="T42" s="19"/>
      <c r="U42" s="19"/>
      <c r="V42" s="42"/>
      <c r="W42" s="26"/>
      <c r="Y42" s="117"/>
    </row>
    <row r="43" spans="1:31" x14ac:dyDescent="0.25">
      <c r="A43" s="65" t="s">
        <v>43</v>
      </c>
      <c r="B43" s="66" t="s">
        <v>13</v>
      </c>
      <c r="C43" s="67">
        <v>30</v>
      </c>
      <c r="D43" s="68" t="s">
        <v>30</v>
      </c>
      <c r="E43" s="67" t="s">
        <v>31</v>
      </c>
      <c r="F43" s="60">
        <v>55.1</v>
      </c>
      <c r="G43" s="70" t="s">
        <v>86</v>
      </c>
      <c r="H43" s="70" t="s">
        <v>117</v>
      </c>
      <c r="I43" s="78">
        <v>4</v>
      </c>
      <c r="J43" s="78">
        <v>5</v>
      </c>
      <c r="K43" s="41">
        <v>0.68</v>
      </c>
      <c r="M43" s="65" t="s">
        <v>43</v>
      </c>
      <c r="N43" s="66" t="s">
        <v>13</v>
      </c>
      <c r="O43" s="67">
        <v>30</v>
      </c>
      <c r="P43" s="68" t="s">
        <v>30</v>
      </c>
      <c r="Q43" s="67" t="s">
        <v>31</v>
      </c>
      <c r="R43" s="69">
        <f t="shared" ref="R43:R82" si="11">F43</f>
        <v>55.1</v>
      </c>
      <c r="S43" s="70" t="s">
        <v>207</v>
      </c>
      <c r="T43" s="70" t="s">
        <v>160</v>
      </c>
      <c r="U43" s="67" t="s">
        <v>158</v>
      </c>
      <c r="V43" s="78">
        <f>((R43-S43)/S43)*100</f>
        <v>4.2770628311884895</v>
      </c>
      <c r="W43" s="41">
        <f>(R43-S43)/T43</f>
        <v>1.0772163965681594</v>
      </c>
    </row>
    <row r="44" spans="1:31" x14ac:dyDescent="0.25">
      <c r="A44" s="65" t="s">
        <v>42</v>
      </c>
      <c r="B44" s="66" t="s">
        <v>13</v>
      </c>
      <c r="C44" s="67">
        <v>31</v>
      </c>
      <c r="D44" s="68" t="s">
        <v>30</v>
      </c>
      <c r="E44" s="67" t="s">
        <v>31</v>
      </c>
      <c r="F44" s="60">
        <v>77.900000000000006</v>
      </c>
      <c r="G44" s="70" t="s">
        <v>87</v>
      </c>
      <c r="H44" s="70" t="s">
        <v>118</v>
      </c>
      <c r="I44" s="78">
        <v>4</v>
      </c>
      <c r="J44" s="78">
        <v>2</v>
      </c>
      <c r="K44" s="41">
        <v>0.22</v>
      </c>
      <c r="M44" s="65" t="s">
        <v>42</v>
      </c>
      <c r="N44" s="66" t="s">
        <v>13</v>
      </c>
      <c r="O44" s="67">
        <v>31</v>
      </c>
      <c r="P44" s="68" t="s">
        <v>30</v>
      </c>
      <c r="Q44" s="67" t="s">
        <v>31</v>
      </c>
      <c r="R44" s="69">
        <f t="shared" si="11"/>
        <v>77.900000000000006</v>
      </c>
      <c r="S44" s="70" t="s">
        <v>208</v>
      </c>
      <c r="T44" s="70" t="s">
        <v>161</v>
      </c>
      <c r="U44" s="67" t="s">
        <v>158</v>
      </c>
      <c r="V44" s="78">
        <f t="shared" ref="V44:V82" si="12">((R44-S44)/S44)*100</f>
        <v>0.86753852130001508</v>
      </c>
      <c r="W44" s="41">
        <f t="shared" ref="W44:W82" si="13">(R44-S44)/T44</f>
        <v>0.30207394048692593</v>
      </c>
    </row>
    <row r="45" spans="1:31" x14ac:dyDescent="0.25">
      <c r="A45" s="65" t="s">
        <v>41</v>
      </c>
      <c r="B45" s="66" t="s">
        <v>13</v>
      </c>
      <c r="C45" s="67">
        <v>32</v>
      </c>
      <c r="D45" s="68" t="s">
        <v>30</v>
      </c>
      <c r="E45" s="67" t="s">
        <v>31</v>
      </c>
      <c r="F45" s="69">
        <v>99</v>
      </c>
      <c r="G45" s="70" t="s">
        <v>88</v>
      </c>
      <c r="H45" s="70" t="s">
        <v>119</v>
      </c>
      <c r="I45" s="78">
        <v>4</v>
      </c>
      <c r="J45" s="78">
        <v>0.45662100456621296</v>
      </c>
      <c r="K45" s="41">
        <v>0.06</v>
      </c>
      <c r="M45" s="65" t="s">
        <v>41</v>
      </c>
      <c r="N45" s="66" t="s">
        <v>13</v>
      </c>
      <c r="O45" s="67">
        <v>32</v>
      </c>
      <c r="P45" s="68" t="s">
        <v>30</v>
      </c>
      <c r="Q45" s="67" t="s">
        <v>31</v>
      </c>
      <c r="R45" s="69">
        <f t="shared" si="11"/>
        <v>99</v>
      </c>
      <c r="S45" s="70" t="s">
        <v>209</v>
      </c>
      <c r="T45" s="70" t="s">
        <v>162</v>
      </c>
      <c r="U45" s="67" t="s">
        <v>158</v>
      </c>
      <c r="V45" s="78">
        <f t="shared" si="12"/>
        <v>0.99979596000816573</v>
      </c>
      <c r="W45" s="41">
        <f t="shared" si="13"/>
        <v>0.41490262489415913</v>
      </c>
    </row>
    <row r="46" spans="1:31" x14ac:dyDescent="0.25">
      <c r="A46" s="65" t="s">
        <v>40</v>
      </c>
      <c r="B46" s="66" t="s">
        <v>13</v>
      </c>
      <c r="C46" s="67">
        <v>33</v>
      </c>
      <c r="D46" s="68" t="s">
        <v>30</v>
      </c>
      <c r="E46" s="67" t="s">
        <v>31</v>
      </c>
      <c r="F46" s="60">
        <v>37.4</v>
      </c>
      <c r="G46" s="70">
        <v>30.241951915797795</v>
      </c>
      <c r="H46" s="70"/>
      <c r="I46" s="78"/>
      <c r="J46" s="78"/>
      <c r="K46" s="72"/>
      <c r="M46" s="65" t="s">
        <v>40</v>
      </c>
      <c r="N46" s="66" t="s">
        <v>13</v>
      </c>
      <c r="O46" s="67">
        <v>33</v>
      </c>
      <c r="P46" s="68" t="s">
        <v>30</v>
      </c>
      <c r="Q46" s="67" t="s">
        <v>31</v>
      </c>
      <c r="R46" s="69">
        <f t="shared" si="11"/>
        <v>37.4</v>
      </c>
      <c r="S46" s="70" t="s">
        <v>210</v>
      </c>
      <c r="T46" s="70" t="s">
        <v>163</v>
      </c>
      <c r="U46" s="67" t="s">
        <v>158</v>
      </c>
      <c r="V46" s="78">
        <f t="shared" si="12"/>
        <v>6.9794050343249356</v>
      </c>
      <c r="W46" s="41">
        <f t="shared" si="13"/>
        <v>1.0655021834061125</v>
      </c>
    </row>
    <row r="47" spans="1:31" x14ac:dyDescent="0.25">
      <c r="A47" s="65" t="s">
        <v>39</v>
      </c>
      <c r="B47" s="66" t="s">
        <v>13</v>
      </c>
      <c r="C47" s="67">
        <v>34</v>
      </c>
      <c r="D47" s="68" t="s">
        <v>30</v>
      </c>
      <c r="E47" s="67" t="s">
        <v>31</v>
      </c>
      <c r="F47" s="60">
        <v>32.4</v>
      </c>
      <c r="G47" s="70">
        <v>26.30857507937332</v>
      </c>
      <c r="H47" s="70"/>
      <c r="I47" s="78"/>
      <c r="J47" s="78"/>
      <c r="K47" s="72"/>
      <c r="M47" s="65" t="s">
        <v>39</v>
      </c>
      <c r="N47" s="66" t="s">
        <v>13</v>
      </c>
      <c r="O47" s="67">
        <v>34</v>
      </c>
      <c r="P47" s="68" t="s">
        <v>30</v>
      </c>
      <c r="Q47" s="67" t="s">
        <v>31</v>
      </c>
      <c r="R47" s="69">
        <f t="shared" si="11"/>
        <v>32.4</v>
      </c>
      <c r="S47" s="70" t="s">
        <v>211</v>
      </c>
      <c r="T47" s="70" t="s">
        <v>164</v>
      </c>
      <c r="U47" s="67" t="s">
        <v>158</v>
      </c>
      <c r="V47" s="78">
        <f t="shared" si="12"/>
        <v>5.9862610402355196</v>
      </c>
      <c r="W47" s="41">
        <f t="shared" si="13"/>
        <v>0.6143001007049339</v>
      </c>
    </row>
    <row r="48" spans="1:31" x14ac:dyDescent="0.25">
      <c r="A48" s="65" t="s">
        <v>38</v>
      </c>
      <c r="B48" s="66" t="s">
        <v>13</v>
      </c>
      <c r="C48" s="67">
        <v>35</v>
      </c>
      <c r="D48" s="68" t="s">
        <v>30</v>
      </c>
      <c r="E48" s="67" t="s">
        <v>31</v>
      </c>
      <c r="F48" s="60">
        <v>35.700000000000003</v>
      </c>
      <c r="G48" s="70">
        <v>24.694212061323526</v>
      </c>
      <c r="H48" s="70"/>
      <c r="I48" s="78"/>
      <c r="J48" s="78"/>
      <c r="K48" s="72"/>
      <c r="M48" s="65" t="s">
        <v>38</v>
      </c>
      <c r="N48" s="66" t="s">
        <v>13</v>
      </c>
      <c r="O48" s="67">
        <v>35</v>
      </c>
      <c r="P48" s="68" t="s">
        <v>30</v>
      </c>
      <c r="Q48" s="67" t="s">
        <v>31</v>
      </c>
      <c r="R48" s="69">
        <f t="shared" si="11"/>
        <v>35.700000000000003</v>
      </c>
      <c r="S48" s="70" t="s">
        <v>212</v>
      </c>
      <c r="T48" s="70" t="s">
        <v>165</v>
      </c>
      <c r="U48" s="67" t="s">
        <v>158</v>
      </c>
      <c r="V48" s="78">
        <f t="shared" si="12"/>
        <v>12.653834017040081</v>
      </c>
      <c r="W48" s="41">
        <f t="shared" si="13"/>
        <v>0.87154966311671411</v>
      </c>
    </row>
    <row r="49" spans="1:23" x14ac:dyDescent="0.25">
      <c r="A49" s="65" t="s">
        <v>37</v>
      </c>
      <c r="B49" s="66" t="s">
        <v>13</v>
      </c>
      <c r="C49" s="67">
        <v>36</v>
      </c>
      <c r="D49" s="68" t="s">
        <v>30</v>
      </c>
      <c r="E49" s="67" t="s">
        <v>31</v>
      </c>
      <c r="F49" s="60">
        <v>188</v>
      </c>
      <c r="G49" s="70">
        <v>192.93104114509083</v>
      </c>
      <c r="H49" s="70"/>
      <c r="I49" s="78"/>
      <c r="J49" s="78"/>
      <c r="K49" s="72"/>
      <c r="M49" s="65" t="s">
        <v>37</v>
      </c>
      <c r="N49" s="66" t="s">
        <v>13</v>
      </c>
      <c r="O49" s="67">
        <v>36</v>
      </c>
      <c r="P49" s="68" t="s">
        <v>30</v>
      </c>
      <c r="Q49" s="67" t="s">
        <v>31</v>
      </c>
      <c r="R49" s="69">
        <f t="shared" si="11"/>
        <v>188</v>
      </c>
      <c r="S49" s="70" t="s">
        <v>213</v>
      </c>
      <c r="T49" s="70" t="s">
        <v>166</v>
      </c>
      <c r="U49" s="67" t="s">
        <v>158</v>
      </c>
      <c r="V49" s="78">
        <f t="shared" si="12"/>
        <v>2.7322404371584699</v>
      </c>
      <c r="W49" s="41">
        <f t="shared" si="13"/>
        <v>0.44603033006244419</v>
      </c>
    </row>
    <row r="50" spans="1:23" x14ac:dyDescent="0.25">
      <c r="A50" s="65" t="s">
        <v>36</v>
      </c>
      <c r="B50" s="66" t="s">
        <v>13</v>
      </c>
      <c r="C50" s="67">
        <v>37</v>
      </c>
      <c r="D50" s="68" t="s">
        <v>30</v>
      </c>
      <c r="E50" s="67" t="s">
        <v>31</v>
      </c>
      <c r="F50" s="60">
        <v>157</v>
      </c>
      <c r="G50" s="70">
        <v>176.29020253430878</v>
      </c>
      <c r="H50" s="70"/>
      <c r="I50" s="78"/>
      <c r="J50" s="78"/>
      <c r="K50" s="72"/>
      <c r="M50" s="65" t="s">
        <v>36</v>
      </c>
      <c r="N50" s="66" t="s">
        <v>13</v>
      </c>
      <c r="O50" s="67">
        <v>37</v>
      </c>
      <c r="P50" s="68" t="s">
        <v>30</v>
      </c>
      <c r="Q50" s="67" t="s">
        <v>31</v>
      </c>
      <c r="R50" s="69">
        <f t="shared" si="11"/>
        <v>157</v>
      </c>
      <c r="S50" s="70" t="s">
        <v>214</v>
      </c>
      <c r="T50" s="70" t="s">
        <v>167</v>
      </c>
      <c r="U50" s="67" t="s">
        <v>158</v>
      </c>
      <c r="V50" s="78">
        <f t="shared" si="12"/>
        <v>-2.4844720496894408</v>
      </c>
      <c r="W50" s="41">
        <f t="shared" si="13"/>
        <v>-0.56988174953697102</v>
      </c>
    </row>
    <row r="51" spans="1:23" x14ac:dyDescent="0.25">
      <c r="A51" s="65" t="s">
        <v>35</v>
      </c>
      <c r="B51" s="66" t="s">
        <v>13</v>
      </c>
      <c r="C51" s="67">
        <v>38</v>
      </c>
      <c r="D51" s="68" t="s">
        <v>30</v>
      </c>
      <c r="E51" s="67" t="s">
        <v>31</v>
      </c>
      <c r="F51" s="60">
        <v>189</v>
      </c>
      <c r="G51" s="70">
        <v>214.02387340018916</v>
      </c>
      <c r="H51" s="70"/>
      <c r="I51" s="78"/>
      <c r="J51" s="78"/>
      <c r="K51" s="72"/>
      <c r="M51" s="65" t="s">
        <v>35</v>
      </c>
      <c r="N51" s="66" t="s">
        <v>13</v>
      </c>
      <c r="O51" s="67">
        <v>38</v>
      </c>
      <c r="P51" s="68" t="s">
        <v>30</v>
      </c>
      <c r="Q51" s="67" t="s">
        <v>31</v>
      </c>
      <c r="R51" s="69">
        <f t="shared" si="11"/>
        <v>189</v>
      </c>
      <c r="S51" s="70" t="s">
        <v>215</v>
      </c>
      <c r="T51" s="70" t="s">
        <v>168</v>
      </c>
      <c r="U51" s="67" t="s">
        <v>158</v>
      </c>
      <c r="V51" s="78">
        <f t="shared" si="12"/>
        <v>-3.2753326509723673</v>
      </c>
      <c r="W51" s="41">
        <f t="shared" si="13"/>
        <v>-0.57971014492753681</v>
      </c>
    </row>
    <row r="52" spans="1:23" x14ac:dyDescent="0.25">
      <c r="A52" s="65" t="s">
        <v>34</v>
      </c>
      <c r="B52" s="66" t="s">
        <v>13</v>
      </c>
      <c r="C52" s="67">
        <v>39</v>
      </c>
      <c r="D52" s="68" t="s">
        <v>30</v>
      </c>
      <c r="E52" s="67" t="s">
        <v>31</v>
      </c>
      <c r="F52" s="60">
        <v>89.9</v>
      </c>
      <c r="G52" s="70">
        <v>110.57247603623772</v>
      </c>
      <c r="H52" s="70"/>
      <c r="I52" s="78"/>
      <c r="J52" s="78"/>
      <c r="K52" s="72"/>
      <c r="M52" s="65" t="s">
        <v>34</v>
      </c>
      <c r="N52" s="66" t="s">
        <v>13</v>
      </c>
      <c r="O52" s="67">
        <v>39</v>
      </c>
      <c r="P52" s="68" t="s">
        <v>30</v>
      </c>
      <c r="Q52" s="67" t="s">
        <v>31</v>
      </c>
      <c r="R52" s="69">
        <f t="shared" si="11"/>
        <v>89.9</v>
      </c>
      <c r="S52" s="70" t="s">
        <v>216</v>
      </c>
      <c r="T52" s="70" t="s">
        <v>169</v>
      </c>
      <c r="U52" s="67" t="s">
        <v>158</v>
      </c>
      <c r="V52" s="78">
        <f t="shared" si="12"/>
        <v>-2.6424084903617042</v>
      </c>
      <c r="W52" s="41">
        <f t="shared" si="13"/>
        <v>-0.66268332428028187</v>
      </c>
    </row>
    <row r="53" spans="1:23" x14ac:dyDescent="0.25">
      <c r="A53" s="65" t="s">
        <v>33</v>
      </c>
      <c r="B53" s="66" t="s">
        <v>13</v>
      </c>
      <c r="C53" s="67">
        <v>40</v>
      </c>
      <c r="D53" s="68" t="s">
        <v>30</v>
      </c>
      <c r="E53" s="67" t="s">
        <v>31</v>
      </c>
      <c r="F53" s="60" t="s">
        <v>257</v>
      </c>
      <c r="G53" s="70">
        <v>127.91645230446296</v>
      </c>
      <c r="H53" s="70"/>
      <c r="I53" s="78"/>
      <c r="J53" s="78"/>
      <c r="K53" s="72"/>
      <c r="M53" s="65" t="s">
        <v>33</v>
      </c>
      <c r="N53" s="66" t="s">
        <v>13</v>
      </c>
      <c r="O53" s="67">
        <v>40</v>
      </c>
      <c r="P53" s="68" t="s">
        <v>30</v>
      </c>
      <c r="Q53" s="67" t="s">
        <v>31</v>
      </c>
      <c r="R53" s="69" t="str">
        <f>F53</f>
        <v>114</v>
      </c>
      <c r="S53" s="70" t="s">
        <v>217</v>
      </c>
      <c r="T53" s="70" t="s">
        <v>170</v>
      </c>
      <c r="U53" s="67" t="s">
        <v>158</v>
      </c>
      <c r="V53" s="78">
        <f>((R53-S53)/S53)*100</f>
        <v>3.5422343324250734</v>
      </c>
      <c r="W53" s="41">
        <f t="shared" si="13"/>
        <v>0.94660194174757417</v>
      </c>
    </row>
    <row r="54" spans="1:23" x14ac:dyDescent="0.25">
      <c r="A54" s="65" t="s">
        <v>32</v>
      </c>
      <c r="B54" s="66" t="s">
        <v>13</v>
      </c>
      <c r="C54" s="67">
        <v>41</v>
      </c>
      <c r="D54" s="68" t="s">
        <v>30</v>
      </c>
      <c r="E54" s="67" t="s">
        <v>31</v>
      </c>
      <c r="F54" s="60">
        <v>84.9</v>
      </c>
      <c r="G54" s="70">
        <v>104.55454867058305</v>
      </c>
      <c r="H54" s="70"/>
      <c r="I54" s="78"/>
      <c r="J54" s="78"/>
      <c r="K54" s="72"/>
      <c r="M54" s="65" t="s">
        <v>32</v>
      </c>
      <c r="N54" s="66" t="s">
        <v>13</v>
      </c>
      <c r="O54" s="67">
        <v>41</v>
      </c>
      <c r="P54" s="68" t="s">
        <v>30</v>
      </c>
      <c r="Q54" s="67" t="s">
        <v>31</v>
      </c>
      <c r="R54" s="69">
        <f t="shared" si="11"/>
        <v>84.9</v>
      </c>
      <c r="S54" s="70" t="s">
        <v>218</v>
      </c>
      <c r="T54" s="70" t="s">
        <v>171</v>
      </c>
      <c r="U54" s="67" t="s">
        <v>158</v>
      </c>
      <c r="V54" s="78">
        <f t="shared" si="12"/>
        <v>-2.5370221558948387</v>
      </c>
      <c r="W54" s="41">
        <f t="shared" si="13"/>
        <v>-0.71846553966189652</v>
      </c>
    </row>
    <row r="55" spans="1:23" x14ac:dyDescent="0.25">
      <c r="A55" s="65" t="s">
        <v>29</v>
      </c>
      <c r="B55" s="66" t="s">
        <v>13</v>
      </c>
      <c r="C55" s="67">
        <v>42</v>
      </c>
      <c r="D55" s="68" t="s">
        <v>30</v>
      </c>
      <c r="E55" s="67" t="s">
        <v>31</v>
      </c>
      <c r="F55" s="60">
        <v>55.1</v>
      </c>
      <c r="G55" s="70" t="s">
        <v>86</v>
      </c>
      <c r="H55" s="70" t="s">
        <v>117</v>
      </c>
      <c r="I55" s="78">
        <v>4</v>
      </c>
      <c r="J55" s="78">
        <v>5</v>
      </c>
      <c r="K55" s="40">
        <v>0.68</v>
      </c>
      <c r="M55" s="65" t="s">
        <v>29</v>
      </c>
      <c r="N55" s="66" t="s">
        <v>13</v>
      </c>
      <c r="O55" s="67">
        <v>42</v>
      </c>
      <c r="P55" s="68" t="s">
        <v>30</v>
      </c>
      <c r="Q55" s="67" t="s">
        <v>31</v>
      </c>
      <c r="R55" s="69">
        <f t="shared" si="11"/>
        <v>55.1</v>
      </c>
      <c r="S55" s="70" t="s">
        <v>219</v>
      </c>
      <c r="T55" s="70" t="s">
        <v>172</v>
      </c>
      <c r="U55" s="67" t="s">
        <v>158</v>
      </c>
      <c r="V55" s="78">
        <f t="shared" si="12"/>
        <v>3.2608695652173956</v>
      </c>
      <c r="W55" s="41">
        <f t="shared" si="13"/>
        <v>0.78378378378378466</v>
      </c>
    </row>
    <row r="56" spans="1:23" x14ac:dyDescent="0.25">
      <c r="A56" s="17" t="s">
        <v>27</v>
      </c>
      <c r="B56" s="18" t="s">
        <v>13</v>
      </c>
      <c r="C56" s="19">
        <v>43</v>
      </c>
      <c r="D56" s="20" t="s">
        <v>28</v>
      </c>
      <c r="E56" s="19" t="s">
        <v>24</v>
      </c>
      <c r="F56" s="57">
        <v>149</v>
      </c>
      <c r="G56" s="36" t="s">
        <v>89</v>
      </c>
      <c r="H56" s="36" t="s">
        <v>120</v>
      </c>
      <c r="I56" s="77">
        <v>4</v>
      </c>
      <c r="J56" s="77">
        <v>0</v>
      </c>
      <c r="K56" s="40">
        <v>-0.01</v>
      </c>
      <c r="M56" s="17" t="s">
        <v>27</v>
      </c>
      <c r="N56" s="18" t="s">
        <v>13</v>
      </c>
      <c r="O56" s="19">
        <v>43</v>
      </c>
      <c r="P56" s="20" t="s">
        <v>28</v>
      </c>
      <c r="Q56" s="19" t="s">
        <v>24</v>
      </c>
      <c r="R56" s="36">
        <f t="shared" si="11"/>
        <v>149</v>
      </c>
      <c r="S56" s="36" t="s">
        <v>220</v>
      </c>
      <c r="T56" s="36" t="s">
        <v>173</v>
      </c>
      <c r="U56" s="19" t="s">
        <v>158</v>
      </c>
      <c r="V56" s="77">
        <f t="shared" si="12"/>
        <v>-0.20093770931012148</v>
      </c>
      <c r="W56" s="41">
        <f t="shared" si="13"/>
        <v>-6.6283694211226554E-2</v>
      </c>
    </row>
    <row r="57" spans="1:23" x14ac:dyDescent="0.25">
      <c r="A57" s="17" t="s">
        <v>21</v>
      </c>
      <c r="B57" s="18" t="s">
        <v>13</v>
      </c>
      <c r="C57" s="19">
        <v>44</v>
      </c>
      <c r="D57" s="20" t="s">
        <v>28</v>
      </c>
      <c r="E57" s="19" t="s">
        <v>24</v>
      </c>
      <c r="F57" s="57">
        <v>138</v>
      </c>
      <c r="G57" s="36" t="s">
        <v>90</v>
      </c>
      <c r="H57" s="36" t="s">
        <v>121</v>
      </c>
      <c r="I57" s="77">
        <v>4</v>
      </c>
      <c r="J57" s="77">
        <v>-1</v>
      </c>
      <c r="K57" s="40">
        <v>-7.0000000000000007E-2</v>
      </c>
      <c r="M57" s="17" t="s">
        <v>21</v>
      </c>
      <c r="N57" s="18" t="s">
        <v>13</v>
      </c>
      <c r="O57" s="19">
        <v>44</v>
      </c>
      <c r="P57" s="20" t="s">
        <v>28</v>
      </c>
      <c r="Q57" s="19" t="s">
        <v>24</v>
      </c>
      <c r="R57" s="36">
        <f t="shared" si="11"/>
        <v>138</v>
      </c>
      <c r="S57" s="36" t="s">
        <v>221</v>
      </c>
      <c r="T57" s="36" t="s">
        <v>174</v>
      </c>
      <c r="U57" s="19" t="s">
        <v>158</v>
      </c>
      <c r="V57" s="77">
        <f t="shared" si="12"/>
        <v>-0.64794816414687229</v>
      </c>
      <c r="W57" s="41">
        <f t="shared" si="13"/>
        <v>-0.22692889561270943</v>
      </c>
    </row>
    <row r="58" spans="1:23" x14ac:dyDescent="0.25">
      <c r="A58" s="17" t="s">
        <v>19</v>
      </c>
      <c r="B58" s="18" t="s">
        <v>13</v>
      </c>
      <c r="C58" s="19">
        <v>45</v>
      </c>
      <c r="D58" s="20" t="s">
        <v>28</v>
      </c>
      <c r="E58" s="19" t="s">
        <v>24</v>
      </c>
      <c r="F58" s="57">
        <v>80.599999999999994</v>
      </c>
      <c r="G58" s="36" t="s">
        <v>91</v>
      </c>
      <c r="H58" s="36" t="s">
        <v>122</v>
      </c>
      <c r="I58" s="77">
        <v>4</v>
      </c>
      <c r="J58" s="77">
        <v>0</v>
      </c>
      <c r="K58" s="40">
        <v>0.06</v>
      </c>
      <c r="M58" s="17" t="s">
        <v>19</v>
      </c>
      <c r="N58" s="18" t="s">
        <v>13</v>
      </c>
      <c r="O58" s="19">
        <v>45</v>
      </c>
      <c r="P58" s="20" t="s">
        <v>28</v>
      </c>
      <c r="Q58" s="19" t="s">
        <v>24</v>
      </c>
      <c r="R58" s="36">
        <f t="shared" si="11"/>
        <v>80.599999999999994</v>
      </c>
      <c r="S58" s="36" t="s">
        <v>222</v>
      </c>
      <c r="T58" s="36" t="s">
        <v>175</v>
      </c>
      <c r="U58" s="19" t="s">
        <v>158</v>
      </c>
      <c r="V58" s="77">
        <f t="shared" si="12"/>
        <v>-0.42006424511984608</v>
      </c>
      <c r="W58" s="41">
        <f t="shared" si="13"/>
        <v>-0.11580381471389763</v>
      </c>
    </row>
    <row r="59" spans="1:23" x14ac:dyDescent="0.25">
      <c r="A59" s="17" t="s">
        <v>17</v>
      </c>
      <c r="B59" s="18" t="s">
        <v>13</v>
      </c>
      <c r="C59" s="19">
        <v>46</v>
      </c>
      <c r="D59" s="20" t="s">
        <v>28</v>
      </c>
      <c r="E59" s="19" t="s">
        <v>24</v>
      </c>
      <c r="F59" s="57">
        <v>30.2</v>
      </c>
      <c r="G59" s="36" t="s">
        <v>92</v>
      </c>
      <c r="H59" s="36" t="s">
        <v>123</v>
      </c>
      <c r="I59" s="77">
        <v>4</v>
      </c>
      <c r="J59" s="77">
        <v>2</v>
      </c>
      <c r="K59" s="40">
        <v>0.27</v>
      </c>
      <c r="M59" s="17" t="s">
        <v>17</v>
      </c>
      <c r="N59" s="18" t="s">
        <v>13</v>
      </c>
      <c r="O59" s="19">
        <v>46</v>
      </c>
      <c r="P59" s="20" t="s">
        <v>28</v>
      </c>
      <c r="Q59" s="19" t="s">
        <v>24</v>
      </c>
      <c r="R59" s="36">
        <f t="shared" si="11"/>
        <v>30.2</v>
      </c>
      <c r="S59" s="36" t="s">
        <v>223</v>
      </c>
      <c r="T59" s="36" t="s">
        <v>176</v>
      </c>
      <c r="U59" s="19" t="s">
        <v>158</v>
      </c>
      <c r="V59" s="77">
        <f t="shared" si="12"/>
        <v>-0.59249506254114459</v>
      </c>
      <c r="W59" s="41">
        <f t="shared" si="13"/>
        <v>-9.09550277918139E-2</v>
      </c>
    </row>
    <row r="60" spans="1:23" x14ac:dyDescent="0.25">
      <c r="A60" s="17" t="s">
        <v>12</v>
      </c>
      <c r="B60" s="18" t="s">
        <v>13</v>
      </c>
      <c r="C60" s="19">
        <v>47</v>
      </c>
      <c r="D60" s="20" t="s">
        <v>26</v>
      </c>
      <c r="E60" s="19" t="s">
        <v>24</v>
      </c>
      <c r="F60" s="57">
        <v>67.3</v>
      </c>
      <c r="G60" s="36" t="s">
        <v>93</v>
      </c>
      <c r="H60" s="36" t="s">
        <v>124</v>
      </c>
      <c r="I60" s="77">
        <v>4</v>
      </c>
      <c r="J60" s="77">
        <v>5</v>
      </c>
      <c r="K60" s="40">
        <v>0.62</v>
      </c>
      <c r="M60" s="17" t="s">
        <v>12</v>
      </c>
      <c r="N60" s="18" t="s">
        <v>13</v>
      </c>
      <c r="O60" s="19">
        <v>47</v>
      </c>
      <c r="P60" s="20" t="s">
        <v>26</v>
      </c>
      <c r="Q60" s="19" t="s">
        <v>24</v>
      </c>
      <c r="R60" s="36">
        <f t="shared" si="11"/>
        <v>67.3</v>
      </c>
      <c r="S60" s="36" t="s">
        <v>224</v>
      </c>
      <c r="T60" s="36" t="s">
        <v>177</v>
      </c>
      <c r="U60" s="19" t="s">
        <v>158</v>
      </c>
      <c r="V60" s="77">
        <f t="shared" si="12"/>
        <v>7.2680905323557461</v>
      </c>
      <c r="W60" s="41">
        <f t="shared" si="13"/>
        <v>1.20539254559873</v>
      </c>
    </row>
    <row r="61" spans="1:23" x14ac:dyDescent="0.25">
      <c r="A61" s="17" t="s">
        <v>27</v>
      </c>
      <c r="B61" s="18" t="s">
        <v>13</v>
      </c>
      <c r="C61" s="19">
        <v>48</v>
      </c>
      <c r="D61" s="20" t="s">
        <v>26</v>
      </c>
      <c r="E61" s="19" t="s">
        <v>24</v>
      </c>
      <c r="F61" s="57">
        <v>101</v>
      </c>
      <c r="G61" s="36" t="s">
        <v>94</v>
      </c>
      <c r="H61" s="36" t="s">
        <v>125</v>
      </c>
      <c r="I61" s="77">
        <v>4</v>
      </c>
      <c r="J61" s="77">
        <v>-7</v>
      </c>
      <c r="K61" s="40">
        <v>-0.88</v>
      </c>
      <c r="M61" s="17" t="s">
        <v>27</v>
      </c>
      <c r="N61" s="18" t="s">
        <v>13</v>
      </c>
      <c r="O61" s="19">
        <v>48</v>
      </c>
      <c r="P61" s="20" t="s">
        <v>26</v>
      </c>
      <c r="Q61" s="19" t="s">
        <v>24</v>
      </c>
      <c r="R61" s="36">
        <f t="shared" si="11"/>
        <v>101</v>
      </c>
      <c r="S61" s="36" t="s">
        <v>112</v>
      </c>
      <c r="T61" s="36" t="s">
        <v>178</v>
      </c>
      <c r="U61" s="19" t="s">
        <v>158</v>
      </c>
      <c r="V61" s="77">
        <f t="shared" si="12"/>
        <v>-4.3560606060606011</v>
      </c>
      <c r="W61" s="41">
        <f t="shared" si="13"/>
        <v>-0.96537250786988349</v>
      </c>
    </row>
    <row r="62" spans="1:23" x14ac:dyDescent="0.25">
      <c r="A62" s="17" t="s">
        <v>21</v>
      </c>
      <c r="B62" s="18" t="s">
        <v>13</v>
      </c>
      <c r="C62" s="19">
        <v>49</v>
      </c>
      <c r="D62" s="20" t="s">
        <v>26</v>
      </c>
      <c r="E62" s="19" t="s">
        <v>24</v>
      </c>
      <c r="F62" s="57">
        <v>112</v>
      </c>
      <c r="G62" s="36" t="s">
        <v>95</v>
      </c>
      <c r="H62" s="36" t="s">
        <v>126</v>
      </c>
      <c r="I62" s="77">
        <v>4</v>
      </c>
      <c r="J62" s="77">
        <v>-3</v>
      </c>
      <c r="K62" s="40">
        <v>-0.47</v>
      </c>
      <c r="M62" s="17" t="s">
        <v>21</v>
      </c>
      <c r="N62" s="18" t="s">
        <v>13</v>
      </c>
      <c r="O62" s="19">
        <v>49</v>
      </c>
      <c r="P62" s="20" t="s">
        <v>26</v>
      </c>
      <c r="Q62" s="19" t="s">
        <v>24</v>
      </c>
      <c r="R62" s="36">
        <f t="shared" si="11"/>
        <v>112</v>
      </c>
      <c r="S62" s="36" t="s">
        <v>225</v>
      </c>
      <c r="T62" s="36" t="s">
        <v>179</v>
      </c>
      <c r="U62" s="19" t="s">
        <v>158</v>
      </c>
      <c r="V62" s="77">
        <f t="shared" si="12"/>
        <v>-4.4368600682593877</v>
      </c>
      <c r="W62" s="41">
        <f t="shared" si="13"/>
        <v>-1.2298959318826876</v>
      </c>
    </row>
    <row r="63" spans="1:23" x14ac:dyDescent="0.25">
      <c r="A63" s="17" t="s">
        <v>20</v>
      </c>
      <c r="B63" s="18" t="s">
        <v>13</v>
      </c>
      <c r="C63" s="19">
        <v>50</v>
      </c>
      <c r="D63" s="20" t="s">
        <v>26</v>
      </c>
      <c r="E63" s="19" t="s">
        <v>24</v>
      </c>
      <c r="F63" s="57" t="s">
        <v>268</v>
      </c>
      <c r="G63" s="36" t="s">
        <v>96</v>
      </c>
      <c r="H63" s="36" t="s">
        <v>127</v>
      </c>
      <c r="I63" s="77">
        <v>4</v>
      </c>
      <c r="J63" s="77">
        <v>8</v>
      </c>
      <c r="K63" s="40">
        <v>1.06</v>
      </c>
      <c r="M63" s="17" t="s">
        <v>20</v>
      </c>
      <c r="N63" s="18" t="s">
        <v>13</v>
      </c>
      <c r="O63" s="19">
        <v>50</v>
      </c>
      <c r="P63" s="20" t="s">
        <v>26</v>
      </c>
      <c r="Q63" s="19" t="s">
        <v>24</v>
      </c>
      <c r="R63" s="36" t="str">
        <f t="shared" si="11"/>
        <v>49,4</v>
      </c>
      <c r="S63" s="36" t="s">
        <v>226</v>
      </c>
      <c r="T63" s="36" t="s">
        <v>180</v>
      </c>
      <c r="U63" s="19" t="s">
        <v>158</v>
      </c>
      <c r="V63" s="77">
        <f t="shared" si="12"/>
        <v>7.2980017376194599</v>
      </c>
      <c r="W63" s="41">
        <f t="shared" si="13"/>
        <v>1.4153327716933444</v>
      </c>
    </row>
    <row r="64" spans="1:23" x14ac:dyDescent="0.25">
      <c r="A64" s="17" t="s">
        <v>19</v>
      </c>
      <c r="B64" s="18" t="s">
        <v>13</v>
      </c>
      <c r="C64" s="19">
        <v>51</v>
      </c>
      <c r="D64" s="20" t="s">
        <v>26</v>
      </c>
      <c r="E64" s="19" t="s">
        <v>24</v>
      </c>
      <c r="F64" s="57">
        <v>112</v>
      </c>
      <c r="G64" s="36" t="s">
        <v>97</v>
      </c>
      <c r="H64" s="36" t="s">
        <v>128</v>
      </c>
      <c r="I64" s="77">
        <v>4</v>
      </c>
      <c r="J64" s="77">
        <v>-1</v>
      </c>
      <c r="K64" s="40">
        <v>-0.19</v>
      </c>
      <c r="M64" s="17" t="s">
        <v>19</v>
      </c>
      <c r="N64" s="18" t="s">
        <v>13</v>
      </c>
      <c r="O64" s="19">
        <v>51</v>
      </c>
      <c r="P64" s="20" t="s">
        <v>26</v>
      </c>
      <c r="Q64" s="19" t="s">
        <v>24</v>
      </c>
      <c r="R64" s="36">
        <f t="shared" si="11"/>
        <v>112</v>
      </c>
      <c r="S64" s="36" t="s">
        <v>227</v>
      </c>
      <c r="T64" s="36" t="s">
        <v>181</v>
      </c>
      <c r="U64" s="19" t="s">
        <v>158</v>
      </c>
      <c r="V64" s="77">
        <f t="shared" si="12"/>
        <v>-0.97259062776303662</v>
      </c>
      <c r="W64" s="41">
        <f t="shared" si="13"/>
        <v>-0.26047833293866784</v>
      </c>
    </row>
    <row r="65" spans="1:23" x14ac:dyDescent="0.25">
      <c r="A65" s="17" t="s">
        <v>22</v>
      </c>
      <c r="B65" s="18" t="s">
        <v>13</v>
      </c>
      <c r="C65" s="19">
        <v>52</v>
      </c>
      <c r="D65" s="20" t="s">
        <v>23</v>
      </c>
      <c r="E65" s="19" t="s">
        <v>24</v>
      </c>
      <c r="F65" s="57" t="s">
        <v>269</v>
      </c>
      <c r="G65" s="36" t="s">
        <v>98</v>
      </c>
      <c r="H65" s="36" t="s">
        <v>129</v>
      </c>
      <c r="I65" s="77">
        <v>4</v>
      </c>
      <c r="J65" s="77">
        <v>2</v>
      </c>
      <c r="K65" s="40">
        <v>0.19</v>
      </c>
      <c r="M65" s="17" t="s">
        <v>22</v>
      </c>
      <c r="N65" s="18" t="s">
        <v>13</v>
      </c>
      <c r="O65" s="19">
        <v>52</v>
      </c>
      <c r="P65" s="20" t="s">
        <v>23</v>
      </c>
      <c r="Q65" s="19" t="s">
        <v>24</v>
      </c>
      <c r="R65" s="36" t="str">
        <f t="shared" si="11"/>
        <v>24,5</v>
      </c>
      <c r="S65" s="36" t="s">
        <v>228</v>
      </c>
      <c r="T65" s="36" t="s">
        <v>182</v>
      </c>
      <c r="U65" s="19" t="s">
        <v>158</v>
      </c>
      <c r="V65" s="77">
        <f t="shared" si="12"/>
        <v>-5.478395061728401</v>
      </c>
      <c r="W65" s="41">
        <f t="shared" si="13"/>
        <v>-0.43908472479901106</v>
      </c>
    </row>
    <row r="66" spans="1:23" x14ac:dyDescent="0.25">
      <c r="A66" s="17" t="s">
        <v>16</v>
      </c>
      <c r="B66" s="18" t="s">
        <v>13</v>
      </c>
      <c r="C66" s="19">
        <v>53</v>
      </c>
      <c r="D66" s="20" t="s">
        <v>23</v>
      </c>
      <c r="E66" s="19" t="s">
        <v>24</v>
      </c>
      <c r="F66" s="57">
        <v>62.6</v>
      </c>
      <c r="G66" s="36" t="s">
        <v>99</v>
      </c>
      <c r="H66" s="36" t="s">
        <v>130</v>
      </c>
      <c r="I66" s="77">
        <v>4</v>
      </c>
      <c r="J66" s="77">
        <v>-2</v>
      </c>
      <c r="K66" s="40">
        <v>-0.22</v>
      </c>
      <c r="M66" s="17" t="s">
        <v>16</v>
      </c>
      <c r="N66" s="18" t="s">
        <v>13</v>
      </c>
      <c r="O66" s="19">
        <v>53</v>
      </c>
      <c r="P66" s="20" t="s">
        <v>23</v>
      </c>
      <c r="Q66" s="19" t="s">
        <v>24</v>
      </c>
      <c r="R66" s="36">
        <f t="shared" si="11"/>
        <v>62.6</v>
      </c>
      <c r="S66" s="36" t="s">
        <v>229</v>
      </c>
      <c r="T66" s="36" t="s">
        <v>183</v>
      </c>
      <c r="U66" s="19" t="s">
        <v>158</v>
      </c>
      <c r="V66" s="77">
        <f t="shared" si="12"/>
        <v>4.7946300143840721E-2</v>
      </c>
      <c r="W66" s="41">
        <f t="shared" si="13"/>
        <v>1.5151515151515726E-2</v>
      </c>
    </row>
    <row r="67" spans="1:23" x14ac:dyDescent="0.25">
      <c r="A67" s="17" t="s">
        <v>27</v>
      </c>
      <c r="B67" s="18" t="s">
        <v>13</v>
      </c>
      <c r="C67" s="19">
        <v>54</v>
      </c>
      <c r="D67" s="20" t="s">
        <v>23</v>
      </c>
      <c r="E67" s="19" t="s">
        <v>24</v>
      </c>
      <c r="F67" s="57">
        <v>93.8</v>
      </c>
      <c r="G67" s="36" t="s">
        <v>100</v>
      </c>
      <c r="H67" s="36" t="s">
        <v>131</v>
      </c>
      <c r="I67" s="77">
        <v>4</v>
      </c>
      <c r="J67" s="77">
        <v>-4</v>
      </c>
      <c r="K67" s="40">
        <v>-0.59</v>
      </c>
      <c r="M67" s="17" t="s">
        <v>27</v>
      </c>
      <c r="N67" s="18" t="s">
        <v>13</v>
      </c>
      <c r="O67" s="19">
        <v>54</v>
      </c>
      <c r="P67" s="20" t="s">
        <v>23</v>
      </c>
      <c r="Q67" s="19" t="s">
        <v>24</v>
      </c>
      <c r="R67" s="36">
        <f t="shared" si="11"/>
        <v>93.8</v>
      </c>
      <c r="S67" s="36" t="s">
        <v>230</v>
      </c>
      <c r="T67" s="36" t="s">
        <v>184</v>
      </c>
      <c r="U67" s="19" t="s">
        <v>158</v>
      </c>
      <c r="V67" s="77">
        <f t="shared" si="12"/>
        <v>-2.0774611128510378</v>
      </c>
      <c r="W67" s="41">
        <f t="shared" si="13"/>
        <v>-0.41372141372141563</v>
      </c>
    </row>
    <row r="68" spans="1:23" x14ac:dyDescent="0.25">
      <c r="A68" s="17" t="s">
        <v>21</v>
      </c>
      <c r="B68" s="18" t="s">
        <v>13</v>
      </c>
      <c r="C68" s="19">
        <v>55</v>
      </c>
      <c r="D68" s="20" t="s">
        <v>23</v>
      </c>
      <c r="E68" s="19" t="s">
        <v>24</v>
      </c>
      <c r="F68" s="57">
        <v>99.2</v>
      </c>
      <c r="G68" s="36" t="s">
        <v>101</v>
      </c>
      <c r="H68" s="36" t="s">
        <v>132</v>
      </c>
      <c r="I68" s="77">
        <v>4</v>
      </c>
      <c r="J68" s="77">
        <v>-2</v>
      </c>
      <c r="K68" s="40">
        <v>-0.33</v>
      </c>
      <c r="M68" s="17" t="s">
        <v>21</v>
      </c>
      <c r="N68" s="18" t="s">
        <v>13</v>
      </c>
      <c r="O68" s="19">
        <v>55</v>
      </c>
      <c r="P68" s="20" t="s">
        <v>23</v>
      </c>
      <c r="Q68" s="19" t="s">
        <v>24</v>
      </c>
      <c r="R68" s="36">
        <f t="shared" si="11"/>
        <v>99.2</v>
      </c>
      <c r="S68" s="36" t="s">
        <v>231</v>
      </c>
      <c r="T68" s="36" t="s">
        <v>185</v>
      </c>
      <c r="U68" s="19" t="s">
        <v>158</v>
      </c>
      <c r="V68" s="77">
        <f t="shared" si="12"/>
        <v>-0.33155832412337816</v>
      </c>
      <c r="W68" s="41">
        <f t="shared" si="13"/>
        <v>-5.9566787003609803E-2</v>
      </c>
    </row>
    <row r="69" spans="1:23" x14ac:dyDescent="0.25">
      <c r="A69" s="17" t="s">
        <v>25</v>
      </c>
      <c r="B69" s="18" t="s">
        <v>13</v>
      </c>
      <c r="C69" s="19">
        <v>56</v>
      </c>
      <c r="D69" s="20" t="s">
        <v>23</v>
      </c>
      <c r="E69" s="19" t="s">
        <v>24</v>
      </c>
      <c r="F69" s="57">
        <v>60.9</v>
      </c>
      <c r="G69" s="36" t="s">
        <v>102</v>
      </c>
      <c r="H69" s="36" t="s">
        <v>133</v>
      </c>
      <c r="I69" s="77">
        <v>4</v>
      </c>
      <c r="J69" s="77">
        <v>0</v>
      </c>
      <c r="K69" s="40">
        <v>0</v>
      </c>
      <c r="M69" s="17" t="s">
        <v>25</v>
      </c>
      <c r="N69" s="18" t="s">
        <v>13</v>
      </c>
      <c r="O69" s="19">
        <v>56</v>
      </c>
      <c r="P69" s="20" t="s">
        <v>23</v>
      </c>
      <c r="Q69" s="19" t="s">
        <v>24</v>
      </c>
      <c r="R69" s="36">
        <f t="shared" si="11"/>
        <v>60.9</v>
      </c>
      <c r="S69" s="36" t="s">
        <v>232</v>
      </c>
      <c r="T69" s="36" t="s">
        <v>186</v>
      </c>
      <c r="U69" s="19" t="s">
        <v>158</v>
      </c>
      <c r="V69" s="77">
        <f t="shared" si="12"/>
        <v>0.87791949643863043</v>
      </c>
      <c r="W69" s="41">
        <f t="shared" si="13"/>
        <v>0.20416024653312831</v>
      </c>
    </row>
    <row r="70" spans="1:23" x14ac:dyDescent="0.25">
      <c r="A70" s="17" t="s">
        <v>19</v>
      </c>
      <c r="B70" s="18" t="s">
        <v>13</v>
      </c>
      <c r="C70" s="19">
        <v>57</v>
      </c>
      <c r="D70" s="20" t="s">
        <v>23</v>
      </c>
      <c r="E70" s="19" t="s">
        <v>24</v>
      </c>
      <c r="F70" s="57">
        <v>170</v>
      </c>
      <c r="G70" s="36" t="s">
        <v>103</v>
      </c>
      <c r="H70" s="36" t="s">
        <v>134</v>
      </c>
      <c r="I70" s="77">
        <v>4</v>
      </c>
      <c r="J70" s="77">
        <v>-5</v>
      </c>
      <c r="K70" s="41">
        <v>-0.65</v>
      </c>
      <c r="M70" s="17" t="s">
        <v>19</v>
      </c>
      <c r="N70" s="18" t="s">
        <v>13</v>
      </c>
      <c r="O70" s="19">
        <v>57</v>
      </c>
      <c r="P70" s="20" t="s">
        <v>23</v>
      </c>
      <c r="Q70" s="19" t="s">
        <v>24</v>
      </c>
      <c r="R70" s="36">
        <f t="shared" si="11"/>
        <v>170</v>
      </c>
      <c r="S70" s="36" t="s">
        <v>233</v>
      </c>
      <c r="T70" s="36" t="s">
        <v>187</v>
      </c>
      <c r="U70" s="19" t="s">
        <v>158</v>
      </c>
      <c r="V70" s="77">
        <f t="shared" si="12"/>
        <v>-2.8016009148084651</v>
      </c>
      <c r="W70" s="41">
        <f t="shared" si="13"/>
        <v>-0.71836974050725788</v>
      </c>
    </row>
    <row r="71" spans="1:23" x14ac:dyDescent="0.25">
      <c r="A71" s="17" t="s">
        <v>17</v>
      </c>
      <c r="B71" s="18" t="s">
        <v>13</v>
      </c>
      <c r="C71" s="19">
        <v>58</v>
      </c>
      <c r="D71" s="20" t="s">
        <v>23</v>
      </c>
      <c r="E71" s="19" t="s">
        <v>24</v>
      </c>
      <c r="F71" s="57">
        <v>60.1</v>
      </c>
      <c r="G71" s="36" t="s">
        <v>104</v>
      </c>
      <c r="H71" s="36" t="s">
        <v>135</v>
      </c>
      <c r="I71" s="77">
        <v>4</v>
      </c>
      <c r="J71" s="77">
        <v>-3</v>
      </c>
      <c r="K71" s="41">
        <v>-0.38</v>
      </c>
      <c r="M71" s="17" t="s">
        <v>17</v>
      </c>
      <c r="N71" s="18" t="s">
        <v>13</v>
      </c>
      <c r="O71" s="19">
        <v>58</v>
      </c>
      <c r="P71" s="20" t="s">
        <v>23</v>
      </c>
      <c r="Q71" s="19" t="s">
        <v>24</v>
      </c>
      <c r="R71" s="36">
        <f t="shared" si="11"/>
        <v>60.1</v>
      </c>
      <c r="S71" s="36" t="s">
        <v>234</v>
      </c>
      <c r="T71" s="36" t="s">
        <v>188</v>
      </c>
      <c r="U71" s="19" t="s">
        <v>158</v>
      </c>
      <c r="V71" s="77">
        <f t="shared" si="12"/>
        <v>-1.4592556156747016</v>
      </c>
      <c r="W71" s="41">
        <f t="shared" si="13"/>
        <v>-0.25392296718972912</v>
      </c>
    </row>
    <row r="72" spans="1:23" x14ac:dyDescent="0.25">
      <c r="A72" s="17" t="s">
        <v>22</v>
      </c>
      <c r="B72" s="18" t="s">
        <v>13</v>
      </c>
      <c r="C72" s="19">
        <v>59</v>
      </c>
      <c r="D72" s="20" t="s">
        <v>18</v>
      </c>
      <c r="E72" s="19" t="s">
        <v>15</v>
      </c>
      <c r="F72" s="58">
        <v>8.34</v>
      </c>
      <c r="G72" s="36">
        <v>8.3640900111655085</v>
      </c>
      <c r="H72" s="36" t="s">
        <v>150</v>
      </c>
      <c r="I72" s="77">
        <v>4</v>
      </c>
      <c r="J72" s="36">
        <f>F72-G72</f>
        <v>-2.4090011165508685E-2</v>
      </c>
      <c r="K72" s="41">
        <f>(F72-G72)/0.15</f>
        <v>-0.16060007443672458</v>
      </c>
      <c r="M72" s="17" t="s">
        <v>22</v>
      </c>
      <c r="N72" s="18" t="s">
        <v>13</v>
      </c>
      <c r="O72" s="19">
        <v>59</v>
      </c>
      <c r="P72" s="20" t="s">
        <v>18</v>
      </c>
      <c r="Q72" s="19" t="s">
        <v>15</v>
      </c>
      <c r="R72" s="36">
        <f t="shared" si="11"/>
        <v>8.34</v>
      </c>
      <c r="S72" s="36">
        <v>8.357999943881671</v>
      </c>
      <c r="T72" s="36">
        <v>7.9409177078829649E-2</v>
      </c>
      <c r="U72" s="19" t="s">
        <v>158</v>
      </c>
      <c r="V72" s="36">
        <f>R72-S72</f>
        <v>-1.7999943881671143E-2</v>
      </c>
      <c r="W72" s="41">
        <f t="shared" si="13"/>
        <v>-0.22667334612726894</v>
      </c>
    </row>
    <row r="73" spans="1:23" x14ac:dyDescent="0.25">
      <c r="A73" s="17" t="s">
        <v>16</v>
      </c>
      <c r="B73" s="18" t="s">
        <v>13</v>
      </c>
      <c r="C73" s="19">
        <v>60</v>
      </c>
      <c r="D73" s="20" t="s">
        <v>18</v>
      </c>
      <c r="E73" s="19" t="s">
        <v>15</v>
      </c>
      <c r="F73" s="58">
        <v>4.1500000000000004</v>
      </c>
      <c r="G73" s="36">
        <v>3.866519805982215</v>
      </c>
      <c r="H73" s="36" t="s">
        <v>150</v>
      </c>
      <c r="I73" s="77">
        <v>4</v>
      </c>
      <c r="J73" s="36">
        <f t="shared" ref="J73:J80" si="14">F73-G73</f>
        <v>0.28348019401778535</v>
      </c>
      <c r="K73" s="41">
        <f t="shared" ref="K73:K80" si="15">(F73-G73)/0.15</f>
        <v>1.8898679601185691</v>
      </c>
      <c r="M73" s="17" t="s">
        <v>16</v>
      </c>
      <c r="N73" s="18" t="s">
        <v>13</v>
      </c>
      <c r="O73" s="19">
        <v>60</v>
      </c>
      <c r="P73" s="20" t="s">
        <v>18</v>
      </c>
      <c r="Q73" s="19" t="s">
        <v>15</v>
      </c>
      <c r="R73" s="36">
        <f t="shared" si="11"/>
        <v>4.1500000000000004</v>
      </c>
      <c r="S73" s="36">
        <v>3.8676923077119292</v>
      </c>
      <c r="T73" s="36">
        <v>5.8353087310310574E-2</v>
      </c>
      <c r="U73" s="19" t="s">
        <v>158</v>
      </c>
      <c r="V73" s="36">
        <f t="shared" ref="V73:V80" si="16">R73-S73</f>
        <v>0.28230769228807118</v>
      </c>
      <c r="W73" s="99">
        <f t="shared" si="13"/>
        <v>4.8379221271843384</v>
      </c>
    </row>
    <row r="74" spans="1:23" x14ac:dyDescent="0.25">
      <c r="A74" s="17" t="s">
        <v>12</v>
      </c>
      <c r="B74" s="18" t="s">
        <v>13</v>
      </c>
      <c r="C74" s="19">
        <v>61</v>
      </c>
      <c r="D74" s="20" t="s">
        <v>18</v>
      </c>
      <c r="E74" s="19" t="s">
        <v>15</v>
      </c>
      <c r="F74" s="58">
        <v>16.61</v>
      </c>
      <c r="G74" s="36">
        <v>16.69650626298165</v>
      </c>
      <c r="H74" s="36" t="s">
        <v>150</v>
      </c>
      <c r="I74" s="77">
        <v>4</v>
      </c>
      <c r="J74" s="36">
        <f t="shared" si="14"/>
        <v>-8.650626298165065E-2</v>
      </c>
      <c r="K74" s="41">
        <f t="shared" si="15"/>
        <v>-0.57670841987767107</v>
      </c>
      <c r="M74" s="17" t="s">
        <v>12</v>
      </c>
      <c r="N74" s="18" t="s">
        <v>13</v>
      </c>
      <c r="O74" s="19">
        <v>61</v>
      </c>
      <c r="P74" s="20" t="s">
        <v>18</v>
      </c>
      <c r="Q74" s="19" t="s">
        <v>15</v>
      </c>
      <c r="R74" s="36">
        <f t="shared" si="11"/>
        <v>16.61</v>
      </c>
      <c r="S74" s="36">
        <v>16.686669220914499</v>
      </c>
      <c r="T74" s="36">
        <v>0.1133033880030711</v>
      </c>
      <c r="U74" s="19" t="s">
        <v>158</v>
      </c>
      <c r="V74" s="36">
        <f t="shared" si="16"/>
        <v>-7.6669220914499903E-2</v>
      </c>
      <c r="W74" s="41">
        <f t="shared" si="13"/>
        <v>-0.67667191834035689</v>
      </c>
    </row>
    <row r="75" spans="1:23" x14ac:dyDescent="0.25">
      <c r="A75" s="17" t="s">
        <v>27</v>
      </c>
      <c r="B75" s="18" t="s">
        <v>13</v>
      </c>
      <c r="C75" s="19">
        <v>62</v>
      </c>
      <c r="D75" s="20" t="s">
        <v>18</v>
      </c>
      <c r="E75" s="19" t="s">
        <v>15</v>
      </c>
      <c r="F75" s="58">
        <v>10.02</v>
      </c>
      <c r="G75" s="36">
        <v>10.078694627137128</v>
      </c>
      <c r="H75" s="36" t="s">
        <v>150</v>
      </c>
      <c r="I75" s="77">
        <v>4</v>
      </c>
      <c r="J75" s="36">
        <f t="shared" si="14"/>
        <v>-5.8694627137128919E-2</v>
      </c>
      <c r="K75" s="41">
        <f t="shared" si="15"/>
        <v>-0.39129751424752612</v>
      </c>
      <c r="M75" s="17" t="s">
        <v>27</v>
      </c>
      <c r="N75" s="18" t="s">
        <v>13</v>
      </c>
      <c r="O75" s="19">
        <v>62</v>
      </c>
      <c r="P75" s="20" t="s">
        <v>18</v>
      </c>
      <c r="Q75" s="19" t="s">
        <v>15</v>
      </c>
      <c r="R75" s="36">
        <f t="shared" si="11"/>
        <v>10.02</v>
      </c>
      <c r="S75" s="36">
        <v>10.070588239999999</v>
      </c>
      <c r="T75" s="36">
        <v>8.4510473000000003E-2</v>
      </c>
      <c r="U75" s="19" t="s">
        <v>158</v>
      </c>
      <c r="V75" s="36">
        <f t="shared" si="16"/>
        <v>-5.0588239999999729E-2</v>
      </c>
      <c r="W75" s="41">
        <f t="shared" si="13"/>
        <v>-0.59860320507257991</v>
      </c>
    </row>
    <row r="76" spans="1:23" x14ac:dyDescent="0.25">
      <c r="A76" s="17" t="s">
        <v>21</v>
      </c>
      <c r="B76" s="18" t="s">
        <v>13</v>
      </c>
      <c r="C76" s="19">
        <v>63</v>
      </c>
      <c r="D76" s="20" t="s">
        <v>18</v>
      </c>
      <c r="E76" s="19" t="s">
        <v>15</v>
      </c>
      <c r="F76" s="58">
        <v>10.08</v>
      </c>
      <c r="G76" s="36">
        <v>10.100027975374001</v>
      </c>
      <c r="H76" s="36" t="s">
        <v>150</v>
      </c>
      <c r="I76" s="77">
        <v>4</v>
      </c>
      <c r="J76" s="36">
        <f t="shared" si="14"/>
        <v>-2.0027975374000917E-2</v>
      </c>
      <c r="K76" s="41">
        <f t="shared" si="15"/>
        <v>-0.13351983582667279</v>
      </c>
      <c r="M76" s="17" t="s">
        <v>21</v>
      </c>
      <c r="N76" s="18" t="s">
        <v>13</v>
      </c>
      <c r="O76" s="19">
        <v>63</v>
      </c>
      <c r="P76" s="20" t="s">
        <v>18</v>
      </c>
      <c r="Q76" s="19" t="s">
        <v>15</v>
      </c>
      <c r="R76" s="36">
        <f t="shared" si="11"/>
        <v>10.08</v>
      </c>
      <c r="S76" s="36">
        <v>10.081711761974656</v>
      </c>
      <c r="T76" s="36">
        <v>7.4068248910736573E-2</v>
      </c>
      <c r="U76" s="19" t="s">
        <v>158</v>
      </c>
      <c r="V76" s="36">
        <f t="shared" si="16"/>
        <v>-1.7117619746560564E-3</v>
      </c>
      <c r="W76" s="41">
        <f t="shared" si="13"/>
        <v>-2.3110604068944416E-2</v>
      </c>
    </row>
    <row r="77" spans="1:23" x14ac:dyDescent="0.25">
      <c r="A77" s="17" t="s">
        <v>25</v>
      </c>
      <c r="B77" s="18" t="s">
        <v>13</v>
      </c>
      <c r="C77" s="19">
        <v>64</v>
      </c>
      <c r="D77" s="20" t="s">
        <v>18</v>
      </c>
      <c r="E77" s="19" t="s">
        <v>15</v>
      </c>
      <c r="F77" s="58">
        <v>3.93</v>
      </c>
      <c r="G77" s="36">
        <v>3.9629151068711499</v>
      </c>
      <c r="H77" s="36" t="s">
        <v>150</v>
      </c>
      <c r="I77" s="77">
        <v>4</v>
      </c>
      <c r="J77" s="36">
        <f t="shared" si="14"/>
        <v>-3.2915106871149735E-2</v>
      </c>
      <c r="K77" s="41">
        <f t="shared" si="15"/>
        <v>-0.2194340458076649</v>
      </c>
      <c r="M77" s="17" t="s">
        <v>25</v>
      </c>
      <c r="N77" s="18" t="s">
        <v>13</v>
      </c>
      <c r="O77" s="19">
        <v>64</v>
      </c>
      <c r="P77" s="20" t="s">
        <v>18</v>
      </c>
      <c r="Q77" s="19" t="s">
        <v>15</v>
      </c>
      <c r="R77" s="36">
        <f t="shared" si="11"/>
        <v>3.93</v>
      </c>
      <c r="S77" s="36">
        <v>3.9540000097229457</v>
      </c>
      <c r="T77" s="36">
        <v>6.1038150127150408E-2</v>
      </c>
      <c r="U77" s="19" t="s">
        <v>158</v>
      </c>
      <c r="V77" s="36">
        <f t="shared" si="16"/>
        <v>-2.4000009722945581E-2</v>
      </c>
      <c r="W77" s="41">
        <f t="shared" si="13"/>
        <v>-0.39319687233231082</v>
      </c>
    </row>
    <row r="78" spans="1:23" x14ac:dyDescent="0.25">
      <c r="A78" s="17" t="s">
        <v>20</v>
      </c>
      <c r="B78" s="18" t="s">
        <v>13</v>
      </c>
      <c r="C78" s="19">
        <v>65</v>
      </c>
      <c r="D78" s="20" t="s">
        <v>18</v>
      </c>
      <c r="E78" s="19" t="s">
        <v>15</v>
      </c>
      <c r="F78" s="58">
        <v>9.36</v>
      </c>
      <c r="G78" s="36">
        <v>9.455897539951879</v>
      </c>
      <c r="H78" s="36" t="s">
        <v>150</v>
      </c>
      <c r="I78" s="77">
        <v>4</v>
      </c>
      <c r="J78" s="36">
        <f t="shared" si="14"/>
        <v>-9.5897539951879551E-2</v>
      </c>
      <c r="K78" s="41">
        <f t="shared" si="15"/>
        <v>-0.63931693301253034</v>
      </c>
      <c r="M78" s="17" t="s">
        <v>20</v>
      </c>
      <c r="N78" s="18" t="s">
        <v>13</v>
      </c>
      <c r="O78" s="19">
        <v>65</v>
      </c>
      <c r="P78" s="20" t="s">
        <v>18</v>
      </c>
      <c r="Q78" s="19" t="s">
        <v>15</v>
      </c>
      <c r="R78" s="36">
        <f t="shared" si="11"/>
        <v>9.36</v>
      </c>
      <c r="S78" s="36">
        <v>9.4352256738739779</v>
      </c>
      <c r="T78" s="36">
        <v>7.3220328884019525E-2</v>
      </c>
      <c r="U78" s="19" t="s">
        <v>158</v>
      </c>
      <c r="V78" s="36">
        <f t="shared" si="16"/>
        <v>-7.5225673873978494E-2</v>
      </c>
      <c r="W78" s="41">
        <f t="shared" si="13"/>
        <v>-1.0273878172977811</v>
      </c>
    </row>
    <row r="79" spans="1:23" x14ac:dyDescent="0.25">
      <c r="A79" s="17" t="s">
        <v>19</v>
      </c>
      <c r="B79" s="18" t="s">
        <v>13</v>
      </c>
      <c r="C79" s="19">
        <v>66</v>
      </c>
      <c r="D79" s="20" t="s">
        <v>18</v>
      </c>
      <c r="E79" s="19" t="s">
        <v>15</v>
      </c>
      <c r="F79" s="58">
        <v>16.27</v>
      </c>
      <c r="G79" s="36">
        <v>16.399466708811619</v>
      </c>
      <c r="H79" s="36" t="s">
        <v>150</v>
      </c>
      <c r="I79" s="77">
        <v>4</v>
      </c>
      <c r="J79" s="36">
        <f t="shared" si="14"/>
        <v>-0.12946670881161992</v>
      </c>
      <c r="K79" s="41">
        <f t="shared" si="15"/>
        <v>-0.86311139207746623</v>
      </c>
      <c r="M79" s="17" t="s">
        <v>19</v>
      </c>
      <c r="N79" s="18" t="s">
        <v>13</v>
      </c>
      <c r="O79" s="19">
        <v>66</v>
      </c>
      <c r="P79" s="20" t="s">
        <v>18</v>
      </c>
      <c r="Q79" s="19" t="s">
        <v>15</v>
      </c>
      <c r="R79" s="36">
        <f t="shared" si="11"/>
        <v>16.27</v>
      </c>
      <c r="S79" s="36">
        <v>16.400843843434167</v>
      </c>
      <c r="T79" s="36">
        <v>0.12195036770689485</v>
      </c>
      <c r="U79" s="19" t="s">
        <v>158</v>
      </c>
      <c r="V79" s="36">
        <f t="shared" si="16"/>
        <v>-0.13084384343416744</v>
      </c>
      <c r="W79" s="41">
        <f t="shared" si="13"/>
        <v>-1.0729270103444695</v>
      </c>
    </row>
    <row r="80" spans="1:23" x14ac:dyDescent="0.25">
      <c r="A80" s="17" t="s">
        <v>17</v>
      </c>
      <c r="B80" s="18" t="s">
        <v>13</v>
      </c>
      <c r="C80" s="19">
        <v>67</v>
      </c>
      <c r="D80" s="20" t="s">
        <v>18</v>
      </c>
      <c r="E80" s="19" t="s">
        <v>15</v>
      </c>
      <c r="F80" s="58">
        <v>10.61</v>
      </c>
      <c r="G80" s="36">
        <v>10.709940607893612</v>
      </c>
      <c r="H80" s="36" t="s">
        <v>150</v>
      </c>
      <c r="I80" s="77">
        <v>4</v>
      </c>
      <c r="J80" s="36">
        <f t="shared" si="14"/>
        <v>-9.9940607893612921E-2</v>
      </c>
      <c r="K80" s="41">
        <f t="shared" si="15"/>
        <v>-0.66627071929075288</v>
      </c>
      <c r="M80" s="17" t="s">
        <v>17</v>
      </c>
      <c r="N80" s="18" t="s">
        <v>13</v>
      </c>
      <c r="O80" s="19">
        <v>67</v>
      </c>
      <c r="P80" s="20" t="s">
        <v>18</v>
      </c>
      <c r="Q80" s="19" t="s">
        <v>15</v>
      </c>
      <c r="R80" s="36">
        <f t="shared" si="11"/>
        <v>10.61</v>
      </c>
      <c r="S80" s="36">
        <v>10.707333291057745</v>
      </c>
      <c r="T80" s="36">
        <v>7.5038990425411886E-2</v>
      </c>
      <c r="U80" s="19" t="s">
        <v>158</v>
      </c>
      <c r="V80" s="36">
        <f t="shared" si="16"/>
        <v>-9.7333291057745797E-2</v>
      </c>
      <c r="W80" s="41">
        <f t="shared" si="13"/>
        <v>-1.2971028861921357</v>
      </c>
    </row>
    <row r="81" spans="1:23" x14ac:dyDescent="0.25">
      <c r="A81" s="75" t="s">
        <v>19</v>
      </c>
      <c r="B81" s="57" t="s">
        <v>13</v>
      </c>
      <c r="C81" s="57">
        <v>68</v>
      </c>
      <c r="D81" s="76" t="s">
        <v>14</v>
      </c>
      <c r="E81" s="57" t="s">
        <v>15</v>
      </c>
      <c r="F81" s="57">
        <v>6.03</v>
      </c>
      <c r="G81" s="58" t="s">
        <v>105</v>
      </c>
      <c r="H81" s="58" t="s">
        <v>136</v>
      </c>
      <c r="I81" s="79">
        <v>4</v>
      </c>
      <c r="J81" s="42">
        <v>1.1066398390342025</v>
      </c>
      <c r="K81" s="41">
        <f>(F81-G81)/H81</f>
        <v>0.14755197853789367</v>
      </c>
      <c r="M81" s="75" t="s">
        <v>19</v>
      </c>
      <c r="N81" s="57" t="s">
        <v>13</v>
      </c>
      <c r="O81" s="57">
        <v>68</v>
      </c>
      <c r="P81" s="76" t="s">
        <v>14</v>
      </c>
      <c r="Q81" s="57" t="s">
        <v>15</v>
      </c>
      <c r="R81" s="36">
        <f t="shared" si="11"/>
        <v>6.03</v>
      </c>
      <c r="S81" s="58" t="s">
        <v>235</v>
      </c>
      <c r="T81" s="36" t="s">
        <v>204</v>
      </c>
      <c r="U81" s="57" t="s">
        <v>158</v>
      </c>
      <c r="V81" s="77">
        <f t="shared" si="12"/>
        <v>0.46651116294569261</v>
      </c>
      <c r="W81" s="41">
        <f t="shared" si="13"/>
        <v>0.14933333333333584</v>
      </c>
    </row>
    <row r="82" spans="1:23" ht="15.75" thickBot="1" x14ac:dyDescent="0.3">
      <c r="A82" s="75" t="s">
        <v>17</v>
      </c>
      <c r="B82" s="112" t="s">
        <v>13</v>
      </c>
      <c r="C82" s="112">
        <v>69</v>
      </c>
      <c r="D82" s="119" t="s">
        <v>14</v>
      </c>
      <c r="E82" s="112" t="s">
        <v>15</v>
      </c>
      <c r="F82" s="112">
        <v>5.93</v>
      </c>
      <c r="G82" s="116" t="s">
        <v>106</v>
      </c>
      <c r="H82" s="116" t="s">
        <v>137</v>
      </c>
      <c r="I82" s="120">
        <v>4</v>
      </c>
      <c r="J82" s="115">
        <v>-0.36962365591398255</v>
      </c>
      <c r="K82" s="43">
        <f>(F82-G82)/H82</f>
        <v>-4.9283154121864341E-2</v>
      </c>
      <c r="M82" s="121" t="s">
        <v>17</v>
      </c>
      <c r="N82" s="112" t="s">
        <v>13</v>
      </c>
      <c r="O82" s="112">
        <v>69</v>
      </c>
      <c r="P82" s="119" t="s">
        <v>14</v>
      </c>
      <c r="Q82" s="112" t="s">
        <v>15</v>
      </c>
      <c r="R82" s="113">
        <f t="shared" si="11"/>
        <v>5.93</v>
      </c>
      <c r="S82" s="116" t="s">
        <v>236</v>
      </c>
      <c r="T82" s="113" t="s">
        <v>205</v>
      </c>
      <c r="U82" s="112" t="s">
        <v>158</v>
      </c>
      <c r="V82" s="114">
        <f t="shared" si="12"/>
        <v>0.54255679891488684</v>
      </c>
      <c r="W82" s="43">
        <f t="shared" si="13"/>
        <v>0.16940179989412402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62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.5703125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484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86</v>
      </c>
      <c r="G14" s="70">
        <v>93.076601408626587</v>
      </c>
      <c r="H14" s="70">
        <f>G14*0.04</f>
        <v>3.7230640563450637</v>
      </c>
      <c r="I14" s="67"/>
      <c r="J14" s="71">
        <f>((F14-G14)/G14)*100</f>
        <v>-7.6029864665543192</v>
      </c>
      <c r="K14" s="41">
        <f>(F14-G14)/(G14*0.04)</f>
        <v>-1.9007466166385798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139.5</v>
      </c>
      <c r="G15" s="70">
        <v>139.37</v>
      </c>
      <c r="H15" s="70">
        <f>1</f>
        <v>1</v>
      </c>
      <c r="I15" s="67"/>
      <c r="J15" s="96">
        <f>F15-G15</f>
        <v>0.12999999999999545</v>
      </c>
      <c r="K15" s="41">
        <f>(F15-G15)/1</f>
        <v>0.12999999999999545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5.0999999999999996</v>
      </c>
      <c r="G16" s="70">
        <v>5.1433474679880442</v>
      </c>
      <c r="H16" s="70">
        <f>((12.5-0.53*G16)/200)*G16</f>
        <v>0.25135605533163635</v>
      </c>
      <c r="I16" s="67"/>
      <c r="J16" s="71">
        <f t="shared" ref="J16:J22" si="0">((F16-G16)/G16)*100</f>
        <v>-0.84278708093974197</v>
      </c>
      <c r="K16" s="41">
        <f>(F16-G16)/((12.5-0.53*G16)/2/100*G16)</f>
        <v>-0.17245444089601264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5.15</v>
      </c>
      <c r="G17" s="70">
        <v>5.3044024233831184</v>
      </c>
      <c r="H17" s="70">
        <f>((12.5-0.53*G17)/200)*G17</f>
        <v>0.25696293602808423</v>
      </c>
      <c r="I17" s="67"/>
      <c r="J17" s="71">
        <f t="shared" si="0"/>
        <v>-2.9108353978286781</v>
      </c>
      <c r="K17" s="41">
        <f t="shared" ref="K17:K20" si="1">(F17-G17)/((12.5-0.53*G17)/2/100*G17)</f>
        <v>-0.60087429638585288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3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14.5</v>
      </c>
      <c r="G19" s="70">
        <v>14.39141673386664</v>
      </c>
      <c r="H19" s="70">
        <f>((12.5-0.53*G19)/200)*G19</f>
        <v>0.35061442550595062</v>
      </c>
      <c r="I19" s="67"/>
      <c r="J19" s="71">
        <f t="shared" si="0"/>
        <v>0.75450018675254016</v>
      </c>
      <c r="K19" s="41">
        <f t="shared" si="1"/>
        <v>0.30969423456171297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14.3</v>
      </c>
      <c r="G20" s="70">
        <v>14.507105225022668</v>
      </c>
      <c r="H20" s="70">
        <f>((12.5-0.53*G20)/200)*G20</f>
        <v>0.34898540623773477</v>
      </c>
      <c r="I20" s="67"/>
      <c r="J20" s="71">
        <f t="shared" si="0"/>
        <v>-1.4276123445044073</v>
      </c>
      <c r="K20" s="41">
        <f t="shared" si="1"/>
        <v>-0.59344952918055227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3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9.27</v>
      </c>
      <c r="G22" s="70">
        <v>8.535924125072988</v>
      </c>
      <c r="H22" s="70">
        <f>G22*0.075</f>
        <v>0.64019430938047406</v>
      </c>
      <c r="I22" s="67"/>
      <c r="J22" s="71">
        <f t="shared" si="0"/>
        <v>8.5998406753730929</v>
      </c>
      <c r="K22" s="41">
        <f>(F22-G22)/(G22*0.075)</f>
        <v>1.146645423383079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43</v>
      </c>
      <c r="B23" s="18" t="s">
        <v>13</v>
      </c>
      <c r="C23" s="19">
        <v>30</v>
      </c>
      <c r="D23" s="20" t="s">
        <v>30</v>
      </c>
      <c r="E23" s="19" t="s">
        <v>31</v>
      </c>
      <c r="F23" s="57">
        <v>51.1</v>
      </c>
      <c r="G23" s="36" t="s">
        <v>86</v>
      </c>
      <c r="H23" s="36" t="s">
        <v>117</v>
      </c>
      <c r="I23" s="77">
        <v>4</v>
      </c>
      <c r="J23" s="77">
        <v>-3</v>
      </c>
      <c r="K23" s="41">
        <v>-0.34</v>
      </c>
      <c r="M23" s="17" t="s">
        <v>43</v>
      </c>
      <c r="N23" s="18" t="s">
        <v>13</v>
      </c>
      <c r="O23" s="19">
        <v>30</v>
      </c>
      <c r="P23" s="20" t="s">
        <v>30</v>
      </c>
      <c r="Q23" s="19" t="s">
        <v>31</v>
      </c>
      <c r="R23" s="57">
        <f t="shared" ref="R23:R62" si="2">F23</f>
        <v>51.1</v>
      </c>
      <c r="S23" s="36" t="s">
        <v>207</v>
      </c>
      <c r="T23" s="36" t="s">
        <v>160</v>
      </c>
      <c r="U23" s="77" t="s">
        <v>158</v>
      </c>
      <c r="V23" s="77">
        <f>((R23-S23)/S23)*100</f>
        <v>-3.2929598788796399</v>
      </c>
      <c r="W23" s="41">
        <f>(R23-S23)/T23</f>
        <v>-0.8293612964728323</v>
      </c>
    </row>
    <row r="24" spans="1:23" x14ac:dyDescent="0.25">
      <c r="A24" s="17" t="s">
        <v>42</v>
      </c>
      <c r="B24" s="18" t="s">
        <v>13</v>
      </c>
      <c r="C24" s="19">
        <v>31</v>
      </c>
      <c r="D24" s="20" t="s">
        <v>30</v>
      </c>
      <c r="E24" s="19" t="s">
        <v>31</v>
      </c>
      <c r="F24" s="57">
        <v>75.400000000000006</v>
      </c>
      <c r="G24" s="36" t="s">
        <v>87</v>
      </c>
      <c r="H24" s="36" t="s">
        <v>118</v>
      </c>
      <c r="I24" s="77">
        <v>4</v>
      </c>
      <c r="J24" s="77">
        <v>-2</v>
      </c>
      <c r="K24" s="41">
        <v>-0.21</v>
      </c>
      <c r="M24" s="17" t="s">
        <v>42</v>
      </c>
      <c r="N24" s="18" t="s">
        <v>13</v>
      </c>
      <c r="O24" s="19">
        <v>31</v>
      </c>
      <c r="P24" s="20" t="s">
        <v>30</v>
      </c>
      <c r="Q24" s="19" t="s">
        <v>31</v>
      </c>
      <c r="R24" s="57">
        <f t="shared" si="2"/>
        <v>75.400000000000006</v>
      </c>
      <c r="S24" s="36" t="s">
        <v>208</v>
      </c>
      <c r="T24" s="36" t="s">
        <v>161</v>
      </c>
      <c r="U24" s="77" t="s">
        <v>158</v>
      </c>
      <c r="V24" s="77">
        <f t="shared" ref="V24:V62" si="3">((R24-S24)/S24)*100</f>
        <v>-2.3695455134015253</v>
      </c>
      <c r="W24" s="41">
        <f t="shared" ref="W24:W62" si="4">(R24-S24)/T24</f>
        <v>-0.82506762849413806</v>
      </c>
    </row>
    <row r="25" spans="1:23" x14ac:dyDescent="0.25">
      <c r="A25" s="17" t="s">
        <v>41</v>
      </c>
      <c r="B25" s="18" t="s">
        <v>13</v>
      </c>
      <c r="C25" s="19">
        <v>32</v>
      </c>
      <c r="D25" s="20" t="s">
        <v>30</v>
      </c>
      <c r="E25" s="19" t="s">
        <v>31</v>
      </c>
      <c r="F25" s="57">
        <v>96.6</v>
      </c>
      <c r="G25" s="36" t="s">
        <v>88</v>
      </c>
      <c r="H25" s="36" t="s">
        <v>119</v>
      </c>
      <c r="I25" s="77">
        <v>4</v>
      </c>
      <c r="J25" s="77">
        <v>-1.9786910197869132</v>
      </c>
      <c r="K25" s="41">
        <v>-0.26</v>
      </c>
      <c r="M25" s="17" t="s">
        <v>41</v>
      </c>
      <c r="N25" s="18" t="s">
        <v>13</v>
      </c>
      <c r="O25" s="19">
        <v>32</v>
      </c>
      <c r="P25" s="20" t="s">
        <v>30</v>
      </c>
      <c r="Q25" s="19" t="s">
        <v>31</v>
      </c>
      <c r="R25" s="57">
        <f t="shared" si="2"/>
        <v>96.6</v>
      </c>
      <c r="S25" s="36" t="s">
        <v>209</v>
      </c>
      <c r="T25" s="36" t="s">
        <v>162</v>
      </c>
      <c r="U25" s="77" t="s">
        <v>158</v>
      </c>
      <c r="V25" s="77">
        <f t="shared" si="3"/>
        <v>-1.4486839420526441</v>
      </c>
      <c r="W25" s="41">
        <f t="shared" si="4"/>
        <v>-0.60118543607112684</v>
      </c>
    </row>
    <row r="26" spans="1:23" x14ac:dyDescent="0.25">
      <c r="A26" s="17" t="s">
        <v>40</v>
      </c>
      <c r="B26" s="18" t="s">
        <v>13</v>
      </c>
      <c r="C26" s="19">
        <v>33</v>
      </c>
      <c r="D26" s="20" t="s">
        <v>30</v>
      </c>
      <c r="E26" s="19" t="s">
        <v>31</v>
      </c>
      <c r="F26" s="57">
        <v>29.8</v>
      </c>
      <c r="G26" s="36">
        <v>30.241951915797795</v>
      </c>
      <c r="H26" s="36"/>
      <c r="I26" s="77"/>
      <c r="J26" s="77"/>
      <c r="K26" s="103"/>
      <c r="M26" s="17" t="s">
        <v>40</v>
      </c>
      <c r="N26" s="18" t="s">
        <v>13</v>
      </c>
      <c r="O26" s="19">
        <v>33</v>
      </c>
      <c r="P26" s="20" t="s">
        <v>30</v>
      </c>
      <c r="Q26" s="19" t="s">
        <v>31</v>
      </c>
      <c r="R26" s="57">
        <f t="shared" si="2"/>
        <v>29.8</v>
      </c>
      <c r="S26" s="36" t="s">
        <v>210</v>
      </c>
      <c r="T26" s="36" t="s">
        <v>163</v>
      </c>
      <c r="U26" s="77" t="s">
        <v>158</v>
      </c>
      <c r="V26" s="77">
        <f t="shared" si="3"/>
        <v>-14.759725400457665</v>
      </c>
      <c r="W26" s="97">
        <f t="shared" si="4"/>
        <v>-2.2532751091703056</v>
      </c>
    </row>
    <row r="27" spans="1:23" x14ac:dyDescent="0.25">
      <c r="A27" s="17" t="s">
        <v>39</v>
      </c>
      <c r="B27" s="18" t="s">
        <v>13</v>
      </c>
      <c r="C27" s="19">
        <v>34</v>
      </c>
      <c r="D27" s="20" t="s">
        <v>30</v>
      </c>
      <c r="E27" s="19" t="s">
        <v>31</v>
      </c>
      <c r="F27" s="57">
        <v>26.3</v>
      </c>
      <c r="G27" s="36">
        <v>26.30857507937332</v>
      </c>
      <c r="H27" s="36"/>
      <c r="I27" s="77"/>
      <c r="J27" s="77"/>
      <c r="K27" s="103"/>
      <c r="M27" s="17" t="s">
        <v>39</v>
      </c>
      <c r="N27" s="18" t="s">
        <v>13</v>
      </c>
      <c r="O27" s="19">
        <v>34</v>
      </c>
      <c r="P27" s="20" t="s">
        <v>30</v>
      </c>
      <c r="Q27" s="19" t="s">
        <v>31</v>
      </c>
      <c r="R27" s="57">
        <f t="shared" si="2"/>
        <v>26.3</v>
      </c>
      <c r="S27" s="36" t="s">
        <v>211</v>
      </c>
      <c r="T27" s="36" t="s">
        <v>164</v>
      </c>
      <c r="U27" s="77" t="s">
        <v>158</v>
      </c>
      <c r="V27" s="77">
        <f t="shared" si="3"/>
        <v>-13.967942427216224</v>
      </c>
      <c r="W27" s="41">
        <f t="shared" si="4"/>
        <v>-1.4333669016448471</v>
      </c>
    </row>
    <row r="28" spans="1:23" x14ac:dyDescent="0.25">
      <c r="A28" s="17" t="s">
        <v>38</v>
      </c>
      <c r="B28" s="18" t="s">
        <v>13</v>
      </c>
      <c r="C28" s="19">
        <v>35</v>
      </c>
      <c r="D28" s="20" t="s">
        <v>30</v>
      </c>
      <c r="E28" s="19" t="s">
        <v>31</v>
      </c>
      <c r="F28" s="57">
        <v>25.7</v>
      </c>
      <c r="G28" s="36">
        <v>24.694212061323526</v>
      </c>
      <c r="H28" s="36"/>
      <c r="I28" s="77"/>
      <c r="J28" s="77"/>
      <c r="K28" s="103"/>
      <c r="M28" s="17" t="s">
        <v>38</v>
      </c>
      <c r="N28" s="18" t="s">
        <v>13</v>
      </c>
      <c r="O28" s="19">
        <v>35</v>
      </c>
      <c r="P28" s="20" t="s">
        <v>30</v>
      </c>
      <c r="Q28" s="19" t="s">
        <v>31</v>
      </c>
      <c r="R28" s="57">
        <f t="shared" si="2"/>
        <v>25.7</v>
      </c>
      <c r="S28" s="36" t="s">
        <v>212</v>
      </c>
      <c r="T28" s="36" t="s">
        <v>165</v>
      </c>
      <c r="U28" s="77" t="s">
        <v>158</v>
      </c>
      <c r="V28" s="77">
        <f t="shared" si="3"/>
        <v>-18.901861786052386</v>
      </c>
      <c r="W28" s="41">
        <f t="shared" si="4"/>
        <v>-1.3018908932840692</v>
      </c>
    </row>
    <row r="29" spans="1:23" x14ac:dyDescent="0.25">
      <c r="A29" s="17" t="s">
        <v>37</v>
      </c>
      <c r="B29" s="18" t="s">
        <v>13</v>
      </c>
      <c r="C29" s="19">
        <v>36</v>
      </c>
      <c r="D29" s="20" t="s">
        <v>30</v>
      </c>
      <c r="E29" s="19" t="s">
        <v>31</v>
      </c>
      <c r="F29" s="57" t="s">
        <v>253</v>
      </c>
      <c r="G29" s="36">
        <v>192.93104114509083</v>
      </c>
      <c r="H29" s="36"/>
      <c r="I29" s="77"/>
      <c r="J29" s="77"/>
      <c r="K29" s="103"/>
      <c r="M29" s="17" t="s">
        <v>37</v>
      </c>
      <c r="N29" s="18" t="s">
        <v>13</v>
      </c>
      <c r="O29" s="19">
        <v>36</v>
      </c>
      <c r="P29" s="20" t="s">
        <v>30</v>
      </c>
      <c r="Q29" s="19" t="s">
        <v>31</v>
      </c>
      <c r="R29" s="57" t="str">
        <f t="shared" si="2"/>
        <v>NG</v>
      </c>
      <c r="S29" s="36" t="s">
        <v>213</v>
      </c>
      <c r="T29" s="36" t="s">
        <v>166</v>
      </c>
      <c r="U29" s="77" t="s">
        <v>158</v>
      </c>
      <c r="V29" s="77" t="s">
        <v>152</v>
      </c>
      <c r="W29" s="103"/>
    </row>
    <row r="30" spans="1:23" x14ac:dyDescent="0.25">
      <c r="A30" s="17" t="s">
        <v>36</v>
      </c>
      <c r="B30" s="18" t="s">
        <v>13</v>
      </c>
      <c r="C30" s="19">
        <v>37</v>
      </c>
      <c r="D30" s="20" t="s">
        <v>30</v>
      </c>
      <c r="E30" s="19" t="s">
        <v>31</v>
      </c>
      <c r="F30" s="57">
        <v>156.69999999999999</v>
      </c>
      <c r="G30" s="36">
        <v>176.29020253430878</v>
      </c>
      <c r="H30" s="36"/>
      <c r="I30" s="77"/>
      <c r="J30" s="77"/>
      <c r="K30" s="103"/>
      <c r="M30" s="17" t="s">
        <v>36</v>
      </c>
      <c r="N30" s="18" t="s">
        <v>13</v>
      </c>
      <c r="O30" s="19">
        <v>37</v>
      </c>
      <c r="P30" s="20" t="s">
        <v>30</v>
      </c>
      <c r="Q30" s="19" t="s">
        <v>31</v>
      </c>
      <c r="R30" s="57">
        <f t="shared" si="2"/>
        <v>156.69999999999999</v>
      </c>
      <c r="S30" s="36" t="s">
        <v>214</v>
      </c>
      <c r="T30" s="36" t="s">
        <v>167</v>
      </c>
      <c r="U30" s="77" t="s">
        <v>158</v>
      </c>
      <c r="V30" s="77">
        <f t="shared" si="3"/>
        <v>-2.6708074534161561</v>
      </c>
      <c r="W30" s="41">
        <v>-0.56999999999999995</v>
      </c>
    </row>
    <row r="31" spans="1:23" x14ac:dyDescent="0.25">
      <c r="A31" s="17" t="s">
        <v>35</v>
      </c>
      <c r="B31" s="18" t="s">
        <v>13</v>
      </c>
      <c r="C31" s="19">
        <v>38</v>
      </c>
      <c r="D31" s="20" t="s">
        <v>30</v>
      </c>
      <c r="E31" s="19" t="s">
        <v>31</v>
      </c>
      <c r="F31" s="57" t="s">
        <v>253</v>
      </c>
      <c r="G31" s="36">
        <v>214.02387340018916</v>
      </c>
      <c r="H31" s="36"/>
      <c r="I31" s="77"/>
      <c r="J31" s="77"/>
      <c r="K31" s="103"/>
      <c r="M31" s="17" t="s">
        <v>35</v>
      </c>
      <c r="N31" s="18" t="s">
        <v>13</v>
      </c>
      <c r="O31" s="19">
        <v>38</v>
      </c>
      <c r="P31" s="20" t="s">
        <v>30</v>
      </c>
      <c r="Q31" s="19" t="s">
        <v>31</v>
      </c>
      <c r="R31" s="57" t="str">
        <f t="shared" si="2"/>
        <v>NG</v>
      </c>
      <c r="S31" s="36" t="s">
        <v>215</v>
      </c>
      <c r="T31" s="36" t="s">
        <v>168</v>
      </c>
      <c r="U31" s="77" t="s">
        <v>158</v>
      </c>
      <c r="V31" s="77" t="s">
        <v>152</v>
      </c>
      <c r="W31" s="103"/>
    </row>
    <row r="32" spans="1:23" x14ac:dyDescent="0.25">
      <c r="A32" s="17" t="s">
        <v>34</v>
      </c>
      <c r="B32" s="18" t="s">
        <v>13</v>
      </c>
      <c r="C32" s="19">
        <v>39</v>
      </c>
      <c r="D32" s="20" t="s">
        <v>30</v>
      </c>
      <c r="E32" s="19" t="s">
        <v>31</v>
      </c>
      <c r="F32" s="57">
        <v>90.8</v>
      </c>
      <c r="G32" s="36">
        <v>110.57247603623772</v>
      </c>
      <c r="H32" s="36"/>
      <c r="I32" s="77"/>
      <c r="J32" s="77"/>
      <c r="K32" s="103"/>
      <c r="M32" s="17" t="s">
        <v>34</v>
      </c>
      <c r="N32" s="18" t="s">
        <v>13</v>
      </c>
      <c r="O32" s="19">
        <v>39</v>
      </c>
      <c r="P32" s="20" t="s">
        <v>30</v>
      </c>
      <c r="Q32" s="19" t="s">
        <v>31</v>
      </c>
      <c r="R32" s="57">
        <f t="shared" si="2"/>
        <v>90.8</v>
      </c>
      <c r="S32" s="36" t="s">
        <v>216</v>
      </c>
      <c r="T32" s="36" t="s">
        <v>169</v>
      </c>
      <c r="U32" s="77" t="s">
        <v>158</v>
      </c>
      <c r="V32" s="77">
        <f t="shared" si="3"/>
        <v>-1.6677496209660019</v>
      </c>
      <c r="W32" s="41">
        <f t="shared" si="4"/>
        <v>-0.41825095057034389</v>
      </c>
    </row>
    <row r="33" spans="1:23" x14ac:dyDescent="0.25">
      <c r="A33" s="17" t="s">
        <v>33</v>
      </c>
      <c r="B33" s="18" t="s">
        <v>13</v>
      </c>
      <c r="C33" s="19">
        <v>40</v>
      </c>
      <c r="D33" s="20" t="s">
        <v>30</v>
      </c>
      <c r="E33" s="19" t="s">
        <v>31</v>
      </c>
      <c r="F33" s="57" t="s">
        <v>258</v>
      </c>
      <c r="G33" s="36">
        <v>127.91645230446296</v>
      </c>
      <c r="H33" s="36"/>
      <c r="I33" s="77"/>
      <c r="J33" s="77"/>
      <c r="K33" s="103"/>
      <c r="M33" s="17" t="s">
        <v>33</v>
      </c>
      <c r="N33" s="18" t="s">
        <v>13</v>
      </c>
      <c r="O33" s="19">
        <v>40</v>
      </c>
      <c r="P33" s="20" t="s">
        <v>30</v>
      </c>
      <c r="Q33" s="19" t="s">
        <v>31</v>
      </c>
      <c r="R33" s="57" t="str">
        <f>F33</f>
        <v>106</v>
      </c>
      <c r="S33" s="36" t="s">
        <v>217</v>
      </c>
      <c r="T33" s="36" t="s">
        <v>170</v>
      </c>
      <c r="U33" s="77" t="s">
        <v>158</v>
      </c>
      <c r="V33" s="77">
        <f>((R33-S33)/S33)*100</f>
        <v>-3.7238873751135286</v>
      </c>
      <c r="W33" s="41">
        <f t="shared" si="4"/>
        <v>-0.99514563106795972</v>
      </c>
    </row>
    <row r="34" spans="1:23" x14ac:dyDescent="0.25">
      <c r="A34" s="17" t="s">
        <v>32</v>
      </c>
      <c r="B34" s="18" t="s">
        <v>13</v>
      </c>
      <c r="C34" s="19">
        <v>41</v>
      </c>
      <c r="D34" s="20" t="s">
        <v>30</v>
      </c>
      <c r="E34" s="19" t="s">
        <v>31</v>
      </c>
      <c r="F34" s="57">
        <v>87.3</v>
      </c>
      <c r="G34" s="36">
        <v>104.55454867058305</v>
      </c>
      <c r="H34" s="36"/>
      <c r="I34" s="77"/>
      <c r="J34" s="77"/>
      <c r="K34" s="103"/>
      <c r="M34" s="17" t="s">
        <v>32</v>
      </c>
      <c r="N34" s="18" t="s">
        <v>13</v>
      </c>
      <c r="O34" s="19">
        <v>41</v>
      </c>
      <c r="P34" s="20" t="s">
        <v>30</v>
      </c>
      <c r="Q34" s="19" t="s">
        <v>31</v>
      </c>
      <c r="R34" s="57">
        <f t="shared" si="2"/>
        <v>87.3</v>
      </c>
      <c r="S34" s="36" t="s">
        <v>218</v>
      </c>
      <c r="T34" s="36" t="s">
        <v>171</v>
      </c>
      <c r="U34" s="77" t="s">
        <v>158</v>
      </c>
      <c r="V34" s="77">
        <f t="shared" si="3"/>
        <v>0.21811502697738233</v>
      </c>
      <c r="W34" s="41">
        <f t="shared" si="4"/>
        <v>6.1768530559167006E-2</v>
      </c>
    </row>
    <row r="35" spans="1:23" x14ac:dyDescent="0.25">
      <c r="A35" s="17" t="s">
        <v>29</v>
      </c>
      <c r="B35" s="18" t="s">
        <v>13</v>
      </c>
      <c r="C35" s="19">
        <v>42</v>
      </c>
      <c r="D35" s="20" t="s">
        <v>30</v>
      </c>
      <c r="E35" s="19" t="s">
        <v>31</v>
      </c>
      <c r="F35" s="57">
        <v>56.4</v>
      </c>
      <c r="G35" s="36" t="s">
        <v>86</v>
      </c>
      <c r="H35" s="36" t="s">
        <v>117</v>
      </c>
      <c r="I35" s="77">
        <v>4</v>
      </c>
      <c r="J35" s="77">
        <v>8</v>
      </c>
      <c r="K35" s="41">
        <v>1.01</v>
      </c>
      <c r="M35" s="17" t="s">
        <v>29</v>
      </c>
      <c r="N35" s="18" t="s">
        <v>13</v>
      </c>
      <c r="O35" s="19">
        <v>42</v>
      </c>
      <c r="P35" s="20" t="s">
        <v>30</v>
      </c>
      <c r="Q35" s="19" t="s">
        <v>31</v>
      </c>
      <c r="R35" s="57">
        <f t="shared" si="2"/>
        <v>56.4</v>
      </c>
      <c r="S35" s="36" t="s">
        <v>219</v>
      </c>
      <c r="T35" s="36" t="s">
        <v>172</v>
      </c>
      <c r="U35" s="77" t="s">
        <v>158</v>
      </c>
      <c r="V35" s="77">
        <f t="shared" si="3"/>
        <v>5.6971514242878545</v>
      </c>
      <c r="W35" s="41">
        <f t="shared" si="4"/>
        <v>1.3693693693693689</v>
      </c>
    </row>
    <row r="36" spans="1:23" x14ac:dyDescent="0.25">
      <c r="A36" s="65" t="s">
        <v>27</v>
      </c>
      <c r="B36" s="66" t="s">
        <v>13</v>
      </c>
      <c r="C36" s="67">
        <v>43</v>
      </c>
      <c r="D36" s="68" t="s">
        <v>28</v>
      </c>
      <c r="E36" s="67" t="s">
        <v>24</v>
      </c>
      <c r="F36" s="60">
        <v>148</v>
      </c>
      <c r="G36" s="70" t="s">
        <v>89</v>
      </c>
      <c r="H36" s="70" t="s">
        <v>120</v>
      </c>
      <c r="I36" s="78">
        <v>4</v>
      </c>
      <c r="J36" s="78">
        <v>-1</v>
      </c>
      <c r="K36" s="41">
        <v>-0.1</v>
      </c>
      <c r="M36" s="65" t="s">
        <v>27</v>
      </c>
      <c r="N36" s="66" t="s">
        <v>13</v>
      </c>
      <c r="O36" s="67">
        <v>43</v>
      </c>
      <c r="P36" s="68" t="s">
        <v>28</v>
      </c>
      <c r="Q36" s="67" t="s">
        <v>24</v>
      </c>
      <c r="R36" s="60">
        <f t="shared" si="2"/>
        <v>148</v>
      </c>
      <c r="S36" s="70" t="s">
        <v>220</v>
      </c>
      <c r="T36" s="70" t="s">
        <v>173</v>
      </c>
      <c r="U36" s="78" t="s">
        <v>158</v>
      </c>
      <c r="V36" s="78">
        <f t="shared" si="3"/>
        <v>-0.87073007367716759</v>
      </c>
      <c r="W36" s="41">
        <f t="shared" si="4"/>
        <v>-0.28722934158197339</v>
      </c>
    </row>
    <row r="37" spans="1:23" x14ac:dyDescent="0.25">
      <c r="A37" s="65" t="s">
        <v>21</v>
      </c>
      <c r="B37" s="66" t="s">
        <v>13</v>
      </c>
      <c r="C37" s="67">
        <v>44</v>
      </c>
      <c r="D37" s="68" t="s">
        <v>28</v>
      </c>
      <c r="E37" s="67" t="s">
        <v>24</v>
      </c>
      <c r="F37" s="60">
        <v>138</v>
      </c>
      <c r="G37" s="70" t="s">
        <v>90</v>
      </c>
      <c r="H37" s="70" t="s">
        <v>121</v>
      </c>
      <c r="I37" s="78">
        <v>4</v>
      </c>
      <c r="J37" s="78">
        <v>-1</v>
      </c>
      <c r="K37" s="41">
        <v>-7.0000000000000007E-2</v>
      </c>
      <c r="M37" s="65" t="s">
        <v>21</v>
      </c>
      <c r="N37" s="66" t="s">
        <v>13</v>
      </c>
      <c r="O37" s="67">
        <v>44</v>
      </c>
      <c r="P37" s="68" t="s">
        <v>28</v>
      </c>
      <c r="Q37" s="67" t="s">
        <v>24</v>
      </c>
      <c r="R37" s="60">
        <f t="shared" si="2"/>
        <v>138</v>
      </c>
      <c r="S37" s="70" t="s">
        <v>221</v>
      </c>
      <c r="T37" s="70" t="s">
        <v>174</v>
      </c>
      <c r="U37" s="78" t="s">
        <v>158</v>
      </c>
      <c r="V37" s="78">
        <f t="shared" si="3"/>
        <v>-0.64794816414687229</v>
      </c>
      <c r="W37" s="41">
        <f t="shared" si="4"/>
        <v>-0.22692889561270943</v>
      </c>
    </row>
    <row r="38" spans="1:23" x14ac:dyDescent="0.25">
      <c r="A38" s="65" t="s">
        <v>19</v>
      </c>
      <c r="B38" s="66" t="s">
        <v>13</v>
      </c>
      <c r="C38" s="67">
        <v>45</v>
      </c>
      <c r="D38" s="68" t="s">
        <v>28</v>
      </c>
      <c r="E38" s="67" t="s">
        <v>24</v>
      </c>
      <c r="F38" s="60">
        <v>84.5</v>
      </c>
      <c r="G38" s="70" t="s">
        <v>91</v>
      </c>
      <c r="H38" s="70" t="s">
        <v>122</v>
      </c>
      <c r="I38" s="78">
        <v>4</v>
      </c>
      <c r="J38" s="78">
        <v>5</v>
      </c>
      <c r="K38" s="40">
        <v>0.71</v>
      </c>
      <c r="M38" s="65" t="s">
        <v>19</v>
      </c>
      <c r="N38" s="66" t="s">
        <v>13</v>
      </c>
      <c r="O38" s="67">
        <v>45</v>
      </c>
      <c r="P38" s="68" t="s">
        <v>28</v>
      </c>
      <c r="Q38" s="67" t="s">
        <v>24</v>
      </c>
      <c r="R38" s="60">
        <f t="shared" si="2"/>
        <v>84.5</v>
      </c>
      <c r="S38" s="70" t="s">
        <v>222</v>
      </c>
      <c r="T38" s="70" t="s">
        <v>175</v>
      </c>
      <c r="U38" s="78" t="s">
        <v>158</v>
      </c>
      <c r="V38" s="78">
        <f t="shared" si="3"/>
        <v>4.3983197430195231</v>
      </c>
      <c r="W38" s="41">
        <f t="shared" si="4"/>
        <v>1.2125340599455048</v>
      </c>
    </row>
    <row r="39" spans="1:23" x14ac:dyDescent="0.25">
      <c r="A39" s="65" t="s">
        <v>17</v>
      </c>
      <c r="B39" s="66" t="s">
        <v>13</v>
      </c>
      <c r="C39" s="67">
        <v>46</v>
      </c>
      <c r="D39" s="68" t="s">
        <v>28</v>
      </c>
      <c r="E39" s="67" t="s">
        <v>24</v>
      </c>
      <c r="F39" s="60">
        <v>33.6</v>
      </c>
      <c r="G39" s="70" t="s">
        <v>92</v>
      </c>
      <c r="H39" s="70" t="s">
        <v>123</v>
      </c>
      <c r="I39" s="78">
        <v>4</v>
      </c>
      <c r="J39" s="78">
        <v>14</v>
      </c>
      <c r="K39" s="40">
        <v>1.81</v>
      </c>
      <c r="M39" s="65" t="s">
        <v>17</v>
      </c>
      <c r="N39" s="66" t="s">
        <v>13</v>
      </c>
      <c r="O39" s="67">
        <v>46</v>
      </c>
      <c r="P39" s="68" t="s">
        <v>28</v>
      </c>
      <c r="Q39" s="67" t="s">
        <v>24</v>
      </c>
      <c r="R39" s="60">
        <f t="shared" si="2"/>
        <v>33.6</v>
      </c>
      <c r="S39" s="70" t="s">
        <v>223</v>
      </c>
      <c r="T39" s="70" t="s">
        <v>176</v>
      </c>
      <c r="U39" s="78" t="s">
        <v>158</v>
      </c>
      <c r="V39" s="78">
        <f t="shared" si="3"/>
        <v>10.599078341013833</v>
      </c>
      <c r="W39" s="41">
        <f t="shared" si="4"/>
        <v>1.6270843860535635</v>
      </c>
    </row>
    <row r="40" spans="1:23" x14ac:dyDescent="0.25">
      <c r="A40" s="65" t="s">
        <v>12</v>
      </c>
      <c r="B40" s="66" t="s">
        <v>13</v>
      </c>
      <c r="C40" s="67">
        <v>47</v>
      </c>
      <c r="D40" s="68" t="s">
        <v>26</v>
      </c>
      <c r="E40" s="67" t="s">
        <v>24</v>
      </c>
      <c r="F40" s="60">
        <v>62.8</v>
      </c>
      <c r="G40" s="70" t="s">
        <v>93</v>
      </c>
      <c r="H40" s="70" t="s">
        <v>124</v>
      </c>
      <c r="I40" s="78">
        <v>4</v>
      </c>
      <c r="J40" s="78">
        <v>-2</v>
      </c>
      <c r="K40" s="40">
        <v>-0.31</v>
      </c>
      <c r="M40" s="65" t="s">
        <v>12</v>
      </c>
      <c r="N40" s="66" t="s">
        <v>13</v>
      </c>
      <c r="O40" s="67">
        <v>47</v>
      </c>
      <c r="P40" s="68" t="s">
        <v>26</v>
      </c>
      <c r="Q40" s="67" t="s">
        <v>24</v>
      </c>
      <c r="R40" s="60">
        <f t="shared" si="2"/>
        <v>62.8</v>
      </c>
      <c r="S40" s="70" t="s">
        <v>224</v>
      </c>
      <c r="T40" s="70" t="s">
        <v>177</v>
      </c>
      <c r="U40" s="78" t="s">
        <v>158</v>
      </c>
      <c r="V40" s="78">
        <f t="shared" si="3"/>
        <v>9.5632770162568007E-2</v>
      </c>
      <c r="W40" s="41">
        <f t="shared" si="4"/>
        <v>1.5860428231560975E-2</v>
      </c>
    </row>
    <row r="41" spans="1:23" x14ac:dyDescent="0.25">
      <c r="A41" s="65" t="s">
        <v>27</v>
      </c>
      <c r="B41" s="66" t="s">
        <v>13</v>
      </c>
      <c r="C41" s="67">
        <v>48</v>
      </c>
      <c r="D41" s="68" t="s">
        <v>26</v>
      </c>
      <c r="E41" s="67" t="s">
        <v>24</v>
      </c>
      <c r="F41" s="60">
        <v>107</v>
      </c>
      <c r="G41" s="70" t="s">
        <v>94</v>
      </c>
      <c r="H41" s="70" t="s">
        <v>125</v>
      </c>
      <c r="I41" s="78">
        <v>4</v>
      </c>
      <c r="J41" s="78">
        <v>-1</v>
      </c>
      <c r="K41" s="40">
        <v>-0.14000000000000001</v>
      </c>
      <c r="M41" s="65" t="s">
        <v>27</v>
      </c>
      <c r="N41" s="66" t="s">
        <v>13</v>
      </c>
      <c r="O41" s="67">
        <v>48</v>
      </c>
      <c r="P41" s="68" t="s">
        <v>26</v>
      </c>
      <c r="Q41" s="67" t="s">
        <v>24</v>
      </c>
      <c r="R41" s="60">
        <f t="shared" si="2"/>
        <v>107</v>
      </c>
      <c r="S41" s="70" t="s">
        <v>112</v>
      </c>
      <c r="T41" s="70" t="s">
        <v>178</v>
      </c>
      <c r="U41" s="78" t="s">
        <v>158</v>
      </c>
      <c r="V41" s="78">
        <f t="shared" si="3"/>
        <v>1.3257575757575812</v>
      </c>
      <c r="W41" s="41">
        <f t="shared" si="4"/>
        <v>0.29380902413431392</v>
      </c>
    </row>
    <row r="42" spans="1:23" x14ac:dyDescent="0.25">
      <c r="A42" s="65" t="s">
        <v>21</v>
      </c>
      <c r="B42" s="66" t="s">
        <v>13</v>
      </c>
      <c r="C42" s="67">
        <v>49</v>
      </c>
      <c r="D42" s="68" t="s">
        <v>26</v>
      </c>
      <c r="E42" s="67" t="s">
        <v>24</v>
      </c>
      <c r="F42" s="60">
        <v>118</v>
      </c>
      <c r="G42" s="70" t="s">
        <v>95</v>
      </c>
      <c r="H42" s="70" t="s">
        <v>126</v>
      </c>
      <c r="I42" s="78">
        <v>4</v>
      </c>
      <c r="J42" s="78">
        <v>2</v>
      </c>
      <c r="K42" s="40">
        <v>0.22</v>
      </c>
      <c r="M42" s="65" t="s">
        <v>21</v>
      </c>
      <c r="N42" s="66" t="s">
        <v>13</v>
      </c>
      <c r="O42" s="67">
        <v>49</v>
      </c>
      <c r="P42" s="68" t="s">
        <v>26</v>
      </c>
      <c r="Q42" s="67" t="s">
        <v>24</v>
      </c>
      <c r="R42" s="60">
        <f t="shared" si="2"/>
        <v>118</v>
      </c>
      <c r="S42" s="70" t="s">
        <v>225</v>
      </c>
      <c r="T42" s="70" t="s">
        <v>179</v>
      </c>
      <c r="U42" s="78" t="s">
        <v>158</v>
      </c>
      <c r="V42" s="78">
        <f t="shared" si="3"/>
        <v>0.68259385665528771</v>
      </c>
      <c r="W42" s="41">
        <f t="shared" si="4"/>
        <v>0.18921475875118193</v>
      </c>
    </row>
    <row r="43" spans="1:23" x14ac:dyDescent="0.25">
      <c r="A43" s="65" t="s">
        <v>20</v>
      </c>
      <c r="B43" s="66" t="s">
        <v>13</v>
      </c>
      <c r="C43" s="67">
        <v>50</v>
      </c>
      <c r="D43" s="68" t="s">
        <v>26</v>
      </c>
      <c r="E43" s="67" t="s">
        <v>24</v>
      </c>
      <c r="F43" s="60" t="s">
        <v>270</v>
      </c>
      <c r="G43" s="70" t="s">
        <v>96</v>
      </c>
      <c r="H43" s="70" t="s">
        <v>127</v>
      </c>
      <c r="I43" s="78">
        <v>4</v>
      </c>
      <c r="J43" s="78">
        <v>11</v>
      </c>
      <c r="K43" s="40">
        <v>1.47</v>
      </c>
      <c r="M43" s="65" t="s">
        <v>20</v>
      </c>
      <c r="N43" s="66" t="s">
        <v>13</v>
      </c>
      <c r="O43" s="67">
        <v>50</v>
      </c>
      <c r="P43" s="68" t="s">
        <v>26</v>
      </c>
      <c r="Q43" s="67" t="s">
        <v>24</v>
      </c>
      <c r="R43" s="60" t="str">
        <f t="shared" si="2"/>
        <v>50,8</v>
      </c>
      <c r="S43" s="70" t="s">
        <v>226</v>
      </c>
      <c r="T43" s="70" t="s">
        <v>180</v>
      </c>
      <c r="U43" s="78" t="s">
        <v>158</v>
      </c>
      <c r="V43" s="78">
        <f t="shared" si="3"/>
        <v>10.338835794960898</v>
      </c>
      <c r="W43" s="97">
        <f t="shared" si="4"/>
        <v>2.0050547598989037</v>
      </c>
    </row>
    <row r="44" spans="1:23" x14ac:dyDescent="0.25">
      <c r="A44" s="65" t="s">
        <v>19</v>
      </c>
      <c r="B44" s="66" t="s">
        <v>13</v>
      </c>
      <c r="C44" s="67">
        <v>51</v>
      </c>
      <c r="D44" s="68" t="s">
        <v>26</v>
      </c>
      <c r="E44" s="67" t="s">
        <v>24</v>
      </c>
      <c r="F44" s="60">
        <v>120</v>
      </c>
      <c r="G44" s="70" t="s">
        <v>97</v>
      </c>
      <c r="H44" s="70" t="s">
        <v>128</v>
      </c>
      <c r="I44" s="78">
        <v>4</v>
      </c>
      <c r="J44" s="78">
        <v>6</v>
      </c>
      <c r="K44" s="40">
        <v>0.75</v>
      </c>
      <c r="M44" s="65" t="s">
        <v>19</v>
      </c>
      <c r="N44" s="66" t="s">
        <v>13</v>
      </c>
      <c r="O44" s="67">
        <v>51</v>
      </c>
      <c r="P44" s="68" t="s">
        <v>26</v>
      </c>
      <c r="Q44" s="67" t="s">
        <v>24</v>
      </c>
      <c r="R44" s="60">
        <f t="shared" si="2"/>
        <v>120</v>
      </c>
      <c r="S44" s="70" t="s">
        <v>227</v>
      </c>
      <c r="T44" s="70" t="s">
        <v>181</v>
      </c>
      <c r="U44" s="78" t="s">
        <v>158</v>
      </c>
      <c r="V44" s="78">
        <f t="shared" si="3"/>
        <v>6.1007957559681758</v>
      </c>
      <c r="W44" s="41">
        <f t="shared" si="4"/>
        <v>1.6339095429789263</v>
      </c>
    </row>
    <row r="45" spans="1:23" x14ac:dyDescent="0.25">
      <c r="A45" s="65" t="s">
        <v>22</v>
      </c>
      <c r="B45" s="66" t="s">
        <v>13</v>
      </c>
      <c r="C45" s="67">
        <v>52</v>
      </c>
      <c r="D45" s="68" t="s">
        <v>23</v>
      </c>
      <c r="E45" s="67" t="s">
        <v>24</v>
      </c>
      <c r="F45" s="60" t="s">
        <v>271</v>
      </c>
      <c r="G45" s="70" t="s">
        <v>98</v>
      </c>
      <c r="H45" s="70" t="s">
        <v>129</v>
      </c>
      <c r="I45" s="78">
        <v>4</v>
      </c>
      <c r="J45" s="78">
        <v>4</v>
      </c>
      <c r="K45" s="40">
        <v>0.28999999999999998</v>
      </c>
      <c r="M45" s="65" t="s">
        <v>22</v>
      </c>
      <c r="N45" s="66" t="s">
        <v>13</v>
      </c>
      <c r="O45" s="67">
        <v>52</v>
      </c>
      <c r="P45" s="68" t="s">
        <v>23</v>
      </c>
      <c r="Q45" s="67" t="s">
        <v>24</v>
      </c>
      <c r="R45" s="60" t="str">
        <f t="shared" si="2"/>
        <v>24,8</v>
      </c>
      <c r="S45" s="70" t="s">
        <v>228</v>
      </c>
      <c r="T45" s="70" t="s">
        <v>182</v>
      </c>
      <c r="U45" s="78" t="s">
        <v>158</v>
      </c>
      <c r="V45" s="78">
        <f t="shared" si="3"/>
        <v>-4.3209876543209909</v>
      </c>
      <c r="W45" s="41">
        <f t="shared" si="4"/>
        <v>-0.34632034632034664</v>
      </c>
    </row>
    <row r="46" spans="1:23" x14ac:dyDescent="0.25">
      <c r="A46" s="65" t="s">
        <v>16</v>
      </c>
      <c r="B46" s="66" t="s">
        <v>13</v>
      </c>
      <c r="C46" s="67">
        <v>53</v>
      </c>
      <c r="D46" s="68" t="s">
        <v>23</v>
      </c>
      <c r="E46" s="67" t="s">
        <v>24</v>
      </c>
      <c r="F46" s="60">
        <v>62</v>
      </c>
      <c r="G46" s="70" t="s">
        <v>99</v>
      </c>
      <c r="H46" s="70" t="s">
        <v>130</v>
      </c>
      <c r="I46" s="78">
        <v>4</v>
      </c>
      <c r="J46" s="78">
        <v>-3</v>
      </c>
      <c r="K46" s="40">
        <v>-0.34</v>
      </c>
      <c r="M46" s="65" t="s">
        <v>16</v>
      </c>
      <c r="N46" s="66" t="s">
        <v>13</v>
      </c>
      <c r="O46" s="67">
        <v>53</v>
      </c>
      <c r="P46" s="68" t="s">
        <v>23</v>
      </c>
      <c r="Q46" s="67" t="s">
        <v>24</v>
      </c>
      <c r="R46" s="60">
        <f t="shared" si="2"/>
        <v>62</v>
      </c>
      <c r="S46" s="70" t="s">
        <v>229</v>
      </c>
      <c r="T46" s="70" t="s">
        <v>183</v>
      </c>
      <c r="U46" s="78" t="s">
        <v>158</v>
      </c>
      <c r="V46" s="78">
        <f t="shared" si="3"/>
        <v>-0.91097970273293949</v>
      </c>
      <c r="W46" s="41">
        <f t="shared" si="4"/>
        <v>-0.28787878787878801</v>
      </c>
    </row>
    <row r="47" spans="1:23" x14ac:dyDescent="0.25">
      <c r="A47" s="65" t="s">
        <v>27</v>
      </c>
      <c r="B47" s="66" t="s">
        <v>13</v>
      </c>
      <c r="C47" s="67">
        <v>54</v>
      </c>
      <c r="D47" s="68" t="s">
        <v>23</v>
      </c>
      <c r="E47" s="67" t="s">
        <v>24</v>
      </c>
      <c r="F47" s="60">
        <v>93.8</v>
      </c>
      <c r="G47" s="70" t="s">
        <v>100</v>
      </c>
      <c r="H47" s="70" t="s">
        <v>131</v>
      </c>
      <c r="I47" s="78">
        <v>4</v>
      </c>
      <c r="J47" s="78">
        <v>-4</v>
      </c>
      <c r="K47" s="40">
        <v>-0.59</v>
      </c>
      <c r="M47" s="65" t="s">
        <v>27</v>
      </c>
      <c r="N47" s="66" t="s">
        <v>13</v>
      </c>
      <c r="O47" s="67">
        <v>54</v>
      </c>
      <c r="P47" s="68" t="s">
        <v>23</v>
      </c>
      <c r="Q47" s="67" t="s">
        <v>24</v>
      </c>
      <c r="R47" s="60">
        <f t="shared" si="2"/>
        <v>93.8</v>
      </c>
      <c r="S47" s="70" t="s">
        <v>230</v>
      </c>
      <c r="T47" s="70" t="s">
        <v>184</v>
      </c>
      <c r="U47" s="78" t="s">
        <v>158</v>
      </c>
      <c r="V47" s="78">
        <f t="shared" si="3"/>
        <v>-2.0774611128510378</v>
      </c>
      <c r="W47" s="41">
        <f t="shared" si="4"/>
        <v>-0.41372141372141563</v>
      </c>
    </row>
    <row r="48" spans="1:23" x14ac:dyDescent="0.25">
      <c r="A48" s="65" t="s">
        <v>21</v>
      </c>
      <c r="B48" s="66" t="s">
        <v>13</v>
      </c>
      <c r="C48" s="67">
        <v>55</v>
      </c>
      <c r="D48" s="68" t="s">
        <v>23</v>
      </c>
      <c r="E48" s="67" t="s">
        <v>24</v>
      </c>
      <c r="F48" s="60">
        <v>97.6</v>
      </c>
      <c r="G48" s="70" t="s">
        <v>101</v>
      </c>
      <c r="H48" s="70" t="s">
        <v>132</v>
      </c>
      <c r="I48" s="78">
        <v>4</v>
      </c>
      <c r="J48" s="78">
        <v>-4</v>
      </c>
      <c r="K48" s="40">
        <v>-0.54</v>
      </c>
      <c r="M48" s="65" t="s">
        <v>21</v>
      </c>
      <c r="N48" s="66" t="s">
        <v>13</v>
      </c>
      <c r="O48" s="67">
        <v>55</v>
      </c>
      <c r="P48" s="68" t="s">
        <v>23</v>
      </c>
      <c r="Q48" s="67" t="s">
        <v>24</v>
      </c>
      <c r="R48" s="60">
        <f t="shared" si="2"/>
        <v>97.6</v>
      </c>
      <c r="S48" s="70" t="s">
        <v>231</v>
      </c>
      <c r="T48" s="70" t="s">
        <v>185</v>
      </c>
      <c r="U48" s="78" t="s">
        <v>158</v>
      </c>
      <c r="V48" s="78">
        <f t="shared" si="3"/>
        <v>-1.9391138350246226</v>
      </c>
      <c r="W48" s="41">
        <f t="shared" si="4"/>
        <v>-0.34837545126353914</v>
      </c>
    </row>
    <row r="49" spans="1:23" x14ac:dyDescent="0.25">
      <c r="A49" s="65" t="s">
        <v>25</v>
      </c>
      <c r="B49" s="66" t="s">
        <v>13</v>
      </c>
      <c r="C49" s="67">
        <v>56</v>
      </c>
      <c r="D49" s="68" t="s">
        <v>23</v>
      </c>
      <c r="E49" s="67" t="s">
        <v>24</v>
      </c>
      <c r="F49" s="60">
        <v>60.1</v>
      </c>
      <c r="G49" s="70" t="s">
        <v>102</v>
      </c>
      <c r="H49" s="70" t="s">
        <v>133</v>
      </c>
      <c r="I49" s="78">
        <v>4</v>
      </c>
      <c r="J49" s="78">
        <v>-1</v>
      </c>
      <c r="K49" s="40">
        <v>-0.17</v>
      </c>
      <c r="M49" s="65" t="s">
        <v>25</v>
      </c>
      <c r="N49" s="66" t="s">
        <v>13</v>
      </c>
      <c r="O49" s="67">
        <v>56</v>
      </c>
      <c r="P49" s="68" t="s">
        <v>23</v>
      </c>
      <c r="Q49" s="67" t="s">
        <v>24</v>
      </c>
      <c r="R49" s="60">
        <f t="shared" si="2"/>
        <v>60.1</v>
      </c>
      <c r="S49" s="70" t="s">
        <v>232</v>
      </c>
      <c r="T49" s="70" t="s">
        <v>186</v>
      </c>
      <c r="U49" s="78" t="s">
        <v>158</v>
      </c>
      <c r="V49" s="78">
        <f t="shared" si="3"/>
        <v>-0.44724200761967203</v>
      </c>
      <c r="W49" s="41">
        <f t="shared" si="4"/>
        <v>-0.10400616332819569</v>
      </c>
    </row>
    <row r="50" spans="1:23" x14ac:dyDescent="0.25">
      <c r="A50" s="65" t="s">
        <v>19</v>
      </c>
      <c r="B50" s="66" t="s">
        <v>13</v>
      </c>
      <c r="C50" s="67">
        <v>57</v>
      </c>
      <c r="D50" s="68" t="s">
        <v>23</v>
      </c>
      <c r="E50" s="67" t="s">
        <v>24</v>
      </c>
      <c r="F50" s="60">
        <v>174</v>
      </c>
      <c r="G50" s="70" t="s">
        <v>103</v>
      </c>
      <c r="H50" s="70" t="s">
        <v>134</v>
      </c>
      <c r="I50" s="78">
        <v>4</v>
      </c>
      <c r="J50" s="78">
        <v>-3</v>
      </c>
      <c r="K50" s="41">
        <v>-0.35</v>
      </c>
      <c r="M50" s="65" t="s">
        <v>19</v>
      </c>
      <c r="N50" s="66" t="s">
        <v>13</v>
      </c>
      <c r="O50" s="67">
        <v>57</v>
      </c>
      <c r="P50" s="68" t="s">
        <v>23</v>
      </c>
      <c r="Q50" s="67" t="s">
        <v>24</v>
      </c>
      <c r="R50" s="60">
        <f t="shared" si="2"/>
        <v>174</v>
      </c>
      <c r="S50" s="70" t="s">
        <v>233</v>
      </c>
      <c r="T50" s="70" t="s">
        <v>187</v>
      </c>
      <c r="U50" s="78" t="s">
        <v>158</v>
      </c>
      <c r="V50" s="78">
        <f t="shared" si="3"/>
        <v>-0.51457975986278193</v>
      </c>
      <c r="W50" s="41">
        <f t="shared" si="4"/>
        <v>-0.13194546254215009</v>
      </c>
    </row>
    <row r="51" spans="1:23" x14ac:dyDescent="0.25">
      <c r="A51" s="65" t="s">
        <v>17</v>
      </c>
      <c r="B51" s="66" t="s">
        <v>13</v>
      </c>
      <c r="C51" s="67">
        <v>58</v>
      </c>
      <c r="D51" s="68" t="s">
        <v>23</v>
      </c>
      <c r="E51" s="67" t="s">
        <v>24</v>
      </c>
      <c r="F51" s="60">
        <v>60.3</v>
      </c>
      <c r="G51" s="70" t="s">
        <v>104</v>
      </c>
      <c r="H51" s="70" t="s">
        <v>135</v>
      </c>
      <c r="I51" s="78">
        <v>4</v>
      </c>
      <c r="J51" s="78">
        <v>-3</v>
      </c>
      <c r="K51" s="41">
        <v>-0.34</v>
      </c>
      <c r="M51" s="65" t="s">
        <v>17</v>
      </c>
      <c r="N51" s="66" t="s">
        <v>13</v>
      </c>
      <c r="O51" s="67">
        <v>58</v>
      </c>
      <c r="P51" s="68" t="s">
        <v>23</v>
      </c>
      <c r="Q51" s="67" t="s">
        <v>24</v>
      </c>
      <c r="R51" s="60">
        <f t="shared" si="2"/>
        <v>60.3</v>
      </c>
      <c r="S51" s="70" t="s">
        <v>234</v>
      </c>
      <c r="T51" s="70" t="s">
        <v>188</v>
      </c>
      <c r="U51" s="78" t="s">
        <v>158</v>
      </c>
      <c r="V51" s="78">
        <f t="shared" si="3"/>
        <v>-1.1313330054107309</v>
      </c>
      <c r="W51" s="41">
        <f t="shared" si="4"/>
        <v>-0.19686162624821821</v>
      </c>
    </row>
    <row r="52" spans="1:23" x14ac:dyDescent="0.25">
      <c r="A52" s="65" t="s">
        <v>22</v>
      </c>
      <c r="B52" s="66" t="s">
        <v>13</v>
      </c>
      <c r="C52" s="67">
        <v>59</v>
      </c>
      <c r="D52" s="68" t="s">
        <v>18</v>
      </c>
      <c r="E52" s="67" t="s">
        <v>15</v>
      </c>
      <c r="F52" s="60">
        <v>8.44</v>
      </c>
      <c r="G52" s="70">
        <v>8.3640900111655085</v>
      </c>
      <c r="H52" s="70" t="s">
        <v>150</v>
      </c>
      <c r="I52" s="78">
        <v>4</v>
      </c>
      <c r="J52" s="78">
        <f>F52-G52</f>
        <v>7.590998883449096E-2</v>
      </c>
      <c r="K52" s="41">
        <f>(F52-G52)/0.15</f>
        <v>0.50606659222993977</v>
      </c>
      <c r="M52" s="65" t="s">
        <v>22</v>
      </c>
      <c r="N52" s="66" t="s">
        <v>13</v>
      </c>
      <c r="O52" s="67">
        <v>59</v>
      </c>
      <c r="P52" s="68" t="s">
        <v>18</v>
      </c>
      <c r="Q52" s="67" t="s">
        <v>15</v>
      </c>
      <c r="R52" s="60">
        <f t="shared" si="2"/>
        <v>8.44</v>
      </c>
      <c r="S52" s="70">
        <v>8.357999943881671</v>
      </c>
      <c r="T52" s="70">
        <v>7.9409177078829649E-2</v>
      </c>
      <c r="U52" s="78" t="s">
        <v>158</v>
      </c>
      <c r="V52" s="78">
        <f>R52-S52</f>
        <v>8.2000056118328501E-2</v>
      </c>
      <c r="W52" s="41">
        <f t="shared" si="4"/>
        <v>1.0326269473479983</v>
      </c>
    </row>
    <row r="53" spans="1:23" x14ac:dyDescent="0.25">
      <c r="A53" s="65" t="s">
        <v>16</v>
      </c>
      <c r="B53" s="66" t="s">
        <v>13</v>
      </c>
      <c r="C53" s="67">
        <v>60</v>
      </c>
      <c r="D53" s="68" t="s">
        <v>18</v>
      </c>
      <c r="E53" s="67" t="s">
        <v>15</v>
      </c>
      <c r="F53" s="60">
        <v>3.93</v>
      </c>
      <c r="G53" s="70">
        <v>3.866519805982215</v>
      </c>
      <c r="H53" s="70" t="s">
        <v>150</v>
      </c>
      <c r="I53" s="78">
        <v>4</v>
      </c>
      <c r="J53" s="78">
        <f t="shared" ref="J53:J60" si="5">F53-G53</f>
        <v>6.3480194017785152E-2</v>
      </c>
      <c r="K53" s="41">
        <f t="shared" ref="K53:K60" si="6">(F53-G53)/0.15</f>
        <v>0.42320129345190105</v>
      </c>
      <c r="M53" s="65" t="s">
        <v>16</v>
      </c>
      <c r="N53" s="66" t="s">
        <v>13</v>
      </c>
      <c r="O53" s="67">
        <v>60</v>
      </c>
      <c r="P53" s="68" t="s">
        <v>18</v>
      </c>
      <c r="Q53" s="67" t="s">
        <v>15</v>
      </c>
      <c r="R53" s="60">
        <f t="shared" si="2"/>
        <v>3.93</v>
      </c>
      <c r="S53" s="70">
        <v>3.8676923077119292</v>
      </c>
      <c r="T53" s="70">
        <v>5.8353087310310574E-2</v>
      </c>
      <c r="U53" s="78" t="s">
        <v>158</v>
      </c>
      <c r="V53" s="78">
        <f t="shared" ref="V53:V60" si="7">R53-S53</f>
        <v>6.2307692288070982E-2</v>
      </c>
      <c r="W53" s="41">
        <f t="shared" si="4"/>
        <v>1.067770278489818</v>
      </c>
    </row>
    <row r="54" spans="1:23" x14ac:dyDescent="0.25">
      <c r="A54" s="65" t="s">
        <v>12</v>
      </c>
      <c r="B54" s="66" t="s">
        <v>13</v>
      </c>
      <c r="C54" s="67">
        <v>61</v>
      </c>
      <c r="D54" s="68" t="s">
        <v>18</v>
      </c>
      <c r="E54" s="67" t="s">
        <v>15</v>
      </c>
      <c r="F54" s="60">
        <v>16.78</v>
      </c>
      <c r="G54" s="70">
        <v>16.69650626298165</v>
      </c>
      <c r="H54" s="70" t="s">
        <v>150</v>
      </c>
      <c r="I54" s="78">
        <v>4</v>
      </c>
      <c r="J54" s="78">
        <f t="shared" si="5"/>
        <v>8.3493737018351055E-2</v>
      </c>
      <c r="K54" s="41">
        <f t="shared" si="6"/>
        <v>0.55662491345567378</v>
      </c>
      <c r="M54" s="65" t="s">
        <v>12</v>
      </c>
      <c r="N54" s="66" t="s">
        <v>13</v>
      </c>
      <c r="O54" s="67">
        <v>61</v>
      </c>
      <c r="P54" s="68" t="s">
        <v>18</v>
      </c>
      <c r="Q54" s="67" t="s">
        <v>15</v>
      </c>
      <c r="R54" s="60">
        <f t="shared" si="2"/>
        <v>16.78</v>
      </c>
      <c r="S54" s="70">
        <v>16.686669220914499</v>
      </c>
      <c r="T54" s="70">
        <v>0.1133033880030711</v>
      </c>
      <c r="U54" s="78" t="s">
        <v>158</v>
      </c>
      <c r="V54" s="78">
        <f t="shared" si="7"/>
        <v>9.3330779085501803E-2</v>
      </c>
      <c r="W54" s="41">
        <f t="shared" si="4"/>
        <v>0.82372452166189469</v>
      </c>
    </row>
    <row r="55" spans="1:23" x14ac:dyDescent="0.25">
      <c r="A55" s="65" t="s">
        <v>27</v>
      </c>
      <c r="B55" s="66" t="s">
        <v>13</v>
      </c>
      <c r="C55" s="67">
        <v>62</v>
      </c>
      <c r="D55" s="68" t="s">
        <v>18</v>
      </c>
      <c r="E55" s="67" t="s">
        <v>15</v>
      </c>
      <c r="F55" s="60">
        <v>10.15</v>
      </c>
      <c r="G55" s="70">
        <v>10.078694627137128</v>
      </c>
      <c r="H55" s="70" t="s">
        <v>150</v>
      </c>
      <c r="I55" s="78">
        <v>4</v>
      </c>
      <c r="J55" s="78">
        <f t="shared" si="5"/>
        <v>7.1305372862871863E-2</v>
      </c>
      <c r="K55" s="41">
        <f t="shared" si="6"/>
        <v>0.47536915241914579</v>
      </c>
      <c r="M55" s="65" t="s">
        <v>27</v>
      </c>
      <c r="N55" s="66" t="s">
        <v>13</v>
      </c>
      <c r="O55" s="67">
        <v>62</v>
      </c>
      <c r="P55" s="68" t="s">
        <v>18</v>
      </c>
      <c r="Q55" s="67" t="s">
        <v>15</v>
      </c>
      <c r="R55" s="60">
        <f t="shared" si="2"/>
        <v>10.15</v>
      </c>
      <c r="S55" s="70">
        <v>10.070588239999999</v>
      </c>
      <c r="T55" s="70">
        <v>8.4510473000000003E-2</v>
      </c>
      <c r="U55" s="78" t="s">
        <v>158</v>
      </c>
      <c r="V55" s="78">
        <f t="shared" si="7"/>
        <v>7.9411760000001053E-2</v>
      </c>
      <c r="W55" s="41">
        <f t="shared" si="4"/>
        <v>0.93966767882131075</v>
      </c>
    </row>
    <row r="56" spans="1:23" x14ac:dyDescent="0.25">
      <c r="A56" s="65" t="s">
        <v>21</v>
      </c>
      <c r="B56" s="66" t="s">
        <v>13</v>
      </c>
      <c r="C56" s="67">
        <v>63</v>
      </c>
      <c r="D56" s="68" t="s">
        <v>18</v>
      </c>
      <c r="E56" s="67" t="s">
        <v>15</v>
      </c>
      <c r="F56" s="60">
        <v>10.16</v>
      </c>
      <c r="G56" s="70">
        <v>10.100027975374001</v>
      </c>
      <c r="H56" s="70" t="s">
        <v>150</v>
      </c>
      <c r="I56" s="78">
        <v>4</v>
      </c>
      <c r="J56" s="78">
        <f t="shared" si="5"/>
        <v>5.9972024625999154E-2</v>
      </c>
      <c r="K56" s="41">
        <f t="shared" si="6"/>
        <v>0.39981349750666106</v>
      </c>
      <c r="M56" s="65" t="s">
        <v>21</v>
      </c>
      <c r="N56" s="66" t="s">
        <v>13</v>
      </c>
      <c r="O56" s="67">
        <v>63</v>
      </c>
      <c r="P56" s="68" t="s">
        <v>18</v>
      </c>
      <c r="Q56" s="67" t="s">
        <v>15</v>
      </c>
      <c r="R56" s="60">
        <f t="shared" si="2"/>
        <v>10.16</v>
      </c>
      <c r="S56" s="70">
        <v>10.081711761974656</v>
      </c>
      <c r="T56" s="70">
        <v>7.4068248910736573E-2</v>
      </c>
      <c r="U56" s="78" t="s">
        <v>158</v>
      </c>
      <c r="V56" s="78">
        <f t="shared" si="7"/>
        <v>7.8288238025344015E-2</v>
      </c>
      <c r="W56" s="41">
        <f t="shared" si="4"/>
        <v>1.0569743334919821</v>
      </c>
    </row>
    <row r="57" spans="1:23" x14ac:dyDescent="0.25">
      <c r="A57" s="65" t="s">
        <v>25</v>
      </c>
      <c r="B57" s="66" t="s">
        <v>13</v>
      </c>
      <c r="C57" s="67">
        <v>64</v>
      </c>
      <c r="D57" s="68" t="s">
        <v>18</v>
      </c>
      <c r="E57" s="67" t="s">
        <v>15</v>
      </c>
      <c r="F57" s="60">
        <v>4.03</v>
      </c>
      <c r="G57" s="70">
        <v>3.9629151068711499</v>
      </c>
      <c r="H57" s="70" t="s">
        <v>150</v>
      </c>
      <c r="I57" s="78">
        <v>4</v>
      </c>
      <c r="J57" s="78">
        <f t="shared" si="5"/>
        <v>6.7084893128850354E-2</v>
      </c>
      <c r="K57" s="41">
        <f t="shared" si="6"/>
        <v>0.44723262085900239</v>
      </c>
      <c r="M57" s="65" t="s">
        <v>25</v>
      </c>
      <c r="N57" s="66" t="s">
        <v>13</v>
      </c>
      <c r="O57" s="67">
        <v>64</v>
      </c>
      <c r="P57" s="68" t="s">
        <v>18</v>
      </c>
      <c r="Q57" s="67" t="s">
        <v>15</v>
      </c>
      <c r="R57" s="60">
        <f t="shared" si="2"/>
        <v>4.03</v>
      </c>
      <c r="S57" s="70">
        <v>3.9540000097229457</v>
      </c>
      <c r="T57" s="70">
        <v>6.1038150127150408E-2</v>
      </c>
      <c r="U57" s="78" t="s">
        <v>158</v>
      </c>
      <c r="V57" s="78">
        <f t="shared" si="7"/>
        <v>7.5999990277054508E-2</v>
      </c>
      <c r="W57" s="41">
        <f t="shared" si="4"/>
        <v>1.2451227653317907</v>
      </c>
    </row>
    <row r="58" spans="1:23" x14ac:dyDescent="0.25">
      <c r="A58" s="65" t="s">
        <v>20</v>
      </c>
      <c r="B58" s="66" t="s">
        <v>13</v>
      </c>
      <c r="C58" s="67">
        <v>65</v>
      </c>
      <c r="D58" s="68" t="s">
        <v>18</v>
      </c>
      <c r="E58" s="67" t="s">
        <v>15</v>
      </c>
      <c r="F58" s="60">
        <v>9.52</v>
      </c>
      <c r="G58" s="70">
        <v>9.455897539951879</v>
      </c>
      <c r="H58" s="70" t="s">
        <v>150</v>
      </c>
      <c r="I58" s="78">
        <v>4</v>
      </c>
      <c r="J58" s="78">
        <f t="shared" si="5"/>
        <v>6.4102460048120591E-2</v>
      </c>
      <c r="K58" s="41">
        <f t="shared" si="6"/>
        <v>0.42734973365413731</v>
      </c>
      <c r="M58" s="65" t="s">
        <v>20</v>
      </c>
      <c r="N58" s="66" t="s">
        <v>13</v>
      </c>
      <c r="O58" s="67">
        <v>65</v>
      </c>
      <c r="P58" s="68" t="s">
        <v>18</v>
      </c>
      <c r="Q58" s="67" t="s">
        <v>15</v>
      </c>
      <c r="R58" s="60">
        <f t="shared" si="2"/>
        <v>9.52</v>
      </c>
      <c r="S58" s="70">
        <v>9.4352256738739779</v>
      </c>
      <c r="T58" s="70">
        <v>7.3220328884019525E-2</v>
      </c>
      <c r="U58" s="78" t="s">
        <v>158</v>
      </c>
      <c r="V58" s="78">
        <f t="shared" si="7"/>
        <v>8.4774326126021649E-2</v>
      </c>
      <c r="W58" s="41">
        <f t="shared" si="4"/>
        <v>1.1577976692825782</v>
      </c>
    </row>
    <row r="59" spans="1:23" x14ac:dyDescent="0.25">
      <c r="A59" s="65" t="s">
        <v>19</v>
      </c>
      <c r="B59" s="66" t="s">
        <v>13</v>
      </c>
      <c r="C59" s="67">
        <v>66</v>
      </c>
      <c r="D59" s="68" t="s">
        <v>18</v>
      </c>
      <c r="E59" s="67" t="s">
        <v>15</v>
      </c>
      <c r="F59" s="60">
        <v>16.5</v>
      </c>
      <c r="G59" s="70">
        <v>16.399466708811619</v>
      </c>
      <c r="H59" s="70" t="s">
        <v>150</v>
      </c>
      <c r="I59" s="78">
        <v>4</v>
      </c>
      <c r="J59" s="78">
        <f t="shared" si="5"/>
        <v>0.1005332911883805</v>
      </c>
      <c r="K59" s="41">
        <f t="shared" si="6"/>
        <v>0.67022194125587009</v>
      </c>
      <c r="M59" s="65" t="s">
        <v>19</v>
      </c>
      <c r="N59" s="66" t="s">
        <v>13</v>
      </c>
      <c r="O59" s="67">
        <v>66</v>
      </c>
      <c r="P59" s="68" t="s">
        <v>18</v>
      </c>
      <c r="Q59" s="67" t="s">
        <v>15</v>
      </c>
      <c r="R59" s="60">
        <f t="shared" si="2"/>
        <v>16.5</v>
      </c>
      <c r="S59" s="70">
        <v>16.400843843434167</v>
      </c>
      <c r="T59" s="70">
        <v>0.12195036770689485</v>
      </c>
      <c r="U59" s="78" t="s">
        <v>158</v>
      </c>
      <c r="V59" s="78">
        <f t="shared" si="7"/>
        <v>9.9156156565832987E-2</v>
      </c>
      <c r="W59" s="41">
        <f t="shared" si="4"/>
        <v>0.81308616308687753</v>
      </c>
    </row>
    <row r="60" spans="1:23" x14ac:dyDescent="0.25">
      <c r="A60" s="65" t="s">
        <v>17</v>
      </c>
      <c r="B60" s="66" t="s">
        <v>13</v>
      </c>
      <c r="C60" s="67">
        <v>67</v>
      </c>
      <c r="D60" s="68" t="s">
        <v>18</v>
      </c>
      <c r="E60" s="67" t="s">
        <v>15</v>
      </c>
      <c r="F60" s="60">
        <v>10.78</v>
      </c>
      <c r="G60" s="70">
        <v>10.709940607893612</v>
      </c>
      <c r="H60" s="70" t="s">
        <v>150</v>
      </c>
      <c r="I60" s="78">
        <v>4</v>
      </c>
      <c r="J60" s="78">
        <f t="shared" si="5"/>
        <v>7.0059392106387008E-2</v>
      </c>
      <c r="K60" s="41">
        <f t="shared" si="6"/>
        <v>0.46706261404258009</v>
      </c>
      <c r="M60" s="65" t="s">
        <v>17</v>
      </c>
      <c r="N60" s="66" t="s">
        <v>13</v>
      </c>
      <c r="O60" s="67">
        <v>67</v>
      </c>
      <c r="P60" s="68" t="s">
        <v>18</v>
      </c>
      <c r="Q60" s="67" t="s">
        <v>15</v>
      </c>
      <c r="R60" s="60">
        <f t="shared" si="2"/>
        <v>10.78</v>
      </c>
      <c r="S60" s="70">
        <v>10.707333291057745</v>
      </c>
      <c r="T60" s="70">
        <v>7.5038990425411886E-2</v>
      </c>
      <c r="U60" s="78" t="s">
        <v>158</v>
      </c>
      <c r="V60" s="78">
        <f t="shared" si="7"/>
        <v>7.2666708942254132E-2</v>
      </c>
      <c r="W60" s="41">
        <f t="shared" si="4"/>
        <v>0.96838601546064529</v>
      </c>
    </row>
    <row r="61" spans="1:23" x14ac:dyDescent="0.25">
      <c r="A61" s="65" t="s">
        <v>19</v>
      </c>
      <c r="B61" s="66" t="s">
        <v>13</v>
      </c>
      <c r="C61" s="67">
        <v>68</v>
      </c>
      <c r="D61" s="68" t="s">
        <v>14</v>
      </c>
      <c r="E61" s="67" t="s">
        <v>15</v>
      </c>
      <c r="F61" s="60">
        <v>5.31</v>
      </c>
      <c r="G61" s="70" t="s">
        <v>105</v>
      </c>
      <c r="H61" s="70" t="s">
        <v>136</v>
      </c>
      <c r="I61" s="78">
        <v>4</v>
      </c>
      <c r="J61" s="78">
        <v>-10.965794768611682</v>
      </c>
      <c r="K61" s="41">
        <f>(F61-G61)/H61</f>
        <v>-1.4621059691482245</v>
      </c>
      <c r="M61" s="65" t="s">
        <v>19</v>
      </c>
      <c r="N61" s="66" t="s">
        <v>13</v>
      </c>
      <c r="O61" s="67">
        <v>68</v>
      </c>
      <c r="P61" s="68" t="s">
        <v>14</v>
      </c>
      <c r="Q61" s="67" t="s">
        <v>15</v>
      </c>
      <c r="R61" s="60">
        <f t="shared" si="2"/>
        <v>5.31</v>
      </c>
      <c r="S61" s="70" t="s">
        <v>235</v>
      </c>
      <c r="T61" s="70" t="s">
        <v>204</v>
      </c>
      <c r="U61" s="78" t="s">
        <v>158</v>
      </c>
      <c r="V61" s="78">
        <f t="shared" si="3"/>
        <v>-11.529490169943356</v>
      </c>
      <c r="W61" s="99">
        <f t="shared" si="4"/>
        <v>-3.6906666666666674</v>
      </c>
    </row>
    <row r="62" spans="1:23" ht="15.75" thickBot="1" x14ac:dyDescent="0.3">
      <c r="A62" s="122" t="s">
        <v>17</v>
      </c>
      <c r="B62" s="123" t="s">
        <v>13</v>
      </c>
      <c r="C62" s="124">
        <v>69</v>
      </c>
      <c r="D62" s="125" t="s">
        <v>14</v>
      </c>
      <c r="E62" s="124" t="s">
        <v>15</v>
      </c>
      <c r="F62" s="63">
        <v>5.31</v>
      </c>
      <c r="G62" s="126" t="s">
        <v>106</v>
      </c>
      <c r="H62" s="126" t="s">
        <v>137</v>
      </c>
      <c r="I62" s="127">
        <v>4</v>
      </c>
      <c r="J62" s="127">
        <v>-10.786290322580651</v>
      </c>
      <c r="K62" s="43">
        <f>(F62-G62)/H62</f>
        <v>-1.4381720430107534</v>
      </c>
      <c r="M62" s="122" t="s">
        <v>17</v>
      </c>
      <c r="N62" s="123" t="s">
        <v>13</v>
      </c>
      <c r="O62" s="124">
        <v>69</v>
      </c>
      <c r="P62" s="125" t="s">
        <v>14</v>
      </c>
      <c r="Q62" s="124" t="s">
        <v>15</v>
      </c>
      <c r="R62" s="63">
        <f t="shared" si="2"/>
        <v>5.31</v>
      </c>
      <c r="S62" s="126" t="s">
        <v>236</v>
      </c>
      <c r="T62" s="126" t="s">
        <v>205</v>
      </c>
      <c r="U62" s="127" t="s">
        <v>158</v>
      </c>
      <c r="V62" s="127">
        <f t="shared" si="3"/>
        <v>-9.9694811800610399</v>
      </c>
      <c r="W62" s="128">
        <f t="shared" si="4"/>
        <v>-3.1127580730545263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97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2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9"/>
      <c r="K1" s="1"/>
    </row>
    <row r="2" spans="1:23" ht="19.5" thickTop="1" x14ac:dyDescent="0.3">
      <c r="A2" s="131" t="s">
        <v>11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W2" s="9"/>
    </row>
    <row r="3" spans="1:23" s="13" customFormat="1" ht="12.75" x14ac:dyDescent="0.2">
      <c r="A3" s="10"/>
      <c r="B3" s="11"/>
      <c r="C3" s="11"/>
      <c r="D3" s="104">
        <v>42545</v>
      </c>
      <c r="E3" s="11"/>
      <c r="F3" s="50"/>
      <c r="G3" s="11"/>
      <c r="H3" s="50" t="s">
        <v>278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1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8">
        <v>509</v>
      </c>
      <c r="C6" s="8"/>
      <c r="D6" s="6"/>
      <c r="E6" s="6"/>
      <c r="F6" s="53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4"/>
      <c r="G7" s="23"/>
      <c r="H7" s="23"/>
      <c r="I7" s="23"/>
      <c r="J7" s="23"/>
      <c r="K7" s="23"/>
      <c r="W7" s="9"/>
    </row>
    <row r="8" spans="1:23" ht="16.5" thickTop="1" thickBot="1" x14ac:dyDescent="0.3">
      <c r="A8" s="134" t="s">
        <v>71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M8" s="134" t="s">
        <v>68</v>
      </c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5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6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7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5" t="s">
        <v>22</v>
      </c>
      <c r="B14" s="66" t="s">
        <v>13</v>
      </c>
      <c r="C14" s="67">
        <v>1</v>
      </c>
      <c r="D14" s="68" t="s">
        <v>65</v>
      </c>
      <c r="E14" s="67" t="s">
        <v>66</v>
      </c>
      <c r="F14" s="69">
        <v>92.6</v>
      </c>
      <c r="G14" s="70">
        <v>96.675879411824283</v>
      </c>
      <c r="H14" s="70">
        <f>G14*0.04</f>
        <v>3.8670351764729713</v>
      </c>
      <c r="I14" s="67"/>
      <c r="J14" s="71">
        <f>((F14-G14)/G14)*100</f>
        <v>-4.2160251725889903</v>
      </c>
      <c r="K14" s="41">
        <f>(F14-G14)/(G14*0.04)</f>
        <v>-1.0540062931472476</v>
      </c>
      <c r="L14" s="38"/>
      <c r="M14" s="65" t="s">
        <v>22</v>
      </c>
      <c r="N14" s="66" t="s">
        <v>13</v>
      </c>
      <c r="O14" s="67">
        <v>1</v>
      </c>
      <c r="P14" s="68" t="s">
        <v>65</v>
      </c>
      <c r="Q14" s="67" t="s">
        <v>66</v>
      </c>
      <c r="R14" s="69"/>
      <c r="S14" s="70"/>
      <c r="T14" s="67"/>
      <c r="U14" s="67"/>
      <c r="V14" s="71"/>
      <c r="W14" s="73"/>
    </row>
    <row r="15" spans="1:23" x14ac:dyDescent="0.25">
      <c r="A15" s="65" t="s">
        <v>16</v>
      </c>
      <c r="B15" s="66" t="s">
        <v>62</v>
      </c>
      <c r="C15" s="67">
        <v>2</v>
      </c>
      <c r="D15" s="68" t="s">
        <v>63</v>
      </c>
      <c r="E15" s="67" t="s">
        <v>64</v>
      </c>
      <c r="F15" s="69">
        <v>142</v>
      </c>
      <c r="G15" s="70">
        <v>139.93</v>
      </c>
      <c r="H15" s="70">
        <f>1</f>
        <v>1</v>
      </c>
      <c r="I15" s="67"/>
      <c r="J15" s="96">
        <f>F15-G15</f>
        <v>2.0699999999999932</v>
      </c>
      <c r="K15" s="97">
        <f>(F15-G15)/1</f>
        <v>2.0699999999999932</v>
      </c>
      <c r="L15" s="37"/>
      <c r="M15" s="65" t="s">
        <v>16</v>
      </c>
      <c r="N15" s="66" t="s">
        <v>62</v>
      </c>
      <c r="O15" s="67">
        <v>2</v>
      </c>
      <c r="P15" s="68" t="s">
        <v>63</v>
      </c>
      <c r="Q15" s="67" t="s">
        <v>64</v>
      </c>
      <c r="R15" s="69"/>
      <c r="S15" s="70"/>
      <c r="T15" s="67"/>
      <c r="U15" s="67"/>
      <c r="V15" s="71"/>
      <c r="W15" s="73"/>
    </row>
    <row r="16" spans="1:23" x14ac:dyDescent="0.25">
      <c r="A16" s="65" t="s">
        <v>12</v>
      </c>
      <c r="B16" s="66" t="s">
        <v>13</v>
      </c>
      <c r="C16" s="67">
        <v>3</v>
      </c>
      <c r="D16" s="68" t="s">
        <v>61</v>
      </c>
      <c r="E16" s="67" t="s">
        <v>56</v>
      </c>
      <c r="F16" s="69">
        <v>5.2</v>
      </c>
      <c r="G16" s="70">
        <v>5.121428607963689</v>
      </c>
      <c r="H16" s="70">
        <f>((12.5-0.53*G16)/200)*G16</f>
        <v>0.25058235588358801</v>
      </c>
      <c r="I16" s="67"/>
      <c r="J16" s="71">
        <f t="shared" ref="J16:J30" si="0">((F16-G16)/G16)*100</f>
        <v>1.5341694290951291</v>
      </c>
      <c r="K16" s="41">
        <f>(F16-G16)/((12.5-0.53*G16)/2/100*G16)</f>
        <v>0.31355516536372863</v>
      </c>
      <c r="L16" s="38"/>
      <c r="M16" s="65" t="s">
        <v>12</v>
      </c>
      <c r="N16" s="66" t="s">
        <v>13</v>
      </c>
      <c r="O16" s="67">
        <v>3</v>
      </c>
      <c r="P16" s="68" t="s">
        <v>61</v>
      </c>
      <c r="Q16" s="67" t="s">
        <v>56</v>
      </c>
      <c r="R16" s="69"/>
      <c r="S16" s="70"/>
      <c r="T16" s="67"/>
      <c r="U16" s="67"/>
      <c r="V16" s="71"/>
      <c r="W16" s="73"/>
    </row>
    <row r="17" spans="1:23" x14ac:dyDescent="0.25">
      <c r="A17" s="65" t="s">
        <v>27</v>
      </c>
      <c r="B17" s="66" t="s">
        <v>13</v>
      </c>
      <c r="C17" s="67">
        <v>4</v>
      </c>
      <c r="D17" s="68" t="s">
        <v>60</v>
      </c>
      <c r="E17" s="67" t="s">
        <v>56</v>
      </c>
      <c r="F17" s="69">
        <v>5.13</v>
      </c>
      <c r="G17" s="70">
        <v>5.1231518343273814</v>
      </c>
      <c r="H17" s="70">
        <f>((12.5-0.53*G17)/200)*G17</f>
        <v>0.25064327514389545</v>
      </c>
      <c r="I17" s="67"/>
      <c r="J17" s="71">
        <f t="shared" si="0"/>
        <v>0.13367094894070367</v>
      </c>
      <c r="K17" s="41">
        <f t="shared" ref="K17:K20" si="1">(F17-G17)/((12.5-0.53*G17)/2/100*G17)</f>
        <v>2.7322359511488647E-2</v>
      </c>
      <c r="L17" s="38"/>
      <c r="M17" s="65"/>
      <c r="N17" s="66"/>
      <c r="O17" s="67"/>
      <c r="P17" s="68"/>
      <c r="Q17" s="67" t="s">
        <v>56</v>
      </c>
      <c r="R17" s="69"/>
      <c r="S17" s="70"/>
      <c r="T17" s="67"/>
      <c r="U17" s="67"/>
      <c r="V17" s="71"/>
      <c r="W17" s="73"/>
    </row>
    <row r="18" spans="1:23" x14ac:dyDescent="0.25">
      <c r="A18" s="65" t="s">
        <v>21</v>
      </c>
      <c r="B18" s="66" t="s">
        <v>13</v>
      </c>
      <c r="C18" s="67">
        <v>5</v>
      </c>
      <c r="D18" s="68" t="s">
        <v>59</v>
      </c>
      <c r="E18" s="67" t="s">
        <v>56</v>
      </c>
      <c r="F18" s="69"/>
      <c r="G18" s="70"/>
      <c r="H18" s="70"/>
      <c r="I18" s="67"/>
      <c r="J18" s="71"/>
      <c r="K18" s="72"/>
      <c r="L18" s="38"/>
      <c r="M18" s="65"/>
      <c r="N18" s="66"/>
      <c r="O18" s="67"/>
      <c r="P18" s="68"/>
      <c r="Q18" s="67" t="s">
        <v>56</v>
      </c>
      <c r="R18" s="69"/>
      <c r="S18" s="70"/>
      <c r="T18" s="67"/>
      <c r="U18" s="67"/>
      <c r="V18" s="71"/>
      <c r="W18" s="73"/>
    </row>
    <row r="19" spans="1:23" x14ac:dyDescent="0.25">
      <c r="A19" s="65" t="s">
        <v>25</v>
      </c>
      <c r="B19" s="66" t="s">
        <v>13</v>
      </c>
      <c r="C19" s="67">
        <v>6</v>
      </c>
      <c r="D19" s="68" t="s">
        <v>58</v>
      </c>
      <c r="E19" s="67" t="s">
        <v>56</v>
      </c>
      <c r="F19" s="69">
        <v>14.8</v>
      </c>
      <c r="G19" s="70">
        <v>14.212767023057772</v>
      </c>
      <c r="H19" s="70">
        <f>((12.5-0.53*G19)/200)*G19</f>
        <v>0.35299066084405678</v>
      </c>
      <c r="I19" s="67"/>
      <c r="J19" s="71">
        <f t="shared" si="0"/>
        <v>4.1317287196050145</v>
      </c>
      <c r="K19" s="41">
        <f t="shared" si="1"/>
        <v>1.6635935226673171</v>
      </c>
      <c r="L19" s="38"/>
      <c r="M19" s="65" t="s">
        <v>25</v>
      </c>
      <c r="N19" s="66" t="s">
        <v>13</v>
      </c>
      <c r="O19" s="67">
        <v>6</v>
      </c>
      <c r="P19" s="68" t="s">
        <v>58</v>
      </c>
      <c r="Q19" s="67" t="s">
        <v>56</v>
      </c>
      <c r="R19" s="69"/>
      <c r="S19" s="70"/>
      <c r="T19" s="67"/>
      <c r="U19" s="67"/>
      <c r="V19" s="71"/>
      <c r="W19" s="73"/>
    </row>
    <row r="20" spans="1:23" x14ac:dyDescent="0.25">
      <c r="A20" s="65" t="s">
        <v>20</v>
      </c>
      <c r="B20" s="66" t="s">
        <v>13</v>
      </c>
      <c r="C20" s="67">
        <v>7</v>
      </c>
      <c r="D20" s="68" t="s">
        <v>57</v>
      </c>
      <c r="E20" s="67" t="s">
        <v>56</v>
      </c>
      <c r="F20" s="69">
        <v>14.4</v>
      </c>
      <c r="G20" s="70">
        <v>14.100429212985279</v>
      </c>
      <c r="H20" s="70">
        <f>((12.5-0.53*G20)/200)*G20</f>
        <v>0.35439825023699695</v>
      </c>
      <c r="I20" s="67"/>
      <c r="J20" s="71">
        <f t="shared" si="0"/>
        <v>2.1245508380613138</v>
      </c>
      <c r="K20" s="41">
        <f t="shared" si="1"/>
        <v>0.84529420451254744</v>
      </c>
      <c r="L20" s="38"/>
      <c r="M20" s="65"/>
      <c r="N20" s="66"/>
      <c r="O20" s="67"/>
      <c r="P20" s="68"/>
      <c r="Q20" s="67" t="s">
        <v>56</v>
      </c>
      <c r="R20" s="69"/>
      <c r="S20" s="70"/>
      <c r="T20" s="67"/>
      <c r="U20" s="67"/>
      <c r="V20" s="71"/>
      <c r="W20" s="73"/>
    </row>
    <row r="21" spans="1:23" x14ac:dyDescent="0.25">
      <c r="A21" s="65" t="s">
        <v>19</v>
      </c>
      <c r="B21" s="66" t="s">
        <v>13</v>
      </c>
      <c r="C21" s="67">
        <v>8</v>
      </c>
      <c r="D21" s="68" t="s">
        <v>55</v>
      </c>
      <c r="E21" s="67" t="s">
        <v>56</v>
      </c>
      <c r="F21" s="69"/>
      <c r="G21" s="70"/>
      <c r="H21" s="70"/>
      <c r="I21" s="67"/>
      <c r="J21" s="71"/>
      <c r="K21" s="72"/>
      <c r="L21" s="38"/>
      <c r="M21" s="65"/>
      <c r="N21" s="66"/>
      <c r="O21" s="67"/>
      <c r="P21" s="68"/>
      <c r="Q21" s="67" t="s">
        <v>56</v>
      </c>
      <c r="R21" s="69"/>
      <c r="S21" s="70"/>
      <c r="T21" s="67"/>
      <c r="U21" s="67"/>
      <c r="V21" s="71"/>
      <c r="W21" s="73"/>
    </row>
    <row r="22" spans="1:23" x14ac:dyDescent="0.25">
      <c r="A22" s="65" t="s">
        <v>17</v>
      </c>
      <c r="B22" s="66" t="s">
        <v>13</v>
      </c>
      <c r="C22" s="67">
        <v>9</v>
      </c>
      <c r="D22" s="68" t="s">
        <v>53</v>
      </c>
      <c r="E22" s="67" t="s">
        <v>54</v>
      </c>
      <c r="F22" s="69">
        <v>8.48</v>
      </c>
      <c r="G22" s="70">
        <v>8.5148494154827699</v>
      </c>
      <c r="H22" s="70">
        <f>G22*0.075</f>
        <v>0.63861370616120772</v>
      </c>
      <c r="I22" s="67"/>
      <c r="J22" s="71">
        <f t="shared" si="0"/>
        <v>-0.40927811852317486</v>
      </c>
      <c r="K22" s="41">
        <f>(F22-G22)/(G22*0.075)</f>
        <v>-5.4570415803089981E-2</v>
      </c>
      <c r="L22" s="38"/>
      <c r="M22" s="65" t="s">
        <v>17</v>
      </c>
      <c r="N22" s="66" t="s">
        <v>13</v>
      </c>
      <c r="O22" s="67">
        <v>9</v>
      </c>
      <c r="P22" s="68" t="s">
        <v>53</v>
      </c>
      <c r="Q22" s="67" t="s">
        <v>54</v>
      </c>
      <c r="R22" s="69"/>
      <c r="S22" s="70"/>
      <c r="T22" s="67"/>
      <c r="U22" s="67"/>
      <c r="V22" s="71"/>
      <c r="W22" s="73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8">
        <v>5.9</v>
      </c>
      <c r="G23" s="58">
        <v>5.4340480130984172</v>
      </c>
      <c r="H23" s="36">
        <f t="shared" ref="H23:H25" si="2">G23*0.075</f>
        <v>0.4075536009823813</v>
      </c>
      <c r="I23" s="19"/>
      <c r="J23" s="42">
        <f t="shared" si="0"/>
        <v>8.5746755600693323</v>
      </c>
      <c r="K23" s="41">
        <f>(F23-G23)/(G23*0.075)</f>
        <v>1.1432900746759109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6"/>
      <c r="S23" s="36"/>
      <c r="T23" s="19"/>
      <c r="U23" s="19"/>
      <c r="V23" s="42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8">
        <v>13.2</v>
      </c>
      <c r="G24" s="58">
        <v>12.985275323942872</v>
      </c>
      <c r="H24" s="36">
        <f t="shared" si="2"/>
        <v>0.97389564929571537</v>
      </c>
      <c r="I24" s="77"/>
      <c r="J24" s="42">
        <f t="shared" si="0"/>
        <v>1.6536012575814041</v>
      </c>
      <c r="K24" s="41">
        <f t="shared" ref="K24:K25" si="3">(F24-G24)/(G24*0.075)</f>
        <v>0.22048016767752057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6"/>
      <c r="S24" s="36"/>
      <c r="T24" s="19"/>
      <c r="U24" s="19"/>
      <c r="V24" s="42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8">
        <v>19.7</v>
      </c>
      <c r="G25" s="58">
        <v>19.280169255678292</v>
      </c>
      <c r="H25" s="36">
        <f t="shared" si="2"/>
        <v>1.4460126941758717</v>
      </c>
      <c r="I25" s="77"/>
      <c r="J25" s="42">
        <f t="shared" si="0"/>
        <v>2.1775262382515717</v>
      </c>
      <c r="K25" s="41">
        <f t="shared" si="3"/>
        <v>0.29033683176687625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6"/>
      <c r="S25" s="36"/>
      <c r="T25" s="19"/>
      <c r="U25" s="19"/>
      <c r="V25" s="42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8" t="s">
        <v>153</v>
      </c>
      <c r="G26" s="36">
        <v>0</v>
      </c>
      <c r="H26" s="36"/>
      <c r="I26" s="77"/>
      <c r="J26" s="42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6"/>
      <c r="S26" s="36"/>
      <c r="T26" s="19"/>
      <c r="U26" s="19"/>
      <c r="V26" s="42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8" t="s">
        <v>153</v>
      </c>
      <c r="G27" s="36">
        <v>0</v>
      </c>
      <c r="H27" s="36"/>
      <c r="I27" s="77"/>
      <c r="J27" s="42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6"/>
      <c r="S27" s="36"/>
      <c r="T27" s="19"/>
      <c r="U27" s="19"/>
      <c r="V27" s="42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8">
        <v>82</v>
      </c>
      <c r="G28" s="36">
        <v>82.934816887869019</v>
      </c>
      <c r="H28" s="36">
        <f>G28*0.05</f>
        <v>4.1467408443934515</v>
      </c>
      <c r="I28" s="77"/>
      <c r="J28" s="42">
        <f t="shared" si="0"/>
        <v>-1.1271706177791727</v>
      </c>
      <c r="K28" s="41">
        <f>(F28-G28)/(G28*0.05)</f>
        <v>-0.2254341235558345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6"/>
      <c r="S28" s="36"/>
      <c r="T28" s="19"/>
      <c r="U28" s="19"/>
      <c r="V28" s="42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8">
        <v>124</v>
      </c>
      <c r="G29" s="36">
        <v>129.0769402831562</v>
      </c>
      <c r="H29" s="36">
        <f t="shared" ref="H29:H30" si="4">G29*0.05</f>
        <v>6.4538470141578106</v>
      </c>
      <c r="I29" s="77"/>
      <c r="J29" s="42">
        <f t="shared" si="0"/>
        <v>-3.9332666795625277</v>
      </c>
      <c r="K29" s="41">
        <f t="shared" ref="K29:K30" si="5">(F29-G29)/(G29*0.05)</f>
        <v>-0.78665333591250552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6"/>
      <c r="S29" s="36"/>
      <c r="T29" s="19"/>
      <c r="U29" s="19"/>
      <c r="V29" s="42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8">
        <v>179</v>
      </c>
      <c r="G30" s="36">
        <v>181.64039947514215</v>
      </c>
      <c r="H30" s="36">
        <f t="shared" si="4"/>
        <v>9.0820199737571077</v>
      </c>
      <c r="I30" s="77"/>
      <c r="J30" s="42">
        <f t="shared" si="0"/>
        <v>-1.4536410857781066</v>
      </c>
      <c r="K30" s="41">
        <f t="shared" si="5"/>
        <v>-0.2907282171556213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6"/>
      <c r="S30" s="36"/>
      <c r="T30" s="19"/>
      <c r="U30" s="19"/>
      <c r="V30" s="42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8" t="s">
        <v>153</v>
      </c>
      <c r="G31" s="36">
        <v>0</v>
      </c>
      <c r="H31" s="36"/>
      <c r="I31" s="77"/>
      <c r="J31" s="42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6"/>
      <c r="S31" s="36"/>
      <c r="T31" s="19"/>
      <c r="U31" s="19"/>
      <c r="V31" s="42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 t="s">
        <v>153</v>
      </c>
      <c r="G32" s="36">
        <v>0</v>
      </c>
      <c r="H32" s="36"/>
      <c r="I32" s="77"/>
      <c r="J32" s="42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6"/>
      <c r="S32" s="36"/>
      <c r="T32" s="19"/>
      <c r="U32" s="19"/>
      <c r="V32" s="42"/>
      <c r="W32" s="26"/>
    </row>
    <row r="33" spans="1:23" x14ac:dyDescent="0.25">
      <c r="A33" s="65" t="s">
        <v>43</v>
      </c>
      <c r="B33" s="66" t="s">
        <v>13</v>
      </c>
      <c r="C33" s="67">
        <v>30</v>
      </c>
      <c r="D33" s="68" t="s">
        <v>30</v>
      </c>
      <c r="E33" s="67" t="s">
        <v>31</v>
      </c>
      <c r="F33" s="60">
        <v>53.2</v>
      </c>
      <c r="G33" s="70" t="s">
        <v>86</v>
      </c>
      <c r="H33" s="70" t="s">
        <v>117</v>
      </c>
      <c r="I33" s="78">
        <v>4</v>
      </c>
      <c r="J33" s="78">
        <v>1</v>
      </c>
      <c r="K33" s="41">
        <v>0.2</v>
      </c>
      <c r="M33" s="65" t="s">
        <v>43</v>
      </c>
      <c r="N33" s="66" t="s">
        <v>13</v>
      </c>
      <c r="O33" s="67">
        <v>30</v>
      </c>
      <c r="P33" s="68" t="s">
        <v>30</v>
      </c>
      <c r="Q33" s="67" t="s">
        <v>31</v>
      </c>
      <c r="R33" s="69">
        <f t="shared" ref="R33:R78" si="6">F33</f>
        <v>53.2</v>
      </c>
      <c r="S33" s="70" t="s">
        <v>207</v>
      </c>
      <c r="T33" s="70" t="s">
        <v>160</v>
      </c>
      <c r="U33" s="67" t="s">
        <v>158</v>
      </c>
      <c r="V33" s="78">
        <f>((R33-S33)/S33)*100</f>
        <v>0.68130204390613058</v>
      </c>
      <c r="W33" s="41">
        <f>(R33-S33)/T33</f>
        <v>0.17159199237368897</v>
      </c>
    </row>
    <row r="34" spans="1:23" x14ac:dyDescent="0.25">
      <c r="A34" s="65" t="s">
        <v>42</v>
      </c>
      <c r="B34" s="66" t="s">
        <v>13</v>
      </c>
      <c r="C34" s="67">
        <v>31</v>
      </c>
      <c r="D34" s="68" t="s">
        <v>30</v>
      </c>
      <c r="E34" s="67" t="s">
        <v>31</v>
      </c>
      <c r="F34" s="60">
        <v>76</v>
      </c>
      <c r="G34" s="70" t="s">
        <v>87</v>
      </c>
      <c r="H34" s="70" t="s">
        <v>118</v>
      </c>
      <c r="I34" s="78">
        <v>4</v>
      </c>
      <c r="J34" s="78">
        <v>-1</v>
      </c>
      <c r="K34" s="41">
        <v>-0.11</v>
      </c>
      <c r="M34" s="65" t="s">
        <v>42</v>
      </c>
      <c r="N34" s="66" t="s">
        <v>13</v>
      </c>
      <c r="O34" s="67">
        <v>31</v>
      </c>
      <c r="P34" s="68" t="s">
        <v>30</v>
      </c>
      <c r="Q34" s="67" t="s">
        <v>31</v>
      </c>
      <c r="R34" s="69">
        <f t="shared" si="6"/>
        <v>76</v>
      </c>
      <c r="S34" s="70" t="s">
        <v>208</v>
      </c>
      <c r="T34" s="70" t="s">
        <v>161</v>
      </c>
      <c r="U34" s="67" t="s">
        <v>158</v>
      </c>
      <c r="V34" s="78">
        <f t="shared" ref="V34:V88" si="7">((R34-S34)/S34)*100</f>
        <v>-1.5926453450731632</v>
      </c>
      <c r="W34" s="41">
        <f t="shared" ref="W34:W97" si="8">(R34-S34)/T34</f>
        <v>-0.55455365193868533</v>
      </c>
    </row>
    <row r="35" spans="1:23" x14ac:dyDescent="0.25">
      <c r="A35" s="65" t="s">
        <v>41</v>
      </c>
      <c r="B35" s="66" t="s">
        <v>13</v>
      </c>
      <c r="C35" s="67">
        <v>32</v>
      </c>
      <c r="D35" s="68" t="s">
        <v>30</v>
      </c>
      <c r="E35" s="67" t="s">
        <v>31</v>
      </c>
      <c r="F35" s="69">
        <v>96.1</v>
      </c>
      <c r="G35" s="70" t="s">
        <v>88</v>
      </c>
      <c r="H35" s="70" t="s">
        <v>119</v>
      </c>
      <c r="I35" s="78">
        <v>4</v>
      </c>
      <c r="J35" s="78">
        <v>-2.4860476915271468</v>
      </c>
      <c r="K35" s="41">
        <v>-0.33</v>
      </c>
      <c r="M35" s="65" t="s">
        <v>41</v>
      </c>
      <c r="N35" s="66" t="s">
        <v>13</v>
      </c>
      <c r="O35" s="67">
        <v>32</v>
      </c>
      <c r="P35" s="68" t="s">
        <v>30</v>
      </c>
      <c r="Q35" s="67" t="s">
        <v>31</v>
      </c>
      <c r="R35" s="69">
        <f t="shared" si="6"/>
        <v>96.1</v>
      </c>
      <c r="S35" s="70" t="s">
        <v>209</v>
      </c>
      <c r="T35" s="70" t="s">
        <v>162</v>
      </c>
      <c r="U35" s="67" t="s">
        <v>158</v>
      </c>
      <c r="V35" s="78">
        <f t="shared" si="7"/>
        <v>-1.9587839216486449</v>
      </c>
      <c r="W35" s="41">
        <f t="shared" si="8"/>
        <v>-0.81287044877222758</v>
      </c>
    </row>
    <row r="36" spans="1:23" x14ac:dyDescent="0.25">
      <c r="A36" s="65" t="s">
        <v>40</v>
      </c>
      <c r="B36" s="66" t="s">
        <v>13</v>
      </c>
      <c r="C36" s="67">
        <v>33</v>
      </c>
      <c r="D36" s="68" t="s">
        <v>30</v>
      </c>
      <c r="E36" s="67" t="s">
        <v>31</v>
      </c>
      <c r="F36" s="60">
        <v>34.4</v>
      </c>
      <c r="G36" s="70">
        <v>30.241951915797795</v>
      </c>
      <c r="H36" s="70"/>
      <c r="I36" s="78"/>
      <c r="J36" s="78"/>
      <c r="K36" s="72"/>
      <c r="M36" s="65" t="s">
        <v>40</v>
      </c>
      <c r="N36" s="66" t="s">
        <v>13</v>
      </c>
      <c r="O36" s="67">
        <v>33</v>
      </c>
      <c r="P36" s="68" t="s">
        <v>30</v>
      </c>
      <c r="Q36" s="67" t="s">
        <v>31</v>
      </c>
      <c r="R36" s="69">
        <f t="shared" si="6"/>
        <v>34.4</v>
      </c>
      <c r="S36" s="70" t="s">
        <v>210</v>
      </c>
      <c r="T36" s="70" t="s">
        <v>163</v>
      </c>
      <c r="U36" s="67" t="s">
        <v>158</v>
      </c>
      <c r="V36" s="78">
        <f t="shared" si="7"/>
        <v>-1.601830663615567</v>
      </c>
      <c r="W36" s="41">
        <f t="shared" si="8"/>
        <v>-0.24454148471615819</v>
      </c>
    </row>
    <row r="37" spans="1:23" x14ac:dyDescent="0.25">
      <c r="A37" s="65" t="s">
        <v>39</v>
      </c>
      <c r="B37" s="66" t="s">
        <v>13</v>
      </c>
      <c r="C37" s="67">
        <v>34</v>
      </c>
      <c r="D37" s="68" t="s">
        <v>30</v>
      </c>
      <c r="E37" s="67" t="s">
        <v>31</v>
      </c>
      <c r="F37" s="60">
        <v>31.2</v>
      </c>
      <c r="G37" s="70">
        <v>26.30857507937332</v>
      </c>
      <c r="H37" s="70"/>
      <c r="I37" s="78"/>
      <c r="J37" s="78"/>
      <c r="K37" s="72"/>
      <c r="M37" s="65" t="s">
        <v>39</v>
      </c>
      <c r="N37" s="66" t="s">
        <v>13</v>
      </c>
      <c r="O37" s="67">
        <v>34</v>
      </c>
      <c r="P37" s="68" t="s">
        <v>30</v>
      </c>
      <c r="Q37" s="67" t="s">
        <v>31</v>
      </c>
      <c r="R37" s="69">
        <f t="shared" si="6"/>
        <v>31.2</v>
      </c>
      <c r="S37" s="70" t="s">
        <v>211</v>
      </c>
      <c r="T37" s="70" t="s">
        <v>164</v>
      </c>
      <c r="U37" s="67" t="s">
        <v>158</v>
      </c>
      <c r="V37" s="78">
        <f t="shared" si="7"/>
        <v>2.0608439646712431</v>
      </c>
      <c r="W37" s="41">
        <f t="shared" si="8"/>
        <v>0.21148036253776401</v>
      </c>
    </row>
    <row r="38" spans="1:23" x14ac:dyDescent="0.25">
      <c r="A38" s="65" t="s">
        <v>38</v>
      </c>
      <c r="B38" s="66" t="s">
        <v>13</v>
      </c>
      <c r="C38" s="67">
        <v>35</v>
      </c>
      <c r="D38" s="68" t="s">
        <v>30</v>
      </c>
      <c r="E38" s="67" t="s">
        <v>31</v>
      </c>
      <c r="F38" s="60">
        <v>33.5</v>
      </c>
      <c r="G38" s="70">
        <v>24.694212061323526</v>
      </c>
      <c r="H38" s="70"/>
      <c r="I38" s="78"/>
      <c r="J38" s="78"/>
      <c r="K38" s="72"/>
      <c r="M38" s="65" t="s">
        <v>38</v>
      </c>
      <c r="N38" s="66" t="s">
        <v>13</v>
      </c>
      <c r="O38" s="67">
        <v>35</v>
      </c>
      <c r="P38" s="68" t="s">
        <v>30</v>
      </c>
      <c r="Q38" s="67" t="s">
        <v>31</v>
      </c>
      <c r="R38" s="69">
        <f t="shared" si="6"/>
        <v>33.5</v>
      </c>
      <c r="S38" s="70" t="s">
        <v>212</v>
      </c>
      <c r="T38" s="70" t="s">
        <v>165</v>
      </c>
      <c r="U38" s="67" t="s">
        <v>158</v>
      </c>
      <c r="V38" s="78">
        <f t="shared" si="7"/>
        <v>5.7115809403597302</v>
      </c>
      <c r="W38" s="41">
        <f t="shared" si="8"/>
        <v>0.39339274070854136</v>
      </c>
    </row>
    <row r="39" spans="1:23" x14ac:dyDescent="0.25">
      <c r="A39" s="65" t="s">
        <v>37</v>
      </c>
      <c r="B39" s="66" t="s">
        <v>13</v>
      </c>
      <c r="C39" s="67">
        <v>36</v>
      </c>
      <c r="D39" s="68" t="s">
        <v>30</v>
      </c>
      <c r="E39" s="67" t="s">
        <v>31</v>
      </c>
      <c r="F39" s="60">
        <v>170</v>
      </c>
      <c r="G39" s="70">
        <v>192.93104114509083</v>
      </c>
      <c r="H39" s="70"/>
      <c r="I39" s="78"/>
      <c r="J39" s="78"/>
      <c r="K39" s="72"/>
      <c r="M39" s="65" t="s">
        <v>37</v>
      </c>
      <c r="N39" s="66" t="s">
        <v>13</v>
      </c>
      <c r="O39" s="67">
        <v>36</v>
      </c>
      <c r="P39" s="68" t="s">
        <v>30</v>
      </c>
      <c r="Q39" s="67" t="s">
        <v>31</v>
      </c>
      <c r="R39" s="69">
        <f t="shared" si="6"/>
        <v>170</v>
      </c>
      <c r="S39" s="70" t="s">
        <v>213</v>
      </c>
      <c r="T39" s="70" t="s">
        <v>166</v>
      </c>
      <c r="U39" s="67" t="s">
        <v>158</v>
      </c>
      <c r="V39" s="78">
        <f t="shared" si="7"/>
        <v>-7.1038251366120218</v>
      </c>
      <c r="W39" s="41">
        <f t="shared" si="8"/>
        <v>-1.1596788581623549</v>
      </c>
    </row>
    <row r="40" spans="1:23" x14ac:dyDescent="0.25">
      <c r="A40" s="65" t="s">
        <v>36</v>
      </c>
      <c r="B40" s="66" t="s">
        <v>13</v>
      </c>
      <c r="C40" s="67">
        <v>37</v>
      </c>
      <c r="D40" s="68" t="s">
        <v>30</v>
      </c>
      <c r="E40" s="67" t="s">
        <v>31</v>
      </c>
      <c r="F40" s="60">
        <v>150</v>
      </c>
      <c r="G40" s="70">
        <v>176.29020253430878</v>
      </c>
      <c r="H40" s="70"/>
      <c r="I40" s="78"/>
      <c r="J40" s="78"/>
      <c r="K40" s="72"/>
      <c r="M40" s="65" t="s">
        <v>36</v>
      </c>
      <c r="N40" s="66" t="s">
        <v>13</v>
      </c>
      <c r="O40" s="67">
        <v>37</v>
      </c>
      <c r="P40" s="68" t="s">
        <v>30</v>
      </c>
      <c r="Q40" s="67" t="s">
        <v>31</v>
      </c>
      <c r="R40" s="69">
        <f t="shared" si="6"/>
        <v>150</v>
      </c>
      <c r="S40" s="70" t="s">
        <v>214</v>
      </c>
      <c r="T40" s="70" t="s">
        <v>167</v>
      </c>
      <c r="U40" s="67" t="s">
        <v>158</v>
      </c>
      <c r="V40" s="78">
        <f t="shared" si="7"/>
        <v>-6.8322981366459627</v>
      </c>
      <c r="W40" s="41">
        <f t="shared" si="8"/>
        <v>-1.5671748112266704</v>
      </c>
    </row>
    <row r="41" spans="1:23" x14ac:dyDescent="0.25">
      <c r="A41" s="65" t="s">
        <v>35</v>
      </c>
      <c r="B41" s="66" t="s">
        <v>13</v>
      </c>
      <c r="C41" s="67">
        <v>38</v>
      </c>
      <c r="D41" s="68" t="s">
        <v>30</v>
      </c>
      <c r="E41" s="67" t="s">
        <v>31</v>
      </c>
      <c r="F41" s="60">
        <v>180</v>
      </c>
      <c r="G41" s="70">
        <v>214.02387340018916</v>
      </c>
      <c r="H41" s="70"/>
      <c r="I41" s="78"/>
      <c r="J41" s="78"/>
      <c r="K41" s="72"/>
      <c r="M41" s="65" t="s">
        <v>35</v>
      </c>
      <c r="N41" s="66" t="s">
        <v>13</v>
      </c>
      <c r="O41" s="67">
        <v>38</v>
      </c>
      <c r="P41" s="68" t="s">
        <v>30</v>
      </c>
      <c r="Q41" s="67" t="s">
        <v>31</v>
      </c>
      <c r="R41" s="69">
        <f t="shared" si="6"/>
        <v>180</v>
      </c>
      <c r="S41" s="70" t="s">
        <v>215</v>
      </c>
      <c r="T41" s="70" t="s">
        <v>168</v>
      </c>
      <c r="U41" s="67" t="s">
        <v>158</v>
      </c>
      <c r="V41" s="78">
        <f t="shared" si="7"/>
        <v>-7.8812691914022546</v>
      </c>
      <c r="W41" s="41">
        <f t="shared" si="8"/>
        <v>-1.3949275362318847</v>
      </c>
    </row>
    <row r="42" spans="1:23" x14ac:dyDescent="0.25">
      <c r="A42" s="65" t="s">
        <v>34</v>
      </c>
      <c r="B42" s="66" t="s">
        <v>13</v>
      </c>
      <c r="C42" s="67">
        <v>39</v>
      </c>
      <c r="D42" s="68" t="s">
        <v>30</v>
      </c>
      <c r="E42" s="67" t="s">
        <v>31</v>
      </c>
      <c r="F42" s="60">
        <v>90.6</v>
      </c>
      <c r="G42" s="70">
        <v>110.57247603623772</v>
      </c>
      <c r="H42" s="70"/>
      <c r="I42" s="78"/>
      <c r="J42" s="78"/>
      <c r="K42" s="72"/>
      <c r="M42" s="65" t="s">
        <v>34</v>
      </c>
      <c r="N42" s="66" t="s">
        <v>13</v>
      </c>
      <c r="O42" s="67">
        <v>39</v>
      </c>
      <c r="P42" s="68" t="s">
        <v>30</v>
      </c>
      <c r="Q42" s="67" t="s">
        <v>31</v>
      </c>
      <c r="R42" s="69">
        <f t="shared" si="6"/>
        <v>90.6</v>
      </c>
      <c r="S42" s="70" t="s">
        <v>216</v>
      </c>
      <c r="T42" s="70" t="s">
        <v>169</v>
      </c>
      <c r="U42" s="67" t="s">
        <v>158</v>
      </c>
      <c r="V42" s="78">
        <f t="shared" si="7"/>
        <v>-1.8843404808317186</v>
      </c>
      <c r="W42" s="41">
        <f t="shared" si="8"/>
        <v>-0.47256925583922027</v>
      </c>
    </row>
    <row r="43" spans="1:23" x14ac:dyDescent="0.25">
      <c r="A43" s="65" t="s">
        <v>33</v>
      </c>
      <c r="B43" s="66" t="s">
        <v>13</v>
      </c>
      <c r="C43" s="67">
        <v>40</v>
      </c>
      <c r="D43" s="68" t="s">
        <v>30</v>
      </c>
      <c r="E43" s="67" t="s">
        <v>31</v>
      </c>
      <c r="F43" s="60" t="s">
        <v>259</v>
      </c>
      <c r="G43" s="70">
        <v>127.91645230446296</v>
      </c>
      <c r="H43" s="70"/>
      <c r="I43" s="78"/>
      <c r="J43" s="78"/>
      <c r="K43" s="72"/>
      <c r="M43" s="65" t="s">
        <v>33</v>
      </c>
      <c r="N43" s="66" t="s">
        <v>13</v>
      </c>
      <c r="O43" s="67">
        <v>40</v>
      </c>
      <c r="P43" s="68" t="s">
        <v>30</v>
      </c>
      <c r="Q43" s="67" t="s">
        <v>31</v>
      </c>
      <c r="R43" s="69" t="str">
        <f>F43</f>
        <v>105</v>
      </c>
      <c r="S43" s="70" t="s">
        <v>217</v>
      </c>
      <c r="T43" s="70" t="s">
        <v>170</v>
      </c>
      <c r="U43" s="67" t="s">
        <v>158</v>
      </c>
      <c r="V43" s="78">
        <f>((R43-S43)/S43)*100</f>
        <v>-4.6321525885558534</v>
      </c>
      <c r="W43" s="41">
        <f t="shared" si="8"/>
        <v>-1.2378640776699015</v>
      </c>
    </row>
    <row r="44" spans="1:23" x14ac:dyDescent="0.25">
      <c r="A44" s="65" t="s">
        <v>32</v>
      </c>
      <c r="B44" s="66" t="s">
        <v>13</v>
      </c>
      <c r="C44" s="67">
        <v>41</v>
      </c>
      <c r="D44" s="68" t="s">
        <v>30</v>
      </c>
      <c r="E44" s="67" t="s">
        <v>31</v>
      </c>
      <c r="F44" s="60">
        <v>85.8</v>
      </c>
      <c r="G44" s="70">
        <v>104.55454867058305</v>
      </c>
      <c r="H44" s="70"/>
      <c r="I44" s="78"/>
      <c r="J44" s="78"/>
      <c r="K44" s="72"/>
      <c r="M44" s="65" t="s">
        <v>32</v>
      </c>
      <c r="N44" s="66" t="s">
        <v>13</v>
      </c>
      <c r="O44" s="67">
        <v>41</v>
      </c>
      <c r="P44" s="68" t="s">
        <v>30</v>
      </c>
      <c r="Q44" s="67" t="s">
        <v>31</v>
      </c>
      <c r="R44" s="69">
        <f t="shared" si="6"/>
        <v>85.8</v>
      </c>
      <c r="S44" s="70" t="s">
        <v>218</v>
      </c>
      <c r="T44" s="70" t="s">
        <v>171</v>
      </c>
      <c r="U44" s="67" t="s">
        <v>158</v>
      </c>
      <c r="V44" s="78">
        <f t="shared" si="7"/>
        <v>-1.5038457123177618</v>
      </c>
      <c r="W44" s="41">
        <f t="shared" si="8"/>
        <v>-0.4258777633289994</v>
      </c>
    </row>
    <row r="45" spans="1:23" x14ac:dyDescent="0.25">
      <c r="A45" s="65" t="s">
        <v>29</v>
      </c>
      <c r="B45" s="66" t="s">
        <v>13</v>
      </c>
      <c r="C45" s="67">
        <v>42</v>
      </c>
      <c r="D45" s="68" t="s">
        <v>30</v>
      </c>
      <c r="E45" s="67" t="s">
        <v>31</v>
      </c>
      <c r="F45" s="60">
        <v>52.8</v>
      </c>
      <c r="G45" s="70" t="s">
        <v>86</v>
      </c>
      <c r="H45" s="70" t="s">
        <v>117</v>
      </c>
      <c r="I45" s="78">
        <v>4</v>
      </c>
      <c r="J45" s="78">
        <v>1</v>
      </c>
      <c r="K45" s="41">
        <v>0.09</v>
      </c>
      <c r="M45" s="65" t="s">
        <v>29</v>
      </c>
      <c r="N45" s="66" t="s">
        <v>13</v>
      </c>
      <c r="O45" s="67">
        <v>42</v>
      </c>
      <c r="P45" s="68" t="s">
        <v>30</v>
      </c>
      <c r="Q45" s="67" t="s">
        <v>31</v>
      </c>
      <c r="R45" s="69">
        <f t="shared" si="6"/>
        <v>52.8</v>
      </c>
      <c r="S45" s="70" t="s">
        <v>219</v>
      </c>
      <c r="T45" s="70" t="s">
        <v>172</v>
      </c>
      <c r="U45" s="67" t="s">
        <v>158</v>
      </c>
      <c r="V45" s="78">
        <f t="shared" si="7"/>
        <v>-1.0494752623688197</v>
      </c>
      <c r="W45" s="41">
        <f t="shared" si="8"/>
        <v>-0.25225225225225323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7">
        <v>153</v>
      </c>
      <c r="G46" s="36" t="s">
        <v>89</v>
      </c>
      <c r="H46" s="36" t="s">
        <v>120</v>
      </c>
      <c r="I46" s="77">
        <v>4</v>
      </c>
      <c r="J46" s="77">
        <v>3</v>
      </c>
      <c r="K46" s="41">
        <v>0.35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36">
        <f t="shared" si="6"/>
        <v>153</v>
      </c>
      <c r="S46" s="36" t="s">
        <v>220</v>
      </c>
      <c r="T46" s="36" t="s">
        <v>173</v>
      </c>
      <c r="U46" s="19" t="s">
        <v>158</v>
      </c>
      <c r="V46" s="77">
        <f t="shared" si="7"/>
        <v>2.4782317481580631</v>
      </c>
      <c r="W46" s="41">
        <f t="shared" si="8"/>
        <v>0.81749889527176067</v>
      </c>
    </row>
    <row r="47" spans="1:23" x14ac:dyDescent="0.25">
      <c r="A47" s="17" t="s">
        <v>21</v>
      </c>
      <c r="B47" s="18" t="s">
        <v>13</v>
      </c>
      <c r="C47" s="19">
        <v>44</v>
      </c>
      <c r="D47" s="20" t="s">
        <v>28</v>
      </c>
      <c r="E47" s="19" t="s">
        <v>24</v>
      </c>
      <c r="F47" s="57">
        <v>142</v>
      </c>
      <c r="G47" s="36" t="s">
        <v>90</v>
      </c>
      <c r="H47" s="36" t="s">
        <v>121</v>
      </c>
      <c r="I47" s="77">
        <v>4</v>
      </c>
      <c r="J47" s="77">
        <v>2</v>
      </c>
      <c r="K47" s="41">
        <v>0.32</v>
      </c>
      <c r="M47" s="17" t="s">
        <v>21</v>
      </c>
      <c r="N47" s="18" t="s">
        <v>13</v>
      </c>
      <c r="O47" s="19">
        <v>44</v>
      </c>
      <c r="P47" s="20" t="s">
        <v>28</v>
      </c>
      <c r="Q47" s="19" t="s">
        <v>24</v>
      </c>
      <c r="R47" s="36">
        <f t="shared" si="6"/>
        <v>142</v>
      </c>
      <c r="S47" s="36" t="s">
        <v>221</v>
      </c>
      <c r="T47" s="36" t="s">
        <v>174</v>
      </c>
      <c r="U47" s="19" t="s">
        <v>158</v>
      </c>
      <c r="V47" s="77">
        <f t="shared" si="7"/>
        <v>2.2318214542836534</v>
      </c>
      <c r="W47" s="41">
        <f t="shared" si="8"/>
        <v>0.78164397377710393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7">
        <v>81.2</v>
      </c>
      <c r="G48" s="36" t="s">
        <v>91</v>
      </c>
      <c r="H48" s="36" t="s">
        <v>122</v>
      </c>
      <c r="I48" s="77">
        <v>4</v>
      </c>
      <c r="J48" s="77">
        <v>1</v>
      </c>
      <c r="K48" s="40">
        <v>0.16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36">
        <f t="shared" si="6"/>
        <v>81.2</v>
      </c>
      <c r="S48" s="36" t="s">
        <v>222</v>
      </c>
      <c r="T48" s="36" t="s">
        <v>175</v>
      </c>
      <c r="U48" s="19" t="s">
        <v>158</v>
      </c>
      <c r="V48" s="77">
        <f t="shared" si="7"/>
        <v>0.32122559920929716</v>
      </c>
      <c r="W48" s="41">
        <f t="shared" si="8"/>
        <v>8.8555858310628441E-2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7">
        <v>29.8</v>
      </c>
      <c r="G49" s="36" t="s">
        <v>92</v>
      </c>
      <c r="H49" s="36" t="s">
        <v>123</v>
      </c>
      <c r="I49" s="77">
        <v>4</v>
      </c>
      <c r="J49" s="77">
        <v>1</v>
      </c>
      <c r="K49" s="40">
        <v>0.09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36">
        <f t="shared" si="6"/>
        <v>29.8</v>
      </c>
      <c r="S49" s="36" t="s">
        <v>223</v>
      </c>
      <c r="T49" s="36" t="s">
        <v>176</v>
      </c>
      <c r="U49" s="19" t="s">
        <v>158</v>
      </c>
      <c r="V49" s="77">
        <f t="shared" si="7"/>
        <v>-1.9091507570770188</v>
      </c>
      <c r="W49" s="41">
        <f t="shared" si="8"/>
        <v>-0.29307731177362217</v>
      </c>
    </row>
    <row r="50" spans="1:23" x14ac:dyDescent="0.25">
      <c r="A50" s="17" t="s">
        <v>12</v>
      </c>
      <c r="B50" s="18" t="s">
        <v>13</v>
      </c>
      <c r="C50" s="19">
        <v>47</v>
      </c>
      <c r="D50" s="20" t="s">
        <v>26</v>
      </c>
      <c r="E50" s="19" t="s">
        <v>24</v>
      </c>
      <c r="F50" s="57">
        <v>63.5</v>
      </c>
      <c r="G50" s="36" t="s">
        <v>93</v>
      </c>
      <c r="H50" s="36" t="s">
        <v>124</v>
      </c>
      <c r="I50" s="77">
        <v>4</v>
      </c>
      <c r="J50" s="77">
        <v>-1</v>
      </c>
      <c r="K50" s="40">
        <v>-0.17</v>
      </c>
      <c r="M50" s="17" t="s">
        <v>12</v>
      </c>
      <c r="N50" s="18" t="s">
        <v>13</v>
      </c>
      <c r="O50" s="19">
        <v>47</v>
      </c>
      <c r="P50" s="20" t="s">
        <v>26</v>
      </c>
      <c r="Q50" s="19" t="s">
        <v>24</v>
      </c>
      <c r="R50" s="36">
        <f t="shared" si="6"/>
        <v>63.5</v>
      </c>
      <c r="S50" s="36" t="s">
        <v>224</v>
      </c>
      <c r="T50" s="36" t="s">
        <v>177</v>
      </c>
      <c r="U50" s="19" t="s">
        <v>158</v>
      </c>
      <c r="V50" s="77">
        <f t="shared" si="7"/>
        <v>1.2113484220592892</v>
      </c>
      <c r="W50" s="41">
        <f t="shared" si="8"/>
        <v>0.20089875759978801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7">
        <v>103</v>
      </c>
      <c r="G51" s="36" t="s">
        <v>94</v>
      </c>
      <c r="H51" s="36" t="s">
        <v>125</v>
      </c>
      <c r="I51" s="77">
        <v>4</v>
      </c>
      <c r="J51" s="77">
        <v>-5</v>
      </c>
      <c r="K51" s="40">
        <v>-0.63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36">
        <f t="shared" si="6"/>
        <v>103</v>
      </c>
      <c r="S51" s="36" t="s">
        <v>112</v>
      </c>
      <c r="T51" s="36" t="s">
        <v>178</v>
      </c>
      <c r="U51" s="19" t="s">
        <v>158</v>
      </c>
      <c r="V51" s="77">
        <f t="shared" si="7"/>
        <v>-2.4621212121212066</v>
      </c>
      <c r="W51" s="41">
        <f t="shared" si="8"/>
        <v>-0.54564533053515096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7">
        <v>114</v>
      </c>
      <c r="G52" s="36" t="s">
        <v>95</v>
      </c>
      <c r="H52" s="36" t="s">
        <v>126</v>
      </c>
      <c r="I52" s="77">
        <v>4</v>
      </c>
      <c r="J52" s="77">
        <v>-2</v>
      </c>
      <c r="K52" s="40">
        <v>-0.24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36">
        <f t="shared" si="6"/>
        <v>114</v>
      </c>
      <c r="S52" s="36" t="s">
        <v>225</v>
      </c>
      <c r="T52" s="36" t="s">
        <v>179</v>
      </c>
      <c r="U52" s="19" t="s">
        <v>158</v>
      </c>
      <c r="V52" s="77">
        <f t="shared" si="7"/>
        <v>-2.7303754266211628</v>
      </c>
      <c r="W52" s="41">
        <f t="shared" si="8"/>
        <v>-0.75685903500473106</v>
      </c>
    </row>
    <row r="53" spans="1:23" x14ac:dyDescent="0.25">
      <c r="A53" s="17" t="s">
        <v>20</v>
      </c>
      <c r="B53" s="18" t="s">
        <v>13</v>
      </c>
      <c r="C53" s="19">
        <v>50</v>
      </c>
      <c r="D53" s="20" t="s">
        <v>26</v>
      </c>
      <c r="E53" s="19" t="s">
        <v>24</v>
      </c>
      <c r="F53" s="57">
        <v>45.5</v>
      </c>
      <c r="G53" s="36" t="s">
        <v>96</v>
      </c>
      <c r="H53" s="36" t="s">
        <v>127</v>
      </c>
      <c r="I53" s="77">
        <v>4</v>
      </c>
      <c r="J53" s="77">
        <v>-1</v>
      </c>
      <c r="K53" s="40">
        <v>-0.08</v>
      </c>
      <c r="M53" s="17" t="s">
        <v>20</v>
      </c>
      <c r="N53" s="18" t="s">
        <v>13</v>
      </c>
      <c r="O53" s="19">
        <v>50</v>
      </c>
      <c r="P53" s="20" t="s">
        <v>26</v>
      </c>
      <c r="Q53" s="19" t="s">
        <v>24</v>
      </c>
      <c r="R53" s="36">
        <f t="shared" si="6"/>
        <v>45.5</v>
      </c>
      <c r="S53" s="36" t="s">
        <v>226</v>
      </c>
      <c r="T53" s="36" t="s">
        <v>180</v>
      </c>
      <c r="U53" s="19" t="s">
        <v>158</v>
      </c>
      <c r="V53" s="77">
        <f t="shared" si="7"/>
        <v>-1.1728931364031259</v>
      </c>
      <c r="W53" s="41">
        <f t="shared" si="8"/>
        <v>-0.22746419545071572</v>
      </c>
    </row>
    <row r="54" spans="1:23" x14ac:dyDescent="0.25">
      <c r="A54" s="17" t="s">
        <v>19</v>
      </c>
      <c r="B54" s="18" t="s">
        <v>13</v>
      </c>
      <c r="C54" s="19">
        <v>51</v>
      </c>
      <c r="D54" s="20" t="s">
        <v>26</v>
      </c>
      <c r="E54" s="19" t="s">
        <v>24</v>
      </c>
      <c r="F54" s="57">
        <v>112</v>
      </c>
      <c r="G54" s="36" t="s">
        <v>97</v>
      </c>
      <c r="H54" s="36" t="s">
        <v>128</v>
      </c>
      <c r="I54" s="77">
        <v>4</v>
      </c>
      <c r="J54" s="77">
        <v>-1</v>
      </c>
      <c r="K54" s="40">
        <v>-0.19</v>
      </c>
      <c r="M54" s="17" t="s">
        <v>19</v>
      </c>
      <c r="N54" s="18" t="s">
        <v>13</v>
      </c>
      <c r="O54" s="19">
        <v>51</v>
      </c>
      <c r="P54" s="20" t="s">
        <v>26</v>
      </c>
      <c r="Q54" s="19" t="s">
        <v>24</v>
      </c>
      <c r="R54" s="36">
        <f t="shared" si="6"/>
        <v>112</v>
      </c>
      <c r="S54" s="36" t="s">
        <v>227</v>
      </c>
      <c r="T54" s="36" t="s">
        <v>181</v>
      </c>
      <c r="U54" s="19" t="s">
        <v>158</v>
      </c>
      <c r="V54" s="77">
        <f t="shared" si="7"/>
        <v>-0.97259062776303662</v>
      </c>
      <c r="W54" s="41">
        <f t="shared" si="8"/>
        <v>-0.26047833293866784</v>
      </c>
    </row>
    <row r="55" spans="1:23" x14ac:dyDescent="0.25">
      <c r="A55" s="17" t="s">
        <v>22</v>
      </c>
      <c r="B55" s="18" t="s">
        <v>13</v>
      </c>
      <c r="C55" s="19">
        <v>52</v>
      </c>
      <c r="D55" s="20" t="s">
        <v>23</v>
      </c>
      <c r="E55" s="19" t="s">
        <v>24</v>
      </c>
      <c r="F55" s="57">
        <v>24.2</v>
      </c>
      <c r="G55" s="36" t="s">
        <v>98</v>
      </c>
      <c r="H55" s="36" t="s">
        <v>129</v>
      </c>
      <c r="I55" s="77">
        <v>4</v>
      </c>
      <c r="J55" s="77">
        <v>1</v>
      </c>
      <c r="K55" s="40">
        <v>0.09</v>
      </c>
      <c r="M55" s="17" t="s">
        <v>22</v>
      </c>
      <c r="N55" s="18" t="s">
        <v>13</v>
      </c>
      <c r="O55" s="19">
        <v>52</v>
      </c>
      <c r="P55" s="20" t="s">
        <v>23</v>
      </c>
      <c r="Q55" s="19" t="s">
        <v>24</v>
      </c>
      <c r="R55" s="36">
        <f t="shared" si="6"/>
        <v>24.2</v>
      </c>
      <c r="S55" s="36" t="s">
        <v>228</v>
      </c>
      <c r="T55" s="36" t="s">
        <v>182</v>
      </c>
      <c r="U55" s="19" t="s">
        <v>158</v>
      </c>
      <c r="V55" s="77">
        <f t="shared" si="7"/>
        <v>-6.6358024691358111</v>
      </c>
      <c r="W55" s="41">
        <f t="shared" si="8"/>
        <v>-0.53184910327767543</v>
      </c>
    </row>
    <row r="56" spans="1:23" x14ac:dyDescent="0.25">
      <c r="A56" s="17" t="s">
        <v>16</v>
      </c>
      <c r="B56" s="18" t="s">
        <v>13</v>
      </c>
      <c r="C56" s="19">
        <v>53</v>
      </c>
      <c r="D56" s="20" t="s">
        <v>23</v>
      </c>
      <c r="E56" s="19" t="s">
        <v>24</v>
      </c>
      <c r="F56" s="57">
        <v>62.1</v>
      </c>
      <c r="G56" s="36" t="s">
        <v>99</v>
      </c>
      <c r="H56" s="36" t="s">
        <v>130</v>
      </c>
      <c r="I56" s="77">
        <v>4</v>
      </c>
      <c r="J56" s="77">
        <v>-2</v>
      </c>
      <c r="K56" s="40">
        <v>-0.32</v>
      </c>
      <c r="M56" s="17" t="s">
        <v>16</v>
      </c>
      <c r="N56" s="18" t="s">
        <v>13</v>
      </c>
      <c r="O56" s="19">
        <v>53</v>
      </c>
      <c r="P56" s="20" t="s">
        <v>23</v>
      </c>
      <c r="Q56" s="19" t="s">
        <v>24</v>
      </c>
      <c r="R56" s="36">
        <f t="shared" si="6"/>
        <v>62.1</v>
      </c>
      <c r="S56" s="36" t="s">
        <v>229</v>
      </c>
      <c r="T56" s="36" t="s">
        <v>183</v>
      </c>
      <c r="U56" s="19" t="s">
        <v>158</v>
      </c>
      <c r="V56" s="77">
        <f t="shared" si="7"/>
        <v>-0.75115870225347436</v>
      </c>
      <c r="W56" s="41">
        <f t="shared" si="8"/>
        <v>-0.23737373737373679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7">
        <v>96</v>
      </c>
      <c r="G57" s="36" t="s">
        <v>100</v>
      </c>
      <c r="H57" s="36" t="s">
        <v>131</v>
      </c>
      <c r="I57" s="77">
        <v>4</v>
      </c>
      <c r="J57" s="77">
        <v>-2</v>
      </c>
      <c r="K57" s="40">
        <v>-0.28999999999999998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36">
        <f t="shared" si="6"/>
        <v>96</v>
      </c>
      <c r="S57" s="36" t="s">
        <v>230</v>
      </c>
      <c r="T57" s="36" t="s">
        <v>184</v>
      </c>
      <c r="U57" s="19" t="s">
        <v>158</v>
      </c>
      <c r="V57" s="77">
        <f t="shared" si="7"/>
        <v>0.21922956467271504</v>
      </c>
      <c r="W57" s="41">
        <f t="shared" si="8"/>
        <v>4.3659043659042364E-2</v>
      </c>
    </row>
    <row r="58" spans="1:23" x14ac:dyDescent="0.25">
      <c r="A58" s="17" t="s">
        <v>21</v>
      </c>
      <c r="B58" s="18" t="s">
        <v>13</v>
      </c>
      <c r="C58" s="19">
        <v>55</v>
      </c>
      <c r="D58" s="20" t="s">
        <v>23</v>
      </c>
      <c r="E58" s="19" t="s">
        <v>24</v>
      </c>
      <c r="F58" s="57">
        <v>100</v>
      </c>
      <c r="G58" s="36" t="s">
        <v>101</v>
      </c>
      <c r="H58" s="36" t="s">
        <v>132</v>
      </c>
      <c r="I58" s="77">
        <v>4</v>
      </c>
      <c r="J58" s="77">
        <v>-2</v>
      </c>
      <c r="K58" s="40">
        <v>-0.22</v>
      </c>
      <c r="M58" s="17" t="s">
        <v>21</v>
      </c>
      <c r="N58" s="18" t="s">
        <v>13</v>
      </c>
      <c r="O58" s="19">
        <v>55</v>
      </c>
      <c r="P58" s="20" t="s">
        <v>23</v>
      </c>
      <c r="Q58" s="19" t="s">
        <v>24</v>
      </c>
      <c r="R58" s="36">
        <f t="shared" si="6"/>
        <v>100</v>
      </c>
      <c r="S58" s="36" t="s">
        <v>231</v>
      </c>
      <c r="T58" s="36" t="s">
        <v>185</v>
      </c>
      <c r="U58" s="19" t="s">
        <v>158</v>
      </c>
      <c r="V58" s="77">
        <f t="shared" si="7"/>
        <v>0.47221943132723687</v>
      </c>
      <c r="W58" s="41">
        <f t="shared" si="8"/>
        <v>8.4837545126353581E-2</v>
      </c>
    </row>
    <row r="59" spans="1:23" x14ac:dyDescent="0.25">
      <c r="A59" s="17" t="s">
        <v>25</v>
      </c>
      <c r="B59" s="18" t="s">
        <v>13</v>
      </c>
      <c r="C59" s="19">
        <v>56</v>
      </c>
      <c r="D59" s="20" t="s">
        <v>23</v>
      </c>
      <c r="E59" s="19" t="s">
        <v>24</v>
      </c>
      <c r="F59" s="57">
        <v>60</v>
      </c>
      <c r="G59" s="36" t="s">
        <v>102</v>
      </c>
      <c r="H59" s="36" t="s">
        <v>133</v>
      </c>
      <c r="I59" s="77">
        <v>4</v>
      </c>
      <c r="J59" s="77">
        <v>-1</v>
      </c>
      <c r="K59" s="40">
        <v>-0.19</v>
      </c>
      <c r="M59" s="17" t="s">
        <v>25</v>
      </c>
      <c r="N59" s="18" t="s">
        <v>13</v>
      </c>
      <c r="O59" s="19">
        <v>56</v>
      </c>
      <c r="P59" s="20" t="s">
        <v>23</v>
      </c>
      <c r="Q59" s="19" t="s">
        <v>24</v>
      </c>
      <c r="R59" s="36">
        <f t="shared" si="6"/>
        <v>60</v>
      </c>
      <c r="S59" s="36" t="s">
        <v>232</v>
      </c>
      <c r="T59" s="36" t="s">
        <v>186</v>
      </c>
      <c r="U59" s="19" t="s">
        <v>158</v>
      </c>
      <c r="V59" s="77">
        <f t="shared" si="7"/>
        <v>-0.61288719562696281</v>
      </c>
      <c r="W59" s="41">
        <f t="shared" si="8"/>
        <v>-0.14252696456086186</v>
      </c>
    </row>
    <row r="60" spans="1:23" x14ac:dyDescent="0.25">
      <c r="A60" s="17" t="s">
        <v>19</v>
      </c>
      <c r="B60" s="18" t="s">
        <v>13</v>
      </c>
      <c r="C60" s="19">
        <v>57</v>
      </c>
      <c r="D60" s="20" t="s">
        <v>23</v>
      </c>
      <c r="E60" s="19" t="s">
        <v>24</v>
      </c>
      <c r="F60" s="57">
        <v>177</v>
      </c>
      <c r="G60" s="36" t="s">
        <v>103</v>
      </c>
      <c r="H60" s="36" t="s">
        <v>134</v>
      </c>
      <c r="I60" s="77">
        <v>4</v>
      </c>
      <c r="J60" s="77">
        <v>-1</v>
      </c>
      <c r="K60" s="41">
        <v>-0.13</v>
      </c>
      <c r="M60" s="17" t="s">
        <v>19</v>
      </c>
      <c r="N60" s="18" t="s">
        <v>13</v>
      </c>
      <c r="O60" s="19">
        <v>57</v>
      </c>
      <c r="P60" s="20" t="s">
        <v>23</v>
      </c>
      <c r="Q60" s="19" t="s">
        <v>24</v>
      </c>
      <c r="R60" s="36">
        <f t="shared" si="6"/>
        <v>177</v>
      </c>
      <c r="S60" s="36" t="s">
        <v>233</v>
      </c>
      <c r="T60" s="36" t="s">
        <v>187</v>
      </c>
      <c r="U60" s="19" t="s">
        <v>158</v>
      </c>
      <c r="V60" s="77">
        <f t="shared" si="7"/>
        <v>1.2006861063464804</v>
      </c>
      <c r="W60" s="41">
        <f t="shared" si="8"/>
        <v>0.30787274593168074</v>
      </c>
    </row>
    <row r="61" spans="1:23" x14ac:dyDescent="0.25">
      <c r="A61" s="17" t="s">
        <v>17</v>
      </c>
      <c r="B61" s="18" t="s">
        <v>13</v>
      </c>
      <c r="C61" s="19">
        <v>58</v>
      </c>
      <c r="D61" s="20" t="s">
        <v>23</v>
      </c>
      <c r="E61" s="19" t="s">
        <v>24</v>
      </c>
      <c r="F61" s="57">
        <v>60.7</v>
      </c>
      <c r="G61" s="36" t="s">
        <v>104</v>
      </c>
      <c r="H61" s="36" t="s">
        <v>135</v>
      </c>
      <c r="I61" s="77">
        <v>4</v>
      </c>
      <c r="J61" s="77">
        <v>-2</v>
      </c>
      <c r="K61" s="41">
        <v>-0.25</v>
      </c>
      <c r="M61" s="17" t="s">
        <v>17</v>
      </c>
      <c r="N61" s="18" t="s">
        <v>13</v>
      </c>
      <c r="O61" s="19">
        <v>58</v>
      </c>
      <c r="P61" s="20" t="s">
        <v>23</v>
      </c>
      <c r="Q61" s="19" t="s">
        <v>24</v>
      </c>
      <c r="R61" s="36">
        <f t="shared" si="6"/>
        <v>60.7</v>
      </c>
      <c r="S61" s="36" t="s">
        <v>234</v>
      </c>
      <c r="T61" s="36" t="s">
        <v>188</v>
      </c>
      <c r="U61" s="19" t="s">
        <v>158</v>
      </c>
      <c r="V61" s="77">
        <f t="shared" si="7"/>
        <v>-0.47548778488276627</v>
      </c>
      <c r="W61" s="41">
        <f t="shared" si="8"/>
        <v>-8.2738944365192343E-2</v>
      </c>
    </row>
    <row r="62" spans="1:23" x14ac:dyDescent="0.25">
      <c r="A62" s="17" t="s">
        <v>22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8.34</v>
      </c>
      <c r="G62" s="36">
        <v>8.3640900111655085</v>
      </c>
      <c r="H62" s="36" t="s">
        <v>150</v>
      </c>
      <c r="I62" s="77">
        <v>4</v>
      </c>
      <c r="J62" s="36">
        <f>F62-G62</f>
        <v>-2.4090011165508685E-2</v>
      </c>
      <c r="K62" s="41">
        <f>(F62-G62)/0.15</f>
        <v>-0.16060007443672458</v>
      </c>
      <c r="M62" s="17" t="s">
        <v>22</v>
      </c>
      <c r="N62" s="18" t="s">
        <v>13</v>
      </c>
      <c r="O62" s="19">
        <v>59</v>
      </c>
      <c r="P62" s="20" t="s">
        <v>18</v>
      </c>
      <c r="Q62" s="19" t="s">
        <v>15</v>
      </c>
      <c r="R62" s="36">
        <f t="shared" si="6"/>
        <v>8.34</v>
      </c>
      <c r="S62" s="36">
        <v>8.357999943881671</v>
      </c>
      <c r="T62" s="36">
        <v>7.9409177078829649E-2</v>
      </c>
      <c r="U62" s="19" t="s">
        <v>158</v>
      </c>
      <c r="V62" s="36">
        <f>R62-S62</f>
        <v>-1.7999943881671143E-2</v>
      </c>
      <c r="W62" s="41">
        <f t="shared" si="8"/>
        <v>-0.22667334612726894</v>
      </c>
    </row>
    <row r="63" spans="1:23" x14ac:dyDescent="0.25">
      <c r="A63" s="17" t="s">
        <v>16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3.84</v>
      </c>
      <c r="G63" s="36">
        <v>3.866519805982215</v>
      </c>
      <c r="H63" s="36" t="s">
        <v>150</v>
      </c>
      <c r="I63" s="77">
        <v>4</v>
      </c>
      <c r="J63" s="36">
        <f t="shared" ref="J63:J70" si="9">F63-G63</f>
        <v>-2.651980598221515E-2</v>
      </c>
      <c r="K63" s="41">
        <f t="shared" ref="K63:K70" si="10">(F63-G63)/0.15</f>
        <v>-0.17679870654810101</v>
      </c>
      <c r="M63" s="17" t="s">
        <v>16</v>
      </c>
      <c r="N63" s="18" t="s">
        <v>13</v>
      </c>
      <c r="O63" s="19">
        <v>60</v>
      </c>
      <c r="P63" s="20" t="s">
        <v>18</v>
      </c>
      <c r="Q63" s="19" t="s">
        <v>15</v>
      </c>
      <c r="R63" s="36">
        <f t="shared" si="6"/>
        <v>3.84</v>
      </c>
      <c r="S63" s="36">
        <v>3.8676923077119292</v>
      </c>
      <c r="T63" s="36">
        <v>5.8353087310310574E-2</v>
      </c>
      <c r="U63" s="19" t="s">
        <v>158</v>
      </c>
      <c r="V63" s="36">
        <f t="shared" ref="V63:V70" si="11">R63-S63</f>
        <v>-2.769230771192932E-2</v>
      </c>
      <c r="W63" s="41">
        <f t="shared" si="8"/>
        <v>-0.47456456870339897</v>
      </c>
    </row>
    <row r="64" spans="1:23" x14ac:dyDescent="0.25">
      <c r="A64" s="17" t="s">
        <v>12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16.7</v>
      </c>
      <c r="G64" s="36">
        <v>16.69650626298165</v>
      </c>
      <c r="H64" s="36" t="s">
        <v>150</v>
      </c>
      <c r="I64" s="77">
        <v>4</v>
      </c>
      <c r="J64" s="36">
        <f t="shared" si="9"/>
        <v>3.4937370183492078E-3</v>
      </c>
      <c r="K64" s="41">
        <f t="shared" si="10"/>
        <v>2.3291580122328053E-2</v>
      </c>
      <c r="M64" s="17" t="s">
        <v>12</v>
      </c>
      <c r="N64" s="18" t="s">
        <v>13</v>
      </c>
      <c r="O64" s="19">
        <v>61</v>
      </c>
      <c r="P64" s="20" t="s">
        <v>18</v>
      </c>
      <c r="Q64" s="19" t="s">
        <v>15</v>
      </c>
      <c r="R64" s="36">
        <f t="shared" si="6"/>
        <v>16.7</v>
      </c>
      <c r="S64" s="36">
        <v>16.686669220914499</v>
      </c>
      <c r="T64" s="36">
        <v>0.1133033880030711</v>
      </c>
      <c r="U64" s="19" t="s">
        <v>158</v>
      </c>
      <c r="V64" s="36">
        <f t="shared" si="11"/>
        <v>1.3330779085499955E-2</v>
      </c>
      <c r="W64" s="41">
        <f t="shared" si="8"/>
        <v>0.11765560871964943</v>
      </c>
    </row>
    <row r="65" spans="1:23" x14ac:dyDescent="0.25">
      <c r="A65" s="17" t="s">
        <v>27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10.09</v>
      </c>
      <c r="G65" s="36">
        <v>10.078694627137128</v>
      </c>
      <c r="H65" s="36" t="s">
        <v>150</v>
      </c>
      <c r="I65" s="77">
        <v>4</v>
      </c>
      <c r="J65" s="36">
        <f t="shared" si="9"/>
        <v>1.1305372862871366E-2</v>
      </c>
      <c r="K65" s="41">
        <f t="shared" si="10"/>
        <v>7.5369152419142438E-2</v>
      </c>
      <c r="M65" s="17" t="s">
        <v>27</v>
      </c>
      <c r="N65" s="18" t="s">
        <v>13</v>
      </c>
      <c r="O65" s="19">
        <v>62</v>
      </c>
      <c r="P65" s="20" t="s">
        <v>18</v>
      </c>
      <c r="Q65" s="19" t="s">
        <v>15</v>
      </c>
      <c r="R65" s="36">
        <f t="shared" si="6"/>
        <v>10.09</v>
      </c>
      <c r="S65" s="36">
        <v>10.070588239999999</v>
      </c>
      <c r="T65" s="36">
        <v>8.4510473000000003E-2</v>
      </c>
      <c r="U65" s="19" t="s">
        <v>158</v>
      </c>
      <c r="V65" s="36">
        <f t="shared" si="11"/>
        <v>1.9411760000000555E-2</v>
      </c>
      <c r="W65" s="41">
        <f t="shared" si="8"/>
        <v>0.22969650163951341</v>
      </c>
    </row>
    <row r="66" spans="1:23" x14ac:dyDescent="0.25">
      <c r="A66" s="17" t="s">
        <v>21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10.09</v>
      </c>
      <c r="G66" s="36">
        <v>10.100027975374001</v>
      </c>
      <c r="H66" s="36" t="s">
        <v>150</v>
      </c>
      <c r="I66" s="77">
        <v>4</v>
      </c>
      <c r="J66" s="36">
        <f t="shared" si="9"/>
        <v>-1.002797537400113E-2</v>
      </c>
      <c r="K66" s="41">
        <f t="shared" si="10"/>
        <v>-6.6853169160007539E-2</v>
      </c>
      <c r="M66" s="17" t="s">
        <v>21</v>
      </c>
      <c r="N66" s="18" t="s">
        <v>13</v>
      </c>
      <c r="O66" s="19">
        <v>63</v>
      </c>
      <c r="P66" s="20" t="s">
        <v>18</v>
      </c>
      <c r="Q66" s="19" t="s">
        <v>15</v>
      </c>
      <c r="R66" s="36">
        <f t="shared" si="6"/>
        <v>10.09</v>
      </c>
      <c r="S66" s="36">
        <v>10.081711761974656</v>
      </c>
      <c r="T66" s="36">
        <v>7.4068248910736573E-2</v>
      </c>
      <c r="U66" s="19" t="s">
        <v>158</v>
      </c>
      <c r="V66" s="36">
        <f t="shared" si="11"/>
        <v>8.2882380253437304E-3</v>
      </c>
      <c r="W66" s="41">
        <f t="shared" si="8"/>
        <v>0.1119000131261684</v>
      </c>
    </row>
    <row r="67" spans="1:23" x14ac:dyDescent="0.25">
      <c r="A67" s="17" t="s">
        <v>25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3.94</v>
      </c>
      <c r="G67" s="36">
        <v>3.9629151068711499</v>
      </c>
      <c r="H67" s="36" t="s">
        <v>150</v>
      </c>
      <c r="I67" s="77">
        <v>4</v>
      </c>
      <c r="J67" s="36">
        <f t="shared" si="9"/>
        <v>-2.2915106871149948E-2</v>
      </c>
      <c r="K67" s="41">
        <f t="shared" si="10"/>
        <v>-0.15276737914099967</v>
      </c>
      <c r="M67" s="17" t="s">
        <v>25</v>
      </c>
      <c r="N67" s="18" t="s">
        <v>13</v>
      </c>
      <c r="O67" s="19">
        <v>64</v>
      </c>
      <c r="P67" s="20" t="s">
        <v>18</v>
      </c>
      <c r="Q67" s="19" t="s">
        <v>15</v>
      </c>
      <c r="R67" s="36">
        <f t="shared" si="6"/>
        <v>3.94</v>
      </c>
      <c r="S67" s="36">
        <v>3.9540000097229457</v>
      </c>
      <c r="T67" s="36">
        <v>6.1038150127150408E-2</v>
      </c>
      <c r="U67" s="19" t="s">
        <v>158</v>
      </c>
      <c r="V67" s="36">
        <f t="shared" si="11"/>
        <v>-1.4000009722945794E-2</v>
      </c>
      <c r="W67" s="41">
        <f t="shared" si="8"/>
        <v>-0.22936490856590433</v>
      </c>
    </row>
    <row r="68" spans="1:23" x14ac:dyDescent="0.25">
      <c r="A68" s="17" t="s">
        <v>20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9.44</v>
      </c>
      <c r="G68" s="36">
        <v>9.455897539951879</v>
      </c>
      <c r="H68" s="36" t="s">
        <v>150</v>
      </c>
      <c r="I68" s="77">
        <v>4</v>
      </c>
      <c r="J68" s="36">
        <f t="shared" si="9"/>
        <v>-1.589753995187948E-2</v>
      </c>
      <c r="K68" s="41">
        <f t="shared" si="10"/>
        <v>-0.10598359967919654</v>
      </c>
      <c r="M68" s="17" t="s">
        <v>20</v>
      </c>
      <c r="N68" s="18" t="s">
        <v>13</v>
      </c>
      <c r="O68" s="19">
        <v>65</v>
      </c>
      <c r="P68" s="20" t="s">
        <v>18</v>
      </c>
      <c r="Q68" s="19" t="s">
        <v>15</v>
      </c>
      <c r="R68" s="36">
        <f t="shared" si="6"/>
        <v>9.44</v>
      </c>
      <c r="S68" s="36">
        <v>9.4352256738739779</v>
      </c>
      <c r="T68" s="36">
        <v>7.3220328884019525E-2</v>
      </c>
      <c r="U68" s="19" t="s">
        <v>158</v>
      </c>
      <c r="V68" s="36">
        <f t="shared" si="11"/>
        <v>4.7743261260215775E-3</v>
      </c>
      <c r="W68" s="41">
        <f t="shared" si="8"/>
        <v>6.5204925992398577E-2</v>
      </c>
    </row>
    <row r="69" spans="1:23" x14ac:dyDescent="0.25">
      <c r="A69" s="17" t="s">
        <v>19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16.41</v>
      </c>
      <c r="G69" s="36">
        <v>16.399466708811619</v>
      </c>
      <c r="H69" s="36" t="s">
        <v>150</v>
      </c>
      <c r="I69" s="77">
        <v>4</v>
      </c>
      <c r="J69" s="36">
        <f t="shared" si="9"/>
        <v>1.0533291188380645E-2</v>
      </c>
      <c r="K69" s="41">
        <f t="shared" si="10"/>
        <v>7.0221941255870973E-2</v>
      </c>
      <c r="M69" s="17" t="s">
        <v>19</v>
      </c>
      <c r="N69" s="18" t="s">
        <v>13</v>
      </c>
      <c r="O69" s="19">
        <v>66</v>
      </c>
      <c r="P69" s="20" t="s">
        <v>18</v>
      </c>
      <c r="Q69" s="19" t="s">
        <v>15</v>
      </c>
      <c r="R69" s="36">
        <f t="shared" si="6"/>
        <v>16.41</v>
      </c>
      <c r="S69" s="36">
        <v>16.400843843434167</v>
      </c>
      <c r="T69" s="36">
        <v>0.12195036770689485</v>
      </c>
      <c r="U69" s="19" t="s">
        <v>158</v>
      </c>
      <c r="V69" s="36">
        <f t="shared" si="11"/>
        <v>9.156156565833129E-3</v>
      </c>
      <c r="W69" s="41">
        <f t="shared" si="8"/>
        <v>7.5081008265918139E-2</v>
      </c>
    </row>
    <row r="70" spans="1:23" x14ac:dyDescent="0.25">
      <c r="A70" s="17" t="s">
        <v>17</v>
      </c>
      <c r="B70" s="18" t="s">
        <v>13</v>
      </c>
      <c r="C70" s="19">
        <v>67</v>
      </c>
      <c r="D70" s="20" t="s">
        <v>18</v>
      </c>
      <c r="E70" s="19" t="s">
        <v>15</v>
      </c>
      <c r="F70" s="58">
        <v>10.7</v>
      </c>
      <c r="G70" s="36">
        <v>10.709940607893612</v>
      </c>
      <c r="H70" s="36" t="s">
        <v>150</v>
      </c>
      <c r="I70" s="77">
        <v>4</v>
      </c>
      <c r="J70" s="36">
        <f t="shared" si="9"/>
        <v>-9.9406078936130626E-3</v>
      </c>
      <c r="K70" s="41">
        <f t="shared" si="10"/>
        <v>-6.627071929075376E-2</v>
      </c>
      <c r="M70" s="17" t="s">
        <v>17</v>
      </c>
      <c r="N70" s="18" t="s">
        <v>13</v>
      </c>
      <c r="O70" s="19">
        <v>67</v>
      </c>
      <c r="P70" s="20" t="s">
        <v>18</v>
      </c>
      <c r="Q70" s="19" t="s">
        <v>15</v>
      </c>
      <c r="R70" s="36">
        <f t="shared" si="6"/>
        <v>10.7</v>
      </c>
      <c r="S70" s="36">
        <v>10.707333291057745</v>
      </c>
      <c r="T70" s="36">
        <v>7.5038990425411886E-2</v>
      </c>
      <c r="U70" s="19" t="s">
        <v>158</v>
      </c>
      <c r="V70" s="36">
        <f t="shared" si="11"/>
        <v>-7.3332910577459387E-3</v>
      </c>
      <c r="W70" s="41">
        <f t="shared" si="8"/>
        <v>-9.7726408846547139E-2</v>
      </c>
    </row>
    <row r="71" spans="1:23" x14ac:dyDescent="0.25">
      <c r="A71" s="75" t="s">
        <v>19</v>
      </c>
      <c r="B71" s="57" t="s">
        <v>13</v>
      </c>
      <c r="C71" s="57">
        <v>68</v>
      </c>
      <c r="D71" s="76" t="s">
        <v>14</v>
      </c>
      <c r="E71" s="57" t="s">
        <v>15</v>
      </c>
      <c r="F71" s="57">
        <v>6.07</v>
      </c>
      <c r="G71" s="58" t="s">
        <v>105</v>
      </c>
      <c r="H71" s="58" t="s">
        <v>136</v>
      </c>
      <c r="I71" s="77">
        <v>4</v>
      </c>
      <c r="J71" s="42">
        <v>1.7773306505700848</v>
      </c>
      <c r="K71" s="41">
        <f>(F71-G71)/H71</f>
        <v>0.23697742007601136</v>
      </c>
      <c r="M71" s="75" t="s">
        <v>19</v>
      </c>
      <c r="N71" s="57" t="s">
        <v>13</v>
      </c>
      <c r="O71" s="57">
        <v>68</v>
      </c>
      <c r="P71" s="76" t="s">
        <v>14</v>
      </c>
      <c r="Q71" s="57" t="s">
        <v>15</v>
      </c>
      <c r="R71" s="36">
        <f t="shared" si="6"/>
        <v>6.07</v>
      </c>
      <c r="S71" s="58" t="s">
        <v>235</v>
      </c>
      <c r="T71" s="36" t="s">
        <v>204</v>
      </c>
      <c r="U71" s="57" t="s">
        <v>158</v>
      </c>
      <c r="V71" s="77">
        <f t="shared" si="7"/>
        <v>1.1329556814395287</v>
      </c>
      <c r="W71" s="41">
        <f t="shared" si="8"/>
        <v>0.36266666666666936</v>
      </c>
    </row>
    <row r="72" spans="1:23" x14ac:dyDescent="0.25">
      <c r="A72" s="75" t="s">
        <v>17</v>
      </c>
      <c r="B72" s="57" t="s">
        <v>13</v>
      </c>
      <c r="C72" s="57">
        <v>69</v>
      </c>
      <c r="D72" s="76" t="s">
        <v>14</v>
      </c>
      <c r="E72" s="57" t="s">
        <v>15</v>
      </c>
      <c r="F72" s="57">
        <v>5.96</v>
      </c>
      <c r="G72" s="58" t="s">
        <v>106</v>
      </c>
      <c r="H72" s="58" t="s">
        <v>137</v>
      </c>
      <c r="I72" s="77">
        <v>4</v>
      </c>
      <c r="J72" s="42">
        <v>0.13440860215053776</v>
      </c>
      <c r="K72" s="41">
        <f>(F72-G72)/H72</f>
        <v>1.7921146953405034E-2</v>
      </c>
      <c r="M72" s="75" t="s">
        <v>17</v>
      </c>
      <c r="N72" s="57" t="s">
        <v>13</v>
      </c>
      <c r="O72" s="57">
        <v>69</v>
      </c>
      <c r="P72" s="76" t="s">
        <v>14</v>
      </c>
      <c r="Q72" s="57" t="s">
        <v>15</v>
      </c>
      <c r="R72" s="36">
        <f t="shared" si="6"/>
        <v>5.96</v>
      </c>
      <c r="S72" s="58" t="s">
        <v>236</v>
      </c>
      <c r="T72" s="36" t="s">
        <v>205</v>
      </c>
      <c r="U72" s="57" t="s">
        <v>158</v>
      </c>
      <c r="V72" s="77">
        <f t="shared" si="7"/>
        <v>1.0512037978975972</v>
      </c>
      <c r="W72" s="41">
        <f t="shared" si="8"/>
        <v>0.32821598729486645</v>
      </c>
    </row>
    <row r="73" spans="1:23" x14ac:dyDescent="0.25">
      <c r="A73" s="59" t="s">
        <v>22</v>
      </c>
      <c r="B73" s="60" t="s">
        <v>13</v>
      </c>
      <c r="C73" s="60">
        <v>70</v>
      </c>
      <c r="D73" s="61" t="s">
        <v>28</v>
      </c>
      <c r="E73" s="60" t="s">
        <v>24</v>
      </c>
      <c r="F73" s="60">
        <v>28.7</v>
      </c>
      <c r="G73" s="69" t="s">
        <v>107</v>
      </c>
      <c r="H73" s="69" t="s">
        <v>138</v>
      </c>
      <c r="I73" s="87">
        <v>4</v>
      </c>
      <c r="J73" s="87">
        <v>-3</v>
      </c>
      <c r="K73" s="41">
        <v>-0.34</v>
      </c>
      <c r="M73" s="59" t="s">
        <v>22</v>
      </c>
      <c r="N73" s="60" t="s">
        <v>13</v>
      </c>
      <c r="O73" s="60">
        <v>70</v>
      </c>
      <c r="P73" s="61" t="s">
        <v>28</v>
      </c>
      <c r="Q73" s="60" t="s">
        <v>24</v>
      </c>
      <c r="R73" s="69">
        <f t="shared" si="6"/>
        <v>28.7</v>
      </c>
      <c r="S73" s="69" t="s">
        <v>237</v>
      </c>
      <c r="T73" s="69" t="s">
        <v>206</v>
      </c>
      <c r="U73" s="60" t="s">
        <v>159</v>
      </c>
      <c r="V73" s="78">
        <f t="shared" si="7"/>
        <v>1.773049645390071</v>
      </c>
      <c r="W73" s="41">
        <f t="shared" si="8"/>
        <v>0.24073182474723159</v>
      </c>
    </row>
    <row r="74" spans="1:23" x14ac:dyDescent="0.25">
      <c r="A74" s="59" t="s">
        <v>16</v>
      </c>
      <c r="B74" s="60" t="s">
        <v>13</v>
      </c>
      <c r="C74" s="60">
        <v>71</v>
      </c>
      <c r="D74" s="61" t="s">
        <v>28</v>
      </c>
      <c r="E74" s="60" t="s">
        <v>24</v>
      </c>
      <c r="F74" s="60">
        <v>83.6</v>
      </c>
      <c r="G74" s="69" t="s">
        <v>108</v>
      </c>
      <c r="H74" s="69" t="s">
        <v>139</v>
      </c>
      <c r="I74" s="87">
        <v>4</v>
      </c>
      <c r="J74" s="87">
        <v>2</v>
      </c>
      <c r="K74" s="41">
        <v>0.26</v>
      </c>
      <c r="M74" s="59" t="s">
        <v>16</v>
      </c>
      <c r="N74" s="60" t="s">
        <v>13</v>
      </c>
      <c r="O74" s="60">
        <v>71</v>
      </c>
      <c r="P74" s="61" t="s">
        <v>28</v>
      </c>
      <c r="Q74" s="60" t="s">
        <v>24</v>
      </c>
      <c r="R74" s="69">
        <f t="shared" si="6"/>
        <v>83.6</v>
      </c>
      <c r="S74" s="69" t="s">
        <v>238</v>
      </c>
      <c r="T74" s="69" t="s">
        <v>189</v>
      </c>
      <c r="U74" s="60" t="s">
        <v>159</v>
      </c>
      <c r="V74" s="78">
        <f t="shared" si="7"/>
        <v>1.6042780748663019</v>
      </c>
      <c r="W74" s="41">
        <f t="shared" si="8"/>
        <v>0.26944274341702251</v>
      </c>
    </row>
    <row r="75" spans="1:23" x14ac:dyDescent="0.25">
      <c r="A75" s="59" t="s">
        <v>12</v>
      </c>
      <c r="B75" s="60" t="s">
        <v>13</v>
      </c>
      <c r="C75" s="60">
        <v>72</v>
      </c>
      <c r="D75" s="61" t="s">
        <v>28</v>
      </c>
      <c r="E75" s="60" t="s">
        <v>24</v>
      </c>
      <c r="F75" s="60">
        <v>155</v>
      </c>
      <c r="G75" s="69" t="s">
        <v>109</v>
      </c>
      <c r="H75" s="69" t="s">
        <v>140</v>
      </c>
      <c r="I75" s="87">
        <v>4</v>
      </c>
      <c r="J75" s="87">
        <v>3</v>
      </c>
      <c r="K75" s="41">
        <v>0.44</v>
      </c>
      <c r="M75" s="59" t="s">
        <v>12</v>
      </c>
      <c r="N75" s="60" t="s">
        <v>13</v>
      </c>
      <c r="O75" s="60">
        <v>72</v>
      </c>
      <c r="P75" s="61" t="s">
        <v>28</v>
      </c>
      <c r="Q75" s="60" t="s">
        <v>24</v>
      </c>
      <c r="R75" s="69">
        <f t="shared" si="6"/>
        <v>155</v>
      </c>
      <c r="S75" s="69" t="s">
        <v>239</v>
      </c>
      <c r="T75" s="69" t="s">
        <v>190</v>
      </c>
      <c r="U75" s="60" t="s">
        <v>159</v>
      </c>
      <c r="V75" s="78">
        <f t="shared" si="7"/>
        <v>2.6490066225165565</v>
      </c>
      <c r="W75" s="41">
        <f t="shared" si="8"/>
        <v>0.47477744807121658</v>
      </c>
    </row>
    <row r="76" spans="1:23" x14ac:dyDescent="0.25">
      <c r="A76" s="59" t="s">
        <v>17</v>
      </c>
      <c r="B76" s="60" t="s">
        <v>13</v>
      </c>
      <c r="C76" s="60">
        <v>73</v>
      </c>
      <c r="D76" s="61" t="s">
        <v>28</v>
      </c>
      <c r="E76" s="60" t="s">
        <v>24</v>
      </c>
      <c r="F76" s="60">
        <v>78.599999999999994</v>
      </c>
      <c r="G76" s="69" t="s">
        <v>91</v>
      </c>
      <c r="H76" s="69" t="s">
        <v>141</v>
      </c>
      <c r="I76" s="87">
        <v>4</v>
      </c>
      <c r="J76" s="87">
        <v>-2</v>
      </c>
      <c r="K76" s="41">
        <v>-0.27</v>
      </c>
      <c r="M76" s="59" t="s">
        <v>17</v>
      </c>
      <c r="N76" s="60" t="s">
        <v>13</v>
      </c>
      <c r="O76" s="60">
        <v>73</v>
      </c>
      <c r="P76" s="61" t="s">
        <v>28</v>
      </c>
      <c r="Q76" s="60" t="s">
        <v>24</v>
      </c>
      <c r="R76" s="69">
        <f t="shared" si="6"/>
        <v>78.599999999999994</v>
      </c>
      <c r="S76" s="69" t="s">
        <v>240</v>
      </c>
      <c r="T76" s="69" t="s">
        <v>191</v>
      </c>
      <c r="U76" s="60" t="s">
        <v>159</v>
      </c>
      <c r="V76" s="78">
        <f t="shared" si="7"/>
        <v>-0.8076728924785469</v>
      </c>
      <c r="W76" s="41">
        <f t="shared" si="8"/>
        <v>-0.17519846701341379</v>
      </c>
    </row>
    <row r="77" spans="1:23" x14ac:dyDescent="0.25">
      <c r="A77" s="59" t="s">
        <v>12</v>
      </c>
      <c r="B77" s="60" t="s">
        <v>13</v>
      </c>
      <c r="C77" s="60">
        <v>74</v>
      </c>
      <c r="D77" s="61" t="s">
        <v>26</v>
      </c>
      <c r="E77" s="60" t="s">
        <v>24</v>
      </c>
      <c r="F77" s="60">
        <v>105</v>
      </c>
      <c r="G77" s="69" t="s">
        <v>95</v>
      </c>
      <c r="H77" s="69" t="s">
        <v>142</v>
      </c>
      <c r="I77" s="87">
        <v>4</v>
      </c>
      <c r="J77" s="87">
        <v>-10</v>
      </c>
      <c r="K77" s="41">
        <v>-1.28</v>
      </c>
      <c r="M77" s="59" t="s">
        <v>12</v>
      </c>
      <c r="N77" s="60" t="s">
        <v>13</v>
      </c>
      <c r="O77" s="60">
        <v>74</v>
      </c>
      <c r="P77" s="61" t="s">
        <v>26</v>
      </c>
      <c r="Q77" s="60" t="s">
        <v>24</v>
      </c>
      <c r="R77" s="69">
        <f t="shared" si="6"/>
        <v>105</v>
      </c>
      <c r="S77" s="69" t="s">
        <v>241</v>
      </c>
      <c r="T77" s="69" t="s">
        <v>192</v>
      </c>
      <c r="U77" s="60" t="s">
        <v>159</v>
      </c>
      <c r="V77" s="78">
        <f t="shared" si="7"/>
        <v>-6.1662198391420961</v>
      </c>
      <c r="W77" s="41">
        <f t="shared" si="8"/>
        <v>-0.81608515671200543</v>
      </c>
    </row>
    <row r="78" spans="1:23" x14ac:dyDescent="0.25">
      <c r="A78" s="59" t="s">
        <v>27</v>
      </c>
      <c r="B78" s="60" t="s">
        <v>13</v>
      </c>
      <c r="C78" s="60">
        <v>75</v>
      </c>
      <c r="D78" s="61" t="s">
        <v>26</v>
      </c>
      <c r="E78" s="60" t="s">
        <v>24</v>
      </c>
      <c r="F78" s="60">
        <v>91.7</v>
      </c>
      <c r="G78" s="69" t="s">
        <v>110</v>
      </c>
      <c r="H78" s="69" t="s">
        <v>143</v>
      </c>
      <c r="I78" s="87">
        <v>4</v>
      </c>
      <c r="J78" s="87">
        <v>-16</v>
      </c>
      <c r="K78" s="90">
        <v>-2.11</v>
      </c>
      <c r="M78" s="59" t="s">
        <v>27</v>
      </c>
      <c r="N78" s="60" t="s">
        <v>13</v>
      </c>
      <c r="O78" s="60">
        <v>75</v>
      </c>
      <c r="P78" s="61" t="s">
        <v>26</v>
      </c>
      <c r="Q78" s="60" t="s">
        <v>24</v>
      </c>
      <c r="R78" s="69">
        <f t="shared" si="6"/>
        <v>91.7</v>
      </c>
      <c r="S78" s="69" t="s">
        <v>242</v>
      </c>
      <c r="T78" s="69" t="s">
        <v>193</v>
      </c>
      <c r="U78" s="60" t="s">
        <v>159</v>
      </c>
      <c r="V78" s="78">
        <f t="shared" si="7"/>
        <v>-2.6539278131634818</v>
      </c>
      <c r="W78" s="41">
        <f t="shared" si="8"/>
        <v>-0.18896447467876037</v>
      </c>
    </row>
    <row r="79" spans="1:23" x14ac:dyDescent="0.25">
      <c r="A79" s="59" t="s">
        <v>25</v>
      </c>
      <c r="B79" s="60" t="s">
        <v>13</v>
      </c>
      <c r="C79" s="60">
        <v>76</v>
      </c>
      <c r="D79" s="61" t="s">
        <v>26</v>
      </c>
      <c r="E79" s="60" t="s">
        <v>24</v>
      </c>
      <c r="F79" s="60">
        <v>59.3</v>
      </c>
      <c r="G79" s="69" t="s">
        <v>111</v>
      </c>
      <c r="H79" s="69" t="s">
        <v>144</v>
      </c>
      <c r="I79" s="87">
        <v>4</v>
      </c>
      <c r="J79" s="87">
        <v>-4</v>
      </c>
      <c r="K79" s="41">
        <v>-0.57999999999999996</v>
      </c>
      <c r="M79" s="59" t="s">
        <v>25</v>
      </c>
      <c r="N79" s="60" t="s">
        <v>13</v>
      </c>
      <c r="O79" s="60">
        <v>76</v>
      </c>
      <c r="P79" s="61" t="s">
        <v>26</v>
      </c>
      <c r="Q79" s="60" t="s">
        <v>24</v>
      </c>
      <c r="R79" s="69">
        <f t="shared" ref="R79:R97" si="12">F79</f>
        <v>59.3</v>
      </c>
      <c r="S79" s="69" t="s">
        <v>243</v>
      </c>
      <c r="T79" s="69" t="s">
        <v>194</v>
      </c>
      <c r="U79" s="60" t="s">
        <v>159</v>
      </c>
      <c r="V79" s="78">
        <f t="shared" si="7"/>
        <v>-7.9478422850046639</v>
      </c>
      <c r="W79" s="41">
        <f t="shared" si="8"/>
        <v>-0.77201447527141209</v>
      </c>
    </row>
    <row r="80" spans="1:23" x14ac:dyDescent="0.25">
      <c r="A80" s="59" t="s">
        <v>19</v>
      </c>
      <c r="B80" s="60" t="s">
        <v>13</v>
      </c>
      <c r="C80" s="60">
        <v>77</v>
      </c>
      <c r="D80" s="61" t="s">
        <v>26</v>
      </c>
      <c r="E80" s="60" t="s">
        <v>24</v>
      </c>
      <c r="F80" s="60">
        <v>62</v>
      </c>
      <c r="G80" s="69" t="s">
        <v>93</v>
      </c>
      <c r="H80" s="69" t="s">
        <v>124</v>
      </c>
      <c r="I80" s="87">
        <v>4</v>
      </c>
      <c r="J80" s="87">
        <v>-4</v>
      </c>
      <c r="K80" s="41">
        <v>-0.48</v>
      </c>
      <c r="M80" s="59" t="s">
        <v>19</v>
      </c>
      <c r="N80" s="60" t="s">
        <v>13</v>
      </c>
      <c r="O80" s="60">
        <v>77</v>
      </c>
      <c r="P80" s="61" t="s">
        <v>26</v>
      </c>
      <c r="Q80" s="60" t="s">
        <v>24</v>
      </c>
      <c r="R80" s="69">
        <f t="shared" si="12"/>
        <v>62</v>
      </c>
      <c r="S80" s="69" t="s">
        <v>244</v>
      </c>
      <c r="T80" s="69" t="s">
        <v>195</v>
      </c>
      <c r="U80" s="60" t="s">
        <v>159</v>
      </c>
      <c r="V80" s="78">
        <f t="shared" si="7"/>
        <v>-1.7121116043119822</v>
      </c>
      <c r="W80" s="41">
        <f t="shared" si="8"/>
        <v>-0.19512195121951187</v>
      </c>
    </row>
    <row r="81" spans="1:23" x14ac:dyDescent="0.25">
      <c r="A81" s="59" t="s">
        <v>17</v>
      </c>
      <c r="B81" s="60" t="s">
        <v>13</v>
      </c>
      <c r="C81" s="60">
        <v>78</v>
      </c>
      <c r="D81" s="61" t="s">
        <v>26</v>
      </c>
      <c r="E81" s="60" t="s">
        <v>24</v>
      </c>
      <c r="F81" s="60">
        <v>99.8</v>
      </c>
      <c r="G81" s="69" t="s">
        <v>112</v>
      </c>
      <c r="H81" s="69" t="s">
        <v>145</v>
      </c>
      <c r="I81" s="87">
        <v>4</v>
      </c>
      <c r="J81" s="87">
        <v>-6</v>
      </c>
      <c r="K81" s="41">
        <v>-0.73</v>
      </c>
      <c r="M81" s="59" t="s">
        <v>17</v>
      </c>
      <c r="N81" s="60" t="s">
        <v>13</v>
      </c>
      <c r="O81" s="60">
        <v>78</v>
      </c>
      <c r="P81" s="61" t="s">
        <v>26</v>
      </c>
      <c r="Q81" s="60" t="s">
        <v>24</v>
      </c>
      <c r="R81" s="69">
        <f t="shared" si="12"/>
        <v>99.8</v>
      </c>
      <c r="S81" s="69" t="s">
        <v>245</v>
      </c>
      <c r="T81" s="69" t="s">
        <v>196</v>
      </c>
      <c r="U81" s="60" t="s">
        <v>159</v>
      </c>
      <c r="V81" s="78">
        <f t="shared" si="7"/>
        <v>-0.79522862823061347</v>
      </c>
      <c r="W81" s="41">
        <f t="shared" si="8"/>
        <v>-0.13033561420658149</v>
      </c>
    </row>
    <row r="82" spans="1:23" x14ac:dyDescent="0.25">
      <c r="A82" s="59" t="s">
        <v>22</v>
      </c>
      <c r="B82" s="60" t="s">
        <v>13</v>
      </c>
      <c r="C82" s="60">
        <v>79</v>
      </c>
      <c r="D82" s="61" t="s">
        <v>23</v>
      </c>
      <c r="E82" s="60" t="s">
        <v>24</v>
      </c>
      <c r="F82" s="60">
        <v>58.4</v>
      </c>
      <c r="G82" s="69" t="s">
        <v>113</v>
      </c>
      <c r="H82" s="69" t="s">
        <v>146</v>
      </c>
      <c r="I82" s="87">
        <v>4</v>
      </c>
      <c r="J82" s="87">
        <v>5</v>
      </c>
      <c r="K82" s="41">
        <v>0.73</v>
      </c>
      <c r="M82" s="59" t="s">
        <v>22</v>
      </c>
      <c r="N82" s="60" t="s">
        <v>13</v>
      </c>
      <c r="O82" s="60">
        <v>79</v>
      </c>
      <c r="P82" s="61" t="s">
        <v>23</v>
      </c>
      <c r="Q82" s="60" t="s">
        <v>24</v>
      </c>
      <c r="R82" s="69">
        <f t="shared" si="12"/>
        <v>58.4</v>
      </c>
      <c r="S82" s="69" t="s">
        <v>246</v>
      </c>
      <c r="T82" s="69" t="s">
        <v>197</v>
      </c>
      <c r="U82" s="60" t="s">
        <v>159</v>
      </c>
      <c r="V82" s="78">
        <f t="shared" si="7"/>
        <v>6.3946073966114012</v>
      </c>
      <c r="W82" s="41">
        <f t="shared" si="8"/>
        <v>1.1622516556291385</v>
      </c>
    </row>
    <row r="83" spans="1:23" x14ac:dyDescent="0.25">
      <c r="A83" s="59" t="s">
        <v>16</v>
      </c>
      <c r="B83" s="60" t="s">
        <v>13</v>
      </c>
      <c r="C83" s="60">
        <v>80</v>
      </c>
      <c r="D83" s="61" t="s">
        <v>23</v>
      </c>
      <c r="E83" s="60" t="s">
        <v>24</v>
      </c>
      <c r="F83" s="60">
        <v>75.400000000000006</v>
      </c>
      <c r="G83" s="69" t="s">
        <v>114</v>
      </c>
      <c r="H83" s="69" t="s">
        <v>147</v>
      </c>
      <c r="I83" s="87">
        <v>4</v>
      </c>
      <c r="J83" s="87">
        <v>6</v>
      </c>
      <c r="K83" s="41">
        <v>0.8</v>
      </c>
      <c r="M83" s="59" t="s">
        <v>16</v>
      </c>
      <c r="N83" s="60" t="s">
        <v>13</v>
      </c>
      <c r="O83" s="60">
        <v>80</v>
      </c>
      <c r="P83" s="61" t="s">
        <v>23</v>
      </c>
      <c r="Q83" s="60" t="s">
        <v>24</v>
      </c>
      <c r="R83" s="69">
        <f t="shared" si="12"/>
        <v>75.400000000000006</v>
      </c>
      <c r="S83" s="69" t="s">
        <v>247</v>
      </c>
      <c r="T83" s="69" t="s">
        <v>198</v>
      </c>
      <c r="U83" s="60" t="s">
        <v>159</v>
      </c>
      <c r="V83" s="78">
        <f t="shared" si="7"/>
        <v>0.74826296098343426</v>
      </c>
      <c r="W83" s="41">
        <f t="shared" si="8"/>
        <v>0.24582967515364454</v>
      </c>
    </row>
    <row r="84" spans="1:23" x14ac:dyDescent="0.25">
      <c r="A84" s="59" t="s">
        <v>12</v>
      </c>
      <c r="B84" s="60" t="s">
        <v>13</v>
      </c>
      <c r="C84" s="60">
        <v>81</v>
      </c>
      <c r="D84" s="61" t="s">
        <v>23</v>
      </c>
      <c r="E84" s="60" t="s">
        <v>24</v>
      </c>
      <c r="F84" s="60">
        <v>103</v>
      </c>
      <c r="G84" s="69" t="s">
        <v>101</v>
      </c>
      <c r="H84" s="69" t="s">
        <v>132</v>
      </c>
      <c r="I84" s="87">
        <v>4</v>
      </c>
      <c r="J84" s="87">
        <v>1</v>
      </c>
      <c r="K84" s="41">
        <v>0.17</v>
      </c>
      <c r="M84" s="59" t="s">
        <v>12</v>
      </c>
      <c r="N84" s="60" t="s">
        <v>13</v>
      </c>
      <c r="O84" s="60">
        <v>81</v>
      </c>
      <c r="P84" s="61" t="s">
        <v>23</v>
      </c>
      <c r="Q84" s="60" t="s">
        <v>24</v>
      </c>
      <c r="R84" s="69">
        <f t="shared" si="12"/>
        <v>103</v>
      </c>
      <c r="S84" s="69" t="s">
        <v>248</v>
      </c>
      <c r="T84" s="69" t="s">
        <v>199</v>
      </c>
      <c r="U84" s="60" t="s">
        <v>159</v>
      </c>
      <c r="V84" s="78">
        <f t="shared" si="7"/>
        <v>-0.86621751684312387</v>
      </c>
      <c r="W84" s="41">
        <f t="shared" si="8"/>
        <v>-0.18923465096720052</v>
      </c>
    </row>
    <row r="85" spans="1:23" x14ac:dyDescent="0.25">
      <c r="A85" s="59" t="s">
        <v>27</v>
      </c>
      <c r="B85" s="60" t="s">
        <v>13</v>
      </c>
      <c r="C85" s="60">
        <v>82</v>
      </c>
      <c r="D85" s="61" t="s">
        <v>23</v>
      </c>
      <c r="E85" s="60" t="s">
        <v>24</v>
      </c>
      <c r="F85" s="60">
        <v>83.9</v>
      </c>
      <c r="G85" s="69" t="s">
        <v>115</v>
      </c>
      <c r="H85" s="69" t="s">
        <v>148</v>
      </c>
      <c r="I85" s="87">
        <v>4</v>
      </c>
      <c r="J85" s="87">
        <v>0</v>
      </c>
      <c r="K85" s="41">
        <v>-0.01</v>
      </c>
      <c r="M85" s="59" t="s">
        <v>27</v>
      </c>
      <c r="N85" s="60" t="s">
        <v>13</v>
      </c>
      <c r="O85" s="60">
        <v>82</v>
      </c>
      <c r="P85" s="61" t="s">
        <v>23</v>
      </c>
      <c r="Q85" s="60" t="s">
        <v>24</v>
      </c>
      <c r="R85" s="69">
        <f t="shared" si="12"/>
        <v>83.9</v>
      </c>
      <c r="S85" s="69" t="s">
        <v>249</v>
      </c>
      <c r="T85" s="69" t="s">
        <v>200</v>
      </c>
      <c r="U85" s="60" t="s">
        <v>159</v>
      </c>
      <c r="V85" s="78">
        <f t="shared" si="7"/>
        <v>-0.48630055746648859</v>
      </c>
      <c r="W85" s="41">
        <f t="shared" si="8"/>
        <v>-0.10053948013732138</v>
      </c>
    </row>
    <row r="86" spans="1:23" x14ac:dyDescent="0.25">
      <c r="A86" s="59" t="s">
        <v>21</v>
      </c>
      <c r="B86" s="60" t="s">
        <v>13</v>
      </c>
      <c r="C86" s="60">
        <v>83</v>
      </c>
      <c r="D86" s="61" t="s">
        <v>23</v>
      </c>
      <c r="E86" s="60" t="s">
        <v>24</v>
      </c>
      <c r="F86" s="60">
        <v>62.7</v>
      </c>
      <c r="G86" s="69" t="s">
        <v>102</v>
      </c>
      <c r="H86" s="69" t="s">
        <v>133</v>
      </c>
      <c r="I86" s="87">
        <v>4</v>
      </c>
      <c r="J86" s="87">
        <v>3</v>
      </c>
      <c r="K86" s="41">
        <v>0.4</v>
      </c>
      <c r="M86" s="59" t="s">
        <v>21</v>
      </c>
      <c r="N86" s="60" t="s">
        <v>13</v>
      </c>
      <c r="O86" s="60">
        <v>83</v>
      </c>
      <c r="P86" s="61" t="s">
        <v>23</v>
      </c>
      <c r="Q86" s="60" t="s">
        <v>24</v>
      </c>
      <c r="R86" s="69">
        <f t="shared" si="12"/>
        <v>62.7</v>
      </c>
      <c r="S86" s="69" t="s">
        <v>250</v>
      </c>
      <c r="T86" s="69" t="s">
        <v>201</v>
      </c>
      <c r="U86" s="60" t="s">
        <v>159</v>
      </c>
      <c r="V86" s="78">
        <f t="shared" si="7"/>
        <v>0.9987113402061929</v>
      </c>
      <c r="W86" s="41">
        <f t="shared" si="8"/>
        <v>0.1677943166441149</v>
      </c>
    </row>
    <row r="87" spans="1:23" x14ac:dyDescent="0.25">
      <c r="A87" s="59" t="s">
        <v>20</v>
      </c>
      <c r="B87" s="60" t="s">
        <v>13</v>
      </c>
      <c r="C87" s="60">
        <v>84</v>
      </c>
      <c r="D87" s="61" t="s">
        <v>23</v>
      </c>
      <c r="E87" s="60" t="s">
        <v>24</v>
      </c>
      <c r="F87" s="60">
        <v>26.6</v>
      </c>
      <c r="G87" s="69" t="s">
        <v>98</v>
      </c>
      <c r="H87" s="69" t="s">
        <v>149</v>
      </c>
      <c r="I87" s="87">
        <v>4</v>
      </c>
      <c r="J87" s="87">
        <v>11</v>
      </c>
      <c r="K87" s="41">
        <v>1.49</v>
      </c>
      <c r="M87" s="59" t="s">
        <v>20</v>
      </c>
      <c r="N87" s="60" t="s">
        <v>13</v>
      </c>
      <c r="O87" s="60">
        <v>84</v>
      </c>
      <c r="P87" s="61" t="s">
        <v>23</v>
      </c>
      <c r="Q87" s="60" t="s">
        <v>24</v>
      </c>
      <c r="R87" s="69">
        <f t="shared" si="12"/>
        <v>26.6</v>
      </c>
      <c r="S87" s="69" t="s">
        <v>251</v>
      </c>
      <c r="T87" s="69" t="s">
        <v>202</v>
      </c>
      <c r="U87" s="60" t="s">
        <v>159</v>
      </c>
      <c r="V87" s="78">
        <f t="shared" si="7"/>
        <v>-1.9535569480280044</v>
      </c>
      <c r="W87" s="41">
        <f t="shared" si="8"/>
        <v>-0.41897233201580841</v>
      </c>
    </row>
    <row r="88" spans="1:23" x14ac:dyDescent="0.25">
      <c r="A88" s="59" t="s">
        <v>17</v>
      </c>
      <c r="B88" s="60" t="s">
        <v>13</v>
      </c>
      <c r="C88" s="60">
        <v>85</v>
      </c>
      <c r="D88" s="61" t="s">
        <v>23</v>
      </c>
      <c r="E88" s="60" t="s">
        <v>24</v>
      </c>
      <c r="F88" s="60">
        <v>180</v>
      </c>
      <c r="G88" s="69" t="s">
        <v>116</v>
      </c>
      <c r="H88" s="69" t="s">
        <v>134</v>
      </c>
      <c r="I88" s="87">
        <v>4</v>
      </c>
      <c r="J88" s="87">
        <v>1</v>
      </c>
      <c r="K88" s="41">
        <v>0.09</v>
      </c>
      <c r="M88" s="59" t="s">
        <v>17</v>
      </c>
      <c r="N88" s="60" t="s">
        <v>13</v>
      </c>
      <c r="O88" s="60">
        <v>85</v>
      </c>
      <c r="P88" s="61" t="s">
        <v>23</v>
      </c>
      <c r="Q88" s="60" t="s">
        <v>24</v>
      </c>
      <c r="R88" s="69">
        <f t="shared" si="12"/>
        <v>180</v>
      </c>
      <c r="S88" s="69" t="s">
        <v>252</v>
      </c>
      <c r="T88" s="69" t="s">
        <v>203</v>
      </c>
      <c r="U88" s="60" t="s">
        <v>159</v>
      </c>
      <c r="V88" s="78">
        <f t="shared" si="7"/>
        <v>1.9252548131370359</v>
      </c>
      <c r="W88" s="41">
        <f t="shared" si="8"/>
        <v>0.34943473792394714</v>
      </c>
    </row>
    <row r="89" spans="1:23" x14ac:dyDescent="0.25">
      <c r="A89" s="59" t="s">
        <v>22</v>
      </c>
      <c r="B89" s="60" t="s">
        <v>13</v>
      </c>
      <c r="C89" s="60">
        <v>86</v>
      </c>
      <c r="D89" s="61" t="s">
        <v>18</v>
      </c>
      <c r="E89" s="60" t="s">
        <v>15</v>
      </c>
      <c r="F89" s="69">
        <v>3.66</v>
      </c>
      <c r="G89" s="69">
        <v>3.8696480582524271</v>
      </c>
      <c r="H89" s="69" t="s">
        <v>150</v>
      </c>
      <c r="I89" s="87">
        <v>4</v>
      </c>
      <c r="J89" s="69">
        <f t="shared" ref="J89:J97" si="13">F89-G89</f>
        <v>-0.20964805825242694</v>
      </c>
      <c r="K89" s="41">
        <f>(F89-G89)/0.15</f>
        <v>-1.3976537216828464</v>
      </c>
      <c r="M89" s="59" t="s">
        <v>22</v>
      </c>
      <c r="N89" s="60" t="s">
        <v>13</v>
      </c>
      <c r="O89" s="60">
        <v>86</v>
      </c>
      <c r="P89" s="61" t="s">
        <v>18</v>
      </c>
      <c r="Q89" s="60" t="s">
        <v>15</v>
      </c>
      <c r="R89" s="69">
        <f t="shared" si="12"/>
        <v>3.66</v>
      </c>
      <c r="S89" s="69">
        <v>3.7987500000000001</v>
      </c>
      <c r="T89" s="69">
        <v>0.18775779907236878</v>
      </c>
      <c r="U89" s="60" t="s">
        <v>159</v>
      </c>
      <c r="V89" s="70">
        <f>R89-S89</f>
        <v>-0.13874999999999993</v>
      </c>
      <c r="W89" s="41">
        <f t="shared" si="8"/>
        <v>-0.73898394999038397</v>
      </c>
    </row>
    <row r="90" spans="1:23" x14ac:dyDescent="0.25">
      <c r="A90" s="59" t="s">
        <v>16</v>
      </c>
      <c r="B90" s="60" t="s">
        <v>13</v>
      </c>
      <c r="C90" s="60">
        <v>87</v>
      </c>
      <c r="D90" s="61" t="s">
        <v>18</v>
      </c>
      <c r="E90" s="60" t="s">
        <v>15</v>
      </c>
      <c r="F90" s="69">
        <v>10.47</v>
      </c>
      <c r="G90" s="69">
        <v>10.762950797056085</v>
      </c>
      <c r="H90" s="69" t="s">
        <v>150</v>
      </c>
      <c r="I90" s="87">
        <v>4</v>
      </c>
      <c r="J90" s="69">
        <f t="shared" si="13"/>
        <v>-0.29295079705608451</v>
      </c>
      <c r="K90" s="41">
        <f t="shared" ref="K90:K97" si="14">(F90-G90)/0.15</f>
        <v>-1.9530053137072301</v>
      </c>
      <c r="M90" s="59" t="s">
        <v>16</v>
      </c>
      <c r="N90" s="60" t="s">
        <v>13</v>
      </c>
      <c r="O90" s="60">
        <v>87</v>
      </c>
      <c r="P90" s="61" t="s">
        <v>18</v>
      </c>
      <c r="Q90" s="60" t="s">
        <v>15</v>
      </c>
      <c r="R90" s="69">
        <f t="shared" si="12"/>
        <v>10.47</v>
      </c>
      <c r="S90" s="69">
        <v>10.682500000000001</v>
      </c>
      <c r="T90" s="69">
        <v>0.37208767495040718</v>
      </c>
      <c r="U90" s="60" t="s">
        <v>159</v>
      </c>
      <c r="V90" s="70">
        <f t="shared" ref="V90:V97" si="15">R90-S90</f>
        <v>-0.21250000000000036</v>
      </c>
      <c r="W90" s="41">
        <f t="shared" si="8"/>
        <v>-0.57110195877442838</v>
      </c>
    </row>
    <row r="91" spans="1:23" x14ac:dyDescent="0.25">
      <c r="A91" s="59" t="s">
        <v>12</v>
      </c>
      <c r="B91" s="60" t="s">
        <v>13</v>
      </c>
      <c r="C91" s="60">
        <v>88</v>
      </c>
      <c r="D91" s="61" t="s">
        <v>18</v>
      </c>
      <c r="E91" s="60" t="s">
        <v>15</v>
      </c>
      <c r="F91" s="69">
        <v>10.050000000000001</v>
      </c>
      <c r="G91" s="69">
        <v>10.100487035168769</v>
      </c>
      <c r="H91" s="69" t="s">
        <v>150</v>
      </c>
      <c r="I91" s="87">
        <v>4</v>
      </c>
      <c r="J91" s="69">
        <f t="shared" si="13"/>
        <v>-5.0487035168767846E-2</v>
      </c>
      <c r="K91" s="41">
        <f t="shared" si="14"/>
        <v>-0.33658023445845231</v>
      </c>
      <c r="M91" s="59" t="s">
        <v>12</v>
      </c>
      <c r="N91" s="60" t="s">
        <v>13</v>
      </c>
      <c r="O91" s="60">
        <v>88</v>
      </c>
      <c r="P91" s="61" t="s">
        <v>18</v>
      </c>
      <c r="Q91" s="60" t="s">
        <v>15</v>
      </c>
      <c r="R91" s="69">
        <f t="shared" si="12"/>
        <v>10.050000000000001</v>
      </c>
      <c r="S91" s="69">
        <v>10.164026414927434</v>
      </c>
      <c r="T91" s="69">
        <v>0.2420255996707153</v>
      </c>
      <c r="U91" s="60" t="s">
        <v>159</v>
      </c>
      <c r="V91" s="70">
        <f t="shared" si="15"/>
        <v>-0.11402641492743371</v>
      </c>
      <c r="W91" s="41">
        <f t="shared" si="8"/>
        <v>-0.47113369446277925</v>
      </c>
    </row>
    <row r="92" spans="1:23" x14ac:dyDescent="0.25">
      <c r="A92" s="59" t="s">
        <v>27</v>
      </c>
      <c r="B92" s="60" t="s">
        <v>13</v>
      </c>
      <c r="C92" s="60">
        <v>89</v>
      </c>
      <c r="D92" s="61" t="s">
        <v>18</v>
      </c>
      <c r="E92" s="60" t="s">
        <v>15</v>
      </c>
      <c r="F92" s="69">
        <v>10.08</v>
      </c>
      <c r="G92" s="69">
        <v>10.147560193142287</v>
      </c>
      <c r="H92" s="69" t="s">
        <v>150</v>
      </c>
      <c r="I92" s="87">
        <v>4</v>
      </c>
      <c r="J92" s="69">
        <f t="shared" si="13"/>
        <v>-6.7560193142286451E-2</v>
      </c>
      <c r="K92" s="41">
        <f t="shared" si="14"/>
        <v>-0.45040128761524301</v>
      </c>
      <c r="M92" s="59" t="s">
        <v>27</v>
      </c>
      <c r="N92" s="60" t="s">
        <v>13</v>
      </c>
      <c r="O92" s="60">
        <v>89</v>
      </c>
      <c r="P92" s="61" t="s">
        <v>18</v>
      </c>
      <c r="Q92" s="60" t="s">
        <v>15</v>
      </c>
      <c r="R92" s="69">
        <f t="shared" si="12"/>
        <v>10.08</v>
      </c>
      <c r="S92" s="69">
        <v>10.183131727730247</v>
      </c>
      <c r="T92" s="69">
        <v>0.23824520000085331</v>
      </c>
      <c r="U92" s="60" t="s">
        <v>159</v>
      </c>
      <c r="V92" s="70">
        <f t="shared" si="15"/>
        <v>-0.10313172773024704</v>
      </c>
      <c r="W92" s="41">
        <f t="shared" si="8"/>
        <v>-0.43288061094149077</v>
      </c>
    </row>
    <row r="93" spans="1:23" x14ac:dyDescent="0.25">
      <c r="A93" s="59" t="s">
        <v>21</v>
      </c>
      <c r="B93" s="60" t="s">
        <v>13</v>
      </c>
      <c r="C93" s="60">
        <v>90</v>
      </c>
      <c r="D93" s="61" t="s">
        <v>18</v>
      </c>
      <c r="E93" s="60" t="s">
        <v>15</v>
      </c>
      <c r="F93" s="69">
        <v>3.76</v>
      </c>
      <c r="G93" s="69">
        <v>3.9629151068711499</v>
      </c>
      <c r="H93" s="69" t="s">
        <v>150</v>
      </c>
      <c r="I93" s="87">
        <v>4</v>
      </c>
      <c r="J93" s="69">
        <f t="shared" si="13"/>
        <v>-0.20291510687115011</v>
      </c>
      <c r="K93" s="41">
        <f t="shared" si="14"/>
        <v>-1.3527673791410009</v>
      </c>
      <c r="M93" s="59" t="s">
        <v>21</v>
      </c>
      <c r="N93" s="60" t="s">
        <v>13</v>
      </c>
      <c r="O93" s="60">
        <v>90</v>
      </c>
      <c r="P93" s="61" t="s">
        <v>18</v>
      </c>
      <c r="Q93" s="60" t="s">
        <v>15</v>
      </c>
      <c r="R93" s="69">
        <f t="shared" si="12"/>
        <v>3.76</v>
      </c>
      <c r="S93" s="69">
        <v>3.9</v>
      </c>
      <c r="T93" s="69">
        <v>0.16416444072941011</v>
      </c>
      <c r="U93" s="60" t="s">
        <v>159</v>
      </c>
      <c r="V93" s="70">
        <f t="shared" si="15"/>
        <v>-0.14000000000000012</v>
      </c>
      <c r="W93" s="41">
        <f t="shared" si="8"/>
        <v>-0.85280344134184405</v>
      </c>
    </row>
    <row r="94" spans="1:23" x14ac:dyDescent="0.25">
      <c r="A94" s="59" t="s">
        <v>25</v>
      </c>
      <c r="B94" s="60" t="s">
        <v>13</v>
      </c>
      <c r="C94" s="60">
        <v>91</v>
      </c>
      <c r="D94" s="61" t="s">
        <v>18</v>
      </c>
      <c r="E94" s="60" t="s">
        <v>15</v>
      </c>
      <c r="F94" s="69">
        <v>9.16</v>
      </c>
      <c r="G94" s="69">
        <v>9.4548114000649282</v>
      </c>
      <c r="H94" s="69" t="s">
        <v>150</v>
      </c>
      <c r="I94" s="87">
        <v>4</v>
      </c>
      <c r="J94" s="69">
        <f t="shared" si="13"/>
        <v>-0.29481140006492801</v>
      </c>
      <c r="K94" s="41">
        <f t="shared" si="14"/>
        <v>-1.9654093337661869</v>
      </c>
      <c r="M94" s="59" t="s">
        <v>25</v>
      </c>
      <c r="N94" s="60" t="s">
        <v>13</v>
      </c>
      <c r="O94" s="60">
        <v>91</v>
      </c>
      <c r="P94" s="61" t="s">
        <v>18</v>
      </c>
      <c r="Q94" s="60" t="s">
        <v>15</v>
      </c>
      <c r="R94" s="69">
        <f t="shared" si="12"/>
        <v>9.16</v>
      </c>
      <c r="S94" s="69">
        <v>9.39</v>
      </c>
      <c r="T94" s="69">
        <v>0.25652330420451086</v>
      </c>
      <c r="U94" s="60" t="s">
        <v>159</v>
      </c>
      <c r="V94" s="70">
        <f t="shared" si="15"/>
        <v>-0.23000000000000043</v>
      </c>
      <c r="W94" s="41">
        <f t="shared" si="8"/>
        <v>-0.89660469918411401</v>
      </c>
    </row>
    <row r="95" spans="1:23" x14ac:dyDescent="0.25">
      <c r="A95" s="59" t="s">
        <v>20</v>
      </c>
      <c r="B95" s="60" t="s">
        <v>13</v>
      </c>
      <c r="C95" s="60">
        <v>92</v>
      </c>
      <c r="D95" s="61" t="s">
        <v>18</v>
      </c>
      <c r="E95" s="60" t="s">
        <v>15</v>
      </c>
      <c r="F95" s="69">
        <v>8.07</v>
      </c>
      <c r="G95" s="69">
        <v>8.3640900111655085</v>
      </c>
      <c r="H95" s="69" t="s">
        <v>150</v>
      </c>
      <c r="I95" s="87">
        <v>4</v>
      </c>
      <c r="J95" s="69">
        <f t="shared" si="13"/>
        <v>-0.29409001116550826</v>
      </c>
      <c r="K95" s="41">
        <f t="shared" si="14"/>
        <v>-1.9606000744367218</v>
      </c>
      <c r="M95" s="59" t="s">
        <v>20</v>
      </c>
      <c r="N95" s="60" t="s">
        <v>13</v>
      </c>
      <c r="O95" s="60">
        <v>92</v>
      </c>
      <c r="P95" s="61" t="s">
        <v>18</v>
      </c>
      <c r="Q95" s="60" t="s">
        <v>15</v>
      </c>
      <c r="R95" s="69">
        <f t="shared" si="12"/>
        <v>8.07</v>
      </c>
      <c r="S95" s="69">
        <v>8.3162500000000001</v>
      </c>
      <c r="T95" s="69">
        <v>0.24899052835901164</v>
      </c>
      <c r="U95" s="60" t="s">
        <v>159</v>
      </c>
      <c r="V95" s="70">
        <f t="shared" si="15"/>
        <v>-0.24624999999999986</v>
      </c>
      <c r="W95" s="41">
        <f t="shared" si="8"/>
        <v>-0.98899344333668671</v>
      </c>
    </row>
    <row r="96" spans="1:23" x14ac:dyDescent="0.25">
      <c r="A96" s="59" t="s">
        <v>19</v>
      </c>
      <c r="B96" s="60" t="s">
        <v>13</v>
      </c>
      <c r="C96" s="60">
        <v>93</v>
      </c>
      <c r="D96" s="61" t="s">
        <v>18</v>
      </c>
      <c r="E96" s="60" t="s">
        <v>15</v>
      </c>
      <c r="F96" s="69">
        <v>16.579999999999998</v>
      </c>
      <c r="G96" s="69">
        <v>16.69650626298165</v>
      </c>
      <c r="H96" s="69" t="s">
        <v>150</v>
      </c>
      <c r="I96" s="87">
        <v>4</v>
      </c>
      <c r="J96" s="69">
        <f t="shared" si="13"/>
        <v>-0.11650626298165179</v>
      </c>
      <c r="K96" s="41">
        <f t="shared" si="14"/>
        <v>-0.77670841987767858</v>
      </c>
      <c r="M96" s="59" t="s">
        <v>19</v>
      </c>
      <c r="N96" s="60" t="s">
        <v>13</v>
      </c>
      <c r="O96" s="60">
        <v>93</v>
      </c>
      <c r="P96" s="61" t="s">
        <v>18</v>
      </c>
      <c r="Q96" s="60" t="s">
        <v>15</v>
      </c>
      <c r="R96" s="69">
        <f t="shared" si="12"/>
        <v>16.579999999999998</v>
      </c>
      <c r="S96" s="69">
        <v>16.741250000000001</v>
      </c>
      <c r="T96" s="69">
        <v>0.25546368217909132</v>
      </c>
      <c r="U96" s="60" t="s">
        <v>159</v>
      </c>
      <c r="V96" s="70">
        <f t="shared" si="15"/>
        <v>-0.16125000000000256</v>
      </c>
      <c r="W96" s="41">
        <f t="shared" si="8"/>
        <v>-0.63120518198339903</v>
      </c>
    </row>
    <row r="97" spans="1:23" ht="15.75" thickBot="1" x14ac:dyDescent="0.3">
      <c r="A97" s="62" t="s">
        <v>17</v>
      </c>
      <c r="B97" s="63" t="s">
        <v>13</v>
      </c>
      <c r="C97" s="63">
        <v>94</v>
      </c>
      <c r="D97" s="64" t="s">
        <v>18</v>
      </c>
      <c r="E97" s="63" t="s">
        <v>15</v>
      </c>
      <c r="F97" s="74">
        <v>16.260000000000002</v>
      </c>
      <c r="G97" s="74">
        <v>16.400392040416712</v>
      </c>
      <c r="H97" s="74" t="s">
        <v>150</v>
      </c>
      <c r="I97" s="88">
        <v>4</v>
      </c>
      <c r="J97" s="74">
        <f t="shared" si="13"/>
        <v>-0.14039204041671027</v>
      </c>
      <c r="K97" s="43">
        <f t="shared" si="14"/>
        <v>-0.93594693611140189</v>
      </c>
      <c r="M97" s="62" t="s">
        <v>17</v>
      </c>
      <c r="N97" s="63" t="s">
        <v>13</v>
      </c>
      <c r="O97" s="63">
        <v>94</v>
      </c>
      <c r="P97" s="64" t="s">
        <v>18</v>
      </c>
      <c r="Q97" s="63" t="s">
        <v>15</v>
      </c>
      <c r="R97" s="74">
        <f t="shared" si="12"/>
        <v>16.260000000000002</v>
      </c>
      <c r="S97" s="74">
        <v>16.4575</v>
      </c>
      <c r="T97" s="74">
        <v>0.28806007576545456</v>
      </c>
      <c r="U97" s="63" t="s">
        <v>159</v>
      </c>
      <c r="V97" s="74">
        <f t="shared" si="15"/>
        <v>-0.19749999999999801</v>
      </c>
      <c r="W97" s="43">
        <f t="shared" si="8"/>
        <v>-0.68562087083809298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2016</Jaar>
    <Ringtest xmlns="eba2475f-4c5c-418a-90c2-2b36802fc485">LABS</Ringtest>
    <DEEL xmlns="08cda046-0f15-45eb-a9d5-77306d3264cd">Deel 2</DEEL>
    <Publicatiedatum xmlns="dda9e79c-c62e-445e-b991-197574827cb3">2021-05-25T07:56:04+00:00</Publicatiedatum>
    <Distributie_x0020_datum xmlns="eba2475f-4c5c-418a-90c2-2b36802fc485">25 januari 2012</Distributie_x0020_datum>
    <PublicURL xmlns="08cda046-0f15-45eb-a9d5-77306d3264cd">https://reflabos.vito.be/ree/LABS_2016-2,3,4,5,7_Deel2.xlsx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9A01F2-5650-42AF-AD94-7B9FE52A7075}"/>
</file>

<file path=customXml/itemProps2.xml><?xml version="1.0" encoding="utf-8"?>
<ds:datastoreItem xmlns:ds="http://schemas.openxmlformats.org/officeDocument/2006/customXml" ds:itemID="{467E4B68-D502-4199-84E2-D1C3F7A5DD36}"/>
</file>

<file path=customXml/itemProps3.xml><?xml version="1.0" encoding="utf-8"?>
<ds:datastoreItem xmlns:ds="http://schemas.openxmlformats.org/officeDocument/2006/customXml" ds:itemID="{8C067414-4187-408F-8003-8509883AA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43</vt:i4>
      </vt:variant>
    </vt:vector>
  </HeadingPairs>
  <TitlesOfParts>
    <vt:vector size="65" baseType="lpstr">
      <vt:lpstr>223</vt:lpstr>
      <vt:lpstr>225</vt:lpstr>
      <vt:lpstr>295</vt:lpstr>
      <vt:lpstr>339</vt:lpstr>
      <vt:lpstr>423</vt:lpstr>
      <vt:lpstr>428</vt:lpstr>
      <vt:lpstr>446</vt:lpstr>
      <vt:lpstr>484</vt:lpstr>
      <vt:lpstr>509</vt:lpstr>
      <vt:lpstr>512</vt:lpstr>
      <vt:lpstr>579</vt:lpstr>
      <vt:lpstr>591</vt:lpstr>
      <vt:lpstr>615</vt:lpstr>
      <vt:lpstr>644</vt:lpstr>
      <vt:lpstr>685</vt:lpstr>
      <vt:lpstr>689</vt:lpstr>
      <vt:lpstr>700</vt:lpstr>
      <vt:lpstr>744</vt:lpstr>
      <vt:lpstr>772</vt:lpstr>
      <vt:lpstr>807</vt:lpstr>
      <vt:lpstr>904</vt:lpstr>
      <vt:lpstr>928</vt:lpstr>
      <vt:lpstr>'223'!Print_Area</vt:lpstr>
      <vt:lpstr>'225'!Print_Area</vt:lpstr>
      <vt:lpstr>'295'!Print_Area</vt:lpstr>
      <vt:lpstr>'339'!Print_Area</vt:lpstr>
      <vt:lpstr>'423'!Print_Area</vt:lpstr>
      <vt:lpstr>'428'!Print_Area</vt:lpstr>
      <vt:lpstr>'446'!Print_Area</vt:lpstr>
      <vt:lpstr>'484'!Print_Area</vt:lpstr>
      <vt:lpstr>'509'!Print_Area</vt:lpstr>
      <vt:lpstr>'512'!Print_Area</vt:lpstr>
      <vt:lpstr>'579'!Print_Area</vt:lpstr>
      <vt:lpstr>'591'!Print_Area</vt:lpstr>
      <vt:lpstr>'615'!Print_Area</vt:lpstr>
      <vt:lpstr>'644'!Print_Area</vt:lpstr>
      <vt:lpstr>'689'!Print_Area</vt:lpstr>
      <vt:lpstr>'700'!Print_Area</vt:lpstr>
      <vt:lpstr>'744'!Print_Area</vt:lpstr>
      <vt:lpstr>'772'!Print_Area</vt:lpstr>
      <vt:lpstr>'807'!Print_Area</vt:lpstr>
      <vt:lpstr>'904'!Print_Area</vt:lpstr>
      <vt:lpstr>'928'!Print_Area</vt:lpstr>
      <vt:lpstr>'223'!Print_Titles</vt:lpstr>
      <vt:lpstr>'225'!Print_Titles</vt:lpstr>
      <vt:lpstr>'295'!Print_Titles</vt:lpstr>
      <vt:lpstr>'339'!Print_Titles</vt:lpstr>
      <vt:lpstr>'423'!Print_Titles</vt:lpstr>
      <vt:lpstr>'428'!Print_Titles</vt:lpstr>
      <vt:lpstr>'446'!Print_Titles</vt:lpstr>
      <vt:lpstr>'484'!Print_Titles</vt:lpstr>
      <vt:lpstr>'509'!Print_Titles</vt:lpstr>
      <vt:lpstr>'512'!Print_Titles</vt:lpstr>
      <vt:lpstr>'579'!Print_Titles</vt:lpstr>
      <vt:lpstr>'591'!Print_Titles</vt:lpstr>
      <vt:lpstr>'615'!Print_Titles</vt:lpstr>
      <vt:lpstr>'644'!Print_Titles</vt:lpstr>
      <vt:lpstr>'685'!Print_Titles</vt:lpstr>
      <vt:lpstr>'689'!Print_Titles</vt:lpstr>
      <vt:lpstr>'700'!Print_Titles</vt:lpstr>
      <vt:lpstr>'744'!Print_Titles</vt:lpstr>
      <vt:lpstr>'772'!Print_Titles</vt:lpstr>
      <vt:lpstr>'807'!Print_Titles</vt:lpstr>
      <vt:lpstr>'904'!Print_Titles</vt:lpstr>
      <vt:lpstr>'928'!Print_Titles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2016-2,3,4,5,7</dc:title>
  <dc:creator>dceustet</dc:creator>
  <cp:lastModifiedBy>Meynen Greet</cp:lastModifiedBy>
  <cp:lastPrinted>2016-06-24T12:28:40Z</cp:lastPrinted>
  <dcterms:created xsi:type="dcterms:W3CDTF">2012-03-19T07:59:52Z</dcterms:created>
  <dcterms:modified xsi:type="dcterms:W3CDTF">2019-11-18T10:17:21Z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5200</vt:r8>
  </property>
  <property fmtid="{D5CDD505-2E9C-101B-9397-08002B2CF9AE}" pid="4" name="DEEL">
    <vt:lpwstr>Deel 2</vt:lpwstr>
  </property>
</Properties>
</file>