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25.xml" ContentType="application/vnd.openxmlformats-officedocument.drawingml.chart+xml"/>
  <Override PartName="/xl/drawings/drawing25.xml" ContentType="application/vnd.openxmlformats-officedocument.drawing+xml"/>
  <Override PartName="/xl/charts/chart24.xml" ContentType="application/vnd.openxmlformats-officedocument.drawingml.chart+xml"/>
  <Override PartName="/xl/charts/chart19.xml" ContentType="application/vnd.openxmlformats-officedocument.drawingml.chart+xml"/>
  <Override PartName="/xl/drawings/drawing19.xml" ContentType="application/vnd.openxmlformats-officedocument.drawing+xml"/>
  <Override PartName="/xl/charts/chart18.xml" ContentType="application/vnd.openxmlformats-officedocument.drawingml.chart+xml"/>
  <Override PartName="/xl/worksheets/sheet1.xml" ContentType="application/vnd.openxmlformats-officedocument.spreadsheetml.worksheet+xml"/>
  <Override PartName="/xl/charts/chart17.xml" ContentType="application/vnd.openxmlformats-officedocument.drawingml.chart+xml"/>
  <Override PartName="/xl/drawings/drawing17.xml" ContentType="application/vnd.openxmlformats-officedocument.drawing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drawings/drawing24.xml" ContentType="application/vnd.openxmlformats-officedocument.drawing+xml"/>
  <Override PartName="/xl/charts/chart23.xml" ContentType="application/vnd.openxmlformats-officedocument.drawingml.chart+xml"/>
  <Override PartName="/xl/drawings/drawing23.xml" ContentType="application/vnd.openxmlformats-officedocument.drawing+xml"/>
  <Override PartName="/xl/charts/chart22.xml" ContentType="application/vnd.openxmlformats-officedocument.drawingml.chart+xml"/>
  <Override PartName="/xl/drawings/drawing22.xml" ContentType="application/vnd.openxmlformats-officedocument.drawing+xml"/>
  <Override PartName="/xl/charts/chart21.xml" ContentType="application/vnd.openxmlformats-officedocument.drawingml.chart+xml"/>
  <Override PartName="/xl/charts/chart16.xml" ContentType="application/vnd.openxmlformats-officedocument.drawingml.chart+xml"/>
  <Override PartName="/xl/drawings/drawing18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5.xml" ContentType="application/vnd.openxmlformats-officedocument.spreadsheetml.workshee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6.xml" ContentType="application/vnd.openxmlformats-officedocument.drawingml.chart+xml"/>
  <Override PartName="/xl/drawings/drawing16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drawings/drawing6.xml" ContentType="application/vnd.openxmlformats-officedocument.drawing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chart13.xml" ContentType="application/vnd.openxmlformats-officedocument.drawingml.chart+xml"/>
  <Override PartName="/xl/drawings/drawing13.xml" ContentType="application/vnd.openxmlformats-officedocument.drawing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charts/chart11.xml" ContentType="application/vnd.openxmlformats-officedocument.drawingml.chart+xml"/>
  <Override PartName="/xl/charts/chart14.xml" ContentType="application/vnd.openxmlformats-officedocument.drawingml.chart+xml"/>
  <Override PartName="/xl/drawings/drawing14.xml" ContentType="application/vnd.openxmlformats-officedocument.drawing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chart15.xml" ContentType="application/vnd.openxmlformats-officedocument.drawingml.chart+xml"/>
  <Override PartName="/xl/drawings/drawing8.xml" ContentType="application/vnd.openxmlformats-officedocument.drawing+xml"/>
  <Override PartName="/xl/drawings/drawing15.xml" ContentType="application/vnd.openxmlformats-officedocument.drawing+xml"/>
  <Override PartName="/xl/charts/chart9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10" yWindow="285" windowWidth="21105" windowHeight="9795" tabRatio="981" firstSheet="4" activeTab="24"/>
  </bookViews>
  <sheets>
    <sheet name="CO stap 2" sheetId="33" r:id="rId1"/>
    <sheet name="CO stap 3" sheetId="34" r:id="rId2"/>
    <sheet name="CO stap 4" sheetId="29" r:id="rId3"/>
    <sheet name="CO stap 9" sheetId="54" r:id="rId4"/>
    <sheet name="SO2 stap 3" sheetId="36" r:id="rId5"/>
    <sheet name="SO2 stap 4" sheetId="30" r:id="rId6"/>
    <sheet name="SO2 stap 6" sheetId="35" r:id="rId7"/>
    <sheet name="SO2 stap 8" sheetId="38" r:id="rId8"/>
    <sheet name="SO2 stap 9" sheetId="37" r:id="rId9"/>
    <sheet name="NOx stap 1" sheetId="40" r:id="rId10"/>
    <sheet name="NOx stap 2" sheetId="39" r:id="rId11"/>
    <sheet name="NOx stap 3" sheetId="31" r:id="rId12"/>
    <sheet name="NOx stap 4" sheetId="41" r:id="rId13"/>
    <sheet name="NOx stap 5" sheetId="42" r:id="rId14"/>
    <sheet name="NOx stap 7" sheetId="56" r:id="rId15"/>
    <sheet name="NOx stap 9" sheetId="43" r:id="rId16"/>
    <sheet name="O2 stap 1" sheetId="32" r:id="rId17"/>
    <sheet name="O2 stap 2" sheetId="44" r:id="rId18"/>
    <sheet name="O2 stap 3" sheetId="45" r:id="rId19"/>
    <sheet name="O2 stap 4" sheetId="52" r:id="rId20"/>
    <sheet name="O2 stap 5" sheetId="46" r:id="rId21"/>
    <sheet name="O2 stap 6" sheetId="53" r:id="rId22"/>
    <sheet name="O2 stap 7" sheetId="47" r:id="rId23"/>
    <sheet name="O2 stap 8" sheetId="48" r:id="rId24"/>
    <sheet name="O2 stap 9" sheetId="49" r:id="rId25"/>
  </sheets>
  <definedNames>
    <definedName name="_xlnm.Print_Area" localSheetId="0">'CO stap 2'!$A$1:$W$14</definedName>
    <definedName name="_xlnm.Print_Area" localSheetId="1">'CO stap 3'!$A$1:$W$14</definedName>
    <definedName name="_xlnm.Print_Area" localSheetId="2">'CO stap 4'!$A$1:$W$14</definedName>
    <definedName name="_xlnm.Print_Area" localSheetId="3">'CO stap 9'!$A$1:$W$14</definedName>
    <definedName name="_xlnm.Print_Area" localSheetId="9">'NOx stap 1'!$A$1:$W$14</definedName>
    <definedName name="_xlnm.Print_Area" localSheetId="10">'NOx stap 2'!$A$1:$W$14</definedName>
    <definedName name="_xlnm.Print_Area" localSheetId="11">'NOx stap 3'!$A$1:$W$14</definedName>
    <definedName name="_xlnm.Print_Area" localSheetId="12">'NOx stap 4'!$A$1:$W$14</definedName>
    <definedName name="_xlnm.Print_Area" localSheetId="13">'NOx stap 5'!$A$1:$W$14</definedName>
    <definedName name="_xlnm.Print_Area" localSheetId="14">'NOx stap 7'!$A$1:$W$14</definedName>
    <definedName name="_xlnm.Print_Area" localSheetId="15">'NOx stap 9'!$A$1:$T$14</definedName>
    <definedName name="_xlnm.Print_Area" localSheetId="16">'O2 stap 1'!$A$1:$W$14</definedName>
    <definedName name="_xlnm.Print_Area" localSheetId="17">'O2 stap 2'!$A$1:$W$14</definedName>
    <definedName name="_xlnm.Print_Area" localSheetId="18">'O2 stap 3'!$A$1:$W$14</definedName>
    <definedName name="_xlnm.Print_Area" localSheetId="19">'O2 stap 4'!$A$1:$W$14</definedName>
    <definedName name="_xlnm.Print_Area" localSheetId="20">'O2 stap 5'!$A$1:$W$14</definedName>
    <definedName name="_xlnm.Print_Area" localSheetId="21">'O2 stap 6'!$A$1:$W$14</definedName>
    <definedName name="_xlnm.Print_Area" localSheetId="22">'O2 stap 7'!$A$1:$W$14</definedName>
    <definedName name="_xlnm.Print_Area" localSheetId="23">'O2 stap 8'!$A$1:$W$14</definedName>
    <definedName name="_xlnm.Print_Area" localSheetId="24">'O2 stap 9'!$A$1:$W$14</definedName>
    <definedName name="_xlnm.Print_Area" localSheetId="4">'SO2 stap 3'!$A$1:$W$14</definedName>
    <definedName name="_xlnm.Print_Area" localSheetId="5">'SO2 stap 4'!$A$1:$W$14</definedName>
    <definedName name="_xlnm.Print_Area" localSheetId="6">'SO2 stap 6'!$A$1:$W$14</definedName>
    <definedName name="_xlnm.Print_Area" localSheetId="7">'SO2 stap 8'!$A$1:$W$14</definedName>
    <definedName name="_xlnm.Print_Area" localSheetId="8">'SO2 stap 9'!$A$1:$W$14</definedName>
  </definedNames>
  <calcPr calcId="145621"/>
</workbook>
</file>

<file path=xl/calcChain.xml><?xml version="1.0" encoding="utf-8"?>
<calcChain xmlns="http://schemas.openxmlformats.org/spreadsheetml/2006/main">
  <c r="F11" i="43" l="1"/>
  <c r="H11" i="43"/>
  <c r="I11" i="43"/>
  <c r="F11" i="38"/>
  <c r="H11" i="38"/>
  <c r="I11" i="38"/>
  <c r="F12" i="38"/>
  <c r="H12" i="38"/>
  <c r="I12" i="38"/>
  <c r="F13" i="38"/>
  <c r="H13" i="38"/>
  <c r="I13" i="38"/>
  <c r="F14" i="38"/>
  <c r="H14" i="38"/>
  <c r="I14" i="38"/>
  <c r="F15" i="38"/>
  <c r="H15" i="38"/>
  <c r="I15" i="38"/>
  <c r="F16" i="38"/>
  <c r="H16" i="38"/>
  <c r="I16" i="38"/>
  <c r="F17" i="38"/>
  <c r="H17" i="38"/>
  <c r="I17" i="38"/>
  <c r="F18" i="38"/>
  <c r="H18" i="38"/>
  <c r="I18" i="38"/>
  <c r="F11" i="36"/>
  <c r="H11" i="36" s="1"/>
  <c r="I11" i="36"/>
  <c r="F11" i="33"/>
  <c r="H11" i="33"/>
  <c r="I11" i="33"/>
  <c r="F17" i="33"/>
  <c r="E11" i="52"/>
  <c r="E15" i="49" l="1"/>
  <c r="F15" i="49"/>
  <c r="H15" i="49"/>
  <c r="I15" i="49"/>
  <c r="E16" i="49"/>
  <c r="F16" i="49"/>
  <c r="H16" i="49"/>
  <c r="I16" i="49"/>
  <c r="E17" i="49"/>
  <c r="F17" i="49"/>
  <c r="H17" i="49"/>
  <c r="I17" i="49"/>
  <c r="E18" i="49"/>
  <c r="F18" i="49"/>
  <c r="H18" i="49"/>
  <c r="I18" i="49"/>
  <c r="E15" i="48"/>
  <c r="F15" i="48"/>
  <c r="H15" i="48" s="1"/>
  <c r="I15" i="48"/>
  <c r="E16" i="48"/>
  <c r="F16" i="48"/>
  <c r="H16" i="48" s="1"/>
  <c r="I16" i="48"/>
  <c r="E17" i="48"/>
  <c r="F17" i="48"/>
  <c r="H17" i="48" s="1"/>
  <c r="I17" i="48"/>
  <c r="E18" i="48"/>
  <c r="F18" i="48"/>
  <c r="H18" i="48" s="1"/>
  <c r="I18" i="48"/>
  <c r="E15" i="47"/>
  <c r="F15" i="47"/>
  <c r="H15" i="47" s="1"/>
  <c r="I15" i="47"/>
  <c r="E16" i="47"/>
  <c r="F16" i="47"/>
  <c r="H16" i="47" s="1"/>
  <c r="I16" i="47"/>
  <c r="E17" i="47"/>
  <c r="F17" i="47"/>
  <c r="H17" i="47" s="1"/>
  <c r="I17" i="47"/>
  <c r="E18" i="47"/>
  <c r="F18" i="47"/>
  <c r="H18" i="47" s="1"/>
  <c r="I18" i="47"/>
  <c r="E15" i="53"/>
  <c r="F15" i="53"/>
  <c r="H15" i="53" s="1"/>
  <c r="I15" i="53"/>
  <c r="E16" i="53"/>
  <c r="F16" i="53"/>
  <c r="H16" i="53" s="1"/>
  <c r="I16" i="53"/>
  <c r="E17" i="53"/>
  <c r="F17" i="53"/>
  <c r="H17" i="53" s="1"/>
  <c r="I17" i="53"/>
  <c r="E18" i="53"/>
  <c r="F18" i="53"/>
  <c r="H18" i="53" s="1"/>
  <c r="I18" i="53"/>
  <c r="E15" i="46"/>
  <c r="F15" i="46"/>
  <c r="H15" i="46"/>
  <c r="I15" i="46"/>
  <c r="E16" i="46"/>
  <c r="F16" i="46"/>
  <c r="H16" i="46"/>
  <c r="I16" i="46"/>
  <c r="E17" i="46"/>
  <c r="F17" i="46"/>
  <c r="H17" i="46"/>
  <c r="I17" i="46"/>
  <c r="E18" i="46"/>
  <c r="F18" i="46"/>
  <c r="H18" i="46"/>
  <c r="I18" i="46"/>
  <c r="E15" i="52"/>
  <c r="F15" i="52"/>
  <c r="H15" i="52"/>
  <c r="I15" i="52"/>
  <c r="E16" i="52"/>
  <c r="F16" i="52"/>
  <c r="H16" i="52"/>
  <c r="I16" i="52"/>
  <c r="E17" i="52"/>
  <c r="F17" i="52"/>
  <c r="H17" i="52"/>
  <c r="I17" i="52"/>
  <c r="E18" i="52"/>
  <c r="F18" i="52"/>
  <c r="H18" i="52"/>
  <c r="I18" i="52"/>
  <c r="E15" i="45"/>
  <c r="F15" i="45"/>
  <c r="H15" i="45" s="1"/>
  <c r="I15" i="45"/>
  <c r="E16" i="45"/>
  <c r="F16" i="45"/>
  <c r="H16" i="45" s="1"/>
  <c r="I16" i="45"/>
  <c r="E17" i="45"/>
  <c r="F17" i="45"/>
  <c r="H17" i="45" s="1"/>
  <c r="I17" i="45"/>
  <c r="E18" i="45"/>
  <c r="F18" i="45"/>
  <c r="H18" i="45" s="1"/>
  <c r="I18" i="45"/>
  <c r="E15" i="44"/>
  <c r="F15" i="44"/>
  <c r="H15" i="44"/>
  <c r="I15" i="44"/>
  <c r="E16" i="44"/>
  <c r="F16" i="44"/>
  <c r="H16" i="44"/>
  <c r="I16" i="44"/>
  <c r="E17" i="44"/>
  <c r="F17" i="44"/>
  <c r="H17" i="44"/>
  <c r="I17" i="44"/>
  <c r="E18" i="44"/>
  <c r="F18" i="44"/>
  <c r="H18" i="44"/>
  <c r="I18" i="44"/>
  <c r="E15" i="32"/>
  <c r="F15" i="32"/>
  <c r="H15" i="32" s="1"/>
  <c r="I15" i="32"/>
  <c r="E16" i="32"/>
  <c r="F16" i="32"/>
  <c r="H16" i="32" s="1"/>
  <c r="I16" i="32"/>
  <c r="E17" i="32"/>
  <c r="F17" i="32"/>
  <c r="H17" i="32" s="1"/>
  <c r="I17" i="32"/>
  <c r="E18" i="32"/>
  <c r="F18" i="32"/>
  <c r="H18" i="32" s="1"/>
  <c r="I18" i="32"/>
  <c r="F14" i="43"/>
  <c r="F15" i="43"/>
  <c r="H15" i="43" s="1"/>
  <c r="I15" i="43"/>
  <c r="F16" i="43"/>
  <c r="H16" i="43" s="1"/>
  <c r="I16" i="43"/>
  <c r="F17" i="43"/>
  <c r="H17" i="43" s="1"/>
  <c r="I17" i="43"/>
  <c r="F18" i="43"/>
  <c r="H18" i="43" s="1"/>
  <c r="I18" i="43"/>
  <c r="F15" i="56"/>
  <c r="H15" i="56"/>
  <c r="I15" i="56"/>
  <c r="F16" i="56"/>
  <c r="H16" i="56"/>
  <c r="I16" i="56"/>
  <c r="F17" i="56"/>
  <c r="H17" i="56"/>
  <c r="I17" i="56"/>
  <c r="F18" i="56"/>
  <c r="H18" i="56"/>
  <c r="I18" i="56"/>
  <c r="F15" i="42"/>
  <c r="H15" i="42" s="1"/>
  <c r="I15" i="42"/>
  <c r="F16" i="42"/>
  <c r="H16" i="42" s="1"/>
  <c r="I16" i="42"/>
  <c r="F17" i="42"/>
  <c r="H17" i="42" s="1"/>
  <c r="I17" i="42"/>
  <c r="F18" i="42"/>
  <c r="H18" i="42" s="1"/>
  <c r="I18" i="42"/>
  <c r="F15" i="41"/>
  <c r="H15" i="41" s="1"/>
  <c r="I15" i="41"/>
  <c r="F16" i="41"/>
  <c r="H16" i="41" s="1"/>
  <c r="I16" i="41"/>
  <c r="F17" i="41"/>
  <c r="H17" i="41" s="1"/>
  <c r="I17" i="41"/>
  <c r="F18" i="41"/>
  <c r="H18" i="41" s="1"/>
  <c r="I18" i="41"/>
  <c r="F15" i="31"/>
  <c r="H15" i="31" s="1"/>
  <c r="I15" i="31"/>
  <c r="F16" i="31"/>
  <c r="H16" i="31" s="1"/>
  <c r="I16" i="31"/>
  <c r="F17" i="31"/>
  <c r="H17" i="31" s="1"/>
  <c r="I17" i="31"/>
  <c r="F18" i="31"/>
  <c r="H18" i="31" s="1"/>
  <c r="I18" i="31"/>
  <c r="F15" i="39" l="1"/>
  <c r="H15" i="39" s="1"/>
  <c r="I15" i="39"/>
  <c r="F16" i="39"/>
  <c r="H16" i="39" s="1"/>
  <c r="I16" i="39"/>
  <c r="F17" i="39"/>
  <c r="H17" i="39" s="1"/>
  <c r="I17" i="39"/>
  <c r="F18" i="39"/>
  <c r="H18" i="39" s="1"/>
  <c r="I18" i="39"/>
  <c r="F15" i="40"/>
  <c r="H15" i="40"/>
  <c r="I15" i="40"/>
  <c r="F16" i="40"/>
  <c r="H16" i="40"/>
  <c r="I16" i="40"/>
  <c r="F17" i="40"/>
  <c r="H17" i="40"/>
  <c r="I17" i="40"/>
  <c r="F18" i="40"/>
  <c r="H18" i="40"/>
  <c r="I18" i="40"/>
  <c r="F11" i="40"/>
  <c r="H11" i="40"/>
  <c r="I11" i="40"/>
  <c r="I14" i="56"/>
  <c r="F14" i="56"/>
  <c r="H14" i="56" s="1"/>
  <c r="I13" i="56"/>
  <c r="F13" i="56"/>
  <c r="H13" i="56" s="1"/>
  <c r="I12" i="56"/>
  <c r="F12" i="56"/>
  <c r="H12" i="56" s="1"/>
  <c r="I11" i="56"/>
  <c r="F11" i="56"/>
  <c r="H11" i="56" s="1"/>
  <c r="D5" i="56"/>
  <c r="F15" i="37"/>
  <c r="H15" i="37"/>
  <c r="I15" i="37"/>
  <c r="F16" i="37"/>
  <c r="H16" i="37"/>
  <c r="I16" i="37"/>
  <c r="F17" i="37"/>
  <c r="H17" i="37" s="1"/>
  <c r="I17" i="37"/>
  <c r="F18" i="37"/>
  <c r="H18" i="37"/>
  <c r="I18" i="37"/>
  <c r="F15" i="35"/>
  <c r="H15" i="35" s="1"/>
  <c r="I15" i="35"/>
  <c r="F16" i="35"/>
  <c r="H16" i="35" s="1"/>
  <c r="I16" i="35"/>
  <c r="F17" i="35"/>
  <c r="H17" i="35" s="1"/>
  <c r="I17" i="35"/>
  <c r="F18" i="35"/>
  <c r="H18" i="35" s="1"/>
  <c r="I18" i="35"/>
  <c r="F15" i="30"/>
  <c r="H15" i="30" s="1"/>
  <c r="I15" i="30"/>
  <c r="F16" i="30"/>
  <c r="H16" i="30" s="1"/>
  <c r="I16" i="30"/>
  <c r="F17" i="30"/>
  <c r="H17" i="30" s="1"/>
  <c r="I17" i="30"/>
  <c r="F18" i="30"/>
  <c r="H18" i="30" s="1"/>
  <c r="I18" i="30"/>
  <c r="F15" i="36"/>
  <c r="H15" i="36" s="1"/>
  <c r="I15" i="36"/>
  <c r="F16" i="36"/>
  <c r="H16" i="36" s="1"/>
  <c r="I16" i="36"/>
  <c r="F17" i="36"/>
  <c r="H17" i="36" s="1"/>
  <c r="I17" i="36"/>
  <c r="F18" i="36"/>
  <c r="H18" i="36" s="1"/>
  <c r="I18" i="36"/>
  <c r="F15" i="54"/>
  <c r="H15" i="54" s="1"/>
  <c r="I15" i="54"/>
  <c r="F16" i="54"/>
  <c r="H16" i="54" s="1"/>
  <c r="I16" i="54"/>
  <c r="F17" i="54"/>
  <c r="H17" i="54" s="1"/>
  <c r="I17" i="54"/>
  <c r="F18" i="54"/>
  <c r="H18" i="54" s="1"/>
  <c r="I18" i="54"/>
  <c r="F15" i="29"/>
  <c r="H15" i="29"/>
  <c r="I15" i="29"/>
  <c r="F16" i="29"/>
  <c r="H16" i="29"/>
  <c r="I16" i="29"/>
  <c r="F17" i="29"/>
  <c r="H17" i="29"/>
  <c r="I17" i="29"/>
  <c r="F18" i="29"/>
  <c r="H18" i="29"/>
  <c r="I18" i="29"/>
  <c r="F15" i="34"/>
  <c r="H15" i="34" s="1"/>
  <c r="I15" i="34"/>
  <c r="F16" i="34"/>
  <c r="H16" i="34" s="1"/>
  <c r="I16" i="34"/>
  <c r="F17" i="34"/>
  <c r="H17" i="34" s="1"/>
  <c r="I17" i="34"/>
  <c r="F18" i="34"/>
  <c r="H18" i="34" s="1"/>
  <c r="I18" i="34"/>
  <c r="F15" i="33"/>
  <c r="H15" i="33" s="1"/>
  <c r="I15" i="33"/>
  <c r="F16" i="33"/>
  <c r="H16" i="33" s="1"/>
  <c r="I16" i="33"/>
  <c r="H17" i="33"/>
  <c r="I17" i="33"/>
  <c r="F18" i="33"/>
  <c r="H18" i="33" s="1"/>
  <c r="I18" i="33"/>
  <c r="E14" i="32" l="1"/>
  <c r="E13" i="32"/>
  <c r="E12" i="32"/>
  <c r="E14" i="44"/>
  <c r="E13" i="44"/>
  <c r="E12" i="44"/>
  <c r="E14" i="45"/>
  <c r="E13" i="45"/>
  <c r="E12" i="45"/>
  <c r="E14" i="52"/>
  <c r="E13" i="52"/>
  <c r="E12" i="52"/>
  <c r="E14" i="46"/>
  <c r="E13" i="46"/>
  <c r="E12" i="46"/>
  <c r="E14" i="53"/>
  <c r="E13" i="53"/>
  <c r="E12" i="53"/>
  <c r="E14" i="47"/>
  <c r="E13" i="47"/>
  <c r="E12" i="47"/>
  <c r="E14" i="48"/>
  <c r="E13" i="48"/>
  <c r="E12" i="48"/>
  <c r="E14" i="49"/>
  <c r="E13" i="49"/>
  <c r="E12" i="49"/>
  <c r="E11" i="32"/>
  <c r="E11" i="44"/>
  <c r="E11" i="45"/>
  <c r="E11" i="46"/>
  <c r="E11" i="53"/>
  <c r="E11" i="47"/>
  <c r="E11" i="48"/>
  <c r="E11" i="49"/>
  <c r="F11" i="45" l="1"/>
  <c r="H11" i="45" s="1"/>
  <c r="I11" i="45"/>
  <c r="D5" i="33" l="1"/>
  <c r="F12" i="45" l="1"/>
  <c r="H12" i="45" s="1"/>
  <c r="I12" i="45"/>
  <c r="F13" i="45"/>
  <c r="H13" i="45" s="1"/>
  <c r="I13" i="45"/>
  <c r="F14" i="45"/>
  <c r="H14" i="45" s="1"/>
  <c r="I14" i="45"/>
  <c r="F11" i="46"/>
  <c r="H11" i="46" s="1"/>
  <c r="I11" i="46"/>
  <c r="F12" i="46"/>
  <c r="H12" i="46" s="1"/>
  <c r="I12" i="46"/>
  <c r="F13" i="46"/>
  <c r="H13" i="46" s="1"/>
  <c r="I13" i="46"/>
  <c r="F14" i="46"/>
  <c r="H14" i="46" s="1"/>
  <c r="I14" i="46"/>
  <c r="F13" i="49" l="1"/>
  <c r="H13" i="49" s="1"/>
  <c r="I13" i="49"/>
  <c r="F13" i="48"/>
  <c r="H13" i="48" s="1"/>
  <c r="I13" i="48"/>
  <c r="F13" i="47"/>
  <c r="H13" i="47" s="1"/>
  <c r="I13" i="47"/>
  <c r="F13" i="53"/>
  <c r="H13" i="53" s="1"/>
  <c r="I13" i="53"/>
  <c r="F13" i="52"/>
  <c r="H13" i="52" s="1"/>
  <c r="I13" i="52"/>
  <c r="F13" i="44"/>
  <c r="H13" i="44" s="1"/>
  <c r="I13" i="44"/>
  <c r="F13" i="32"/>
  <c r="H13" i="32" s="1"/>
  <c r="I13" i="32"/>
  <c r="F13" i="43"/>
  <c r="H13" i="43" s="1"/>
  <c r="I13" i="43"/>
  <c r="F13" i="31"/>
  <c r="H13" i="31" s="1"/>
  <c r="I13" i="31"/>
  <c r="F13" i="42"/>
  <c r="H13" i="42" s="1"/>
  <c r="I13" i="42"/>
  <c r="F13" i="41"/>
  <c r="H13" i="41" s="1"/>
  <c r="I13" i="41"/>
  <c r="F13" i="40"/>
  <c r="H13" i="40" s="1"/>
  <c r="I13" i="40"/>
  <c r="F13" i="39"/>
  <c r="H13" i="39" s="1"/>
  <c r="I13" i="39"/>
  <c r="F13" i="37"/>
  <c r="H13" i="37" s="1"/>
  <c r="I13" i="37"/>
  <c r="F13" i="36"/>
  <c r="H13" i="36" s="1"/>
  <c r="I13" i="36"/>
  <c r="F13" i="30"/>
  <c r="H13" i="30" s="1"/>
  <c r="I13" i="30"/>
  <c r="F13" i="35"/>
  <c r="H13" i="35" s="1"/>
  <c r="I13" i="35"/>
  <c r="F13" i="54"/>
  <c r="H13" i="54" s="1"/>
  <c r="I13" i="54"/>
  <c r="F13" i="29"/>
  <c r="H13" i="29" s="1"/>
  <c r="I13" i="29"/>
  <c r="F13" i="34"/>
  <c r="H13" i="34" s="1"/>
  <c r="I13" i="34"/>
  <c r="F13" i="33"/>
  <c r="H13" i="33" s="1"/>
  <c r="I13" i="33"/>
  <c r="I14" i="54" l="1"/>
  <c r="F14" i="54"/>
  <c r="H14" i="54" s="1"/>
  <c r="I12" i="54"/>
  <c r="F12" i="54"/>
  <c r="H12" i="54" s="1"/>
  <c r="I11" i="54"/>
  <c r="F11" i="54"/>
  <c r="H11" i="54" s="1"/>
  <c r="D5" i="54"/>
  <c r="D5" i="44" l="1"/>
  <c r="D5" i="45"/>
  <c r="D5" i="52"/>
  <c r="D5" i="46"/>
  <c r="D5" i="53"/>
  <c r="D5" i="47"/>
  <c r="D5" i="48"/>
  <c r="D5" i="49"/>
  <c r="D5" i="32"/>
  <c r="D5" i="43"/>
  <c r="D5" i="42"/>
  <c r="D5" i="29"/>
  <c r="D5" i="35"/>
  <c r="D5" i="30"/>
  <c r="D5" i="36"/>
  <c r="D5" i="38"/>
  <c r="D5" i="37"/>
  <c r="D5" i="39"/>
  <c r="D5" i="40"/>
  <c r="D5" i="41"/>
  <c r="D5" i="31"/>
  <c r="D5" i="34"/>
  <c r="I14" i="53" l="1"/>
  <c r="F14" i="53"/>
  <c r="H14" i="53" s="1"/>
  <c r="I12" i="53"/>
  <c r="F12" i="53"/>
  <c r="H12" i="53" s="1"/>
  <c r="I11" i="53"/>
  <c r="F11" i="53"/>
  <c r="H11" i="53" s="1"/>
  <c r="I14" i="52"/>
  <c r="F14" i="52"/>
  <c r="H14" i="52" s="1"/>
  <c r="I12" i="52"/>
  <c r="F12" i="52"/>
  <c r="H12" i="52" s="1"/>
  <c r="I11" i="52"/>
  <c r="F11" i="52"/>
  <c r="H11" i="52" s="1"/>
  <c r="F11" i="44" l="1"/>
  <c r="F12" i="44"/>
  <c r="F14" i="44"/>
  <c r="F11" i="47"/>
  <c r="H11" i="47" s="1"/>
  <c r="F12" i="47"/>
  <c r="F14" i="47"/>
  <c r="F11" i="48"/>
  <c r="H11" i="48" s="1"/>
  <c r="F12" i="48"/>
  <c r="F14" i="48"/>
  <c r="F11" i="49"/>
  <c r="H11" i="49" s="1"/>
  <c r="F12" i="49"/>
  <c r="F14" i="49"/>
  <c r="F11" i="32"/>
  <c r="F12" i="32"/>
  <c r="F14" i="32"/>
  <c r="F11" i="34"/>
  <c r="F12" i="34"/>
  <c r="F14" i="34"/>
  <c r="F11" i="29"/>
  <c r="F12" i="29"/>
  <c r="F14" i="29"/>
  <c r="F11" i="30"/>
  <c r="F12" i="30"/>
  <c r="F14" i="30"/>
  <c r="F11" i="35"/>
  <c r="F12" i="35"/>
  <c r="F14" i="35"/>
  <c r="F12" i="36"/>
  <c r="F14" i="36"/>
  <c r="F11" i="37"/>
  <c r="F12" i="37"/>
  <c r="F14" i="37"/>
  <c r="F11" i="31"/>
  <c r="F12" i="31"/>
  <c r="F14" i="31"/>
  <c r="F11" i="39"/>
  <c r="F12" i="39"/>
  <c r="F14" i="39"/>
  <c r="F12" i="40"/>
  <c r="F14" i="40"/>
  <c r="F11" i="41"/>
  <c r="F12" i="41"/>
  <c r="F14" i="41"/>
  <c r="F11" i="42"/>
  <c r="F12" i="42"/>
  <c r="F14" i="42"/>
  <c r="F12" i="43"/>
  <c r="F12" i="33"/>
  <c r="F14" i="33"/>
  <c r="H12" i="43" l="1"/>
  <c r="I12" i="43"/>
  <c r="H14" i="43"/>
  <c r="I14" i="43"/>
  <c r="H11" i="42"/>
  <c r="I11" i="42"/>
  <c r="H12" i="42"/>
  <c r="I12" i="42"/>
  <c r="H14" i="42"/>
  <c r="I14" i="42"/>
  <c r="H11" i="41"/>
  <c r="I11" i="41"/>
  <c r="H12" i="41"/>
  <c r="I12" i="41"/>
  <c r="H14" i="41"/>
  <c r="I14" i="41"/>
  <c r="H12" i="40"/>
  <c r="I12" i="40"/>
  <c r="H14" i="40"/>
  <c r="I14" i="40"/>
  <c r="H11" i="39"/>
  <c r="I11" i="39"/>
  <c r="H12" i="39"/>
  <c r="I12" i="39"/>
  <c r="H14" i="39"/>
  <c r="I14" i="39"/>
  <c r="H11" i="31"/>
  <c r="I11" i="31"/>
  <c r="H12" i="31"/>
  <c r="I12" i="31"/>
  <c r="H14" i="31"/>
  <c r="I14" i="31"/>
  <c r="H11" i="37"/>
  <c r="H12" i="37"/>
  <c r="H14" i="37"/>
  <c r="H12" i="36"/>
  <c r="H14" i="36"/>
  <c r="H11" i="35"/>
  <c r="H12" i="35"/>
  <c r="H14" i="35"/>
  <c r="H11" i="30"/>
  <c r="H12" i="30"/>
  <c r="H14" i="30"/>
  <c r="I11" i="29"/>
  <c r="I12" i="29"/>
  <c r="I14" i="29"/>
  <c r="H11" i="29"/>
  <c r="H12" i="29"/>
  <c r="H14" i="29"/>
  <c r="I11" i="34"/>
  <c r="I12" i="34"/>
  <c r="I14" i="34"/>
  <c r="H11" i="34"/>
  <c r="H12" i="34"/>
  <c r="H14" i="34"/>
  <c r="I14" i="47" l="1"/>
  <c r="I12" i="47"/>
  <c r="I11" i="47"/>
  <c r="I14" i="48"/>
  <c r="I12" i="48"/>
  <c r="I11" i="48"/>
  <c r="I14" i="49"/>
  <c r="I12" i="49"/>
  <c r="I11" i="49"/>
  <c r="I14" i="44"/>
  <c r="I12" i="44"/>
  <c r="I11" i="44"/>
  <c r="I11" i="32"/>
  <c r="I12" i="32"/>
  <c r="I14" i="32"/>
  <c r="H11" i="44" l="1"/>
  <c r="H12" i="44"/>
  <c r="H14" i="44"/>
  <c r="H12" i="47"/>
  <c r="H14" i="47"/>
  <c r="H12" i="48"/>
  <c r="H14" i="48"/>
  <c r="H12" i="49"/>
  <c r="H14" i="49"/>
  <c r="H11" i="32"/>
  <c r="H12" i="32"/>
  <c r="H14" i="32"/>
  <c r="I12" i="33"/>
  <c r="I14" i="33"/>
  <c r="H12" i="33"/>
  <c r="H14" i="33"/>
  <c r="I14" i="37" l="1"/>
  <c r="I12" i="37"/>
  <c r="I11" i="37"/>
  <c r="I14" i="36"/>
  <c r="I12" i="36"/>
  <c r="I14" i="35"/>
  <c r="I12" i="35"/>
  <c r="I11" i="35"/>
  <c r="I14" i="30" l="1"/>
  <c r="I12" i="30"/>
  <c r="I11" i="30"/>
</calcChain>
</file>

<file path=xl/sharedStrings.xml><?xml version="1.0" encoding="utf-8"?>
<sst xmlns="http://schemas.openxmlformats.org/spreadsheetml/2006/main" count="458" uniqueCount="92">
  <si>
    <t>Labonr.</t>
  </si>
  <si>
    <t/>
  </si>
  <si>
    <t>%</t>
  </si>
  <si>
    <t>Referentiewaarde:</t>
  </si>
  <si>
    <r>
      <t>mg/Nm</t>
    </r>
    <r>
      <rPr>
        <vertAlign val="superscript"/>
        <sz val="12"/>
        <color theme="1"/>
        <rFont val="Calibri"/>
        <family val="2"/>
        <scheme val="minor"/>
      </rPr>
      <t>3</t>
    </r>
  </si>
  <si>
    <t>Parameter:</t>
  </si>
  <si>
    <t>Aantal Labo's:</t>
  </si>
  <si>
    <t>Z-Score 
(statistisch)</t>
  </si>
  <si>
    <t>%Afw 
(tov ref.waarde)</t>
  </si>
  <si>
    <t>NOx stap 2</t>
  </si>
  <si>
    <t>NOx stap 9</t>
  </si>
  <si>
    <t>O2 stap 1</t>
  </si>
  <si>
    <t>O2 stap 2</t>
  </si>
  <si>
    <t>O2 stap 3</t>
  </si>
  <si>
    <t>O2 stap 7</t>
  </si>
  <si>
    <t>O2 stap 8</t>
  </si>
  <si>
    <t>O2 stap 9</t>
  </si>
  <si>
    <t>Vol%</t>
  </si>
  <si>
    <t>Resultaat</t>
  </si>
  <si>
    <t>O2 stap 5</t>
  </si>
  <si>
    <t>Abs. Afw.
(tov ref.waarde)</t>
  </si>
  <si>
    <t>SO2 stap 4</t>
  </si>
  <si>
    <t>NOx stap 4</t>
  </si>
  <si>
    <t>O2 stap 6</t>
  </si>
  <si>
    <t>O2 stap 4</t>
  </si>
  <si>
    <t>CO stap 4</t>
  </si>
  <si>
    <t>CO stap 9</t>
  </si>
  <si>
    <t>SO2 stap 8</t>
  </si>
  <si>
    <t>SO2 stap 9</t>
  </si>
  <si>
    <t>Statistisch gemiddelde:</t>
  </si>
  <si>
    <t>Statistisch standaard afw. abs.:</t>
  </si>
  <si>
    <t>Statistisch standaard afw. rel.:</t>
  </si>
  <si>
    <t>CO stap 3</t>
  </si>
  <si>
    <t>SO2 stap 7</t>
  </si>
  <si>
    <t>NOx stap 1</t>
  </si>
  <si>
    <t>NOx stap 5</t>
  </si>
  <si>
    <t>Labo's</t>
  </si>
  <si>
    <t>Gemiddelde</t>
  </si>
  <si>
    <t>81,98</t>
  </si>
  <si>
    <t>29,44</t>
  </si>
  <si>
    <t>SO2 stap 3</t>
  </si>
  <si>
    <t>NOx stap 3</t>
  </si>
  <si>
    <t>NOx stap 7</t>
  </si>
  <si>
    <t>CO stap 2</t>
  </si>
  <si>
    <t>28,2</t>
  </si>
  <si>
    <t>2,005</t>
  </si>
  <si>
    <t>82,28</t>
  </si>
  <si>
    <t>4,729</t>
  </si>
  <si>
    <t>150,1</t>
  </si>
  <si>
    <t>80,23</t>
  </si>
  <si>
    <t>116,1</t>
  </si>
  <si>
    <t>108,9</t>
  </si>
  <si>
    <t>61,99</t>
  </si>
  <si>
    <t>64,31</t>
  </si>
  <si>
    <t>105,6</t>
  </si>
  <si>
    <t>55,37</t>
  </si>
  <si>
    <t>71,11</t>
  </si>
  <si>
    <t>101,7</t>
  </si>
  <si>
    <t>83,99</t>
  </si>
  <si>
    <t>60,89</t>
  </si>
  <si>
    <t>23,92</t>
  </si>
  <si>
    <t>178,8</t>
  </si>
  <si>
    <t>151</t>
  </si>
  <si>
    <t>8,132</t>
  </si>
  <si>
    <t>79,24</t>
  </si>
  <si>
    <t>3,526</t>
  </si>
  <si>
    <t>111,9</t>
  </si>
  <si>
    <t>8,161</t>
  </si>
  <si>
    <t>94,2</t>
  </si>
  <si>
    <t>12,77</t>
  </si>
  <si>
    <t>64,42</t>
  </si>
  <si>
    <t>6,402</t>
  </si>
  <si>
    <t>63,08</t>
  </si>
  <si>
    <t>5,343</t>
  </si>
  <si>
    <t>100,6</t>
  </si>
  <si>
    <t>5,925</t>
  </si>
  <si>
    <t>54,89</t>
  </si>
  <si>
    <t>2,915</t>
  </si>
  <si>
    <t>74,84</t>
  </si>
  <si>
    <t>2,199</t>
  </si>
  <si>
    <t>103,9</t>
  </si>
  <si>
    <t>4,591</t>
  </si>
  <si>
    <t>84,31</t>
  </si>
  <si>
    <t>3,936</t>
  </si>
  <si>
    <t>62,08</t>
  </si>
  <si>
    <t>3,567</t>
  </si>
  <si>
    <t>27,13</t>
  </si>
  <si>
    <t>1,151</t>
  </si>
  <si>
    <t>176,6</t>
  </si>
  <si>
    <t>9,392</t>
  </si>
  <si>
    <t>27,1</t>
  </si>
  <si>
    <t>36,9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</si>
</sst>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0EE9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3">
    <xf numFmtId="0" fontId="0" fillId="0" borderId="0" xfId="0"/>
    <xf numFmtId="2" fontId="5" fillId="2" borderId="0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7" fillId="2" borderId="0" xfId="1" applyNumberFormat="1" applyFont="1" applyFill="1" applyAlignment="1">
      <alignment horizontal="center" vertical="center"/>
    </xf>
    <xf numFmtId="2" fontId="4" fillId="2" borderId="0" xfId="1" applyNumberFormat="1" applyFont="1" applyFill="1" applyAlignment="1">
      <alignment horizontal="right" vertical="center"/>
    </xf>
    <xf numFmtId="2" fontId="4" fillId="2" borderId="0" xfId="1" applyNumberFormat="1" applyFont="1" applyFill="1" applyAlignment="1">
      <alignment horizontal="center" vertical="center"/>
    </xf>
    <xf numFmtId="1" fontId="4" fillId="2" borderId="0" xfId="1" applyNumberFormat="1" applyFont="1" applyFill="1" applyAlignment="1">
      <alignment horizontal="center" vertical="center"/>
    </xf>
    <xf numFmtId="1" fontId="5" fillId="2" borderId="0" xfId="0" applyNumberFormat="1" applyFont="1" applyFill="1" applyBorder="1" applyAlignment="1" applyProtection="1">
      <alignment horizontal="center" vertical="center"/>
    </xf>
    <xf numFmtId="2" fontId="5" fillId="2" borderId="0" xfId="0" applyNumberFormat="1" applyFont="1" applyFill="1" applyBorder="1" applyAlignment="1" applyProtection="1">
      <alignment horizontal="center" vertical="center"/>
    </xf>
    <xf numFmtId="2" fontId="7" fillId="2" borderId="0" xfId="1" applyNumberFormat="1" applyFont="1" applyFill="1" applyAlignment="1">
      <alignment horizontal="right" vertical="center"/>
    </xf>
    <xf numFmtId="2" fontId="4" fillId="2" borderId="0" xfId="1" applyNumberFormat="1" applyFont="1" applyFill="1" applyBorder="1" applyAlignment="1">
      <alignment horizontal="right" vertical="center"/>
    </xf>
    <xf numFmtId="1" fontId="4" fillId="2" borderId="0" xfId="1" applyNumberFormat="1" applyFont="1" applyFill="1" applyBorder="1" applyAlignment="1">
      <alignment horizontal="right" vertical="center"/>
    </xf>
    <xf numFmtId="2" fontId="6" fillId="2" borderId="0" xfId="0" applyNumberFormat="1" applyFont="1" applyFill="1" applyBorder="1" applyAlignment="1">
      <alignment vertical="center"/>
    </xf>
    <xf numFmtId="164" fontId="5" fillId="2" borderId="0" xfId="5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" fontId="5" fillId="2" borderId="0" xfId="0" applyNumberFormat="1" applyFont="1" applyFill="1" applyAlignment="1">
      <alignment horizontal="center" vertical="center"/>
    </xf>
    <xf numFmtId="2" fontId="4" fillId="2" borderId="0" xfId="1" applyNumberFormat="1" applyFont="1" applyFill="1" applyAlignment="1">
      <alignment horizontal="center" vertical="center" wrapText="1"/>
    </xf>
    <xf numFmtId="165" fontId="5" fillId="2" borderId="0" xfId="5" applyNumberFormat="1" applyFont="1" applyFill="1" applyBorder="1" applyAlignment="1">
      <alignment horizontal="right" vertical="center"/>
    </xf>
    <xf numFmtId="1" fontId="4" fillId="2" borderId="0" xfId="1" applyNumberFormat="1" applyFont="1" applyFill="1" applyBorder="1" applyAlignment="1">
      <alignment horizontal="center" vertical="center"/>
    </xf>
    <xf numFmtId="166" fontId="5" fillId="2" borderId="0" xfId="5" applyNumberFormat="1" applyFont="1" applyFill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9" fontId="5" fillId="2" borderId="0" xfId="5" applyNumberFormat="1" applyFont="1" applyFill="1" applyAlignment="1">
      <alignment horizontal="center" vertical="center"/>
    </xf>
    <xf numFmtId="2" fontId="4" fillId="2" borderId="0" xfId="1" applyNumberFormat="1" applyFont="1" applyFill="1" applyBorder="1" applyAlignment="1">
      <alignment horizontal="center" vertical="center"/>
    </xf>
    <xf numFmtId="2" fontId="5" fillId="2" borderId="0" xfId="5" applyNumberFormat="1" applyFont="1" applyFill="1" applyBorder="1" applyAlignment="1">
      <alignment horizontal="right" vertical="center"/>
    </xf>
    <xf numFmtId="2" fontId="0" fillId="3" borderId="0" xfId="0" applyNumberFormat="1" applyFont="1" applyFill="1" applyBorder="1" applyAlignment="1">
      <alignment horizontal="center"/>
    </xf>
    <xf numFmtId="165" fontId="5" fillId="2" borderId="0" xfId="0" applyNumberFormat="1" applyFont="1" applyFill="1" applyBorder="1" applyAlignment="1">
      <alignment horizontal="center" vertical="center"/>
    </xf>
    <xf numFmtId="2" fontId="10" fillId="5" borderId="0" xfId="0" applyNumberFormat="1" applyFont="1" applyFill="1" applyBorder="1" applyAlignment="1">
      <alignment horizontal="center"/>
    </xf>
    <xf numFmtId="165" fontId="4" fillId="2" borderId="0" xfId="1" applyNumberFormat="1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center" vertical="center"/>
    </xf>
    <xf numFmtId="49" fontId="0" fillId="2" borderId="0" xfId="0" applyNumberFormat="1" applyFont="1" applyFill="1" applyBorder="1" applyAlignment="1">
      <alignment horizontal="center"/>
    </xf>
    <xf numFmtId="49" fontId="0" fillId="3" borderId="0" xfId="0" applyNumberFormat="1" applyFont="1" applyFill="1" applyBorder="1" applyAlignment="1">
      <alignment horizontal="center"/>
    </xf>
    <xf numFmtId="49" fontId="9" fillId="5" borderId="0" xfId="0" applyNumberFormat="1" applyFont="1" applyFill="1" applyBorder="1" applyAlignment="1">
      <alignment horizontal="center"/>
    </xf>
    <xf numFmtId="49" fontId="9" fillId="4" borderId="0" xfId="0" applyNumberFormat="1" applyFont="1" applyFill="1" applyBorder="1" applyAlignment="1">
      <alignment horizontal="center"/>
    </xf>
  </cellXfs>
  <cellStyles count="6">
    <cellStyle name="Normal" xfId="0" builtinId="0"/>
    <cellStyle name="Normal 2" xfId="1"/>
    <cellStyle name="Normal 3" xfId="2"/>
    <cellStyle name="Normal 4" xfId="3"/>
    <cellStyle name="Percent" xfId="5" builtinId="5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CO</a:t>
            </a:r>
            <a:r>
              <a:rPr lang="nl-BE" baseline="0"/>
              <a:t> stap 2</a:t>
            </a:r>
            <a:endParaRPr lang="nl-BE"/>
          </a:p>
        </c:rich>
      </c:tx>
      <c:layout>
        <c:manualLayout>
          <c:xMode val="edge"/>
          <c:yMode val="edge"/>
          <c:x val="0.43199524808554157"/>
          <c:y val="1.921920588864362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 stap 2'!$H$10</c:f>
              <c:strCache>
                <c:ptCount val="1"/>
                <c:pt idx="0">
                  <c:v>Labo's</c:v>
                </c:pt>
              </c:strCache>
            </c:strRef>
          </c:tx>
          <c:spPr>
            <a:ln>
              <a:noFill/>
            </a:ln>
          </c:spPr>
          <c:cat>
            <c:numRef>
              <c:f>'CO stap 2'!$C$11:$C$18</c:f>
              <c:numCache>
                <c:formatCode>0</c:formatCode>
                <c:ptCount val="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509</c:v>
                </c:pt>
                <c:pt idx="5">
                  <c:v>591</c:v>
                </c:pt>
                <c:pt idx="6">
                  <c:v>744</c:v>
                </c:pt>
                <c:pt idx="7">
                  <c:v>928</c:v>
                </c:pt>
              </c:numCache>
            </c:numRef>
          </c:cat>
          <c:val>
            <c:numRef>
              <c:f>'CO stap 2'!$H$11:$H$18</c:f>
              <c:numCache>
                <c:formatCode>0.000</c:formatCode>
                <c:ptCount val="8"/>
                <c:pt idx="0">
                  <c:v>0.98845108695652173</c:v>
                </c:pt>
                <c:pt idx="1">
                  <c:v>1.0122282608695652</c:v>
                </c:pt>
                <c:pt idx="2">
                  <c:v>0.97826086956521729</c:v>
                </c:pt>
                <c:pt idx="3">
                  <c:v>0.85597826086956519</c:v>
                </c:pt>
                <c:pt idx="4">
                  <c:v>0.97486413043478248</c:v>
                </c:pt>
                <c:pt idx="5">
                  <c:v>0.93410326086956519</c:v>
                </c:pt>
                <c:pt idx="6">
                  <c:v>1.029211956521739</c:v>
                </c:pt>
                <c:pt idx="7">
                  <c:v>0.88994565217391297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 stap 2'!$I$10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'CO stap 2'!$C$11:$C$18</c:f>
              <c:numCache>
                <c:formatCode>0</c:formatCode>
                <c:ptCount val="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509</c:v>
                </c:pt>
                <c:pt idx="5">
                  <c:v>591</c:v>
                </c:pt>
                <c:pt idx="6">
                  <c:v>744</c:v>
                </c:pt>
                <c:pt idx="7">
                  <c:v>928</c:v>
                </c:pt>
              </c:numCache>
            </c:numRef>
          </c:cat>
          <c:val>
            <c:numRef>
              <c:f>'CO stap 2'!$I$11:$I$18</c:f>
              <c:numCache>
                <c:formatCode>0.00</c:formatCode>
                <c:ptCount val="8"/>
                <c:pt idx="0">
                  <c:v>0.95788043478260865</c:v>
                </c:pt>
                <c:pt idx="1">
                  <c:v>0.95788043478260865</c:v>
                </c:pt>
                <c:pt idx="2">
                  <c:v>0.95788043478260865</c:v>
                </c:pt>
                <c:pt idx="3">
                  <c:v>0.95788043478260865</c:v>
                </c:pt>
                <c:pt idx="4">
                  <c:v>0.95788043478260865</c:v>
                </c:pt>
                <c:pt idx="5">
                  <c:v>0.95788043478260865</c:v>
                </c:pt>
                <c:pt idx="6">
                  <c:v>0.95788043478260865</c:v>
                </c:pt>
                <c:pt idx="7">
                  <c:v>0.95788043478260865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753856"/>
        <c:axId val="193755776"/>
      </c:lineChart>
      <c:catAx>
        <c:axId val="193753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193755776"/>
        <c:crosses val="autoZero"/>
        <c:auto val="1"/>
        <c:lblAlgn val="ctr"/>
        <c:lblOffset val="100"/>
        <c:noMultiLvlLbl val="1"/>
      </c:catAx>
      <c:valAx>
        <c:axId val="193755776"/>
        <c:scaling>
          <c:orientation val="minMax"/>
          <c:max val="1.05"/>
          <c:min val="0.85000000000000009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193753856"/>
        <c:crosses val="autoZero"/>
        <c:crossBetween val="midCat"/>
        <c:majorUnit val="2.0000000000000004E-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NOx stap</a:t>
            </a:r>
            <a:r>
              <a:rPr lang="nl-BE" baseline="0"/>
              <a:t> 1</a:t>
            </a:r>
            <a:endParaRPr lang="nl-BE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'NOx stap 1'!$H$10</c:f>
              <c:strCache>
                <c:ptCount val="1"/>
                <c:pt idx="0">
                  <c:v>Labo's</c:v>
                </c:pt>
              </c:strCache>
            </c:strRef>
          </c:tx>
          <c:spPr>
            <a:ln>
              <a:noFill/>
            </a:ln>
          </c:spPr>
          <c:cat>
            <c:numRef>
              <c:f>'NOx stap 1'!$C$11:$C$18</c:f>
              <c:numCache>
                <c:formatCode>0</c:formatCode>
                <c:ptCount val="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509</c:v>
                </c:pt>
                <c:pt idx="5">
                  <c:v>591</c:v>
                </c:pt>
                <c:pt idx="6">
                  <c:v>744</c:v>
                </c:pt>
                <c:pt idx="7">
                  <c:v>928</c:v>
                </c:pt>
              </c:numCache>
            </c:numRef>
          </c:cat>
          <c:val>
            <c:numRef>
              <c:f>'NOx stap 1'!$H$11:$H$18</c:f>
              <c:numCache>
                <c:formatCode>0.000</c:formatCode>
                <c:ptCount val="8"/>
                <c:pt idx="0">
                  <c:v>0.96803323099151173</c:v>
                </c:pt>
                <c:pt idx="1">
                  <c:v>0.9878995846126063</c:v>
                </c:pt>
                <c:pt idx="2">
                  <c:v>0.85425320570706165</c:v>
                </c:pt>
                <c:pt idx="3">
                  <c:v>1.051110709770634</c:v>
                </c:pt>
                <c:pt idx="4">
                  <c:v>1.0547227740653784</c:v>
                </c:pt>
                <c:pt idx="5">
                  <c:v>0.98970561675997826</c:v>
                </c:pt>
                <c:pt idx="6">
                  <c:v>0.96622719884413955</c:v>
                </c:pt>
                <c:pt idx="7">
                  <c:v>1.0005418096442116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'NOx stap 1'!$I$10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'NOx stap 1'!$C$11:$C$18</c:f>
              <c:numCache>
                <c:formatCode>0</c:formatCode>
                <c:ptCount val="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509</c:v>
                </c:pt>
                <c:pt idx="5">
                  <c:v>591</c:v>
                </c:pt>
                <c:pt idx="6">
                  <c:v>744</c:v>
                </c:pt>
                <c:pt idx="7">
                  <c:v>928</c:v>
                </c:pt>
              </c:numCache>
            </c:numRef>
          </c:cat>
          <c:val>
            <c:numRef>
              <c:f>'NOx stap 1'!$I$11:$I$18</c:f>
              <c:numCache>
                <c:formatCode>0.00</c:formatCode>
                <c:ptCount val="8"/>
                <c:pt idx="0">
                  <c:v>0.99133104569261343</c:v>
                </c:pt>
                <c:pt idx="1">
                  <c:v>0.99133104569261343</c:v>
                </c:pt>
                <c:pt idx="2">
                  <c:v>0.99133104569261343</c:v>
                </c:pt>
                <c:pt idx="3">
                  <c:v>0.99133104569261343</c:v>
                </c:pt>
                <c:pt idx="4">
                  <c:v>0.99133104569261343</c:v>
                </c:pt>
                <c:pt idx="5">
                  <c:v>0.99133104569261343</c:v>
                </c:pt>
                <c:pt idx="6">
                  <c:v>0.99133104569261343</c:v>
                </c:pt>
                <c:pt idx="7">
                  <c:v>0.99133104569261343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537408"/>
        <c:axId val="199539328"/>
      </c:lineChart>
      <c:catAx>
        <c:axId val="199537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layout/>
          <c:overlay val="0"/>
        </c:title>
        <c:numFmt formatCode="0" sourceLinked="1"/>
        <c:majorTickMark val="in"/>
        <c:minorTickMark val="none"/>
        <c:tickLblPos val="nextTo"/>
        <c:crossAx val="199539328"/>
        <c:crosses val="autoZero"/>
        <c:auto val="1"/>
        <c:lblAlgn val="ctr"/>
        <c:lblOffset val="100"/>
        <c:noMultiLvlLbl val="0"/>
      </c:catAx>
      <c:valAx>
        <c:axId val="199539328"/>
        <c:scaling>
          <c:orientation val="minMax"/>
          <c:max val="1.1000000000000001"/>
          <c:min val="0.85000000000000009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199537408"/>
        <c:crosses val="autoZero"/>
        <c:crossBetween val="midCat"/>
        <c:majorUnit val="2.0000000000000004E-2"/>
        <c:minorUnit val="1.0000000000000005E-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NOx stap</a:t>
            </a:r>
            <a:r>
              <a:rPr lang="nl-BE" baseline="0"/>
              <a:t> 2</a:t>
            </a:r>
            <a:endParaRPr lang="nl-BE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'NOx stap 2'!$H$10</c:f>
              <c:strCache>
                <c:ptCount val="1"/>
                <c:pt idx="0">
                  <c:v>Labo's</c:v>
                </c:pt>
              </c:strCache>
            </c:strRef>
          </c:tx>
          <c:spPr>
            <a:ln>
              <a:noFill/>
            </a:ln>
          </c:spPr>
          <c:cat>
            <c:numRef>
              <c:f>'NOx stap 2'!$C$11:$C$18</c:f>
              <c:numCache>
                <c:formatCode>0</c:formatCode>
                <c:ptCount val="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509</c:v>
                </c:pt>
                <c:pt idx="5">
                  <c:v>591</c:v>
                </c:pt>
                <c:pt idx="6">
                  <c:v>744</c:v>
                </c:pt>
                <c:pt idx="7">
                  <c:v>928</c:v>
                </c:pt>
              </c:numCache>
            </c:numRef>
          </c:cat>
          <c:val>
            <c:numRef>
              <c:f>'NOx stap 2'!$H$11:$H$18</c:f>
              <c:numCache>
                <c:formatCode>0.000</c:formatCode>
                <c:ptCount val="8"/>
                <c:pt idx="0">
                  <c:v>1.0532977077766841</c:v>
                </c:pt>
                <c:pt idx="1">
                  <c:v>1.0350161721276896</c:v>
                </c:pt>
                <c:pt idx="2">
                  <c:v>0.96470257347771049</c:v>
                </c:pt>
                <c:pt idx="3">
                  <c:v>1.0687666994796794</c:v>
                </c:pt>
                <c:pt idx="4">
                  <c:v>1.0603290676416821</c:v>
                </c:pt>
                <c:pt idx="5">
                  <c:v>1.0673604275066799</c:v>
                </c:pt>
                <c:pt idx="6">
                  <c:v>1.0336099001546899</c:v>
                </c:pt>
                <c:pt idx="7">
                  <c:v>1.0954858669666714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'NOx stap 2'!$I$10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'NOx stap 2'!$C$11:$C$18</c:f>
              <c:numCache>
                <c:formatCode>0</c:formatCode>
                <c:ptCount val="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509</c:v>
                </c:pt>
                <c:pt idx="5">
                  <c:v>591</c:v>
                </c:pt>
                <c:pt idx="6">
                  <c:v>744</c:v>
                </c:pt>
                <c:pt idx="7">
                  <c:v>928</c:v>
                </c:pt>
              </c:numCache>
            </c:numRef>
          </c:cat>
          <c:val>
            <c:numRef>
              <c:f>'NOx stap 2'!$I$11:$I$18</c:f>
              <c:numCache>
                <c:formatCode>0.00</c:formatCode>
                <c:ptCount val="8"/>
                <c:pt idx="0">
                  <c:v>1.0524539445928842</c:v>
                </c:pt>
                <c:pt idx="1">
                  <c:v>1.0524539445928842</c:v>
                </c:pt>
                <c:pt idx="2">
                  <c:v>1.0524539445928842</c:v>
                </c:pt>
                <c:pt idx="3">
                  <c:v>1.0524539445928842</c:v>
                </c:pt>
                <c:pt idx="4">
                  <c:v>1.0524539445928842</c:v>
                </c:pt>
                <c:pt idx="5">
                  <c:v>1.0524539445928842</c:v>
                </c:pt>
                <c:pt idx="6">
                  <c:v>1.0524539445928842</c:v>
                </c:pt>
                <c:pt idx="7">
                  <c:v>1.0524539445928842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146112"/>
        <c:axId val="195148032"/>
      </c:lineChart>
      <c:catAx>
        <c:axId val="195146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layout/>
          <c:overlay val="0"/>
        </c:title>
        <c:numFmt formatCode="0" sourceLinked="1"/>
        <c:majorTickMark val="in"/>
        <c:minorTickMark val="none"/>
        <c:tickLblPos val="nextTo"/>
        <c:crossAx val="195148032"/>
        <c:crosses val="autoZero"/>
        <c:auto val="1"/>
        <c:lblAlgn val="ctr"/>
        <c:lblOffset val="100"/>
        <c:noMultiLvlLbl val="0"/>
      </c:catAx>
      <c:valAx>
        <c:axId val="195148032"/>
        <c:scaling>
          <c:orientation val="minMax"/>
          <c:max val="1.1000000000000001"/>
          <c:min val="0.95000000000000007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195146112"/>
        <c:crosses val="autoZero"/>
        <c:crossBetween val="midCat"/>
        <c:majorUnit val="2.0000000000000004E-2"/>
        <c:minorUnit val="1.0000000000000005E-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NOx stap 3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'NOx stap 3'!$H$10</c:f>
              <c:strCache>
                <c:ptCount val="1"/>
                <c:pt idx="0">
                  <c:v>Labo's</c:v>
                </c:pt>
              </c:strCache>
            </c:strRef>
          </c:tx>
          <c:spPr>
            <a:ln>
              <a:noFill/>
            </a:ln>
          </c:spPr>
          <c:cat>
            <c:numRef>
              <c:f>'NOx stap 3'!$C$11:$C$18</c:f>
              <c:numCache>
                <c:formatCode>0</c:formatCode>
                <c:ptCount val="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509</c:v>
                </c:pt>
                <c:pt idx="5">
                  <c:v>591</c:v>
                </c:pt>
                <c:pt idx="6">
                  <c:v>744</c:v>
                </c:pt>
                <c:pt idx="7">
                  <c:v>928</c:v>
                </c:pt>
              </c:numCache>
            </c:numRef>
          </c:cat>
          <c:val>
            <c:numRef>
              <c:f>'NOx stap 3'!$H$11:$H$18</c:f>
              <c:numCache>
                <c:formatCode>0.000</c:formatCode>
                <c:ptCount val="8"/>
                <c:pt idx="0">
                  <c:v>0.97640117994100295</c:v>
                </c:pt>
                <c:pt idx="1">
                  <c:v>1.0029498525073746</c:v>
                </c:pt>
                <c:pt idx="2">
                  <c:v>0.97345132743362828</c:v>
                </c:pt>
                <c:pt idx="3">
                  <c:v>1.0226155358898721</c:v>
                </c:pt>
                <c:pt idx="4">
                  <c:v>1.0127826941986233</c:v>
                </c:pt>
                <c:pt idx="5">
                  <c:v>1.0619469026548674</c:v>
                </c:pt>
                <c:pt idx="6">
                  <c:v>1.0324483775811211</c:v>
                </c:pt>
                <c:pt idx="7">
                  <c:v>1.1111111111111112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'NOx stap 3'!$I$10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'NOx stap 3'!$C$11:$C$18</c:f>
              <c:numCache>
                <c:formatCode>0</c:formatCode>
                <c:ptCount val="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509</c:v>
                </c:pt>
                <c:pt idx="5">
                  <c:v>591</c:v>
                </c:pt>
                <c:pt idx="6">
                  <c:v>744</c:v>
                </c:pt>
                <c:pt idx="7">
                  <c:v>928</c:v>
                </c:pt>
              </c:numCache>
            </c:numRef>
          </c:cat>
          <c:val>
            <c:numRef>
              <c:f>'NOx stap 3'!$I$11:$I$18</c:f>
              <c:numCache>
                <c:formatCode>0.00</c:formatCode>
                <c:ptCount val="8"/>
                <c:pt idx="0">
                  <c:v>1.0216322517207472</c:v>
                </c:pt>
                <c:pt idx="1">
                  <c:v>1.0216322517207472</c:v>
                </c:pt>
                <c:pt idx="2">
                  <c:v>1.0216322517207472</c:v>
                </c:pt>
                <c:pt idx="3">
                  <c:v>1.0216322517207472</c:v>
                </c:pt>
                <c:pt idx="4">
                  <c:v>1.0216322517207472</c:v>
                </c:pt>
                <c:pt idx="5">
                  <c:v>1.0216322517207472</c:v>
                </c:pt>
                <c:pt idx="6">
                  <c:v>1.0216322517207472</c:v>
                </c:pt>
                <c:pt idx="7">
                  <c:v>1.0216322517207472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872512"/>
        <c:axId val="199874432"/>
      </c:lineChart>
      <c:catAx>
        <c:axId val="199872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layout/>
          <c:overlay val="0"/>
        </c:title>
        <c:numFmt formatCode="0" sourceLinked="1"/>
        <c:majorTickMark val="in"/>
        <c:minorTickMark val="none"/>
        <c:tickLblPos val="nextTo"/>
        <c:crossAx val="199874432"/>
        <c:crosses val="autoZero"/>
        <c:auto val="1"/>
        <c:lblAlgn val="ctr"/>
        <c:lblOffset val="100"/>
        <c:noMultiLvlLbl val="1"/>
      </c:catAx>
      <c:valAx>
        <c:axId val="199874432"/>
        <c:scaling>
          <c:orientation val="minMax"/>
          <c:max val="1.1500000000000001"/>
          <c:min val="0.95000000000000007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199872512"/>
        <c:crosses val="autoZero"/>
        <c:crossBetween val="midCat"/>
        <c:majorUnit val="2.0000000000000004E-2"/>
        <c:minorUnit val="1.0000000000000005E-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NOx stap</a:t>
            </a:r>
            <a:r>
              <a:rPr lang="nl-BE" baseline="0"/>
              <a:t> 4</a:t>
            </a:r>
            <a:endParaRPr lang="nl-BE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'NOx stap 4'!$H$10</c:f>
              <c:strCache>
                <c:ptCount val="1"/>
                <c:pt idx="0">
                  <c:v>Labo's</c:v>
                </c:pt>
              </c:strCache>
            </c:strRef>
          </c:tx>
          <c:spPr>
            <a:ln>
              <a:noFill/>
            </a:ln>
          </c:spPr>
          <c:cat>
            <c:numRef>
              <c:f>'NOx stap 4'!$C$11:$C$18</c:f>
              <c:numCache>
                <c:formatCode>0</c:formatCode>
                <c:ptCount val="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509</c:v>
                </c:pt>
                <c:pt idx="5">
                  <c:v>591</c:v>
                </c:pt>
                <c:pt idx="6">
                  <c:v>744</c:v>
                </c:pt>
                <c:pt idx="7">
                  <c:v>928</c:v>
                </c:pt>
              </c:numCache>
            </c:numRef>
          </c:cat>
          <c:val>
            <c:numRef>
              <c:f>'NOx stap 4'!$H$11:$H$18</c:f>
              <c:numCache>
                <c:formatCode>0.000</c:formatCode>
                <c:ptCount val="8"/>
                <c:pt idx="0">
                  <c:v>0.96082867007977146</c:v>
                </c:pt>
                <c:pt idx="1">
                  <c:v>0.96201928801047742</c:v>
                </c:pt>
                <c:pt idx="2">
                  <c:v>1.0322657459221336</c:v>
                </c:pt>
                <c:pt idx="3">
                  <c:v>0.98583164662459821</c:v>
                </c:pt>
                <c:pt idx="4">
                  <c:v>0.99892844386236479</c:v>
                </c:pt>
                <c:pt idx="5">
                  <c:v>1.041790689367782</c:v>
                </c:pt>
                <c:pt idx="6">
                  <c:v>0.975116085248244</c:v>
                </c:pt>
                <c:pt idx="7">
                  <c:v>1.1227527086557925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'NOx stap 4'!$I$10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'NOx stap 4'!$C$11:$C$18</c:f>
              <c:numCache>
                <c:formatCode>0</c:formatCode>
                <c:ptCount val="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509</c:v>
                </c:pt>
                <c:pt idx="5">
                  <c:v>591</c:v>
                </c:pt>
                <c:pt idx="6">
                  <c:v>744</c:v>
                </c:pt>
                <c:pt idx="7">
                  <c:v>928</c:v>
                </c:pt>
              </c:numCache>
            </c:numRef>
          </c:cat>
          <c:val>
            <c:numRef>
              <c:f>'NOx stap 4'!$I$11:$I$18</c:f>
              <c:numCache>
                <c:formatCode>0.00</c:formatCode>
                <c:ptCount val="8"/>
                <c:pt idx="0">
                  <c:v>1.0038099773782594</c:v>
                </c:pt>
                <c:pt idx="1">
                  <c:v>1.0038099773782594</c:v>
                </c:pt>
                <c:pt idx="2">
                  <c:v>1.0038099773782594</c:v>
                </c:pt>
                <c:pt idx="3">
                  <c:v>1.0038099773782594</c:v>
                </c:pt>
                <c:pt idx="4">
                  <c:v>1.0038099773782594</c:v>
                </c:pt>
                <c:pt idx="5">
                  <c:v>1.0038099773782594</c:v>
                </c:pt>
                <c:pt idx="6">
                  <c:v>1.0038099773782594</c:v>
                </c:pt>
                <c:pt idx="7">
                  <c:v>1.0038099773782594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904640"/>
        <c:axId val="199919104"/>
      </c:lineChart>
      <c:catAx>
        <c:axId val="199904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layout/>
          <c:overlay val="0"/>
        </c:title>
        <c:numFmt formatCode="0" sourceLinked="1"/>
        <c:majorTickMark val="in"/>
        <c:minorTickMark val="none"/>
        <c:tickLblPos val="nextTo"/>
        <c:crossAx val="199919104"/>
        <c:crosses val="autoZero"/>
        <c:auto val="1"/>
        <c:lblAlgn val="ctr"/>
        <c:lblOffset val="100"/>
        <c:noMultiLvlLbl val="0"/>
      </c:catAx>
      <c:valAx>
        <c:axId val="199919104"/>
        <c:scaling>
          <c:orientation val="minMax"/>
          <c:max val="1.1500000000000001"/>
          <c:min val="0.95000000000000007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199904640"/>
        <c:crosses val="autoZero"/>
        <c:crossBetween val="midCat"/>
        <c:majorUnit val="2.0000000000000004E-2"/>
        <c:minorUnit val="1.0000000000000005E-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NOx stap</a:t>
            </a:r>
            <a:r>
              <a:rPr lang="nl-BE" baseline="0"/>
              <a:t> 5</a:t>
            </a:r>
            <a:endParaRPr lang="nl-BE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'NOx stap 5'!$H$10</c:f>
              <c:strCache>
                <c:ptCount val="1"/>
                <c:pt idx="0">
                  <c:v>Labo's</c:v>
                </c:pt>
              </c:strCache>
            </c:strRef>
          </c:tx>
          <c:spPr>
            <a:ln>
              <a:noFill/>
            </a:ln>
          </c:spPr>
          <c:cat>
            <c:numRef>
              <c:f>'NOx stap 5'!$C$11:$C$18</c:f>
              <c:numCache>
                <c:formatCode>0</c:formatCode>
                <c:ptCount val="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509</c:v>
                </c:pt>
                <c:pt idx="5">
                  <c:v>591</c:v>
                </c:pt>
                <c:pt idx="6">
                  <c:v>744</c:v>
                </c:pt>
                <c:pt idx="7">
                  <c:v>928</c:v>
                </c:pt>
              </c:numCache>
            </c:numRef>
          </c:cat>
          <c:val>
            <c:numRef>
              <c:f>'NOx stap 5'!$H$11:$H$18</c:f>
              <c:numCache>
                <c:formatCode>0.000</c:formatCode>
                <c:ptCount val="8"/>
                <c:pt idx="0">
                  <c:v>1.0313680407291836</c:v>
                </c:pt>
                <c:pt idx="1">
                  <c:v>1.000164230579734</c:v>
                </c:pt>
                <c:pt idx="2">
                  <c:v>0.89998357694202658</c:v>
                </c:pt>
                <c:pt idx="3">
                  <c:v>1.0346526523238628</c:v>
                </c:pt>
                <c:pt idx="4">
                  <c:v>1.0297257349318443</c:v>
                </c:pt>
                <c:pt idx="5">
                  <c:v>1.0445064871078995</c:v>
                </c:pt>
                <c:pt idx="6">
                  <c:v>0.97717194941698138</c:v>
                </c:pt>
                <c:pt idx="7">
                  <c:v>1.144687140745607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'NOx stap 5'!$I$10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'NOx stap 5'!$C$11:$C$18</c:f>
              <c:numCache>
                <c:formatCode>0</c:formatCode>
                <c:ptCount val="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509</c:v>
                </c:pt>
                <c:pt idx="5">
                  <c:v>591</c:v>
                </c:pt>
                <c:pt idx="6">
                  <c:v>744</c:v>
                </c:pt>
                <c:pt idx="7">
                  <c:v>928</c:v>
                </c:pt>
              </c:numCache>
            </c:numRef>
          </c:cat>
          <c:val>
            <c:numRef>
              <c:f>'NOx stap 5'!$I$11:$I$18</c:f>
              <c:numCache>
                <c:formatCode>0.00</c:formatCode>
                <c:ptCount val="8"/>
                <c:pt idx="0">
                  <c:v>1.0195434389883395</c:v>
                </c:pt>
                <c:pt idx="1">
                  <c:v>1.0195434389883395</c:v>
                </c:pt>
                <c:pt idx="2">
                  <c:v>1.0195434389883395</c:v>
                </c:pt>
                <c:pt idx="3">
                  <c:v>1.0195434389883395</c:v>
                </c:pt>
                <c:pt idx="4">
                  <c:v>1.0195434389883395</c:v>
                </c:pt>
                <c:pt idx="5">
                  <c:v>1.0195434389883395</c:v>
                </c:pt>
                <c:pt idx="6">
                  <c:v>1.0195434389883395</c:v>
                </c:pt>
                <c:pt idx="7">
                  <c:v>1.0195434389883395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977984"/>
        <c:axId val="200012928"/>
      </c:lineChart>
      <c:catAx>
        <c:axId val="199977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layout/>
          <c:overlay val="0"/>
        </c:title>
        <c:numFmt formatCode="0" sourceLinked="1"/>
        <c:majorTickMark val="in"/>
        <c:minorTickMark val="none"/>
        <c:tickLblPos val="nextTo"/>
        <c:crossAx val="200012928"/>
        <c:crosses val="autoZero"/>
        <c:auto val="1"/>
        <c:lblAlgn val="ctr"/>
        <c:lblOffset val="100"/>
        <c:noMultiLvlLbl val="0"/>
      </c:catAx>
      <c:valAx>
        <c:axId val="200012928"/>
        <c:scaling>
          <c:orientation val="minMax"/>
          <c:max val="1.1500000000000001"/>
          <c:min val="0.9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199977984"/>
        <c:crosses val="autoZero"/>
        <c:crossBetween val="midCat"/>
        <c:majorUnit val="2.0000000000000004E-2"/>
        <c:minorUnit val="1.0000000000000005E-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NOx stap</a:t>
            </a:r>
            <a:r>
              <a:rPr lang="nl-BE" baseline="0"/>
              <a:t> 7</a:t>
            </a:r>
            <a:endParaRPr lang="nl-BE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'NOx stap 7'!$H$10</c:f>
              <c:strCache>
                <c:ptCount val="1"/>
                <c:pt idx="0">
                  <c:v>Labo's</c:v>
                </c:pt>
              </c:strCache>
            </c:strRef>
          </c:tx>
          <c:spPr>
            <a:ln>
              <a:noFill/>
            </a:ln>
          </c:spPr>
          <c:cat>
            <c:numRef>
              <c:f>'NOx stap 7'!$C$11:$C$18</c:f>
              <c:numCache>
                <c:formatCode>0</c:formatCode>
                <c:ptCount val="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509</c:v>
                </c:pt>
                <c:pt idx="5">
                  <c:v>591</c:v>
                </c:pt>
                <c:pt idx="6">
                  <c:v>744</c:v>
                </c:pt>
                <c:pt idx="7">
                  <c:v>928</c:v>
                </c:pt>
              </c:numCache>
            </c:numRef>
          </c:cat>
          <c:val>
            <c:numRef>
              <c:f>'NOx stap 7'!$H$11:$H$18</c:f>
              <c:numCache>
                <c:formatCode>0.000</c:formatCode>
                <c:ptCount val="8"/>
                <c:pt idx="0">
                  <c:v>1.2040133779264215</c:v>
                </c:pt>
                <c:pt idx="1">
                  <c:v>1.1329431438127089</c:v>
                </c:pt>
                <c:pt idx="2">
                  <c:v>1.1580267558528428</c:v>
                </c:pt>
                <c:pt idx="3">
                  <c:v>1.1413043478260869</c:v>
                </c:pt>
                <c:pt idx="4">
                  <c:v>1.1120401337792643</c:v>
                </c:pt>
                <c:pt idx="5">
                  <c:v>1.0953177257525082</c:v>
                </c:pt>
                <c:pt idx="6">
                  <c:v>1.0953177257525082</c:v>
                </c:pt>
                <c:pt idx="7">
                  <c:v>1.5426421404682273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'NOx stap 7'!$I$10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'NOx stap 7'!$C$11:$C$18</c:f>
              <c:numCache>
                <c:formatCode>0</c:formatCode>
                <c:ptCount val="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509</c:v>
                </c:pt>
                <c:pt idx="5">
                  <c:v>591</c:v>
                </c:pt>
                <c:pt idx="6">
                  <c:v>744</c:v>
                </c:pt>
                <c:pt idx="7">
                  <c:v>928</c:v>
                </c:pt>
              </c:numCache>
            </c:numRef>
          </c:cat>
          <c:val>
            <c:numRef>
              <c:f>'NOx stap 7'!$I$11:$I$18</c:f>
              <c:numCache>
                <c:formatCode>0.00</c:formatCode>
                <c:ptCount val="8"/>
                <c:pt idx="0">
                  <c:v>1.1341973244147157</c:v>
                </c:pt>
                <c:pt idx="1">
                  <c:v>1.1341973244147157</c:v>
                </c:pt>
                <c:pt idx="2">
                  <c:v>1.1341973244147157</c:v>
                </c:pt>
                <c:pt idx="3">
                  <c:v>1.1341973244147157</c:v>
                </c:pt>
                <c:pt idx="4">
                  <c:v>1.1341973244147157</c:v>
                </c:pt>
                <c:pt idx="5">
                  <c:v>1.1341973244147157</c:v>
                </c:pt>
                <c:pt idx="6">
                  <c:v>1.1341973244147157</c:v>
                </c:pt>
                <c:pt idx="7">
                  <c:v>1.1341973244147157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173248"/>
        <c:axId val="201179520"/>
      </c:lineChart>
      <c:catAx>
        <c:axId val="201173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layout/>
          <c:overlay val="0"/>
        </c:title>
        <c:numFmt formatCode="0" sourceLinked="1"/>
        <c:majorTickMark val="in"/>
        <c:minorTickMark val="none"/>
        <c:tickLblPos val="nextTo"/>
        <c:crossAx val="201179520"/>
        <c:crosses val="autoZero"/>
        <c:auto val="1"/>
        <c:lblAlgn val="ctr"/>
        <c:lblOffset val="100"/>
        <c:noMultiLvlLbl val="0"/>
      </c:catAx>
      <c:valAx>
        <c:axId val="201179520"/>
        <c:scaling>
          <c:orientation val="minMax"/>
          <c:max val="1.55"/>
          <c:min val="1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201173248"/>
        <c:crosses val="autoZero"/>
        <c:crossBetween val="midCat"/>
        <c:majorUnit val="5.000000000000001E-2"/>
        <c:minorUnit val="1.0000000000000005E-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NOx stap</a:t>
            </a:r>
            <a:r>
              <a:rPr lang="nl-BE" baseline="0"/>
              <a:t> 9</a:t>
            </a:r>
            <a:endParaRPr lang="nl-BE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'NOx stap 9'!$H$10</c:f>
              <c:strCache>
                <c:ptCount val="1"/>
                <c:pt idx="0">
                  <c:v>Labo's</c:v>
                </c:pt>
              </c:strCache>
            </c:strRef>
          </c:tx>
          <c:spPr>
            <a:ln>
              <a:noFill/>
            </a:ln>
          </c:spPr>
          <c:cat>
            <c:numRef>
              <c:f>'NOx stap 9'!$C$11:$C$18</c:f>
              <c:numCache>
                <c:formatCode>0</c:formatCode>
                <c:ptCount val="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509</c:v>
                </c:pt>
                <c:pt idx="5">
                  <c:v>591</c:v>
                </c:pt>
                <c:pt idx="6">
                  <c:v>744</c:v>
                </c:pt>
                <c:pt idx="7">
                  <c:v>928</c:v>
                </c:pt>
              </c:numCache>
            </c:numRef>
          </c:cat>
          <c:val>
            <c:numRef>
              <c:f>'NOx stap 9'!$H$11:$H$18</c:f>
              <c:numCache>
                <c:formatCode>0.000</c:formatCode>
                <c:ptCount val="8"/>
                <c:pt idx="0">
                  <c:v>0.92281879194630856</c:v>
                </c:pt>
                <c:pt idx="1">
                  <c:v>0.62080536912751672</c:v>
                </c:pt>
                <c:pt idx="2">
                  <c:v>1.0123042505592841</c:v>
                </c:pt>
                <c:pt idx="3">
                  <c:v>1.023489932885906</c:v>
                </c:pt>
                <c:pt idx="4">
                  <c:v>1.006711409395973</c:v>
                </c:pt>
                <c:pt idx="5">
                  <c:v>0.98434004474272929</c:v>
                </c:pt>
                <c:pt idx="6">
                  <c:v>1.0123042505592841</c:v>
                </c:pt>
                <c:pt idx="7">
                  <c:v>1.029082774049217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'NOx stap 9'!$I$10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'NOx stap 9'!$C$11:$C$18</c:f>
              <c:numCache>
                <c:formatCode>0</c:formatCode>
                <c:ptCount val="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509</c:v>
                </c:pt>
                <c:pt idx="5">
                  <c:v>591</c:v>
                </c:pt>
                <c:pt idx="6">
                  <c:v>744</c:v>
                </c:pt>
                <c:pt idx="7">
                  <c:v>928</c:v>
                </c:pt>
              </c:numCache>
            </c:numRef>
          </c:cat>
          <c:val>
            <c:numRef>
              <c:f>'NOx stap 9'!$I$11:$I$18</c:f>
              <c:numCache>
                <c:formatCode>0.00</c:formatCode>
                <c:ptCount val="8"/>
                <c:pt idx="0">
                  <c:v>0.98769574944071581</c:v>
                </c:pt>
                <c:pt idx="1">
                  <c:v>0.98769574944071581</c:v>
                </c:pt>
                <c:pt idx="2">
                  <c:v>0.98769574944071581</c:v>
                </c:pt>
                <c:pt idx="3">
                  <c:v>0.98769574944071581</c:v>
                </c:pt>
                <c:pt idx="4">
                  <c:v>0.98769574944071581</c:v>
                </c:pt>
                <c:pt idx="5">
                  <c:v>0.98769574944071581</c:v>
                </c:pt>
                <c:pt idx="6">
                  <c:v>0.98769574944071581</c:v>
                </c:pt>
                <c:pt idx="7">
                  <c:v>0.98769574944071581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608192"/>
        <c:axId val="201670656"/>
      </c:lineChart>
      <c:catAx>
        <c:axId val="199608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layout/>
          <c:overlay val="0"/>
        </c:title>
        <c:numFmt formatCode="0" sourceLinked="1"/>
        <c:majorTickMark val="in"/>
        <c:minorTickMark val="none"/>
        <c:tickLblPos val="nextTo"/>
        <c:crossAx val="201670656"/>
        <c:crosses val="autoZero"/>
        <c:auto val="1"/>
        <c:lblAlgn val="ctr"/>
        <c:lblOffset val="100"/>
        <c:noMultiLvlLbl val="0"/>
      </c:catAx>
      <c:valAx>
        <c:axId val="201670656"/>
        <c:scaling>
          <c:orientation val="minMax"/>
          <c:max val="1.1000000000000001"/>
          <c:min val="0.60000000000000009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199608192"/>
        <c:crosses val="autoZero"/>
        <c:crossBetween val="midCat"/>
        <c:majorUnit val="5.000000000000001E-2"/>
        <c:minorUnit val="1.0000000000000005E-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O2 stap 1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'O2 stap 1'!$C$11:$C$18</c:f>
              <c:numCache>
                <c:formatCode>0</c:formatCode>
                <c:ptCount val="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509</c:v>
                </c:pt>
                <c:pt idx="5">
                  <c:v>591</c:v>
                </c:pt>
                <c:pt idx="6">
                  <c:v>744</c:v>
                </c:pt>
                <c:pt idx="7">
                  <c:v>928</c:v>
                </c:pt>
              </c:numCache>
            </c:numRef>
          </c:cat>
          <c:val>
            <c:numRef>
              <c:f>'O2 stap 1'!$H$11:$H$18</c:f>
              <c:numCache>
                <c:formatCode>0.000</c:formatCode>
                <c:ptCount val="8"/>
                <c:pt idx="0">
                  <c:v>0.99960351941747572</c:v>
                </c:pt>
                <c:pt idx="1">
                  <c:v>1.0000035194174757</c:v>
                </c:pt>
                <c:pt idx="2">
                  <c:v>0.99960351941747572</c:v>
                </c:pt>
                <c:pt idx="3">
                  <c:v>0.99990351941747579</c:v>
                </c:pt>
                <c:pt idx="4">
                  <c:v>0.99790351941747568</c:v>
                </c:pt>
                <c:pt idx="5">
                  <c:v>1.0010035194174758</c:v>
                </c:pt>
                <c:pt idx="6">
                  <c:v>0.99810351941747566</c:v>
                </c:pt>
                <c:pt idx="7">
                  <c:v>0.99820351941747576</c:v>
                </c:pt>
              </c:numCache>
            </c:numRef>
          </c:val>
          <c:smooth val="0"/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'O2 stap 1'!$C$11:$C$18</c:f>
              <c:numCache>
                <c:formatCode>0</c:formatCode>
                <c:ptCount val="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509</c:v>
                </c:pt>
                <c:pt idx="5">
                  <c:v>591</c:v>
                </c:pt>
                <c:pt idx="6">
                  <c:v>744</c:v>
                </c:pt>
                <c:pt idx="7">
                  <c:v>928</c:v>
                </c:pt>
              </c:numCache>
            </c:numRef>
          </c:cat>
          <c:val>
            <c:numRef>
              <c:f>'O2 stap 1'!$I$11:$I$18</c:f>
              <c:numCache>
                <c:formatCode>0.00</c:formatCode>
                <c:ptCount val="8"/>
                <c:pt idx="0">
                  <c:v>0.99929101941747578</c:v>
                </c:pt>
                <c:pt idx="1">
                  <c:v>0.99929101941747578</c:v>
                </c:pt>
                <c:pt idx="2">
                  <c:v>0.99929101941747578</c:v>
                </c:pt>
                <c:pt idx="3">
                  <c:v>0.99929101941747578</c:v>
                </c:pt>
                <c:pt idx="4">
                  <c:v>0.99929101941747578</c:v>
                </c:pt>
                <c:pt idx="5">
                  <c:v>0.99929101941747578</c:v>
                </c:pt>
                <c:pt idx="6">
                  <c:v>0.99929101941747578</c:v>
                </c:pt>
                <c:pt idx="7">
                  <c:v>0.99929101941747578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704960"/>
        <c:axId val="201706880"/>
      </c:lineChart>
      <c:catAx>
        <c:axId val="201704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layout/>
          <c:overlay val="0"/>
        </c:title>
        <c:numFmt formatCode="0" sourceLinked="1"/>
        <c:majorTickMark val="in"/>
        <c:minorTickMark val="none"/>
        <c:tickLblPos val="nextTo"/>
        <c:crossAx val="201706880"/>
        <c:crosses val="autoZero"/>
        <c:auto val="1"/>
        <c:lblAlgn val="ctr"/>
        <c:lblOffset val="100"/>
        <c:noMultiLvlLbl val="1"/>
      </c:catAx>
      <c:valAx>
        <c:axId val="201706880"/>
        <c:scaling>
          <c:orientation val="minMax"/>
          <c:max val="1.0029999999999999"/>
          <c:min val="0.997"/>
        </c:scaling>
        <c:delete val="0"/>
        <c:axPos val="l"/>
        <c:majorGridlines/>
        <c:numFmt formatCode="0.000" sourceLinked="0"/>
        <c:majorTickMark val="none"/>
        <c:minorTickMark val="none"/>
        <c:tickLblPos val="nextTo"/>
        <c:crossAx val="201704960"/>
        <c:crosses val="autoZero"/>
        <c:crossBetween val="midCat"/>
        <c:majorUnit val="1.0000000000000002E-3"/>
        <c:minorUnit val="1.0000000000000003E-4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O2 stap 2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'O2 stap 2'!$C$11:$C$18</c:f>
              <c:numCache>
                <c:formatCode>0</c:formatCode>
                <c:ptCount val="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509</c:v>
                </c:pt>
                <c:pt idx="5">
                  <c:v>591</c:v>
                </c:pt>
                <c:pt idx="6">
                  <c:v>744</c:v>
                </c:pt>
                <c:pt idx="7">
                  <c:v>928</c:v>
                </c:pt>
              </c:numCache>
            </c:numRef>
          </c:cat>
          <c:val>
            <c:numRef>
              <c:f>'O2 stap 2'!$H$11:$H$18</c:f>
              <c:numCache>
                <c:formatCode>0.0000</c:formatCode>
                <c:ptCount val="8"/>
                <c:pt idx="0">
                  <c:v>1.0002704920294392</c:v>
                </c:pt>
                <c:pt idx="1">
                  <c:v>1.0012704920294391</c:v>
                </c:pt>
                <c:pt idx="2">
                  <c:v>0.99997049202943911</c:v>
                </c:pt>
                <c:pt idx="3">
                  <c:v>1.0014704920294393</c:v>
                </c:pt>
                <c:pt idx="4">
                  <c:v>0.9970704920294392</c:v>
                </c:pt>
                <c:pt idx="5">
                  <c:v>1.0004704920294392</c:v>
                </c:pt>
                <c:pt idx="6">
                  <c:v>0.99747049202943916</c:v>
                </c:pt>
                <c:pt idx="7">
                  <c:v>0.99557049202943915</c:v>
                </c:pt>
              </c:numCache>
            </c:numRef>
          </c:val>
          <c:smooth val="0"/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'O2 stap 2'!$C$11:$C$18</c:f>
              <c:numCache>
                <c:formatCode>0</c:formatCode>
                <c:ptCount val="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509</c:v>
                </c:pt>
                <c:pt idx="5">
                  <c:v>591</c:v>
                </c:pt>
                <c:pt idx="6">
                  <c:v>744</c:v>
                </c:pt>
                <c:pt idx="7">
                  <c:v>928</c:v>
                </c:pt>
              </c:numCache>
            </c:numRef>
          </c:cat>
          <c:val>
            <c:numRef>
              <c:f>'O2 stap 2'!$I$11:$I$18</c:f>
              <c:numCache>
                <c:formatCode>0.000</c:formatCode>
                <c:ptCount val="8"/>
                <c:pt idx="0">
                  <c:v>0.99919549202943914</c:v>
                </c:pt>
                <c:pt idx="1">
                  <c:v>0.99919549202943914</c:v>
                </c:pt>
                <c:pt idx="2">
                  <c:v>0.99919549202943914</c:v>
                </c:pt>
                <c:pt idx="3">
                  <c:v>0.99919549202943914</c:v>
                </c:pt>
                <c:pt idx="4">
                  <c:v>0.99919549202943914</c:v>
                </c:pt>
                <c:pt idx="5">
                  <c:v>0.99919549202943914</c:v>
                </c:pt>
                <c:pt idx="6">
                  <c:v>0.99919549202943914</c:v>
                </c:pt>
                <c:pt idx="7">
                  <c:v>0.99919549202943914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442432"/>
        <c:axId val="201444352"/>
      </c:lineChart>
      <c:catAx>
        <c:axId val="201442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layout/>
          <c:overlay val="0"/>
        </c:title>
        <c:numFmt formatCode="0" sourceLinked="1"/>
        <c:majorTickMark val="in"/>
        <c:minorTickMark val="none"/>
        <c:tickLblPos val="nextTo"/>
        <c:crossAx val="201444352"/>
        <c:crosses val="autoZero"/>
        <c:auto val="1"/>
        <c:lblAlgn val="ctr"/>
        <c:lblOffset val="100"/>
        <c:noMultiLvlLbl val="0"/>
      </c:catAx>
      <c:valAx>
        <c:axId val="201444352"/>
        <c:scaling>
          <c:orientation val="minMax"/>
          <c:max val="1.0029999999999999"/>
          <c:min val="0.995"/>
        </c:scaling>
        <c:delete val="0"/>
        <c:axPos val="l"/>
        <c:majorGridlines/>
        <c:numFmt formatCode="0.000" sourceLinked="0"/>
        <c:majorTickMark val="none"/>
        <c:minorTickMark val="none"/>
        <c:tickLblPos val="nextTo"/>
        <c:crossAx val="201442432"/>
        <c:crosses val="autoZero"/>
        <c:crossBetween val="midCat"/>
        <c:majorUnit val="1.0000000000000002E-3"/>
        <c:minorUnit val="1.0000000000000003E-4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O2 stap 3</a:t>
            </a:r>
          </a:p>
        </c:rich>
      </c:tx>
      <c:layout>
        <c:manualLayout>
          <c:xMode val="edge"/>
          <c:yMode val="edge"/>
          <c:x val="0.43078655388914328"/>
          <c:y val="1.787709287501659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'O2 stap 3'!$C$11:$C$18</c:f>
              <c:numCache>
                <c:formatCode>0</c:formatCode>
                <c:ptCount val="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509</c:v>
                </c:pt>
                <c:pt idx="5">
                  <c:v>591</c:v>
                </c:pt>
                <c:pt idx="6">
                  <c:v>744</c:v>
                </c:pt>
                <c:pt idx="7">
                  <c:v>928</c:v>
                </c:pt>
              </c:numCache>
            </c:numRef>
          </c:cat>
          <c:val>
            <c:numRef>
              <c:f>'O2 stap 3'!$H$11:$H$18</c:f>
              <c:numCache>
                <c:formatCode>0.000</c:formatCode>
                <c:ptCount val="8"/>
                <c:pt idx="0">
                  <c:v>1.0001951296483123</c:v>
                </c:pt>
                <c:pt idx="1">
                  <c:v>1.0011951296483124</c:v>
                </c:pt>
                <c:pt idx="2">
                  <c:v>1.0023951296483125</c:v>
                </c:pt>
                <c:pt idx="3">
                  <c:v>1.0013951296483123</c:v>
                </c:pt>
                <c:pt idx="4">
                  <c:v>0.99949512964831233</c:v>
                </c:pt>
                <c:pt idx="5">
                  <c:v>1.0021951296483125</c:v>
                </c:pt>
                <c:pt idx="6">
                  <c:v>0.99999512964831228</c:v>
                </c:pt>
                <c:pt idx="7">
                  <c:v>0.99709512964831237</c:v>
                </c:pt>
              </c:numCache>
            </c:numRef>
          </c:val>
          <c:smooth val="0"/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'O2 stap 3'!$C$11:$C$18</c:f>
              <c:numCache>
                <c:formatCode>0</c:formatCode>
                <c:ptCount val="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509</c:v>
                </c:pt>
                <c:pt idx="5">
                  <c:v>591</c:v>
                </c:pt>
                <c:pt idx="6">
                  <c:v>744</c:v>
                </c:pt>
                <c:pt idx="7">
                  <c:v>928</c:v>
                </c:pt>
              </c:numCache>
            </c:numRef>
          </c:cat>
          <c:val>
            <c:numRef>
              <c:f>'O2 stap 3'!$I$11:$I$18</c:f>
              <c:numCache>
                <c:formatCode>0.000</c:formatCode>
                <c:ptCount val="8"/>
                <c:pt idx="0">
                  <c:v>1.0006353937975867</c:v>
                </c:pt>
                <c:pt idx="1">
                  <c:v>1.0006353937975867</c:v>
                </c:pt>
                <c:pt idx="2">
                  <c:v>1.0006353937975867</c:v>
                </c:pt>
                <c:pt idx="3">
                  <c:v>1.0006353937975867</c:v>
                </c:pt>
                <c:pt idx="4">
                  <c:v>1.0006353937975867</c:v>
                </c:pt>
                <c:pt idx="5">
                  <c:v>1.0006353937975867</c:v>
                </c:pt>
                <c:pt idx="6">
                  <c:v>1.0006353937975867</c:v>
                </c:pt>
                <c:pt idx="7">
                  <c:v>1.0006353937975867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495296"/>
        <c:axId val="201497216"/>
      </c:lineChart>
      <c:catAx>
        <c:axId val="201495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layout/>
          <c:overlay val="0"/>
        </c:title>
        <c:numFmt formatCode="0" sourceLinked="1"/>
        <c:majorTickMark val="in"/>
        <c:minorTickMark val="none"/>
        <c:tickLblPos val="nextTo"/>
        <c:crossAx val="201497216"/>
        <c:crosses val="autoZero"/>
        <c:auto val="1"/>
        <c:lblAlgn val="ctr"/>
        <c:lblOffset val="100"/>
        <c:noMultiLvlLbl val="0"/>
      </c:catAx>
      <c:valAx>
        <c:axId val="201497216"/>
        <c:scaling>
          <c:orientation val="minMax"/>
          <c:max val="1.0029999999999999"/>
          <c:min val="0.996"/>
        </c:scaling>
        <c:delete val="0"/>
        <c:axPos val="l"/>
        <c:majorGridlines/>
        <c:numFmt formatCode="0.000" sourceLinked="0"/>
        <c:majorTickMark val="none"/>
        <c:minorTickMark val="none"/>
        <c:tickLblPos val="nextTo"/>
        <c:crossAx val="201495296"/>
        <c:crosses val="autoZero"/>
        <c:crossBetween val="midCat"/>
        <c:majorUnit val="5.0000000000000012E-4"/>
        <c:minorUnit val="1.0000000000000003E-4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CO stap 3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 stap 3'!$H$10</c:f>
              <c:strCache>
                <c:ptCount val="1"/>
                <c:pt idx="0">
                  <c:v>Labo's</c:v>
                </c:pt>
              </c:strCache>
            </c:strRef>
          </c:tx>
          <c:spPr>
            <a:ln>
              <a:noFill/>
            </a:ln>
          </c:spPr>
          <c:cat>
            <c:numRef>
              <c:f>'CO stap 3'!$C$11:$C$18</c:f>
              <c:numCache>
                <c:formatCode>0</c:formatCode>
                <c:ptCount val="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509</c:v>
                </c:pt>
                <c:pt idx="5">
                  <c:v>591</c:v>
                </c:pt>
                <c:pt idx="6">
                  <c:v>744</c:v>
                </c:pt>
                <c:pt idx="7">
                  <c:v>928</c:v>
                </c:pt>
              </c:numCache>
            </c:numRef>
          </c:cat>
          <c:val>
            <c:numRef>
              <c:f>'CO stap 3'!$H$11:$H$18</c:f>
              <c:numCache>
                <c:formatCode>0.000</c:formatCode>
                <c:ptCount val="8"/>
                <c:pt idx="0">
                  <c:v>1.055135398877775</c:v>
                </c:pt>
                <c:pt idx="1">
                  <c:v>1.0295193949743839</c:v>
                </c:pt>
                <c:pt idx="2">
                  <c:v>1.0222005367162721</c:v>
                </c:pt>
                <c:pt idx="3">
                  <c:v>0.92095633081239325</c:v>
                </c:pt>
                <c:pt idx="4">
                  <c:v>1.0197609172969015</c:v>
                </c:pt>
                <c:pt idx="5">
                  <c:v>0.94535252500609901</c:v>
                </c:pt>
                <c:pt idx="6">
                  <c:v>1.0600146377165163</c:v>
                </c:pt>
                <c:pt idx="7">
                  <c:v>0.97584776774823123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 stap 3'!$I$10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'CO stap 3'!$C$11:$C$18</c:f>
              <c:numCache>
                <c:formatCode>0</c:formatCode>
                <c:ptCount val="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509</c:v>
                </c:pt>
                <c:pt idx="5">
                  <c:v>591</c:v>
                </c:pt>
                <c:pt idx="6">
                  <c:v>744</c:v>
                </c:pt>
                <c:pt idx="7">
                  <c:v>928</c:v>
                </c:pt>
              </c:numCache>
            </c:numRef>
          </c:cat>
          <c:val>
            <c:numRef>
              <c:f>'CO stap 3'!$I$11:$I$18</c:f>
              <c:numCache>
                <c:formatCode>0.00</c:formatCode>
                <c:ptCount val="8"/>
                <c:pt idx="0">
                  <c:v>1.0036594291290559</c:v>
                </c:pt>
                <c:pt idx="1">
                  <c:v>1.0036594291290559</c:v>
                </c:pt>
                <c:pt idx="2">
                  <c:v>1.0036594291290559</c:v>
                </c:pt>
                <c:pt idx="3">
                  <c:v>1.0036594291290559</c:v>
                </c:pt>
                <c:pt idx="4">
                  <c:v>1.0036594291290559</c:v>
                </c:pt>
                <c:pt idx="5">
                  <c:v>1.0036594291290559</c:v>
                </c:pt>
                <c:pt idx="6">
                  <c:v>1.0036594291290559</c:v>
                </c:pt>
                <c:pt idx="7">
                  <c:v>1.0036594291290559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036096"/>
        <c:axId val="194038016"/>
      </c:lineChart>
      <c:catAx>
        <c:axId val="194036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layout/>
          <c:overlay val="0"/>
        </c:title>
        <c:numFmt formatCode="0" sourceLinked="1"/>
        <c:majorTickMark val="in"/>
        <c:minorTickMark val="none"/>
        <c:tickLblPos val="nextTo"/>
        <c:crossAx val="194038016"/>
        <c:crosses val="autoZero"/>
        <c:auto val="1"/>
        <c:lblAlgn val="ctr"/>
        <c:lblOffset val="100"/>
        <c:noMultiLvlLbl val="1"/>
      </c:catAx>
      <c:valAx>
        <c:axId val="194038016"/>
        <c:scaling>
          <c:orientation val="minMax"/>
          <c:max val="1.1000000000000001"/>
          <c:min val="0.9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194036096"/>
        <c:crosses val="autoZero"/>
        <c:crossBetween val="midCat"/>
        <c:majorUnit val="2.0000000000000004E-2"/>
        <c:minorUnit val="1.0000000000000005E-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O2 stap 4</a:t>
            </a:r>
          </a:p>
        </c:rich>
      </c:tx>
      <c:layout>
        <c:manualLayout>
          <c:xMode val="edge"/>
          <c:yMode val="edge"/>
          <c:x val="0.43078655388914328"/>
          <c:y val="1.787709287501659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'O2 stap 4'!$C$11:$C$18</c:f>
              <c:numCache>
                <c:formatCode>0</c:formatCode>
                <c:ptCount val="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509</c:v>
                </c:pt>
                <c:pt idx="5">
                  <c:v>591</c:v>
                </c:pt>
                <c:pt idx="6">
                  <c:v>744</c:v>
                </c:pt>
                <c:pt idx="7">
                  <c:v>928</c:v>
                </c:pt>
              </c:numCache>
            </c:numRef>
          </c:cat>
          <c:val>
            <c:numRef>
              <c:f>'O2 stap 4'!$H$11:$H$18</c:f>
              <c:numCache>
                <c:formatCode>0.000</c:formatCode>
                <c:ptCount val="8"/>
                <c:pt idx="0">
                  <c:v>0.99972439806857705</c:v>
                </c:pt>
                <c:pt idx="1">
                  <c:v>1.0010243980685771</c:v>
                </c:pt>
                <c:pt idx="2">
                  <c:v>1.001724398068577</c:v>
                </c:pt>
                <c:pt idx="3">
                  <c:v>1.0012243980685771</c:v>
                </c:pt>
                <c:pt idx="4">
                  <c:v>0.9993243980685772</c:v>
                </c:pt>
                <c:pt idx="5">
                  <c:v>1.0021243980685772</c:v>
                </c:pt>
                <c:pt idx="6">
                  <c:v>0.99972439806857705</c:v>
                </c:pt>
                <c:pt idx="7">
                  <c:v>0.99082439806857703</c:v>
                </c:pt>
              </c:numCache>
            </c:numRef>
          </c:val>
          <c:smooth val="0"/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'O2 stap 4'!$C$11:$C$18</c:f>
              <c:numCache>
                <c:formatCode>0</c:formatCode>
                <c:ptCount val="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509</c:v>
                </c:pt>
                <c:pt idx="5">
                  <c:v>591</c:v>
                </c:pt>
                <c:pt idx="6">
                  <c:v>744</c:v>
                </c:pt>
                <c:pt idx="7">
                  <c:v>928</c:v>
                </c:pt>
              </c:numCache>
            </c:numRef>
          </c:cat>
          <c:val>
            <c:numRef>
              <c:f>'O2 stap 4'!$I$11:$I$18</c:f>
              <c:numCache>
                <c:formatCode>0.000</c:formatCode>
                <c:ptCount val="8"/>
                <c:pt idx="0">
                  <c:v>1.0003557153458795</c:v>
                </c:pt>
                <c:pt idx="1">
                  <c:v>1.0003557153458795</c:v>
                </c:pt>
                <c:pt idx="2">
                  <c:v>1.0003557153458795</c:v>
                </c:pt>
                <c:pt idx="3">
                  <c:v>1.0003557153458795</c:v>
                </c:pt>
                <c:pt idx="4">
                  <c:v>1.0003557153458795</c:v>
                </c:pt>
                <c:pt idx="5">
                  <c:v>1.0003557153458795</c:v>
                </c:pt>
                <c:pt idx="6">
                  <c:v>1.0003557153458795</c:v>
                </c:pt>
                <c:pt idx="7">
                  <c:v>1.0003557153458795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572736"/>
        <c:axId val="201574656"/>
      </c:lineChart>
      <c:catAx>
        <c:axId val="201572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layout/>
          <c:overlay val="0"/>
        </c:title>
        <c:numFmt formatCode="0" sourceLinked="1"/>
        <c:majorTickMark val="in"/>
        <c:minorTickMark val="none"/>
        <c:tickLblPos val="nextTo"/>
        <c:crossAx val="201574656"/>
        <c:crosses val="autoZero"/>
        <c:auto val="1"/>
        <c:lblAlgn val="ctr"/>
        <c:lblOffset val="100"/>
        <c:noMultiLvlLbl val="0"/>
      </c:catAx>
      <c:valAx>
        <c:axId val="201574656"/>
        <c:scaling>
          <c:orientation val="minMax"/>
          <c:max val="1.0049999999999999"/>
          <c:min val="0.99"/>
        </c:scaling>
        <c:delete val="0"/>
        <c:axPos val="l"/>
        <c:majorGridlines/>
        <c:numFmt formatCode="0.000" sourceLinked="0"/>
        <c:majorTickMark val="none"/>
        <c:minorTickMark val="none"/>
        <c:tickLblPos val="nextTo"/>
        <c:crossAx val="201572736"/>
        <c:crosses val="autoZero"/>
        <c:crossBetween val="midCat"/>
        <c:majorUnit val="1.0000000000000002E-3"/>
        <c:minorUnit val="1.0000000000000003E-4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O2 stap 5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'O2 stap 5'!$C$11:$C$18</c:f>
              <c:numCache>
                <c:formatCode>0</c:formatCode>
                <c:ptCount val="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509</c:v>
                </c:pt>
                <c:pt idx="5">
                  <c:v>591</c:v>
                </c:pt>
                <c:pt idx="6">
                  <c:v>744</c:v>
                </c:pt>
                <c:pt idx="7">
                  <c:v>928</c:v>
                </c:pt>
              </c:numCache>
            </c:numRef>
          </c:cat>
          <c:val>
            <c:numRef>
              <c:f>'O2 stap 5'!$H$11:$H$18</c:f>
              <c:numCache>
                <c:formatCode>0.000</c:formatCode>
                <c:ptCount val="8"/>
                <c:pt idx="0">
                  <c:v>0.99937084893128858</c:v>
                </c:pt>
                <c:pt idx="1">
                  <c:v>0.99997084893128863</c:v>
                </c:pt>
                <c:pt idx="2">
                  <c:v>0.99947084893128846</c:v>
                </c:pt>
                <c:pt idx="3">
                  <c:v>0.99987084893128853</c:v>
                </c:pt>
                <c:pt idx="4">
                  <c:v>0.99797084893128851</c:v>
                </c:pt>
                <c:pt idx="5">
                  <c:v>1.0008708489312885</c:v>
                </c:pt>
                <c:pt idx="6">
                  <c:v>0.9980708489312885</c:v>
                </c:pt>
                <c:pt idx="7">
                  <c:v>0.99937084893128858</c:v>
                </c:pt>
              </c:numCache>
            </c:numRef>
          </c:val>
          <c:smooth val="0"/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'O2 stap 5'!$C$11:$C$18</c:f>
              <c:numCache>
                <c:formatCode>0</c:formatCode>
                <c:ptCount val="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509</c:v>
                </c:pt>
                <c:pt idx="5">
                  <c:v>591</c:v>
                </c:pt>
                <c:pt idx="6">
                  <c:v>744</c:v>
                </c:pt>
                <c:pt idx="7">
                  <c:v>928</c:v>
                </c:pt>
              </c:numCache>
            </c:numRef>
          </c:cat>
          <c:val>
            <c:numRef>
              <c:f>'O2 stap 5'!$I$11:$I$18</c:f>
              <c:numCache>
                <c:formatCode>0.000</c:formatCode>
                <c:ptCount val="8"/>
                <c:pt idx="0">
                  <c:v>0.99937084893128847</c:v>
                </c:pt>
                <c:pt idx="1">
                  <c:v>0.99937084893128847</c:v>
                </c:pt>
                <c:pt idx="2">
                  <c:v>0.99937084893128847</c:v>
                </c:pt>
                <c:pt idx="3">
                  <c:v>0.99937084893128847</c:v>
                </c:pt>
                <c:pt idx="4">
                  <c:v>0.99937084893128847</c:v>
                </c:pt>
                <c:pt idx="5">
                  <c:v>0.99937084893128847</c:v>
                </c:pt>
                <c:pt idx="6">
                  <c:v>0.99937084893128847</c:v>
                </c:pt>
                <c:pt idx="7">
                  <c:v>0.99937084893128847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814016"/>
        <c:axId val="201815936"/>
      </c:lineChart>
      <c:catAx>
        <c:axId val="201814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layout/>
          <c:overlay val="0"/>
        </c:title>
        <c:numFmt formatCode="0" sourceLinked="1"/>
        <c:majorTickMark val="in"/>
        <c:minorTickMark val="none"/>
        <c:tickLblPos val="nextTo"/>
        <c:crossAx val="201815936"/>
        <c:crosses val="autoZero"/>
        <c:auto val="1"/>
        <c:lblAlgn val="ctr"/>
        <c:lblOffset val="100"/>
        <c:noMultiLvlLbl val="0"/>
      </c:catAx>
      <c:valAx>
        <c:axId val="201815936"/>
        <c:scaling>
          <c:orientation val="minMax"/>
          <c:max val="1.002"/>
          <c:min val="0.997"/>
        </c:scaling>
        <c:delete val="0"/>
        <c:axPos val="l"/>
        <c:majorGridlines/>
        <c:numFmt formatCode="0.000" sourceLinked="0"/>
        <c:majorTickMark val="none"/>
        <c:minorTickMark val="none"/>
        <c:tickLblPos val="nextTo"/>
        <c:crossAx val="201814016"/>
        <c:crosses val="autoZero"/>
        <c:crossBetween val="midCat"/>
        <c:majorUnit val="1.0000000000000002E-3"/>
        <c:minorUnit val="1.0000000000000003E-4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O2 stap 6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'O2 stap 6'!$C$11:$C$18</c:f>
              <c:numCache>
                <c:formatCode>0</c:formatCode>
                <c:ptCount val="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509</c:v>
                </c:pt>
                <c:pt idx="5">
                  <c:v>591</c:v>
                </c:pt>
                <c:pt idx="6">
                  <c:v>744</c:v>
                </c:pt>
                <c:pt idx="7">
                  <c:v>928</c:v>
                </c:pt>
              </c:numCache>
            </c:numRef>
          </c:cat>
          <c:val>
            <c:numRef>
              <c:f>'O2 stap 6'!$H$11:$H$18</c:f>
              <c:numCache>
                <c:formatCode>0.000</c:formatCode>
                <c:ptCount val="8"/>
                <c:pt idx="0">
                  <c:v>0.99975188599935061</c:v>
                </c:pt>
                <c:pt idx="1">
                  <c:v>1.0008518859993507</c:v>
                </c:pt>
                <c:pt idx="2">
                  <c:v>0.99965188599935073</c:v>
                </c:pt>
                <c:pt idx="3">
                  <c:v>1.0011518859993507</c:v>
                </c:pt>
                <c:pt idx="4">
                  <c:v>0.99705188599935068</c:v>
                </c:pt>
                <c:pt idx="5">
                  <c:v>1.0001518859993508</c:v>
                </c:pt>
                <c:pt idx="6">
                  <c:v>0.99735188599935076</c:v>
                </c:pt>
                <c:pt idx="7">
                  <c:v>0.99885188599935082</c:v>
                </c:pt>
              </c:numCache>
            </c:numRef>
          </c:val>
          <c:smooth val="0"/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'O2 stap 6'!$C$11:$C$18</c:f>
              <c:numCache>
                <c:formatCode>0</c:formatCode>
                <c:ptCount val="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509</c:v>
                </c:pt>
                <c:pt idx="5">
                  <c:v>591</c:v>
                </c:pt>
                <c:pt idx="6">
                  <c:v>744</c:v>
                </c:pt>
                <c:pt idx="7">
                  <c:v>928</c:v>
                </c:pt>
              </c:numCache>
            </c:numRef>
          </c:cat>
          <c:val>
            <c:numRef>
              <c:f>'O2 stap 6'!$I$11:$I$18</c:f>
              <c:numCache>
                <c:formatCode>0.000</c:formatCode>
                <c:ptCount val="8"/>
                <c:pt idx="0">
                  <c:v>0.99935188599935076</c:v>
                </c:pt>
                <c:pt idx="1">
                  <c:v>0.99935188599935076</c:v>
                </c:pt>
                <c:pt idx="2">
                  <c:v>0.99935188599935076</c:v>
                </c:pt>
                <c:pt idx="3">
                  <c:v>0.99935188599935076</c:v>
                </c:pt>
                <c:pt idx="4">
                  <c:v>0.99935188599935076</c:v>
                </c:pt>
                <c:pt idx="5">
                  <c:v>0.99935188599935076</c:v>
                </c:pt>
                <c:pt idx="6">
                  <c:v>0.99935188599935076</c:v>
                </c:pt>
                <c:pt idx="7">
                  <c:v>0.99935188599935076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658880"/>
        <c:axId val="199661056"/>
      </c:lineChart>
      <c:catAx>
        <c:axId val="199658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layout/>
          <c:overlay val="0"/>
        </c:title>
        <c:numFmt formatCode="0" sourceLinked="1"/>
        <c:majorTickMark val="in"/>
        <c:minorTickMark val="none"/>
        <c:tickLblPos val="nextTo"/>
        <c:crossAx val="199661056"/>
        <c:crosses val="autoZero"/>
        <c:auto val="1"/>
        <c:lblAlgn val="ctr"/>
        <c:lblOffset val="100"/>
        <c:noMultiLvlLbl val="0"/>
      </c:catAx>
      <c:valAx>
        <c:axId val="199661056"/>
        <c:scaling>
          <c:orientation val="minMax"/>
          <c:max val="1.002"/>
          <c:min val="0.997"/>
        </c:scaling>
        <c:delete val="0"/>
        <c:axPos val="l"/>
        <c:majorGridlines/>
        <c:numFmt formatCode="0.000" sourceLinked="0"/>
        <c:majorTickMark val="none"/>
        <c:minorTickMark val="none"/>
        <c:tickLblPos val="nextTo"/>
        <c:crossAx val="199658880"/>
        <c:crosses val="autoZero"/>
        <c:crossBetween val="midCat"/>
        <c:majorUnit val="1.0000000000000002E-3"/>
        <c:minorUnit val="1.0000000000000003E-4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O2 stap 7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'O2 stap 7'!$C$11:$C$18</c:f>
              <c:numCache>
                <c:formatCode>0</c:formatCode>
                <c:ptCount val="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509</c:v>
                </c:pt>
                <c:pt idx="5">
                  <c:v>591</c:v>
                </c:pt>
                <c:pt idx="6">
                  <c:v>744</c:v>
                </c:pt>
                <c:pt idx="7">
                  <c:v>928</c:v>
                </c:pt>
              </c:numCache>
            </c:numRef>
          </c:cat>
          <c:val>
            <c:numRef>
              <c:f>'O2 stap 7'!$H$11:$H$18</c:f>
              <c:numCache>
                <c:formatCode>0.000</c:formatCode>
                <c:ptCount val="8"/>
                <c:pt idx="0">
                  <c:v>0.99995909988834486</c:v>
                </c:pt>
                <c:pt idx="1">
                  <c:v>1.0008590998883449</c:v>
                </c:pt>
                <c:pt idx="2">
                  <c:v>0.999659099888345</c:v>
                </c:pt>
                <c:pt idx="3">
                  <c:v>1.0010590998883451</c:v>
                </c:pt>
                <c:pt idx="4">
                  <c:v>0.99705909988834496</c:v>
                </c:pt>
                <c:pt idx="5">
                  <c:v>1.0005590998883449</c:v>
                </c:pt>
                <c:pt idx="6">
                  <c:v>0.99765909988834489</c:v>
                </c:pt>
                <c:pt idx="7">
                  <c:v>0.99935909988834493</c:v>
                </c:pt>
              </c:numCache>
            </c:numRef>
          </c:val>
          <c:smooth val="0"/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'O2 stap 7'!$C$11:$C$18</c:f>
              <c:numCache>
                <c:formatCode>0</c:formatCode>
                <c:ptCount val="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509</c:v>
                </c:pt>
                <c:pt idx="5">
                  <c:v>591</c:v>
                </c:pt>
                <c:pt idx="6">
                  <c:v>744</c:v>
                </c:pt>
                <c:pt idx="7">
                  <c:v>928</c:v>
                </c:pt>
              </c:numCache>
            </c:numRef>
          </c:cat>
          <c:val>
            <c:numRef>
              <c:f>'O2 stap 7'!$I$11:$I$18</c:f>
              <c:numCache>
                <c:formatCode>0.000</c:formatCode>
                <c:ptCount val="8"/>
                <c:pt idx="0">
                  <c:v>0.99952159988834488</c:v>
                </c:pt>
                <c:pt idx="1">
                  <c:v>0.99952159988834488</c:v>
                </c:pt>
                <c:pt idx="2">
                  <c:v>0.99952159988834488</c:v>
                </c:pt>
                <c:pt idx="3">
                  <c:v>0.99952159988834488</c:v>
                </c:pt>
                <c:pt idx="4">
                  <c:v>0.99952159988834488</c:v>
                </c:pt>
                <c:pt idx="5">
                  <c:v>0.99952159988834488</c:v>
                </c:pt>
                <c:pt idx="6">
                  <c:v>0.99952159988834488</c:v>
                </c:pt>
                <c:pt idx="7">
                  <c:v>0.99952159988834488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362432"/>
        <c:axId val="201376896"/>
      </c:lineChart>
      <c:catAx>
        <c:axId val="201362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layout/>
          <c:overlay val="0"/>
        </c:title>
        <c:numFmt formatCode="0" sourceLinked="1"/>
        <c:majorTickMark val="in"/>
        <c:minorTickMark val="none"/>
        <c:tickLblPos val="nextTo"/>
        <c:crossAx val="201376896"/>
        <c:crosses val="autoZero"/>
        <c:auto val="1"/>
        <c:lblAlgn val="ctr"/>
        <c:lblOffset val="100"/>
        <c:noMultiLvlLbl val="0"/>
      </c:catAx>
      <c:valAx>
        <c:axId val="201376896"/>
        <c:scaling>
          <c:orientation val="minMax"/>
          <c:max val="1.0029999999999999"/>
          <c:min val="0.995"/>
        </c:scaling>
        <c:delete val="0"/>
        <c:axPos val="l"/>
        <c:majorGridlines/>
        <c:numFmt formatCode="0.000" sourceLinked="0"/>
        <c:majorTickMark val="none"/>
        <c:minorTickMark val="none"/>
        <c:tickLblPos val="nextTo"/>
        <c:crossAx val="201362432"/>
        <c:crosses val="autoZero"/>
        <c:crossBetween val="midCat"/>
        <c:majorUnit val="1.0000000000000002E-3"/>
        <c:minorUnit val="1.0000000000000003E-4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O2 stap 8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'O2 stap 8'!$C$11:$C$18</c:f>
              <c:numCache>
                <c:formatCode>0</c:formatCode>
                <c:ptCount val="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509</c:v>
                </c:pt>
                <c:pt idx="5">
                  <c:v>591</c:v>
                </c:pt>
                <c:pt idx="6">
                  <c:v>744</c:v>
                </c:pt>
                <c:pt idx="7">
                  <c:v>928</c:v>
                </c:pt>
              </c:numCache>
            </c:numRef>
          </c:cat>
          <c:val>
            <c:numRef>
              <c:f>'O2 stap 8'!$H$11:$H$18</c:f>
              <c:numCache>
                <c:formatCode>0.000</c:formatCode>
                <c:ptCount val="8"/>
                <c:pt idx="0">
                  <c:v>1.0000349373701836</c:v>
                </c:pt>
                <c:pt idx="1">
                  <c:v>1.0020349373701836</c:v>
                </c:pt>
                <c:pt idx="2">
                  <c:v>0.9996349373701835</c:v>
                </c:pt>
                <c:pt idx="3">
                  <c:v>1.0029349373701835</c:v>
                </c:pt>
                <c:pt idx="4">
                  <c:v>0.99883493737018336</c:v>
                </c:pt>
                <c:pt idx="5">
                  <c:v>0.99993493737018357</c:v>
                </c:pt>
                <c:pt idx="6">
                  <c:v>0.99883493737018336</c:v>
                </c:pt>
                <c:pt idx="7">
                  <c:v>1.0013349373701834</c:v>
                </c:pt>
              </c:numCache>
            </c:numRef>
          </c:val>
          <c:smooth val="0"/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'O2 stap 8'!$C$11:$C$18</c:f>
              <c:numCache>
                <c:formatCode>0</c:formatCode>
                <c:ptCount val="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509</c:v>
                </c:pt>
                <c:pt idx="5">
                  <c:v>591</c:v>
                </c:pt>
                <c:pt idx="6">
                  <c:v>744</c:v>
                </c:pt>
                <c:pt idx="7">
                  <c:v>928</c:v>
                </c:pt>
              </c:numCache>
            </c:numRef>
          </c:cat>
          <c:val>
            <c:numRef>
              <c:f>'O2 stap 8'!$I$11:$I$18</c:f>
              <c:numCache>
                <c:formatCode>0.000</c:formatCode>
                <c:ptCount val="8"/>
                <c:pt idx="0">
                  <c:v>1.0004474373701835</c:v>
                </c:pt>
                <c:pt idx="1">
                  <c:v>1.0004474373701835</c:v>
                </c:pt>
                <c:pt idx="2">
                  <c:v>1.0004474373701835</c:v>
                </c:pt>
                <c:pt idx="3">
                  <c:v>1.0004474373701835</c:v>
                </c:pt>
                <c:pt idx="4">
                  <c:v>1.0004474373701835</c:v>
                </c:pt>
                <c:pt idx="5">
                  <c:v>1.0004474373701835</c:v>
                </c:pt>
                <c:pt idx="6">
                  <c:v>1.0004474373701835</c:v>
                </c:pt>
                <c:pt idx="7">
                  <c:v>1.0004474373701835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882240"/>
        <c:axId val="201904896"/>
      </c:lineChart>
      <c:catAx>
        <c:axId val="201882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layout/>
          <c:overlay val="0"/>
        </c:title>
        <c:numFmt formatCode="0" sourceLinked="1"/>
        <c:majorTickMark val="in"/>
        <c:minorTickMark val="none"/>
        <c:tickLblPos val="nextTo"/>
        <c:crossAx val="201904896"/>
        <c:crosses val="autoZero"/>
        <c:auto val="1"/>
        <c:lblAlgn val="ctr"/>
        <c:lblOffset val="100"/>
        <c:noMultiLvlLbl val="0"/>
      </c:catAx>
      <c:valAx>
        <c:axId val="201904896"/>
        <c:scaling>
          <c:orientation val="minMax"/>
          <c:max val="1.0029999999999999"/>
          <c:min val="0.997"/>
        </c:scaling>
        <c:delete val="0"/>
        <c:axPos val="l"/>
        <c:majorGridlines/>
        <c:numFmt formatCode="0.000" sourceLinked="0"/>
        <c:majorTickMark val="none"/>
        <c:minorTickMark val="none"/>
        <c:tickLblPos val="nextTo"/>
        <c:crossAx val="201882240"/>
        <c:crosses val="autoZero"/>
        <c:crossBetween val="midCat"/>
        <c:majorUnit val="1.0000000000000002E-3"/>
        <c:minorUnit val="1.0000000000000003E-4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O2 stap 9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'O2 stap 9'!$C$11:$C$18</c:f>
              <c:numCache>
                <c:formatCode>0</c:formatCode>
                <c:ptCount val="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509</c:v>
                </c:pt>
                <c:pt idx="5">
                  <c:v>591</c:v>
                </c:pt>
                <c:pt idx="6">
                  <c:v>744</c:v>
                </c:pt>
                <c:pt idx="7">
                  <c:v>928</c:v>
                </c:pt>
              </c:numCache>
            </c:numRef>
          </c:cat>
          <c:val>
            <c:numRef>
              <c:f>'O2 stap 9'!$H$11:$H$18</c:f>
              <c:numCache>
                <c:formatCode>0.000</c:formatCode>
                <c:ptCount val="8"/>
                <c:pt idx="0">
                  <c:v>1.0000960795958329</c:v>
                </c:pt>
                <c:pt idx="1">
                  <c:v>1.0018960795958329</c:v>
                </c:pt>
                <c:pt idx="2">
                  <c:v>0.99959607959583285</c:v>
                </c:pt>
                <c:pt idx="3">
                  <c:v>1.0029960795958328</c:v>
                </c:pt>
                <c:pt idx="4">
                  <c:v>0.99859607959583285</c:v>
                </c:pt>
                <c:pt idx="5">
                  <c:v>1.0001960795958329</c:v>
                </c:pt>
                <c:pt idx="6">
                  <c:v>0.99869607959583295</c:v>
                </c:pt>
                <c:pt idx="7">
                  <c:v>1.0024960795958329</c:v>
                </c:pt>
              </c:numCache>
            </c:numRef>
          </c:val>
          <c:smooth val="0"/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'O2 stap 9'!$C$11:$C$18</c:f>
              <c:numCache>
                <c:formatCode>0</c:formatCode>
                <c:ptCount val="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509</c:v>
                </c:pt>
                <c:pt idx="5">
                  <c:v>591</c:v>
                </c:pt>
                <c:pt idx="6">
                  <c:v>744</c:v>
                </c:pt>
                <c:pt idx="7">
                  <c:v>928</c:v>
                </c:pt>
              </c:numCache>
            </c:numRef>
          </c:cat>
          <c:val>
            <c:numRef>
              <c:f>'O2 stap 9'!$I$11:$I$18</c:f>
              <c:numCache>
                <c:formatCode>0.000</c:formatCode>
                <c:ptCount val="8"/>
                <c:pt idx="0">
                  <c:v>1.0005710795958329</c:v>
                </c:pt>
                <c:pt idx="1">
                  <c:v>1.0005710795958329</c:v>
                </c:pt>
                <c:pt idx="2">
                  <c:v>1.0005710795958329</c:v>
                </c:pt>
                <c:pt idx="3">
                  <c:v>1.0005710795958329</c:v>
                </c:pt>
                <c:pt idx="4">
                  <c:v>1.0005710795958329</c:v>
                </c:pt>
                <c:pt idx="5">
                  <c:v>1.0005710795958329</c:v>
                </c:pt>
                <c:pt idx="6">
                  <c:v>1.0005710795958329</c:v>
                </c:pt>
                <c:pt idx="7">
                  <c:v>1.0005710795958329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547776"/>
        <c:axId val="205549952"/>
      </c:lineChart>
      <c:catAx>
        <c:axId val="205547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layout/>
          <c:overlay val="0"/>
        </c:title>
        <c:numFmt formatCode="0" sourceLinked="1"/>
        <c:majorTickMark val="in"/>
        <c:minorTickMark val="none"/>
        <c:tickLblPos val="nextTo"/>
        <c:crossAx val="205549952"/>
        <c:crosses val="autoZero"/>
        <c:auto val="1"/>
        <c:lblAlgn val="ctr"/>
        <c:lblOffset val="100"/>
        <c:noMultiLvlLbl val="0"/>
      </c:catAx>
      <c:valAx>
        <c:axId val="205549952"/>
        <c:scaling>
          <c:orientation val="minMax"/>
          <c:max val="1.0029999999999999"/>
          <c:min val="0.997"/>
        </c:scaling>
        <c:delete val="0"/>
        <c:axPos val="l"/>
        <c:majorGridlines/>
        <c:numFmt formatCode="0.000" sourceLinked="0"/>
        <c:majorTickMark val="none"/>
        <c:minorTickMark val="none"/>
        <c:tickLblPos val="nextTo"/>
        <c:crossAx val="205547776"/>
        <c:crosses val="autoZero"/>
        <c:crossBetween val="midCat"/>
        <c:majorUnit val="1.0000000000000002E-3"/>
        <c:minorUnit val="1.0000000000000003E-4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CO stap 4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 stap 4'!$H$10</c:f>
              <c:strCache>
                <c:ptCount val="1"/>
                <c:pt idx="0">
                  <c:v>Labo's</c:v>
                </c:pt>
              </c:strCache>
            </c:strRef>
          </c:tx>
          <c:spPr>
            <a:ln>
              <a:noFill/>
            </a:ln>
          </c:spPr>
          <c:cat>
            <c:numRef>
              <c:f>'CO stap 4'!$C$11:$C$18</c:f>
              <c:numCache>
                <c:formatCode>0</c:formatCode>
                <c:ptCount val="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509</c:v>
                </c:pt>
                <c:pt idx="5">
                  <c:v>591</c:v>
                </c:pt>
                <c:pt idx="6">
                  <c:v>744</c:v>
                </c:pt>
                <c:pt idx="7">
                  <c:v>928</c:v>
                </c:pt>
              </c:numCache>
            </c:numRef>
          </c:cat>
          <c:val>
            <c:numRef>
              <c:f>'CO stap 4'!$H$11:$H$18</c:f>
              <c:numCache>
                <c:formatCode>0.000</c:formatCode>
                <c:ptCount val="8"/>
                <c:pt idx="0">
                  <c:v>1.0659560293137909</c:v>
                </c:pt>
                <c:pt idx="1">
                  <c:v>1.0126582278481013</c:v>
                </c:pt>
                <c:pt idx="2">
                  <c:v>1.0259826782145236</c:v>
                </c:pt>
                <c:pt idx="3">
                  <c:v>0.9260493004663557</c:v>
                </c:pt>
                <c:pt idx="4">
                  <c:v>1.032644903397735</c:v>
                </c:pt>
                <c:pt idx="5">
                  <c:v>0.95269820119920057</c:v>
                </c:pt>
                <c:pt idx="6">
                  <c:v>1.0459693537641572</c:v>
                </c:pt>
                <c:pt idx="7">
                  <c:v>0.98600932711525657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 stap 4'!$I$10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'CO stap 4'!$C$11:$C$18</c:f>
              <c:numCache>
                <c:formatCode>0</c:formatCode>
                <c:ptCount val="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509</c:v>
                </c:pt>
                <c:pt idx="5">
                  <c:v>591</c:v>
                </c:pt>
                <c:pt idx="6">
                  <c:v>744</c:v>
                </c:pt>
                <c:pt idx="7">
                  <c:v>928</c:v>
                </c:pt>
              </c:numCache>
            </c:numRef>
          </c:cat>
          <c:val>
            <c:numRef>
              <c:f>'CO stap 4'!$I$11:$I$18</c:f>
              <c:numCache>
                <c:formatCode>0.00</c:formatCode>
                <c:ptCount val="8"/>
                <c:pt idx="0">
                  <c:v>1.0059960026648902</c:v>
                </c:pt>
                <c:pt idx="1">
                  <c:v>1.0059960026648902</c:v>
                </c:pt>
                <c:pt idx="2">
                  <c:v>1.0059960026648902</c:v>
                </c:pt>
                <c:pt idx="3">
                  <c:v>1.0059960026648902</c:v>
                </c:pt>
                <c:pt idx="4">
                  <c:v>1.0059960026648902</c:v>
                </c:pt>
                <c:pt idx="5">
                  <c:v>1.0059960026648902</c:v>
                </c:pt>
                <c:pt idx="6">
                  <c:v>1.0059960026648902</c:v>
                </c:pt>
                <c:pt idx="7">
                  <c:v>1.0059960026648902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949120"/>
        <c:axId val="194951040"/>
      </c:lineChart>
      <c:catAx>
        <c:axId val="194949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layout/>
          <c:overlay val="0"/>
        </c:title>
        <c:numFmt formatCode="0" sourceLinked="1"/>
        <c:majorTickMark val="in"/>
        <c:minorTickMark val="none"/>
        <c:tickLblPos val="nextTo"/>
        <c:crossAx val="194951040"/>
        <c:crosses val="autoZero"/>
        <c:auto val="1"/>
        <c:lblAlgn val="ctr"/>
        <c:lblOffset val="100"/>
        <c:noMultiLvlLbl val="1"/>
      </c:catAx>
      <c:valAx>
        <c:axId val="194951040"/>
        <c:scaling>
          <c:orientation val="minMax"/>
          <c:max val="1.1000000000000001"/>
          <c:min val="0.9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194949120"/>
        <c:crosses val="autoZero"/>
        <c:crossBetween val="midCat"/>
        <c:majorUnit val="2.0000000000000011E-2"/>
        <c:minorUnit val="1.0000000000000005E-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CO stap 9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 stap 9'!$H$10</c:f>
              <c:strCache>
                <c:ptCount val="1"/>
                <c:pt idx="0">
                  <c:v>Labo's</c:v>
                </c:pt>
              </c:strCache>
            </c:strRef>
          </c:tx>
          <c:spPr>
            <a:ln>
              <a:noFill/>
            </a:ln>
          </c:spPr>
          <c:cat>
            <c:numRef>
              <c:f>'CO stap 9'!$C$11:$C$18</c:f>
              <c:numCache>
                <c:formatCode>0</c:formatCode>
                <c:ptCount val="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509</c:v>
                </c:pt>
                <c:pt idx="5">
                  <c:v>591</c:v>
                </c:pt>
                <c:pt idx="6">
                  <c:v>744</c:v>
                </c:pt>
                <c:pt idx="7">
                  <c:v>928</c:v>
                </c:pt>
              </c:numCache>
            </c:numRef>
          </c:cat>
          <c:val>
            <c:numRef>
              <c:f>'CO stap 9'!$H$11:$H$18</c:f>
              <c:numCache>
                <c:formatCode>0.000</c:formatCode>
                <c:ptCount val="8"/>
                <c:pt idx="0">
                  <c:v>1.0195687398728654</c:v>
                </c:pt>
                <c:pt idx="1">
                  <c:v>1.0133366571108064</c:v>
                </c:pt>
                <c:pt idx="2">
                  <c:v>1.0133366571108064</c:v>
                </c:pt>
                <c:pt idx="3">
                  <c:v>0.92359466533715562</c:v>
                </c:pt>
                <c:pt idx="4">
                  <c:v>0.97968341019568728</c:v>
                </c:pt>
                <c:pt idx="5">
                  <c:v>0.95101582949021546</c:v>
                </c:pt>
                <c:pt idx="6">
                  <c:v>1.0345257385018072</c:v>
                </c:pt>
                <c:pt idx="7">
                  <c:v>0.9659728281191573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 stap 9'!$I$10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'CO stap 9'!$C$11:$C$18</c:f>
              <c:numCache>
                <c:formatCode>0</c:formatCode>
                <c:ptCount val="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509</c:v>
                </c:pt>
                <c:pt idx="5">
                  <c:v>591</c:v>
                </c:pt>
                <c:pt idx="6">
                  <c:v>744</c:v>
                </c:pt>
                <c:pt idx="7">
                  <c:v>928</c:v>
                </c:pt>
              </c:numCache>
            </c:numRef>
          </c:cat>
          <c:val>
            <c:numRef>
              <c:f>'CO stap 9'!$I$11:$I$18</c:f>
              <c:numCache>
                <c:formatCode>0.00</c:formatCode>
                <c:ptCount val="8"/>
                <c:pt idx="0">
                  <c:v>0.98766047613112296</c:v>
                </c:pt>
                <c:pt idx="1">
                  <c:v>0.98766047613112296</c:v>
                </c:pt>
                <c:pt idx="2">
                  <c:v>0.98766047613112296</c:v>
                </c:pt>
                <c:pt idx="3">
                  <c:v>0.98766047613112296</c:v>
                </c:pt>
                <c:pt idx="4">
                  <c:v>0.98766047613112296</c:v>
                </c:pt>
                <c:pt idx="5">
                  <c:v>0.98766047613112296</c:v>
                </c:pt>
                <c:pt idx="6">
                  <c:v>0.98766047613112296</c:v>
                </c:pt>
                <c:pt idx="7">
                  <c:v>0.98766047613112296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15808"/>
        <c:axId val="195017728"/>
      </c:lineChart>
      <c:catAx>
        <c:axId val="195015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layout/>
          <c:overlay val="0"/>
        </c:title>
        <c:numFmt formatCode="0" sourceLinked="1"/>
        <c:majorTickMark val="in"/>
        <c:minorTickMark val="none"/>
        <c:tickLblPos val="nextTo"/>
        <c:crossAx val="195017728"/>
        <c:crosses val="autoZero"/>
        <c:auto val="1"/>
        <c:lblAlgn val="ctr"/>
        <c:lblOffset val="100"/>
        <c:noMultiLvlLbl val="1"/>
      </c:catAx>
      <c:valAx>
        <c:axId val="195017728"/>
        <c:scaling>
          <c:orientation val="minMax"/>
          <c:max val="1.1000000000000001"/>
          <c:min val="0.9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195015808"/>
        <c:crosses val="autoZero"/>
        <c:crossBetween val="midCat"/>
        <c:majorUnit val="2.0000000000000011E-2"/>
        <c:minorUnit val="1.0000000000000005E-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SO2</a:t>
            </a:r>
            <a:r>
              <a:rPr lang="nl-BE" baseline="0"/>
              <a:t> stap 3</a:t>
            </a:r>
            <a:endParaRPr lang="nl-BE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'SO2 stap 3'!$H$10</c:f>
              <c:strCache>
                <c:ptCount val="1"/>
                <c:pt idx="0">
                  <c:v>Labo's</c:v>
                </c:pt>
              </c:strCache>
            </c:strRef>
          </c:tx>
          <c:spPr>
            <a:ln>
              <a:noFill/>
            </a:ln>
          </c:spPr>
          <c:cat>
            <c:numRef>
              <c:f>'SO2 stap 3'!$C$11:$C$18</c:f>
              <c:numCache>
                <c:formatCode>0</c:formatCode>
                <c:ptCount val="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509</c:v>
                </c:pt>
                <c:pt idx="5">
                  <c:v>591</c:v>
                </c:pt>
                <c:pt idx="6">
                  <c:v>744</c:v>
                </c:pt>
                <c:pt idx="7">
                  <c:v>928</c:v>
                </c:pt>
              </c:numCache>
            </c:numRef>
          </c:cat>
          <c:val>
            <c:numRef>
              <c:f>'SO2 stap 3'!$H$11:$H$18</c:f>
              <c:numCache>
                <c:formatCode>0.000</c:formatCode>
                <c:ptCount val="8"/>
                <c:pt idx="0">
                  <c:v>0.913006029285099</c:v>
                </c:pt>
                <c:pt idx="1">
                  <c:v>0.98191214470284238</c:v>
                </c:pt>
                <c:pt idx="2">
                  <c:v>0.88716623600344535</c:v>
                </c:pt>
                <c:pt idx="3">
                  <c:v>0.94745908699397074</c:v>
                </c:pt>
                <c:pt idx="4">
                  <c:v>0.90439276485788112</c:v>
                </c:pt>
                <c:pt idx="5">
                  <c:v>1.0077519379844961</c:v>
                </c:pt>
                <c:pt idx="6">
                  <c:v>0.99913867355727826</c:v>
                </c:pt>
                <c:pt idx="7">
                  <c:v>1.5503875968992247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'SO2 stap 3'!$I$10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'SO2 stap 3'!$C$11:$C$18</c:f>
              <c:numCache>
                <c:formatCode>0</c:formatCode>
                <c:ptCount val="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509</c:v>
                </c:pt>
                <c:pt idx="5">
                  <c:v>591</c:v>
                </c:pt>
                <c:pt idx="6">
                  <c:v>744</c:v>
                </c:pt>
                <c:pt idx="7">
                  <c:v>928</c:v>
                </c:pt>
              </c:numCache>
            </c:numRef>
          </c:cat>
          <c:val>
            <c:numRef>
              <c:f>'SO2 stap 3'!$I$11:$I$18</c:f>
              <c:numCache>
                <c:formatCode>0.00</c:formatCode>
                <c:ptCount val="8"/>
                <c:pt idx="0">
                  <c:v>0.96382428940568488</c:v>
                </c:pt>
                <c:pt idx="1">
                  <c:v>0.96382428940568488</c:v>
                </c:pt>
                <c:pt idx="2">
                  <c:v>0.96382428940568488</c:v>
                </c:pt>
                <c:pt idx="3">
                  <c:v>0.96382428940568488</c:v>
                </c:pt>
                <c:pt idx="4">
                  <c:v>0.96382428940568488</c:v>
                </c:pt>
                <c:pt idx="5">
                  <c:v>0.96382428940568488</c:v>
                </c:pt>
                <c:pt idx="6">
                  <c:v>0.96382428940568488</c:v>
                </c:pt>
                <c:pt idx="7">
                  <c:v>0.96382428940568488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72768"/>
        <c:axId val="195074688"/>
      </c:lineChart>
      <c:catAx>
        <c:axId val="195072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layout/>
          <c:overlay val="0"/>
        </c:title>
        <c:numFmt formatCode="0" sourceLinked="1"/>
        <c:majorTickMark val="in"/>
        <c:minorTickMark val="none"/>
        <c:tickLblPos val="nextTo"/>
        <c:crossAx val="195074688"/>
        <c:crosses val="autoZero"/>
        <c:auto val="1"/>
        <c:lblAlgn val="ctr"/>
        <c:lblOffset val="100"/>
        <c:noMultiLvlLbl val="0"/>
      </c:catAx>
      <c:valAx>
        <c:axId val="195074688"/>
        <c:scaling>
          <c:orientation val="minMax"/>
          <c:max val="1.6"/>
          <c:min val="0.85000000000000009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195072768"/>
        <c:crosses val="autoZero"/>
        <c:crossBetween val="midCat"/>
        <c:majorUnit val="5.000000000000001E-2"/>
        <c:minorUnit val="1.0000000000000005E-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SO2</a:t>
            </a:r>
            <a:r>
              <a:rPr lang="nl-BE" baseline="0"/>
              <a:t> stap 4</a:t>
            </a:r>
            <a:endParaRPr lang="nl-BE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'SO2 stap 4'!$H$10</c:f>
              <c:strCache>
                <c:ptCount val="1"/>
                <c:pt idx="0">
                  <c:v>Labo's</c:v>
                </c:pt>
              </c:strCache>
            </c:strRef>
          </c:tx>
          <c:spPr>
            <a:ln>
              <a:noFill/>
            </a:ln>
          </c:spPr>
          <c:cat>
            <c:numRef>
              <c:f>'SO2 stap 4'!$C$11:$C$18</c:f>
              <c:numCache>
                <c:formatCode>0</c:formatCode>
                <c:ptCount val="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509</c:v>
                </c:pt>
                <c:pt idx="5">
                  <c:v>591</c:v>
                </c:pt>
                <c:pt idx="6">
                  <c:v>744</c:v>
                </c:pt>
                <c:pt idx="7">
                  <c:v>928</c:v>
                </c:pt>
              </c:numCache>
            </c:numRef>
          </c:cat>
          <c:val>
            <c:numRef>
              <c:f>'SO2 stap 4'!$H$11:$H$18</c:f>
              <c:numCache>
                <c:formatCode>0.000</c:formatCode>
                <c:ptCount val="8"/>
                <c:pt idx="0">
                  <c:v>0.8613406795224976</c:v>
                </c:pt>
                <c:pt idx="1">
                  <c:v>0.69696969696969691</c:v>
                </c:pt>
                <c:pt idx="2">
                  <c:v>0.86593204775022958</c:v>
                </c:pt>
                <c:pt idx="3">
                  <c:v>0.77134986225895319</c:v>
                </c:pt>
                <c:pt idx="4">
                  <c:v>0.84205693296602391</c:v>
                </c:pt>
                <c:pt idx="5">
                  <c:v>0.91460055096418724</c:v>
                </c:pt>
                <c:pt idx="6">
                  <c:v>0.92745638200183644</c:v>
                </c:pt>
                <c:pt idx="7">
                  <c:v>1.3406795224977044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'SO2 stap 4'!$I$10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'SO2 stap 4'!$C$11:$C$18</c:f>
              <c:numCache>
                <c:formatCode>0</c:formatCode>
                <c:ptCount val="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509</c:v>
                </c:pt>
                <c:pt idx="5">
                  <c:v>591</c:v>
                </c:pt>
                <c:pt idx="6">
                  <c:v>744</c:v>
                </c:pt>
                <c:pt idx="7">
                  <c:v>928</c:v>
                </c:pt>
              </c:numCache>
            </c:numRef>
          </c:cat>
          <c:val>
            <c:numRef>
              <c:f>'SO2 stap 4'!$I$11:$I$18</c:f>
              <c:numCache>
                <c:formatCode>0.00</c:formatCode>
                <c:ptCount val="8"/>
                <c:pt idx="0">
                  <c:v>0.86501377410468316</c:v>
                </c:pt>
                <c:pt idx="1">
                  <c:v>0.86501377410468316</c:v>
                </c:pt>
                <c:pt idx="2">
                  <c:v>0.86501377410468316</c:v>
                </c:pt>
                <c:pt idx="3">
                  <c:v>0.86501377410468316</c:v>
                </c:pt>
                <c:pt idx="4">
                  <c:v>0.86501377410468316</c:v>
                </c:pt>
                <c:pt idx="5">
                  <c:v>0.86501377410468316</c:v>
                </c:pt>
                <c:pt idx="6">
                  <c:v>0.86501377410468316</c:v>
                </c:pt>
                <c:pt idx="7">
                  <c:v>0.86501377410468316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691456"/>
        <c:axId val="194693376"/>
      </c:lineChart>
      <c:catAx>
        <c:axId val="194691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layout/>
          <c:overlay val="0"/>
        </c:title>
        <c:numFmt formatCode="0" sourceLinked="1"/>
        <c:majorTickMark val="in"/>
        <c:minorTickMark val="none"/>
        <c:tickLblPos val="nextTo"/>
        <c:crossAx val="194693376"/>
        <c:crosses val="autoZero"/>
        <c:auto val="1"/>
        <c:lblAlgn val="ctr"/>
        <c:lblOffset val="100"/>
        <c:noMultiLvlLbl val="1"/>
      </c:catAx>
      <c:valAx>
        <c:axId val="194693376"/>
        <c:scaling>
          <c:orientation val="minMax"/>
          <c:max val="1.35"/>
          <c:min val="0.65000000000000013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194691456"/>
        <c:crosses val="autoZero"/>
        <c:crossBetween val="midCat"/>
        <c:majorUnit val="5.000000000000001E-2"/>
        <c:minorUnit val="1.0000000000000005E-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SO2</a:t>
            </a:r>
            <a:r>
              <a:rPr lang="nl-BE" baseline="0"/>
              <a:t> stap 6</a:t>
            </a:r>
            <a:endParaRPr lang="nl-BE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'SO2 stap 6'!$H$10</c:f>
              <c:strCache>
                <c:ptCount val="1"/>
                <c:pt idx="0">
                  <c:v>Labo's</c:v>
                </c:pt>
              </c:strCache>
            </c:strRef>
          </c:tx>
          <c:spPr>
            <a:ln>
              <a:noFill/>
            </a:ln>
          </c:spPr>
          <c:cat>
            <c:numRef>
              <c:f>'SO2 stap 6'!$C$11:$C$18</c:f>
              <c:numCache>
                <c:formatCode>0</c:formatCode>
                <c:ptCount val="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509</c:v>
                </c:pt>
                <c:pt idx="5">
                  <c:v>591</c:v>
                </c:pt>
                <c:pt idx="6">
                  <c:v>744</c:v>
                </c:pt>
                <c:pt idx="7">
                  <c:v>928</c:v>
                </c:pt>
              </c:numCache>
            </c:numRef>
          </c:cat>
          <c:val>
            <c:numRef>
              <c:f>'SO2 stap 6'!$H$11:$H$18</c:f>
              <c:numCache>
                <c:formatCode>0.000</c:formatCode>
                <c:ptCount val="8"/>
                <c:pt idx="0">
                  <c:v>0.94531376028391678</c:v>
                </c:pt>
                <c:pt idx="1">
                  <c:v>0.94208743345700907</c:v>
                </c:pt>
                <c:pt idx="2">
                  <c:v>1.0146797870624293</c:v>
                </c:pt>
                <c:pt idx="3">
                  <c:v>1.1146959186965639</c:v>
                </c:pt>
                <c:pt idx="4">
                  <c:v>0.95660590417809321</c:v>
                </c:pt>
                <c:pt idx="5">
                  <c:v>1.0872721406678496</c:v>
                </c:pt>
                <c:pt idx="6">
                  <c:v>1.0582351992256813</c:v>
                </c:pt>
                <c:pt idx="7">
                  <c:v>1.7099532182610095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'SO2 stap 6'!$I$10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'SO2 stap 6'!$C$11:$C$18</c:f>
              <c:numCache>
                <c:formatCode>0</c:formatCode>
                <c:ptCount val="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509</c:v>
                </c:pt>
                <c:pt idx="5">
                  <c:v>591</c:v>
                </c:pt>
                <c:pt idx="6">
                  <c:v>744</c:v>
                </c:pt>
                <c:pt idx="7">
                  <c:v>928</c:v>
                </c:pt>
              </c:numCache>
            </c:numRef>
          </c:cat>
          <c:val>
            <c:numRef>
              <c:f>'SO2 stap 6'!$I$11:$I$18</c:f>
              <c:numCache>
                <c:formatCode>0.00</c:formatCode>
                <c:ptCount val="8"/>
                <c:pt idx="0">
                  <c:v>1.039199870946927</c:v>
                </c:pt>
                <c:pt idx="1">
                  <c:v>1.039199870946927</c:v>
                </c:pt>
                <c:pt idx="2">
                  <c:v>1.039199870946927</c:v>
                </c:pt>
                <c:pt idx="3">
                  <c:v>1.039199870946927</c:v>
                </c:pt>
                <c:pt idx="4">
                  <c:v>1.039199870946927</c:v>
                </c:pt>
                <c:pt idx="5">
                  <c:v>1.039199870946927</c:v>
                </c:pt>
                <c:pt idx="6">
                  <c:v>1.039199870946927</c:v>
                </c:pt>
                <c:pt idx="7">
                  <c:v>1.039199870946927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740224"/>
        <c:axId val="194742144"/>
      </c:lineChart>
      <c:catAx>
        <c:axId val="194740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layout/>
          <c:overlay val="0"/>
        </c:title>
        <c:numFmt formatCode="0" sourceLinked="1"/>
        <c:majorTickMark val="in"/>
        <c:minorTickMark val="none"/>
        <c:tickLblPos val="nextTo"/>
        <c:crossAx val="194742144"/>
        <c:crosses val="autoZero"/>
        <c:auto val="1"/>
        <c:lblAlgn val="ctr"/>
        <c:lblOffset val="100"/>
        <c:noMultiLvlLbl val="0"/>
      </c:catAx>
      <c:valAx>
        <c:axId val="194742144"/>
        <c:scaling>
          <c:orientation val="minMax"/>
          <c:max val="1.75"/>
          <c:min val="0.9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194740224"/>
        <c:crosses val="autoZero"/>
        <c:crossBetween val="midCat"/>
        <c:majorUnit val="5.000000000000001E-2"/>
        <c:minorUnit val="1.0000000000000005E-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SO2</a:t>
            </a:r>
            <a:r>
              <a:rPr lang="nl-BE" baseline="0"/>
              <a:t> stap 8</a:t>
            </a:r>
            <a:endParaRPr lang="nl-BE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'SO2 stap 8'!$H$10</c:f>
              <c:strCache>
                <c:ptCount val="1"/>
                <c:pt idx="0">
                  <c:v>Labo's</c:v>
                </c:pt>
              </c:strCache>
            </c:strRef>
          </c:tx>
          <c:spPr>
            <a:ln>
              <a:noFill/>
            </a:ln>
          </c:spPr>
          <c:cat>
            <c:numRef>
              <c:f>'SO2 stap 8'!$C$11:$C$18</c:f>
              <c:numCache>
                <c:formatCode>0</c:formatCode>
                <c:ptCount val="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509</c:v>
                </c:pt>
                <c:pt idx="5">
                  <c:v>591</c:v>
                </c:pt>
                <c:pt idx="6">
                  <c:v>744</c:v>
                </c:pt>
                <c:pt idx="7">
                  <c:v>928</c:v>
                </c:pt>
              </c:numCache>
            </c:numRef>
          </c:cat>
          <c:val>
            <c:numRef>
              <c:f>'SO2 stap 8'!$H$11:$H$18</c:f>
              <c:numCache>
                <c:formatCode>0.000</c:formatCode>
                <c:ptCount val="8"/>
                <c:pt idx="0">
                  <c:v>0.91898616078370399</c:v>
                </c:pt>
                <c:pt idx="1">
                  <c:v>0.63442699424661786</c:v>
                </c:pt>
                <c:pt idx="2">
                  <c:v>0.97807494946353601</c:v>
                </c:pt>
                <c:pt idx="3">
                  <c:v>1.0013994713108381</c:v>
                </c:pt>
                <c:pt idx="4">
                  <c:v>0.96408023635515461</c:v>
                </c:pt>
                <c:pt idx="5">
                  <c:v>1.0029544394339915</c:v>
                </c:pt>
                <c:pt idx="6">
                  <c:v>1.0200590887886798</c:v>
                </c:pt>
                <c:pt idx="7">
                  <c:v>1.5549681231534753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'SO2 stap 8'!$I$10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'SO2 stap 8'!$C$11:$C$18</c:f>
              <c:numCache>
                <c:formatCode>0</c:formatCode>
                <c:ptCount val="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509</c:v>
                </c:pt>
                <c:pt idx="5">
                  <c:v>591</c:v>
                </c:pt>
                <c:pt idx="6">
                  <c:v>744</c:v>
                </c:pt>
                <c:pt idx="7">
                  <c:v>928</c:v>
                </c:pt>
              </c:numCache>
            </c:numRef>
          </c:cat>
          <c:val>
            <c:numRef>
              <c:f>'SO2 stap 8'!$I$11:$I$18</c:f>
              <c:numCache>
                <c:formatCode>0.00</c:formatCode>
                <c:ptCount val="8"/>
                <c:pt idx="0">
                  <c:v>0.98087389208521214</c:v>
                </c:pt>
                <c:pt idx="1">
                  <c:v>0.98087389208521214</c:v>
                </c:pt>
                <c:pt idx="2">
                  <c:v>0.98087389208521214</c:v>
                </c:pt>
                <c:pt idx="3">
                  <c:v>0.98087389208521214</c:v>
                </c:pt>
                <c:pt idx="4">
                  <c:v>0.98087389208521214</c:v>
                </c:pt>
                <c:pt idx="5">
                  <c:v>0.98087389208521214</c:v>
                </c:pt>
                <c:pt idx="6">
                  <c:v>0.98087389208521214</c:v>
                </c:pt>
                <c:pt idx="7">
                  <c:v>0.98087389208521214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831872"/>
        <c:axId val="194833792"/>
      </c:lineChart>
      <c:catAx>
        <c:axId val="194831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layout/>
          <c:overlay val="0"/>
        </c:title>
        <c:numFmt formatCode="0" sourceLinked="1"/>
        <c:majorTickMark val="in"/>
        <c:minorTickMark val="none"/>
        <c:tickLblPos val="nextTo"/>
        <c:crossAx val="194833792"/>
        <c:crosses val="autoZero"/>
        <c:auto val="1"/>
        <c:lblAlgn val="ctr"/>
        <c:lblOffset val="100"/>
        <c:noMultiLvlLbl val="0"/>
      </c:catAx>
      <c:valAx>
        <c:axId val="194833792"/>
        <c:scaling>
          <c:orientation val="minMax"/>
          <c:max val="1.6"/>
          <c:min val="0.60000000000000009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194831872"/>
        <c:crosses val="autoZero"/>
        <c:crossBetween val="midCat"/>
        <c:majorUnit val="0.1"/>
        <c:minorUnit val="1.0000000000000005E-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SO2</a:t>
            </a:r>
            <a:r>
              <a:rPr lang="nl-BE" baseline="0"/>
              <a:t> stap 9</a:t>
            </a:r>
            <a:endParaRPr lang="nl-BE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6557999491531341E-2"/>
          <c:y val="0.13728880044706809"/>
          <c:w val="0.73589237383111494"/>
          <c:h val="0.73680672891898957"/>
        </c:manualLayout>
      </c:layout>
      <c:lineChart>
        <c:grouping val="standard"/>
        <c:varyColors val="0"/>
        <c:ser>
          <c:idx val="0"/>
          <c:order val="0"/>
          <c:tx>
            <c:strRef>
              <c:f>'SO2 stap 9'!$H$10</c:f>
              <c:strCache>
                <c:ptCount val="1"/>
                <c:pt idx="0">
                  <c:v>Labo's</c:v>
                </c:pt>
              </c:strCache>
            </c:strRef>
          </c:tx>
          <c:spPr>
            <a:ln>
              <a:noFill/>
            </a:ln>
          </c:spPr>
          <c:cat>
            <c:numRef>
              <c:f>'SO2 stap 9'!$C$11:$C$18</c:f>
              <c:numCache>
                <c:formatCode>0</c:formatCode>
                <c:ptCount val="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509</c:v>
                </c:pt>
                <c:pt idx="5">
                  <c:v>591</c:v>
                </c:pt>
                <c:pt idx="6">
                  <c:v>744</c:v>
                </c:pt>
                <c:pt idx="7">
                  <c:v>928</c:v>
                </c:pt>
              </c:numCache>
            </c:numRef>
          </c:cat>
          <c:val>
            <c:numRef>
              <c:f>'SO2 stap 9'!$H$11:$H$18</c:f>
              <c:numCache>
                <c:formatCode>0.000</c:formatCode>
                <c:ptCount val="8"/>
                <c:pt idx="0">
                  <c:v>0.94412878787878796</c:v>
                </c:pt>
                <c:pt idx="1">
                  <c:v>0.8570075757575758</c:v>
                </c:pt>
                <c:pt idx="2">
                  <c:v>0.9195075757575758</c:v>
                </c:pt>
                <c:pt idx="3">
                  <c:v>0.95643939393939403</c:v>
                </c:pt>
                <c:pt idx="4">
                  <c:v>0.94507575757575768</c:v>
                </c:pt>
                <c:pt idx="5">
                  <c:v>0.99431818181818188</c:v>
                </c:pt>
                <c:pt idx="6">
                  <c:v>0.95643939393939403</c:v>
                </c:pt>
                <c:pt idx="7">
                  <c:v>1.25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'SO2 stap 9'!$I$10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'SO2 stap 9'!$C$11:$C$18</c:f>
              <c:numCache>
                <c:formatCode>0</c:formatCode>
                <c:ptCount val="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509</c:v>
                </c:pt>
                <c:pt idx="5">
                  <c:v>591</c:v>
                </c:pt>
                <c:pt idx="6">
                  <c:v>744</c:v>
                </c:pt>
                <c:pt idx="7">
                  <c:v>928</c:v>
                </c:pt>
              </c:numCache>
            </c:numRef>
          </c:cat>
          <c:val>
            <c:numRef>
              <c:f>'SO2 stap 9'!$I$11:$I$18</c:f>
              <c:numCache>
                <c:formatCode>0.00</c:formatCode>
                <c:ptCount val="8"/>
                <c:pt idx="0">
                  <c:v>0.95265151515151514</c:v>
                </c:pt>
                <c:pt idx="1">
                  <c:v>0.95265151515151514</c:v>
                </c:pt>
                <c:pt idx="2">
                  <c:v>0.95265151515151514</c:v>
                </c:pt>
                <c:pt idx="3">
                  <c:v>0.95265151515151514</c:v>
                </c:pt>
                <c:pt idx="4">
                  <c:v>0.95265151515151514</c:v>
                </c:pt>
                <c:pt idx="5">
                  <c:v>0.95265151515151514</c:v>
                </c:pt>
                <c:pt idx="6">
                  <c:v>0.95265151515151514</c:v>
                </c:pt>
                <c:pt idx="7">
                  <c:v>0.95265151515151514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872448"/>
        <c:axId val="194874368"/>
      </c:lineChart>
      <c:catAx>
        <c:axId val="194872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layout/>
          <c:overlay val="0"/>
        </c:title>
        <c:numFmt formatCode="0" sourceLinked="1"/>
        <c:majorTickMark val="in"/>
        <c:minorTickMark val="none"/>
        <c:tickLblPos val="nextTo"/>
        <c:crossAx val="194874368"/>
        <c:crosses val="autoZero"/>
        <c:auto val="1"/>
        <c:lblAlgn val="ctr"/>
        <c:lblOffset val="100"/>
        <c:noMultiLvlLbl val="0"/>
      </c:catAx>
      <c:valAx>
        <c:axId val="194874368"/>
        <c:scaling>
          <c:orientation val="minMax"/>
          <c:max val="1.25"/>
          <c:min val="0.85000000000000009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194872448"/>
        <c:crosses val="autoZero"/>
        <c:crossBetween val="midCat"/>
        <c:majorUnit val="5.000000000000001E-2"/>
        <c:minorUnit val="1.0000000000000005E-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571501</xdr:colOff>
      <xdr:row>8</xdr:row>
      <xdr:rowOff>380997</xdr:rowOff>
    </xdr:from>
    <xdr:to>
      <xdr:col>18</xdr:col>
      <xdr:colOff>103876</xdr:colOff>
      <xdr:row>26</xdr:row>
      <xdr:rowOff>135279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583405</xdr:colOff>
      <xdr:row>8</xdr:row>
      <xdr:rowOff>380997</xdr:rowOff>
    </xdr:from>
    <xdr:to>
      <xdr:col>18</xdr:col>
      <xdr:colOff>115780</xdr:colOff>
      <xdr:row>26</xdr:row>
      <xdr:rowOff>135279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583406</xdr:colOff>
      <xdr:row>8</xdr:row>
      <xdr:rowOff>369093</xdr:rowOff>
    </xdr:from>
    <xdr:to>
      <xdr:col>18</xdr:col>
      <xdr:colOff>115781</xdr:colOff>
      <xdr:row>26</xdr:row>
      <xdr:rowOff>123375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583405</xdr:colOff>
      <xdr:row>8</xdr:row>
      <xdr:rowOff>380996</xdr:rowOff>
    </xdr:from>
    <xdr:to>
      <xdr:col>18</xdr:col>
      <xdr:colOff>115780</xdr:colOff>
      <xdr:row>26</xdr:row>
      <xdr:rowOff>135278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595312</xdr:colOff>
      <xdr:row>8</xdr:row>
      <xdr:rowOff>381000</xdr:rowOff>
    </xdr:from>
    <xdr:to>
      <xdr:col>18</xdr:col>
      <xdr:colOff>127687</xdr:colOff>
      <xdr:row>26</xdr:row>
      <xdr:rowOff>135282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547687</xdr:colOff>
      <xdr:row>8</xdr:row>
      <xdr:rowOff>392906</xdr:rowOff>
    </xdr:from>
    <xdr:to>
      <xdr:col>18</xdr:col>
      <xdr:colOff>80062</xdr:colOff>
      <xdr:row>26</xdr:row>
      <xdr:rowOff>147188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595312</xdr:colOff>
      <xdr:row>8</xdr:row>
      <xdr:rowOff>369092</xdr:rowOff>
    </xdr:from>
    <xdr:to>
      <xdr:col>18</xdr:col>
      <xdr:colOff>127687</xdr:colOff>
      <xdr:row>26</xdr:row>
      <xdr:rowOff>123374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583406</xdr:colOff>
      <xdr:row>8</xdr:row>
      <xdr:rowOff>380999</xdr:rowOff>
    </xdr:from>
    <xdr:to>
      <xdr:col>18</xdr:col>
      <xdr:colOff>115781</xdr:colOff>
      <xdr:row>26</xdr:row>
      <xdr:rowOff>135281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571501</xdr:colOff>
      <xdr:row>9</xdr:row>
      <xdr:rowOff>166687</xdr:rowOff>
    </xdr:from>
    <xdr:to>
      <xdr:col>18</xdr:col>
      <xdr:colOff>103876</xdr:colOff>
      <xdr:row>27</xdr:row>
      <xdr:rowOff>123375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583406</xdr:colOff>
      <xdr:row>9</xdr:row>
      <xdr:rowOff>166682</xdr:rowOff>
    </xdr:from>
    <xdr:to>
      <xdr:col>18</xdr:col>
      <xdr:colOff>115781</xdr:colOff>
      <xdr:row>27</xdr:row>
      <xdr:rowOff>123370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571501</xdr:colOff>
      <xdr:row>9</xdr:row>
      <xdr:rowOff>178592</xdr:rowOff>
    </xdr:from>
    <xdr:to>
      <xdr:col>18</xdr:col>
      <xdr:colOff>103876</xdr:colOff>
      <xdr:row>27</xdr:row>
      <xdr:rowOff>135280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595313</xdr:colOff>
      <xdr:row>8</xdr:row>
      <xdr:rowOff>357184</xdr:rowOff>
    </xdr:from>
    <xdr:to>
      <xdr:col>18</xdr:col>
      <xdr:colOff>127688</xdr:colOff>
      <xdr:row>26</xdr:row>
      <xdr:rowOff>111466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571500</xdr:colOff>
      <xdr:row>9</xdr:row>
      <xdr:rowOff>178592</xdr:rowOff>
    </xdr:from>
    <xdr:to>
      <xdr:col>18</xdr:col>
      <xdr:colOff>103875</xdr:colOff>
      <xdr:row>27</xdr:row>
      <xdr:rowOff>135280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559592</xdr:colOff>
      <xdr:row>9</xdr:row>
      <xdr:rowOff>178592</xdr:rowOff>
    </xdr:from>
    <xdr:to>
      <xdr:col>18</xdr:col>
      <xdr:colOff>91967</xdr:colOff>
      <xdr:row>27</xdr:row>
      <xdr:rowOff>135280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571500</xdr:colOff>
      <xdr:row>9</xdr:row>
      <xdr:rowOff>178589</xdr:rowOff>
    </xdr:from>
    <xdr:to>
      <xdr:col>18</xdr:col>
      <xdr:colOff>103875</xdr:colOff>
      <xdr:row>27</xdr:row>
      <xdr:rowOff>135277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583407</xdr:colOff>
      <xdr:row>9</xdr:row>
      <xdr:rowOff>178588</xdr:rowOff>
    </xdr:from>
    <xdr:to>
      <xdr:col>18</xdr:col>
      <xdr:colOff>115782</xdr:colOff>
      <xdr:row>27</xdr:row>
      <xdr:rowOff>135276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595312</xdr:colOff>
      <xdr:row>9</xdr:row>
      <xdr:rowOff>178593</xdr:rowOff>
    </xdr:from>
    <xdr:to>
      <xdr:col>18</xdr:col>
      <xdr:colOff>127687</xdr:colOff>
      <xdr:row>27</xdr:row>
      <xdr:rowOff>135281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9</xdr:row>
      <xdr:rowOff>166685</xdr:rowOff>
    </xdr:from>
    <xdr:to>
      <xdr:col>18</xdr:col>
      <xdr:colOff>139593</xdr:colOff>
      <xdr:row>27</xdr:row>
      <xdr:rowOff>123373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583405</xdr:colOff>
      <xdr:row>8</xdr:row>
      <xdr:rowOff>380998</xdr:rowOff>
    </xdr:from>
    <xdr:to>
      <xdr:col>18</xdr:col>
      <xdr:colOff>115780</xdr:colOff>
      <xdr:row>26</xdr:row>
      <xdr:rowOff>135280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559592</xdr:colOff>
      <xdr:row>8</xdr:row>
      <xdr:rowOff>369092</xdr:rowOff>
    </xdr:from>
    <xdr:to>
      <xdr:col>18</xdr:col>
      <xdr:colOff>91967</xdr:colOff>
      <xdr:row>26</xdr:row>
      <xdr:rowOff>123374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559594</xdr:colOff>
      <xdr:row>8</xdr:row>
      <xdr:rowOff>357185</xdr:rowOff>
    </xdr:from>
    <xdr:to>
      <xdr:col>18</xdr:col>
      <xdr:colOff>91969</xdr:colOff>
      <xdr:row>26</xdr:row>
      <xdr:rowOff>111467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</xdr:colOff>
      <xdr:row>8</xdr:row>
      <xdr:rowOff>392905</xdr:rowOff>
    </xdr:from>
    <xdr:to>
      <xdr:col>18</xdr:col>
      <xdr:colOff>139596</xdr:colOff>
      <xdr:row>26</xdr:row>
      <xdr:rowOff>147187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571501</xdr:colOff>
      <xdr:row>8</xdr:row>
      <xdr:rowOff>369091</xdr:rowOff>
    </xdr:from>
    <xdr:to>
      <xdr:col>18</xdr:col>
      <xdr:colOff>103876</xdr:colOff>
      <xdr:row>26</xdr:row>
      <xdr:rowOff>123373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595314</xdr:colOff>
      <xdr:row>8</xdr:row>
      <xdr:rowOff>380997</xdr:rowOff>
    </xdr:from>
    <xdr:to>
      <xdr:col>18</xdr:col>
      <xdr:colOff>127689</xdr:colOff>
      <xdr:row>26</xdr:row>
      <xdr:rowOff>135279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559595</xdr:colOff>
      <xdr:row>8</xdr:row>
      <xdr:rowOff>380997</xdr:rowOff>
    </xdr:from>
    <xdr:to>
      <xdr:col>18</xdr:col>
      <xdr:colOff>91970</xdr:colOff>
      <xdr:row>26</xdr:row>
      <xdr:rowOff>135279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2"/>
  <sheetViews>
    <sheetView zoomScale="80" zoomScaleNormal="80" workbookViewId="0">
      <selection activeCell="D11" sqref="D11:D18"/>
    </sheetView>
  </sheetViews>
  <sheetFormatPr defaultRowHeight="15.75" x14ac:dyDescent="0.25"/>
  <cols>
    <col min="1" max="2" width="8.7109375" style="2" customWidth="1"/>
    <col min="3" max="3" width="23.85546875" style="2" customWidth="1"/>
    <col min="4" max="4" width="10.5703125" style="2" bestFit="1" customWidth="1"/>
    <col min="5" max="5" width="13" style="2" bestFit="1" customWidth="1"/>
    <col min="6" max="6" width="17" style="2" bestFit="1" customWidth="1"/>
    <col min="7" max="7" width="9.140625" style="2"/>
    <col min="8" max="8" width="14.85546875" style="2" bestFit="1" customWidth="1"/>
    <col min="9" max="16384" width="9.140625" style="2"/>
  </cols>
  <sheetData>
    <row r="1" spans="1:9" x14ac:dyDescent="0.25">
      <c r="C1" s="9" t="s">
        <v>5</v>
      </c>
      <c r="D1" s="12" t="s">
        <v>43</v>
      </c>
      <c r="E1" s="12"/>
      <c r="F1" s="3"/>
    </row>
    <row r="2" spans="1:9" ht="18" x14ac:dyDescent="0.25">
      <c r="C2" s="4" t="s">
        <v>3</v>
      </c>
      <c r="D2" s="10" t="s">
        <v>39</v>
      </c>
      <c r="E2" s="2" t="s">
        <v>4</v>
      </c>
    </row>
    <row r="3" spans="1:9" ht="18" x14ac:dyDescent="0.25">
      <c r="C3" s="4" t="s">
        <v>29</v>
      </c>
      <c r="D3" s="10" t="s">
        <v>44</v>
      </c>
      <c r="E3" s="2" t="s">
        <v>4</v>
      </c>
      <c r="F3" s="5"/>
    </row>
    <row r="4" spans="1:9" ht="18" x14ac:dyDescent="0.25">
      <c r="C4" s="4" t="s">
        <v>30</v>
      </c>
      <c r="D4" s="10" t="s">
        <v>45</v>
      </c>
      <c r="E4" s="2" t="s">
        <v>4</v>
      </c>
      <c r="F4" s="5"/>
    </row>
    <row r="5" spans="1:9" x14ac:dyDescent="0.25">
      <c r="C5" s="4" t="s">
        <v>31</v>
      </c>
      <c r="D5" s="17">
        <f>(D4/D3)*100</f>
        <v>7.1099290780141837</v>
      </c>
      <c r="E5" s="2" t="s">
        <v>2</v>
      </c>
      <c r="F5" s="5"/>
    </row>
    <row r="6" spans="1:9" x14ac:dyDescent="0.25">
      <c r="C6" s="4" t="s">
        <v>6</v>
      </c>
      <c r="D6" s="11">
        <v>8</v>
      </c>
      <c r="E6" s="5"/>
      <c r="F6" s="5"/>
    </row>
    <row r="7" spans="1:9" x14ac:dyDescent="0.25">
      <c r="C7" s="5"/>
      <c r="D7" s="5"/>
      <c r="E7" s="5"/>
      <c r="F7" s="5"/>
    </row>
    <row r="8" spans="1:9" x14ac:dyDescent="0.25">
      <c r="C8" s="5"/>
      <c r="D8" s="5"/>
      <c r="E8" s="5"/>
      <c r="F8" s="5"/>
    </row>
    <row r="9" spans="1:9" ht="31.5" x14ac:dyDescent="0.25">
      <c r="C9" s="5" t="s">
        <v>0</v>
      </c>
      <c r="D9" s="5" t="s">
        <v>18</v>
      </c>
      <c r="E9" s="16" t="s">
        <v>7</v>
      </c>
      <c r="F9" s="16" t="s">
        <v>8</v>
      </c>
    </row>
    <row r="10" spans="1:9" x14ac:dyDescent="0.25">
      <c r="A10" s="6"/>
      <c r="D10" s="5"/>
      <c r="E10" s="22"/>
      <c r="F10" s="5"/>
      <c r="H10" s="2" t="s">
        <v>36</v>
      </c>
      <c r="I10" s="2" t="s">
        <v>37</v>
      </c>
    </row>
    <row r="11" spans="1:9" x14ac:dyDescent="0.25">
      <c r="B11" s="14"/>
      <c r="C11" s="15">
        <v>223</v>
      </c>
      <c r="D11" s="5">
        <v>29.1</v>
      </c>
      <c r="E11" s="30">
        <v>0.43</v>
      </c>
      <c r="F11" s="18">
        <f t="shared" ref="F11:F14" si="0">((D11-D$2)/D$2)*100</f>
        <v>-1.1548913043478255</v>
      </c>
      <c r="H11" s="13">
        <f t="shared" ref="H11:H14" si="1">(100+F11)/100</f>
        <v>0.98845108695652173</v>
      </c>
      <c r="I11" s="2">
        <f t="shared" ref="I11:I18" si="2">1+($D$3-$D$2)/$D$2</f>
        <v>0.95788043478260865</v>
      </c>
    </row>
    <row r="12" spans="1:9" x14ac:dyDescent="0.25">
      <c r="B12" s="14"/>
      <c r="C12" s="15">
        <v>225</v>
      </c>
      <c r="D12" s="5">
        <v>29.8</v>
      </c>
      <c r="E12" s="30">
        <v>0.77</v>
      </c>
      <c r="F12" s="18">
        <f t="shared" si="0"/>
        <v>1.2228260869565197</v>
      </c>
      <c r="H12" s="13">
        <f t="shared" si="1"/>
        <v>1.0122282608695652</v>
      </c>
      <c r="I12" s="2">
        <f t="shared" si="2"/>
        <v>0.95788043478260865</v>
      </c>
    </row>
    <row r="13" spans="1:9" x14ac:dyDescent="0.25">
      <c r="A13" s="8"/>
      <c r="B13" s="15"/>
      <c r="C13" s="15">
        <v>295</v>
      </c>
      <c r="D13" s="5">
        <v>28.8</v>
      </c>
      <c r="E13" s="30">
        <v>0.28999999999999998</v>
      </c>
      <c r="F13" s="18">
        <f t="shared" si="0"/>
        <v>-2.1739130434782625</v>
      </c>
      <c r="H13" s="13">
        <f t="shared" si="1"/>
        <v>0.97826086956521729</v>
      </c>
      <c r="I13" s="2">
        <f t="shared" si="2"/>
        <v>0.95788043478260865</v>
      </c>
    </row>
    <row r="14" spans="1:9" x14ac:dyDescent="0.25">
      <c r="C14" s="15">
        <v>339</v>
      </c>
      <c r="D14" s="5">
        <v>25.2</v>
      </c>
      <c r="E14" s="30">
        <v>-1.44</v>
      </c>
      <c r="F14" s="18">
        <f t="shared" si="0"/>
        <v>-14.402173913043484</v>
      </c>
      <c r="H14" s="13">
        <f t="shared" si="1"/>
        <v>0.85597826086956519</v>
      </c>
      <c r="I14" s="2">
        <f t="shared" si="2"/>
        <v>0.95788043478260865</v>
      </c>
    </row>
    <row r="15" spans="1:9" x14ac:dyDescent="0.25">
      <c r="C15" s="15">
        <v>509</v>
      </c>
      <c r="D15" s="5">
        <v>28.7</v>
      </c>
      <c r="E15" s="30">
        <v>0.24</v>
      </c>
      <c r="F15" s="18">
        <f t="shared" ref="F15:F18" si="3">((D15-D$2)/D$2)*100</f>
        <v>-2.5135869565217459</v>
      </c>
      <c r="H15" s="13">
        <f t="shared" ref="H15:H18" si="4">(100+F15)/100</f>
        <v>0.97486413043478248</v>
      </c>
      <c r="I15" s="2">
        <f t="shared" si="2"/>
        <v>0.95788043478260865</v>
      </c>
    </row>
    <row r="16" spans="1:9" x14ac:dyDescent="0.25">
      <c r="C16" s="15">
        <v>591</v>
      </c>
      <c r="D16" s="5">
        <v>27.5</v>
      </c>
      <c r="E16" s="30">
        <v>-0.34</v>
      </c>
      <c r="F16" s="18">
        <f t="shared" si="3"/>
        <v>-6.5896739130434829</v>
      </c>
      <c r="H16" s="13">
        <f t="shared" si="4"/>
        <v>0.93410326086956519</v>
      </c>
      <c r="I16" s="2">
        <f t="shared" si="2"/>
        <v>0.95788043478260865</v>
      </c>
    </row>
    <row r="17" spans="3:9" x14ac:dyDescent="0.25">
      <c r="C17" s="15">
        <v>744</v>
      </c>
      <c r="D17" s="5">
        <v>30.3</v>
      </c>
      <c r="E17" s="30">
        <v>1.01</v>
      </c>
      <c r="F17" s="18">
        <f t="shared" si="3"/>
        <v>2.9211956521739113</v>
      </c>
      <c r="H17" s="13">
        <f t="shared" si="4"/>
        <v>1.029211956521739</v>
      </c>
      <c r="I17" s="2">
        <f t="shared" si="2"/>
        <v>0.95788043478260865</v>
      </c>
    </row>
    <row r="18" spans="3:9" x14ac:dyDescent="0.25">
      <c r="C18" s="15">
        <v>928</v>
      </c>
      <c r="D18" s="5">
        <v>26.2</v>
      </c>
      <c r="E18" s="30">
        <v>-0.96</v>
      </c>
      <c r="F18" s="18">
        <f t="shared" si="3"/>
        <v>-11.005434782608701</v>
      </c>
      <c r="H18" s="13">
        <f t="shared" si="4"/>
        <v>0.88994565217391297</v>
      </c>
      <c r="I18" s="2">
        <f t="shared" si="2"/>
        <v>0.95788043478260865</v>
      </c>
    </row>
    <row r="19" spans="3:9" x14ac:dyDescent="0.25">
      <c r="E19" s="1"/>
      <c r="F19" s="1"/>
    </row>
    <row r="20" spans="3:9" x14ac:dyDescent="0.25">
      <c r="E20" s="1"/>
      <c r="F20" s="1"/>
    </row>
    <row r="21" spans="3:9" x14ac:dyDescent="0.25">
      <c r="E21" s="1"/>
      <c r="F21" s="1"/>
    </row>
    <row r="22" spans="3:9" x14ac:dyDescent="0.25">
      <c r="C22" s="1"/>
      <c r="F22" s="1"/>
      <c r="G22" s="1"/>
      <c r="H22" s="2" t="s">
        <v>1</v>
      </c>
    </row>
  </sheetData>
  <sheetProtection password="DC07" sheet="1" objects="1" scenarios="1" selectLockedCells="1" selectUnlockedCells="1"/>
  <sortState ref="C11:J21">
    <sortCondition ref="C11"/>
  </sortState>
  <pageMargins left="0.7" right="0.7" top="0.75" bottom="0.75" header="0.3" footer="0.3"/>
  <pageSetup paperSize="9" scale="5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19"/>
  <sheetViews>
    <sheetView zoomScale="80" zoomScaleNormal="80" workbookViewId="0"/>
  </sheetViews>
  <sheetFormatPr defaultRowHeight="15.75" x14ac:dyDescent="0.25"/>
  <cols>
    <col min="1" max="2" width="8.7109375" style="2" customWidth="1"/>
    <col min="3" max="3" width="23.85546875" style="2" customWidth="1"/>
    <col min="4" max="4" width="12" style="2" bestFit="1" customWidth="1"/>
    <col min="5" max="5" width="13" style="2" bestFit="1" customWidth="1"/>
    <col min="6" max="6" width="17" style="2" bestFit="1" customWidth="1"/>
    <col min="7" max="7" width="9.140625" style="2"/>
    <col min="8" max="8" width="14.85546875" style="2" bestFit="1" customWidth="1"/>
    <col min="9" max="16384" width="9.140625" style="2"/>
  </cols>
  <sheetData>
    <row r="1" spans="1:9" x14ac:dyDescent="0.25">
      <c r="C1" s="9" t="s">
        <v>5</v>
      </c>
      <c r="D1" s="12" t="s">
        <v>34</v>
      </c>
      <c r="E1" s="12"/>
      <c r="F1" s="3"/>
    </row>
    <row r="2" spans="1:9" ht="18" x14ac:dyDescent="0.25">
      <c r="C2" s="4" t="s">
        <v>3</v>
      </c>
      <c r="D2" s="10" t="s">
        <v>55</v>
      </c>
      <c r="E2" s="2" t="s">
        <v>4</v>
      </c>
    </row>
    <row r="3" spans="1:9" ht="18" x14ac:dyDescent="0.25">
      <c r="C3" s="4" t="s">
        <v>29</v>
      </c>
      <c r="D3" s="10" t="s">
        <v>76</v>
      </c>
      <c r="E3" s="2" t="s">
        <v>4</v>
      </c>
      <c r="F3" s="5"/>
    </row>
    <row r="4" spans="1:9" ht="18" x14ac:dyDescent="0.25">
      <c r="C4" s="4" t="s">
        <v>30</v>
      </c>
      <c r="D4" s="10" t="s">
        <v>77</v>
      </c>
      <c r="E4" s="2" t="s">
        <v>4</v>
      </c>
      <c r="F4" s="5"/>
    </row>
    <row r="5" spans="1:9" x14ac:dyDescent="0.25">
      <c r="C5" s="4" t="s">
        <v>31</v>
      </c>
      <c r="D5" s="17">
        <f>(D4/D3)*100</f>
        <v>5.3106212424849701</v>
      </c>
      <c r="E5" s="2" t="s">
        <v>2</v>
      </c>
      <c r="F5" s="5"/>
    </row>
    <row r="6" spans="1:9" x14ac:dyDescent="0.25">
      <c r="C6" s="4" t="s">
        <v>6</v>
      </c>
      <c r="D6" s="11">
        <v>8</v>
      </c>
      <c r="E6" s="5"/>
      <c r="F6" s="5"/>
    </row>
    <row r="7" spans="1:9" x14ac:dyDescent="0.25">
      <c r="C7" s="5"/>
      <c r="D7" s="5"/>
      <c r="E7" s="5"/>
      <c r="F7" s="5"/>
    </row>
    <row r="8" spans="1:9" x14ac:dyDescent="0.25">
      <c r="C8" s="5"/>
      <c r="D8" s="5"/>
      <c r="E8" s="5"/>
      <c r="F8" s="5"/>
    </row>
    <row r="9" spans="1:9" ht="31.5" x14ac:dyDescent="0.25">
      <c r="C9" s="5" t="s">
        <v>0</v>
      </c>
      <c r="D9" s="5" t="s">
        <v>18</v>
      </c>
      <c r="E9" s="16" t="s">
        <v>7</v>
      </c>
      <c r="F9" s="16" t="s">
        <v>8</v>
      </c>
    </row>
    <row r="10" spans="1:9" x14ac:dyDescent="0.25">
      <c r="A10" s="6"/>
      <c r="D10" s="5"/>
      <c r="E10" s="22"/>
      <c r="F10" s="5"/>
      <c r="H10" s="2" t="s">
        <v>36</v>
      </c>
      <c r="I10" s="2" t="s">
        <v>37</v>
      </c>
    </row>
    <row r="11" spans="1:9" x14ac:dyDescent="0.25">
      <c r="A11" s="8"/>
      <c r="B11" s="8"/>
      <c r="C11" s="15">
        <v>223</v>
      </c>
      <c r="D11" s="27">
        <v>53.6</v>
      </c>
      <c r="E11" s="30">
        <v>-0.43</v>
      </c>
      <c r="F11" s="7">
        <f t="shared" ref="F11:F14" si="0">((D11-D$2)/D$2)*100</f>
        <v>-3.1966769008488281</v>
      </c>
      <c r="H11" s="13">
        <f t="shared" ref="H11:H14" si="1">(100+F11)/100</f>
        <v>0.96803323099151173</v>
      </c>
      <c r="I11" s="2">
        <f t="shared" ref="I11:I18" si="2">1+($D$3-$D$2)/$D$2</f>
        <v>0.99133104569261343</v>
      </c>
    </row>
    <row r="12" spans="1:9" x14ac:dyDescent="0.25">
      <c r="C12" s="15">
        <v>225</v>
      </c>
      <c r="D12" s="27">
        <v>54.7</v>
      </c>
      <c r="E12" s="30">
        <v>-0.06</v>
      </c>
      <c r="F12" s="7">
        <f t="shared" si="0"/>
        <v>-1.2100415387393799</v>
      </c>
      <c r="H12" s="13">
        <f t="shared" si="1"/>
        <v>0.9878995846126063</v>
      </c>
      <c r="I12" s="2">
        <f t="shared" si="2"/>
        <v>0.99133104569261343</v>
      </c>
    </row>
    <row r="13" spans="1:9" x14ac:dyDescent="0.25">
      <c r="C13" s="15">
        <v>295</v>
      </c>
      <c r="D13" s="27">
        <v>47.3</v>
      </c>
      <c r="E13" s="32">
        <v>-2.5099999999999998</v>
      </c>
      <c r="F13" s="7">
        <f t="shared" si="0"/>
        <v>-14.574679429293843</v>
      </c>
      <c r="H13" s="13">
        <f t="shared" si="1"/>
        <v>0.85425320570706165</v>
      </c>
      <c r="I13" s="2">
        <f t="shared" si="2"/>
        <v>0.99133104569261343</v>
      </c>
    </row>
    <row r="14" spans="1:9" x14ac:dyDescent="0.25">
      <c r="C14" s="15">
        <v>339</v>
      </c>
      <c r="D14" s="27">
        <v>58.2</v>
      </c>
      <c r="E14" s="30">
        <v>1.1000000000000001</v>
      </c>
      <c r="F14" s="7">
        <f t="shared" si="0"/>
        <v>5.1110709770634015</v>
      </c>
      <c r="H14" s="13">
        <f t="shared" si="1"/>
        <v>1.051110709770634</v>
      </c>
      <c r="I14" s="2">
        <f t="shared" si="2"/>
        <v>0.99133104569261343</v>
      </c>
    </row>
    <row r="15" spans="1:9" x14ac:dyDescent="0.25">
      <c r="C15" s="15">
        <v>509</v>
      </c>
      <c r="D15" s="27">
        <v>58.4</v>
      </c>
      <c r="E15" s="30">
        <v>1.1599999999999999</v>
      </c>
      <c r="F15" s="7">
        <f t="shared" ref="F15:F18" si="3">((D15-D$2)/D$2)*100</f>
        <v>5.4722774065378381</v>
      </c>
      <c r="H15" s="13">
        <f t="shared" ref="H15:H18" si="4">(100+F15)/100</f>
        <v>1.0547227740653784</v>
      </c>
      <c r="I15" s="2">
        <f t="shared" si="2"/>
        <v>0.99133104569261343</v>
      </c>
    </row>
    <row r="16" spans="1:9" x14ac:dyDescent="0.25">
      <c r="C16" s="15">
        <v>591</v>
      </c>
      <c r="D16" s="27">
        <v>54.8</v>
      </c>
      <c r="E16" s="30">
        <v>-0.03</v>
      </c>
      <c r="F16" s="7">
        <f t="shared" si="3"/>
        <v>-1.0294383240021678</v>
      </c>
      <c r="H16" s="13">
        <f t="shared" si="4"/>
        <v>0.98970561675997826</v>
      </c>
      <c r="I16" s="2">
        <f t="shared" si="2"/>
        <v>0.99133104569261343</v>
      </c>
    </row>
    <row r="17" spans="3:9" x14ac:dyDescent="0.25">
      <c r="C17" s="15">
        <v>744</v>
      </c>
      <c r="D17" s="27">
        <v>53.5</v>
      </c>
      <c r="E17" s="30">
        <v>-0.46</v>
      </c>
      <c r="F17" s="7">
        <f t="shared" si="3"/>
        <v>-3.377280115586053</v>
      </c>
      <c r="H17" s="13">
        <f t="shared" si="4"/>
        <v>0.96622719884413955</v>
      </c>
      <c r="I17" s="2">
        <f t="shared" si="2"/>
        <v>0.99133104569261343</v>
      </c>
    </row>
    <row r="18" spans="3:9" x14ac:dyDescent="0.25">
      <c r="C18" s="15">
        <v>928</v>
      </c>
      <c r="D18" s="27">
        <v>55.4</v>
      </c>
      <c r="E18" s="30">
        <v>0.17</v>
      </c>
      <c r="F18" s="7">
        <f t="shared" si="3"/>
        <v>5.4180964421168758E-2</v>
      </c>
      <c r="H18" s="13">
        <f t="shared" si="4"/>
        <v>1.0005418096442116</v>
      </c>
      <c r="I18" s="2">
        <f t="shared" si="2"/>
        <v>0.99133104569261343</v>
      </c>
    </row>
    <row r="19" spans="3:9" x14ac:dyDescent="0.25">
      <c r="E19" s="1"/>
    </row>
  </sheetData>
  <sheetProtection password="DC07" sheet="1" objects="1" scenarios="1" selectLockedCells="1" selectUnlockedCells="1"/>
  <pageMargins left="0.7" right="0.7" top="0.75" bottom="0.75" header="0.3" footer="0.3"/>
  <pageSetup paperSize="9" scale="56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I19"/>
  <sheetViews>
    <sheetView zoomScale="80" zoomScaleNormal="80" workbookViewId="0">
      <selection activeCell="N42" sqref="N42"/>
    </sheetView>
  </sheetViews>
  <sheetFormatPr defaultRowHeight="15.75" x14ac:dyDescent="0.25"/>
  <cols>
    <col min="1" max="2" width="8.7109375" style="2" customWidth="1"/>
    <col min="3" max="3" width="23.85546875" style="2" customWidth="1"/>
    <col min="4" max="4" width="12" style="2" bestFit="1" customWidth="1"/>
    <col min="5" max="5" width="13" style="2" bestFit="1" customWidth="1"/>
    <col min="6" max="6" width="17" style="2" bestFit="1" customWidth="1"/>
    <col min="7" max="7" width="9.140625" style="2"/>
    <col min="8" max="8" width="14.85546875" style="2" bestFit="1" customWidth="1"/>
    <col min="9" max="16384" width="9.140625" style="2"/>
  </cols>
  <sheetData>
    <row r="1" spans="1:9" x14ac:dyDescent="0.25">
      <c r="C1" s="9" t="s">
        <v>5</v>
      </c>
      <c r="D1" s="12" t="s">
        <v>9</v>
      </c>
      <c r="E1" s="12"/>
      <c r="F1" s="3"/>
    </row>
    <row r="2" spans="1:9" ht="18" x14ac:dyDescent="0.25">
      <c r="C2" s="4" t="s">
        <v>3</v>
      </c>
      <c r="D2" s="10" t="s">
        <v>56</v>
      </c>
      <c r="E2" s="2" t="s">
        <v>4</v>
      </c>
    </row>
    <row r="3" spans="1:9" ht="18" x14ac:dyDescent="0.25">
      <c r="C3" s="4" t="s">
        <v>29</v>
      </c>
      <c r="D3" s="10" t="s">
        <v>78</v>
      </c>
      <c r="E3" s="2" t="s">
        <v>4</v>
      </c>
      <c r="F3" s="5"/>
    </row>
    <row r="4" spans="1:9" ht="18" x14ac:dyDescent="0.25">
      <c r="C4" s="4" t="s">
        <v>30</v>
      </c>
      <c r="D4" s="10" t="s">
        <v>79</v>
      </c>
      <c r="E4" s="2" t="s">
        <v>4</v>
      </c>
      <c r="F4" s="5"/>
    </row>
    <row r="5" spans="1:9" x14ac:dyDescent="0.25">
      <c r="C5" s="4" t="s">
        <v>31</v>
      </c>
      <c r="D5" s="17">
        <f>(D4/D3)*100</f>
        <v>2.9382683057188665</v>
      </c>
      <c r="E5" s="2" t="s">
        <v>2</v>
      </c>
      <c r="F5" s="5"/>
    </row>
    <row r="6" spans="1:9" x14ac:dyDescent="0.25">
      <c r="C6" s="4" t="s">
        <v>6</v>
      </c>
      <c r="D6" s="11">
        <v>8</v>
      </c>
      <c r="E6" s="5"/>
      <c r="F6" s="5"/>
    </row>
    <row r="7" spans="1:9" x14ac:dyDescent="0.25">
      <c r="C7" s="5"/>
      <c r="D7" s="5"/>
      <c r="E7" s="5"/>
      <c r="F7" s="5"/>
    </row>
    <row r="8" spans="1:9" x14ac:dyDescent="0.25">
      <c r="C8" s="5"/>
      <c r="D8" s="5"/>
      <c r="E8" s="5"/>
      <c r="F8" s="5"/>
    </row>
    <row r="9" spans="1:9" ht="31.5" x14ac:dyDescent="0.25">
      <c r="C9" s="5" t="s">
        <v>0</v>
      </c>
      <c r="D9" s="5" t="s">
        <v>18</v>
      </c>
      <c r="E9" s="16" t="s">
        <v>7</v>
      </c>
      <c r="F9" s="16" t="s">
        <v>8</v>
      </c>
    </row>
    <row r="10" spans="1:9" x14ac:dyDescent="0.25">
      <c r="A10" s="6"/>
      <c r="D10" s="22"/>
      <c r="E10" s="22"/>
      <c r="F10" s="5"/>
      <c r="H10" s="2" t="s">
        <v>36</v>
      </c>
      <c r="I10" s="2" t="s">
        <v>37</v>
      </c>
    </row>
    <row r="11" spans="1:9" x14ac:dyDescent="0.25">
      <c r="A11" s="8"/>
      <c r="B11" s="8"/>
      <c r="C11" s="15">
        <v>223</v>
      </c>
      <c r="D11" s="29">
        <v>74.900000000000006</v>
      </c>
      <c r="E11" s="30">
        <v>0.03</v>
      </c>
      <c r="F11" s="7">
        <f t="shared" ref="F11:F14" si="0">((D11-D$2)/D$2)*100</f>
        <v>5.3297707776684096</v>
      </c>
      <c r="H11" s="13">
        <f t="shared" ref="H11:H14" si="1">(100+F11)/100</f>
        <v>1.0532977077766841</v>
      </c>
      <c r="I11" s="2">
        <f t="shared" ref="I11:I18" si="2">1+($D$3-$D$2)/$D$2</f>
        <v>1.0524539445928842</v>
      </c>
    </row>
    <row r="12" spans="1:9" x14ac:dyDescent="0.25">
      <c r="C12" s="15">
        <v>225</v>
      </c>
      <c r="D12" s="29">
        <v>73.599999999999994</v>
      </c>
      <c r="E12" s="30">
        <v>-0.54</v>
      </c>
      <c r="F12" s="7">
        <f t="shared" si="0"/>
        <v>3.5016172127689424</v>
      </c>
      <c r="H12" s="13">
        <f t="shared" si="1"/>
        <v>1.0350161721276896</v>
      </c>
      <c r="I12" s="2">
        <f t="shared" si="2"/>
        <v>1.0524539445928842</v>
      </c>
    </row>
    <row r="13" spans="1:9" x14ac:dyDescent="0.25">
      <c r="C13" s="15">
        <v>295</v>
      </c>
      <c r="D13" s="29">
        <v>68.599999999999994</v>
      </c>
      <c r="E13" s="32">
        <v>-2.74</v>
      </c>
      <c r="F13" s="7">
        <f t="shared" si="0"/>
        <v>-3.5297426522289483</v>
      </c>
      <c r="H13" s="13">
        <f t="shared" si="1"/>
        <v>0.96470257347771049</v>
      </c>
      <c r="I13" s="2">
        <f t="shared" si="2"/>
        <v>1.0524539445928842</v>
      </c>
    </row>
    <row r="14" spans="1:9" x14ac:dyDescent="0.25">
      <c r="C14" s="15">
        <v>339</v>
      </c>
      <c r="D14" s="29">
        <v>76</v>
      </c>
      <c r="E14" s="30">
        <v>0.51</v>
      </c>
      <c r="F14" s="7">
        <f t="shared" si="0"/>
        <v>6.8766699479679376</v>
      </c>
      <c r="H14" s="13">
        <f t="shared" si="1"/>
        <v>1.0687666994796794</v>
      </c>
      <c r="I14" s="2">
        <f t="shared" si="2"/>
        <v>1.0524539445928842</v>
      </c>
    </row>
    <row r="15" spans="1:9" x14ac:dyDescent="0.25">
      <c r="C15" s="15">
        <v>509</v>
      </c>
      <c r="D15" s="29">
        <v>75.400000000000006</v>
      </c>
      <c r="E15" s="30">
        <v>0.25</v>
      </c>
      <c r="F15" s="7">
        <f t="shared" ref="F15:F18" si="3">((D15-D$2)/D$2)*100</f>
        <v>6.0329067641681995</v>
      </c>
      <c r="H15" s="13">
        <f t="shared" ref="H15:H18" si="4">(100+F15)/100</f>
        <v>1.0603290676416821</v>
      </c>
      <c r="I15" s="2">
        <f t="shared" si="2"/>
        <v>1.0524539445928842</v>
      </c>
    </row>
    <row r="16" spans="1:9" x14ac:dyDescent="0.25">
      <c r="C16" s="15">
        <v>591</v>
      </c>
      <c r="D16" s="29">
        <v>75.900000000000006</v>
      </c>
      <c r="E16" s="30">
        <v>0.47</v>
      </c>
      <c r="F16" s="7">
        <f t="shared" si="3"/>
        <v>6.7360427506679876</v>
      </c>
      <c r="H16" s="13">
        <f t="shared" si="4"/>
        <v>1.0673604275066799</v>
      </c>
      <c r="I16" s="2">
        <f t="shared" si="2"/>
        <v>1.0524539445928842</v>
      </c>
    </row>
    <row r="17" spans="3:9" x14ac:dyDescent="0.25">
      <c r="C17" s="15">
        <v>744</v>
      </c>
      <c r="D17" s="29">
        <v>73.5</v>
      </c>
      <c r="E17" s="30">
        <v>-0.59</v>
      </c>
      <c r="F17" s="7">
        <f t="shared" si="3"/>
        <v>3.3609900154689925</v>
      </c>
      <c r="H17" s="13">
        <f t="shared" si="4"/>
        <v>1.0336099001546899</v>
      </c>
      <c r="I17" s="2">
        <f t="shared" si="2"/>
        <v>1.0524539445928842</v>
      </c>
    </row>
    <row r="18" spans="3:9" x14ac:dyDescent="0.25">
      <c r="C18" s="15">
        <v>928</v>
      </c>
      <c r="D18" s="29">
        <v>77.900000000000006</v>
      </c>
      <c r="E18" s="30">
        <v>1.34</v>
      </c>
      <c r="F18" s="7">
        <f t="shared" si="3"/>
        <v>9.5485866966671438</v>
      </c>
      <c r="H18" s="13">
        <f t="shared" si="4"/>
        <v>1.0954858669666714</v>
      </c>
      <c r="I18" s="2">
        <f t="shared" si="2"/>
        <v>1.0524539445928842</v>
      </c>
    </row>
    <row r="19" spans="3:9" x14ac:dyDescent="0.25">
      <c r="D19" s="1"/>
      <c r="E19" s="1"/>
    </row>
  </sheetData>
  <sheetProtection password="DC07" sheet="1" objects="1" scenarios="1" selectLockedCells="1" selectUnlockedCells="1"/>
  <pageMargins left="0.7" right="0.7" top="0.75" bottom="0.75" header="0.3" footer="0.3"/>
  <pageSetup paperSize="9" scale="56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9"/>
  <sheetViews>
    <sheetView zoomScale="80" zoomScaleNormal="80" workbookViewId="0"/>
  </sheetViews>
  <sheetFormatPr defaultRowHeight="15.75" x14ac:dyDescent="0.25"/>
  <cols>
    <col min="1" max="2" width="8.7109375" style="2" customWidth="1"/>
    <col min="3" max="3" width="23.85546875" style="2" customWidth="1"/>
    <col min="4" max="4" width="12" style="2" bestFit="1" customWidth="1"/>
    <col min="5" max="5" width="13" style="2" bestFit="1" customWidth="1"/>
    <col min="6" max="6" width="17" style="2" bestFit="1" customWidth="1"/>
    <col min="7" max="7" width="9.140625" style="2"/>
    <col min="8" max="8" width="14.85546875" style="2" bestFit="1" customWidth="1"/>
    <col min="9" max="16384" width="9.140625" style="2"/>
  </cols>
  <sheetData>
    <row r="1" spans="1:9" x14ac:dyDescent="0.25">
      <c r="C1" s="9" t="s">
        <v>5</v>
      </c>
      <c r="D1" s="12" t="s">
        <v>41</v>
      </c>
      <c r="E1" s="12"/>
      <c r="F1" s="3"/>
    </row>
    <row r="2" spans="1:9" ht="18" x14ac:dyDescent="0.25">
      <c r="C2" s="4" t="s">
        <v>3</v>
      </c>
      <c r="D2" s="10" t="s">
        <v>57</v>
      </c>
      <c r="E2" s="2" t="s">
        <v>4</v>
      </c>
    </row>
    <row r="3" spans="1:9" ht="18" x14ac:dyDescent="0.25">
      <c r="C3" s="4" t="s">
        <v>29</v>
      </c>
      <c r="D3" s="10" t="s">
        <v>80</v>
      </c>
      <c r="E3" s="2" t="s">
        <v>4</v>
      </c>
      <c r="F3" s="5"/>
    </row>
    <row r="4" spans="1:9" ht="18" x14ac:dyDescent="0.25">
      <c r="C4" s="4" t="s">
        <v>30</v>
      </c>
      <c r="D4" s="10" t="s">
        <v>81</v>
      </c>
      <c r="E4" s="2" t="s">
        <v>4</v>
      </c>
      <c r="F4" s="5"/>
    </row>
    <row r="5" spans="1:9" x14ac:dyDescent="0.25">
      <c r="C5" s="4" t="s">
        <v>31</v>
      </c>
      <c r="D5" s="17">
        <f>(D4/D3)*100</f>
        <v>4.4186717998075071</v>
      </c>
      <c r="E5" s="2" t="s">
        <v>2</v>
      </c>
      <c r="F5" s="5"/>
    </row>
    <row r="6" spans="1:9" x14ac:dyDescent="0.25">
      <c r="C6" s="4" t="s">
        <v>6</v>
      </c>
      <c r="D6" s="11">
        <v>8</v>
      </c>
      <c r="E6" s="5"/>
      <c r="F6" s="5"/>
    </row>
    <row r="7" spans="1:9" x14ac:dyDescent="0.25">
      <c r="C7" s="5"/>
      <c r="D7" s="5"/>
      <c r="E7" s="5"/>
      <c r="F7" s="5"/>
    </row>
    <row r="8" spans="1:9" x14ac:dyDescent="0.25">
      <c r="C8" s="5"/>
      <c r="D8" s="5"/>
      <c r="E8" s="5"/>
      <c r="F8" s="5"/>
    </row>
    <row r="9" spans="1:9" ht="31.5" x14ac:dyDescent="0.25">
      <c r="C9" s="5" t="s">
        <v>0</v>
      </c>
      <c r="D9" s="5" t="s">
        <v>18</v>
      </c>
      <c r="E9" s="16" t="s">
        <v>7</v>
      </c>
      <c r="F9" s="16" t="s">
        <v>8</v>
      </c>
    </row>
    <row r="10" spans="1:9" x14ac:dyDescent="0.25">
      <c r="A10" s="6"/>
      <c r="D10" s="5"/>
      <c r="E10" s="22"/>
      <c r="F10" s="5"/>
      <c r="H10" s="2" t="s">
        <v>36</v>
      </c>
      <c r="I10" s="2" t="s">
        <v>37</v>
      </c>
    </row>
    <row r="11" spans="1:9" x14ac:dyDescent="0.25">
      <c r="A11" s="8"/>
      <c r="B11" s="8"/>
      <c r="C11" s="15">
        <v>223</v>
      </c>
      <c r="D11" s="27">
        <v>99.3</v>
      </c>
      <c r="E11" s="30">
        <v>-0.97</v>
      </c>
      <c r="F11" s="7">
        <f t="shared" ref="F11:F14" si="0">((D11-D$2)/D$2)*100</f>
        <v>-2.3598820058997108</v>
      </c>
      <c r="H11" s="13">
        <f t="shared" ref="H11:H14" si="1">(100+F11)/100</f>
        <v>0.97640117994100295</v>
      </c>
      <c r="I11" s="2">
        <f t="shared" ref="I11:I18" si="2">1+($D$3-$D$2)/$D$2</f>
        <v>1.0216322517207472</v>
      </c>
    </row>
    <row r="12" spans="1:9" x14ac:dyDescent="0.25">
      <c r="C12" s="15">
        <v>225</v>
      </c>
      <c r="D12" s="6">
        <v>102</v>
      </c>
      <c r="E12" s="30">
        <v>-0.4</v>
      </c>
      <c r="F12" s="7">
        <f t="shared" si="0"/>
        <v>0.29498525073746029</v>
      </c>
      <c r="H12" s="13">
        <f t="shared" si="1"/>
        <v>1.0029498525073746</v>
      </c>
      <c r="I12" s="2">
        <f t="shared" si="2"/>
        <v>1.0216322517207472</v>
      </c>
    </row>
    <row r="13" spans="1:9" x14ac:dyDescent="0.25">
      <c r="C13" s="15">
        <v>295</v>
      </c>
      <c r="D13" s="27">
        <v>99</v>
      </c>
      <c r="E13" s="30">
        <v>-1.03</v>
      </c>
      <c r="F13" s="7">
        <f t="shared" si="0"/>
        <v>-2.6548672566371709</v>
      </c>
      <c r="H13" s="13">
        <f t="shared" si="1"/>
        <v>0.97345132743362828</v>
      </c>
      <c r="I13" s="2">
        <f t="shared" si="2"/>
        <v>1.0216322517207472</v>
      </c>
    </row>
    <row r="14" spans="1:9" x14ac:dyDescent="0.25">
      <c r="C14" s="15">
        <v>339</v>
      </c>
      <c r="D14" s="6">
        <v>104</v>
      </c>
      <c r="E14" s="30">
        <v>0.02</v>
      </c>
      <c r="F14" s="7">
        <f t="shared" si="0"/>
        <v>2.2615535889872143</v>
      </c>
      <c r="H14" s="13">
        <f t="shared" si="1"/>
        <v>1.0226155358898721</v>
      </c>
      <c r="I14" s="2">
        <f t="shared" si="2"/>
        <v>1.0216322517207472</v>
      </c>
    </row>
    <row r="15" spans="1:9" x14ac:dyDescent="0.25">
      <c r="C15" s="15">
        <v>509</v>
      </c>
      <c r="D15" s="6">
        <v>103</v>
      </c>
      <c r="E15" s="30">
        <v>-0.19</v>
      </c>
      <c r="F15" s="7">
        <f t="shared" ref="F15:F18" si="3">((D15-D$2)/D$2)*100</f>
        <v>1.2782694198623374</v>
      </c>
      <c r="H15" s="13">
        <f t="shared" ref="H15:H18" si="4">(100+F15)/100</f>
        <v>1.0127826941986233</v>
      </c>
      <c r="I15" s="2">
        <f t="shared" si="2"/>
        <v>1.0216322517207472</v>
      </c>
    </row>
    <row r="16" spans="1:9" x14ac:dyDescent="0.25">
      <c r="C16" s="15">
        <v>591</v>
      </c>
      <c r="D16" s="6">
        <v>108</v>
      </c>
      <c r="E16" s="30">
        <v>0.86</v>
      </c>
      <c r="F16" s="7">
        <f t="shared" si="3"/>
        <v>6.1946902654867229</v>
      </c>
      <c r="H16" s="13">
        <f t="shared" si="4"/>
        <v>1.0619469026548674</v>
      </c>
      <c r="I16" s="2">
        <f t="shared" si="2"/>
        <v>1.0216322517207472</v>
      </c>
    </row>
    <row r="17" spans="3:9" x14ac:dyDescent="0.25">
      <c r="C17" s="15">
        <v>744</v>
      </c>
      <c r="D17" s="6">
        <v>105</v>
      </c>
      <c r="E17" s="30">
        <v>0.23</v>
      </c>
      <c r="F17" s="7">
        <f t="shared" si="3"/>
        <v>3.2448377581120917</v>
      </c>
      <c r="H17" s="13">
        <f t="shared" si="4"/>
        <v>1.0324483775811211</v>
      </c>
      <c r="I17" s="2">
        <f t="shared" si="2"/>
        <v>1.0216322517207472</v>
      </c>
    </row>
    <row r="18" spans="3:9" x14ac:dyDescent="0.25">
      <c r="C18" s="15">
        <v>928</v>
      </c>
      <c r="D18" s="6">
        <v>113</v>
      </c>
      <c r="E18" s="30">
        <v>1.91</v>
      </c>
      <c r="F18" s="7">
        <f t="shared" si="3"/>
        <v>11.111111111111107</v>
      </c>
      <c r="H18" s="13">
        <f t="shared" si="4"/>
        <v>1.1111111111111112</v>
      </c>
      <c r="I18" s="2">
        <f t="shared" si="2"/>
        <v>1.0216322517207472</v>
      </c>
    </row>
    <row r="19" spans="3:9" x14ac:dyDescent="0.25">
      <c r="E19" s="1"/>
    </row>
  </sheetData>
  <sheetProtection password="DC07" sheet="1" objects="1" scenarios="1" selectLockedCells="1" selectUnlockedCells="1"/>
  <pageMargins left="0.7" right="0.7" top="0.75" bottom="0.75" header="0.3" footer="0.3"/>
  <pageSetup paperSize="9" scale="56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19"/>
  <sheetViews>
    <sheetView zoomScale="80" zoomScaleNormal="80" workbookViewId="0"/>
  </sheetViews>
  <sheetFormatPr defaultRowHeight="15.75" x14ac:dyDescent="0.25"/>
  <cols>
    <col min="1" max="2" width="8.7109375" style="2" customWidth="1"/>
    <col min="3" max="3" width="23.85546875" style="2" customWidth="1"/>
    <col min="4" max="4" width="12" style="2" bestFit="1" customWidth="1"/>
    <col min="5" max="5" width="13" style="2" bestFit="1" customWidth="1"/>
    <col min="6" max="6" width="17" style="2" bestFit="1" customWidth="1"/>
    <col min="7" max="7" width="9.140625" style="2"/>
    <col min="8" max="8" width="14.85546875" style="2" bestFit="1" customWidth="1"/>
    <col min="9" max="16384" width="9.140625" style="2"/>
  </cols>
  <sheetData>
    <row r="1" spans="1:9" x14ac:dyDescent="0.25">
      <c r="C1" s="9" t="s">
        <v>5</v>
      </c>
      <c r="D1" s="12" t="s">
        <v>22</v>
      </c>
      <c r="E1" s="12"/>
      <c r="F1" s="3"/>
    </row>
    <row r="2" spans="1:9" ht="18" x14ac:dyDescent="0.25">
      <c r="C2" s="4" t="s">
        <v>3</v>
      </c>
      <c r="D2" s="10" t="s">
        <v>58</v>
      </c>
      <c r="E2" s="2" t="s">
        <v>4</v>
      </c>
    </row>
    <row r="3" spans="1:9" ht="18" x14ac:dyDescent="0.25">
      <c r="C3" s="4" t="s">
        <v>29</v>
      </c>
      <c r="D3" s="10" t="s">
        <v>82</v>
      </c>
      <c r="E3" s="2" t="s">
        <v>4</v>
      </c>
      <c r="F3" s="5"/>
    </row>
    <row r="4" spans="1:9" ht="18" x14ac:dyDescent="0.25">
      <c r="C4" s="4" t="s">
        <v>30</v>
      </c>
      <c r="D4" s="10" t="s">
        <v>83</v>
      </c>
      <c r="E4" s="2" t="s">
        <v>4</v>
      </c>
      <c r="F4" s="5"/>
    </row>
    <row r="5" spans="1:9" x14ac:dyDescent="0.25">
      <c r="C5" s="4" t="s">
        <v>31</v>
      </c>
      <c r="D5" s="17">
        <f>(D4/D3)*100</f>
        <v>4.6684853516783296</v>
      </c>
      <c r="E5" s="2" t="s">
        <v>2</v>
      </c>
      <c r="F5" s="5"/>
    </row>
    <row r="6" spans="1:9" x14ac:dyDescent="0.25">
      <c r="C6" s="4" t="s">
        <v>6</v>
      </c>
      <c r="D6" s="11">
        <v>8</v>
      </c>
      <c r="E6" s="5"/>
      <c r="F6" s="5"/>
    </row>
    <row r="7" spans="1:9" x14ac:dyDescent="0.25">
      <c r="C7" s="5"/>
      <c r="D7" s="5"/>
      <c r="E7" s="5"/>
      <c r="F7" s="5"/>
    </row>
    <row r="8" spans="1:9" x14ac:dyDescent="0.25">
      <c r="C8" s="5"/>
      <c r="D8" s="5"/>
      <c r="E8" s="5"/>
      <c r="F8" s="5"/>
    </row>
    <row r="9" spans="1:9" ht="31.5" x14ac:dyDescent="0.25">
      <c r="C9" s="5" t="s">
        <v>0</v>
      </c>
      <c r="D9" s="5" t="s">
        <v>18</v>
      </c>
      <c r="E9" s="16" t="s">
        <v>7</v>
      </c>
      <c r="F9" s="16" t="s">
        <v>8</v>
      </c>
    </row>
    <row r="10" spans="1:9" x14ac:dyDescent="0.25">
      <c r="A10" s="6"/>
      <c r="D10" s="5"/>
      <c r="E10" s="22"/>
      <c r="F10" s="5"/>
      <c r="H10" s="2" t="s">
        <v>36</v>
      </c>
      <c r="I10" s="2" t="s">
        <v>37</v>
      </c>
    </row>
    <row r="11" spans="1:9" x14ac:dyDescent="0.25">
      <c r="A11" s="8"/>
      <c r="B11" s="8"/>
      <c r="C11" s="15">
        <v>223</v>
      </c>
      <c r="D11" s="27">
        <v>80.7</v>
      </c>
      <c r="E11" s="30">
        <v>-0.89</v>
      </c>
      <c r="F11" s="7">
        <f t="shared" ref="F11:F14" si="0">((D11-D$2)/D$2)*100</f>
        <v>-3.917132992022851</v>
      </c>
      <c r="H11" s="13">
        <f t="shared" ref="H11:H14" si="1">(100+F11)/100</f>
        <v>0.96082867007977146</v>
      </c>
      <c r="I11" s="2">
        <f t="shared" ref="I11:I18" si="2">1+($D$3-$D$2)/$D$2</f>
        <v>1.0038099773782594</v>
      </c>
    </row>
    <row r="12" spans="1:9" x14ac:dyDescent="0.25">
      <c r="C12" s="15">
        <v>225</v>
      </c>
      <c r="D12" s="27">
        <v>80.8</v>
      </c>
      <c r="E12" s="30">
        <v>-0.86</v>
      </c>
      <c r="F12" s="7">
        <f t="shared" si="0"/>
        <v>-3.798071198952254</v>
      </c>
      <c r="H12" s="13">
        <f t="shared" si="1"/>
        <v>0.96201928801047742</v>
      </c>
      <c r="I12" s="2">
        <f t="shared" si="2"/>
        <v>1.0038099773782594</v>
      </c>
    </row>
    <row r="13" spans="1:9" x14ac:dyDescent="0.25">
      <c r="C13" s="15">
        <v>295</v>
      </c>
      <c r="D13" s="27">
        <v>86.7</v>
      </c>
      <c r="E13" s="30">
        <v>0.59</v>
      </c>
      <c r="F13" s="7">
        <f t="shared" si="0"/>
        <v>3.2265745922133688</v>
      </c>
      <c r="H13" s="13">
        <f t="shared" si="1"/>
        <v>1.0322657459221336</v>
      </c>
      <c r="I13" s="2">
        <f t="shared" si="2"/>
        <v>1.0038099773782594</v>
      </c>
    </row>
    <row r="14" spans="1:9" x14ac:dyDescent="0.25">
      <c r="C14" s="15">
        <v>339</v>
      </c>
      <c r="D14" s="27">
        <v>82.8</v>
      </c>
      <c r="E14" s="30">
        <v>-0.37</v>
      </c>
      <c r="F14" s="7">
        <f t="shared" si="0"/>
        <v>-1.4168353375401808</v>
      </c>
      <c r="H14" s="13">
        <f t="shared" si="1"/>
        <v>0.98583164662459821</v>
      </c>
      <c r="I14" s="2">
        <f t="shared" si="2"/>
        <v>1.0038099773782594</v>
      </c>
    </row>
    <row r="15" spans="1:9" x14ac:dyDescent="0.25">
      <c r="C15" s="15">
        <v>509</v>
      </c>
      <c r="D15" s="27">
        <v>83.9</v>
      </c>
      <c r="E15" s="30">
        <v>-0.1</v>
      </c>
      <c r="F15" s="7">
        <f t="shared" ref="F15:F18" si="3">((D15-D$2)/D$2)*100</f>
        <v>-0.10715561376353042</v>
      </c>
      <c r="H15" s="13">
        <f t="shared" ref="H15:H18" si="4">(100+F15)/100</f>
        <v>0.99892844386236479</v>
      </c>
      <c r="I15" s="2">
        <f t="shared" si="2"/>
        <v>1.0038099773782594</v>
      </c>
    </row>
    <row r="16" spans="1:9" x14ac:dyDescent="0.25">
      <c r="C16" s="15">
        <v>591</v>
      </c>
      <c r="D16" s="27">
        <v>87.5</v>
      </c>
      <c r="E16" s="30">
        <v>0.78</v>
      </c>
      <c r="F16" s="7">
        <f t="shared" si="3"/>
        <v>4.1790689367781946</v>
      </c>
      <c r="H16" s="13">
        <f t="shared" si="4"/>
        <v>1.041790689367782</v>
      </c>
      <c r="I16" s="2">
        <f t="shared" si="2"/>
        <v>1.0038099773782594</v>
      </c>
    </row>
    <row r="17" spans="3:9" x14ac:dyDescent="0.25">
      <c r="C17" s="15">
        <v>744</v>
      </c>
      <c r="D17" s="27">
        <v>81.900000000000006</v>
      </c>
      <c r="E17" s="30">
        <v>-0.59</v>
      </c>
      <c r="F17" s="7">
        <f t="shared" si="3"/>
        <v>-2.4883914751756038</v>
      </c>
      <c r="H17" s="13">
        <f t="shared" si="4"/>
        <v>0.975116085248244</v>
      </c>
      <c r="I17" s="2">
        <f t="shared" si="2"/>
        <v>1.0038099773782594</v>
      </c>
    </row>
    <row r="18" spans="3:9" x14ac:dyDescent="0.25">
      <c r="C18" s="15">
        <v>928</v>
      </c>
      <c r="D18" s="27">
        <v>94.3</v>
      </c>
      <c r="E18" s="32">
        <v>2.4500000000000002</v>
      </c>
      <c r="F18" s="7">
        <f t="shared" si="3"/>
        <v>12.275270865579239</v>
      </c>
      <c r="H18" s="13">
        <f t="shared" si="4"/>
        <v>1.1227527086557925</v>
      </c>
      <c r="I18" s="2">
        <f t="shared" si="2"/>
        <v>1.0038099773782594</v>
      </c>
    </row>
    <row r="19" spans="3:9" x14ac:dyDescent="0.25">
      <c r="E19" s="1"/>
    </row>
  </sheetData>
  <sheetProtection password="DC07" sheet="1" objects="1" scenarios="1" selectLockedCells="1" selectUnlockedCells="1"/>
  <pageMargins left="0.7" right="0.7" top="0.75" bottom="0.75" header="0.3" footer="0.3"/>
  <pageSetup paperSize="9" scale="56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I19"/>
  <sheetViews>
    <sheetView zoomScale="80" zoomScaleNormal="80" workbookViewId="0"/>
  </sheetViews>
  <sheetFormatPr defaultRowHeight="15.75" x14ac:dyDescent="0.25"/>
  <cols>
    <col min="1" max="2" width="8.7109375" style="2" customWidth="1"/>
    <col min="3" max="3" width="23.85546875" style="2" customWidth="1"/>
    <col min="4" max="4" width="12" style="2" bestFit="1" customWidth="1"/>
    <col min="5" max="5" width="13" style="2" bestFit="1" customWidth="1"/>
    <col min="6" max="6" width="17" style="2" bestFit="1" customWidth="1"/>
    <col min="7" max="7" width="9.140625" style="2"/>
    <col min="8" max="8" width="14.85546875" style="2" bestFit="1" customWidth="1"/>
    <col min="9" max="16384" width="9.140625" style="2"/>
  </cols>
  <sheetData>
    <row r="1" spans="1:9" x14ac:dyDescent="0.25">
      <c r="C1" s="9" t="s">
        <v>5</v>
      </c>
      <c r="D1" s="12" t="s">
        <v>35</v>
      </c>
      <c r="E1" s="12"/>
      <c r="F1" s="3"/>
    </row>
    <row r="2" spans="1:9" ht="18" x14ac:dyDescent="0.25">
      <c r="C2" s="4" t="s">
        <v>3</v>
      </c>
      <c r="D2" s="10" t="s">
        <v>59</v>
      </c>
      <c r="E2" s="2" t="s">
        <v>4</v>
      </c>
    </row>
    <row r="3" spans="1:9" ht="18" x14ac:dyDescent="0.25">
      <c r="C3" s="4" t="s">
        <v>29</v>
      </c>
      <c r="D3" s="10" t="s">
        <v>84</v>
      </c>
      <c r="E3" s="2" t="s">
        <v>4</v>
      </c>
      <c r="F3" s="5"/>
    </row>
    <row r="4" spans="1:9" ht="18" x14ac:dyDescent="0.25">
      <c r="C4" s="4" t="s">
        <v>30</v>
      </c>
      <c r="D4" s="10" t="s">
        <v>85</v>
      </c>
      <c r="E4" s="2" t="s">
        <v>4</v>
      </c>
      <c r="F4" s="5"/>
    </row>
    <row r="5" spans="1:9" x14ac:dyDescent="0.25">
      <c r="C5" s="4" t="s">
        <v>31</v>
      </c>
      <c r="D5" s="17">
        <f>(D4/D3)*100</f>
        <v>5.7458118556701034</v>
      </c>
      <c r="E5" s="2" t="s">
        <v>2</v>
      </c>
      <c r="F5" s="5"/>
    </row>
    <row r="6" spans="1:9" x14ac:dyDescent="0.25">
      <c r="C6" s="4" t="s">
        <v>6</v>
      </c>
      <c r="D6" s="11">
        <v>8</v>
      </c>
      <c r="E6" s="5"/>
      <c r="F6" s="5"/>
    </row>
    <row r="7" spans="1:9" x14ac:dyDescent="0.25">
      <c r="C7" s="5"/>
      <c r="D7" s="5"/>
      <c r="E7" s="5"/>
      <c r="F7" s="5"/>
    </row>
    <row r="8" spans="1:9" x14ac:dyDescent="0.25">
      <c r="C8" s="5"/>
      <c r="D8" s="5"/>
      <c r="E8" s="5"/>
      <c r="F8" s="5"/>
    </row>
    <row r="9" spans="1:9" ht="31.5" x14ac:dyDescent="0.25">
      <c r="C9" s="5" t="s">
        <v>0</v>
      </c>
      <c r="D9" s="5" t="s">
        <v>18</v>
      </c>
      <c r="E9" s="16" t="s">
        <v>7</v>
      </c>
      <c r="F9" s="16" t="s">
        <v>8</v>
      </c>
    </row>
    <row r="10" spans="1:9" x14ac:dyDescent="0.25">
      <c r="A10" s="6"/>
      <c r="D10" s="5"/>
      <c r="E10" s="22"/>
      <c r="F10" s="5"/>
      <c r="H10" s="2" t="s">
        <v>36</v>
      </c>
      <c r="I10" s="2" t="s">
        <v>37</v>
      </c>
    </row>
    <row r="11" spans="1:9" x14ac:dyDescent="0.25">
      <c r="A11" s="8"/>
      <c r="B11" s="8"/>
      <c r="C11" s="15">
        <v>223</v>
      </c>
      <c r="D11" s="27">
        <v>62.8</v>
      </c>
      <c r="E11" s="30">
        <v>0.19</v>
      </c>
      <c r="F11" s="7">
        <f t="shared" ref="F11:F14" si="0">((D11-D$2)/D$2)*100</f>
        <v>3.1368040729183719</v>
      </c>
      <c r="H11" s="13">
        <f t="shared" ref="H11:H14" si="1">(100+F11)/100</f>
        <v>1.0313680407291836</v>
      </c>
      <c r="I11" s="2">
        <f t="shared" ref="I11:I18" si="2">1+($D$3-$D$2)/$D$2</f>
        <v>1.0195434389883395</v>
      </c>
    </row>
    <row r="12" spans="1:9" x14ac:dyDescent="0.25">
      <c r="C12" s="15">
        <v>225</v>
      </c>
      <c r="D12" s="27">
        <v>60.9</v>
      </c>
      <c r="E12" s="30">
        <v>-0.32</v>
      </c>
      <c r="F12" s="7">
        <f t="shared" si="0"/>
        <v>1.6423057973391379E-2</v>
      </c>
      <c r="H12" s="13">
        <f t="shared" si="1"/>
        <v>1.000164230579734</v>
      </c>
      <c r="I12" s="2">
        <f t="shared" si="2"/>
        <v>1.0195434389883395</v>
      </c>
    </row>
    <row r="13" spans="1:9" x14ac:dyDescent="0.25">
      <c r="C13" s="15">
        <v>295</v>
      </c>
      <c r="D13" s="27">
        <v>54.8</v>
      </c>
      <c r="E13" s="30">
        <v>-1.97</v>
      </c>
      <c r="F13" s="7">
        <f t="shared" si="0"/>
        <v>-10.001642305797345</v>
      </c>
      <c r="H13" s="13">
        <f t="shared" si="1"/>
        <v>0.89998357694202658</v>
      </c>
      <c r="I13" s="2">
        <f t="shared" si="2"/>
        <v>1.0195434389883395</v>
      </c>
    </row>
    <row r="14" spans="1:9" x14ac:dyDescent="0.25">
      <c r="C14" s="15">
        <v>339</v>
      </c>
      <c r="D14" s="27">
        <v>63</v>
      </c>
      <c r="E14" s="30">
        <v>0.25</v>
      </c>
      <c r="F14" s="7">
        <f t="shared" si="0"/>
        <v>3.4652652323862694</v>
      </c>
      <c r="H14" s="13">
        <f t="shared" si="1"/>
        <v>1.0346526523238628</v>
      </c>
      <c r="I14" s="2">
        <f t="shared" si="2"/>
        <v>1.0195434389883395</v>
      </c>
    </row>
    <row r="15" spans="1:9" x14ac:dyDescent="0.25">
      <c r="C15" s="15">
        <v>509</v>
      </c>
      <c r="D15" s="27">
        <v>62.7</v>
      </c>
      <c r="E15" s="30">
        <v>0.17</v>
      </c>
      <c r="F15" s="7">
        <f t="shared" ref="F15:F18" si="3">((D15-D$2)/D$2)*100</f>
        <v>2.9725734931844343</v>
      </c>
      <c r="H15" s="13">
        <f t="shared" ref="H15:H18" si="4">(100+F15)/100</f>
        <v>1.0297257349318443</v>
      </c>
      <c r="I15" s="2">
        <f t="shared" si="2"/>
        <v>1.0195434389883395</v>
      </c>
    </row>
    <row r="16" spans="1:9" x14ac:dyDescent="0.25">
      <c r="C16" s="15">
        <v>591</v>
      </c>
      <c r="D16" s="27">
        <v>63.6</v>
      </c>
      <c r="E16" s="30">
        <v>0.41</v>
      </c>
      <c r="F16" s="7">
        <f t="shared" si="3"/>
        <v>4.4506487107899506</v>
      </c>
      <c r="H16" s="13">
        <f t="shared" si="4"/>
        <v>1.0445064871078995</v>
      </c>
      <c r="I16" s="2">
        <f t="shared" si="2"/>
        <v>1.0195434389883395</v>
      </c>
    </row>
    <row r="17" spans="3:9" x14ac:dyDescent="0.25">
      <c r="C17" s="15">
        <v>744</v>
      </c>
      <c r="D17" s="27">
        <v>59.5</v>
      </c>
      <c r="E17" s="30">
        <v>-0.7</v>
      </c>
      <c r="F17" s="7">
        <f t="shared" si="3"/>
        <v>-2.2828050583018564</v>
      </c>
      <c r="H17" s="13">
        <f t="shared" si="4"/>
        <v>0.97717194941698138</v>
      </c>
      <c r="I17" s="2">
        <f t="shared" si="2"/>
        <v>1.0195434389883395</v>
      </c>
    </row>
    <row r="18" spans="3:9" x14ac:dyDescent="0.25">
      <c r="C18" s="15">
        <v>928</v>
      </c>
      <c r="D18" s="27">
        <v>69.7</v>
      </c>
      <c r="E18" s="32">
        <v>2.06</v>
      </c>
      <c r="F18" s="7">
        <f t="shared" si="3"/>
        <v>14.468714074560687</v>
      </c>
      <c r="H18" s="13">
        <f t="shared" si="4"/>
        <v>1.144687140745607</v>
      </c>
      <c r="I18" s="2">
        <f t="shared" si="2"/>
        <v>1.0195434389883395</v>
      </c>
    </row>
    <row r="19" spans="3:9" x14ac:dyDescent="0.25">
      <c r="E19" s="1"/>
    </row>
  </sheetData>
  <sheetProtection password="DC07" sheet="1" objects="1" scenarios="1" selectLockedCells="1" selectUnlockedCells="1"/>
  <pageMargins left="0.7" right="0.7" top="0.75" bottom="0.75" header="0.3" footer="0.3"/>
  <pageSetup paperSize="9" scale="56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="80" zoomScaleNormal="80" workbookViewId="0"/>
  </sheetViews>
  <sheetFormatPr defaultRowHeight="15.75" x14ac:dyDescent="0.25"/>
  <cols>
    <col min="1" max="2" width="8.7109375" style="2" customWidth="1"/>
    <col min="3" max="3" width="23.85546875" style="2" customWidth="1"/>
    <col min="4" max="4" width="12" style="2" bestFit="1" customWidth="1"/>
    <col min="5" max="5" width="13" style="2" bestFit="1" customWidth="1"/>
    <col min="6" max="6" width="17" style="2" bestFit="1" customWidth="1"/>
    <col min="7" max="7" width="9.140625" style="2"/>
    <col min="8" max="8" width="14.85546875" style="2" bestFit="1" customWidth="1"/>
    <col min="9" max="16384" width="9.140625" style="2"/>
  </cols>
  <sheetData>
    <row r="1" spans="1:9" x14ac:dyDescent="0.25">
      <c r="C1" s="9" t="s">
        <v>5</v>
      </c>
      <c r="D1" s="12" t="s">
        <v>42</v>
      </c>
      <c r="E1" s="12"/>
      <c r="F1" s="3"/>
    </row>
    <row r="2" spans="1:9" ht="18" x14ac:dyDescent="0.25">
      <c r="C2" s="4" t="s">
        <v>3</v>
      </c>
      <c r="D2" s="10" t="s">
        <v>60</v>
      </c>
      <c r="E2" s="2" t="s">
        <v>4</v>
      </c>
    </row>
    <row r="3" spans="1:9" ht="18" x14ac:dyDescent="0.25">
      <c r="C3" s="4" t="s">
        <v>29</v>
      </c>
      <c r="D3" s="10" t="s">
        <v>86</v>
      </c>
      <c r="E3" s="2" t="s">
        <v>4</v>
      </c>
      <c r="F3" s="5"/>
    </row>
    <row r="4" spans="1:9" ht="18" x14ac:dyDescent="0.25">
      <c r="C4" s="4" t="s">
        <v>30</v>
      </c>
      <c r="D4" s="10" t="s">
        <v>87</v>
      </c>
      <c r="E4" s="2" t="s">
        <v>4</v>
      </c>
      <c r="F4" s="5"/>
    </row>
    <row r="5" spans="1:9" x14ac:dyDescent="0.25">
      <c r="C5" s="4" t="s">
        <v>31</v>
      </c>
      <c r="D5" s="17">
        <f>(D4/D3)*100</f>
        <v>4.2425359380759309</v>
      </c>
      <c r="E5" s="2" t="s">
        <v>2</v>
      </c>
      <c r="F5" s="5"/>
    </row>
    <row r="6" spans="1:9" x14ac:dyDescent="0.25">
      <c r="C6" s="4" t="s">
        <v>6</v>
      </c>
      <c r="D6" s="11">
        <v>8</v>
      </c>
      <c r="E6" s="5"/>
      <c r="F6" s="5"/>
    </row>
    <row r="7" spans="1:9" x14ac:dyDescent="0.25">
      <c r="C7" s="5"/>
      <c r="D7" s="5"/>
      <c r="E7" s="5"/>
      <c r="F7" s="5"/>
    </row>
    <row r="8" spans="1:9" x14ac:dyDescent="0.25">
      <c r="C8" s="5"/>
      <c r="D8" s="5"/>
      <c r="E8" s="5"/>
      <c r="F8" s="5"/>
    </row>
    <row r="9" spans="1:9" ht="31.5" x14ac:dyDescent="0.25">
      <c r="C9" s="5" t="s">
        <v>0</v>
      </c>
      <c r="D9" s="5" t="s">
        <v>18</v>
      </c>
      <c r="E9" s="16" t="s">
        <v>7</v>
      </c>
      <c r="F9" s="16" t="s">
        <v>8</v>
      </c>
    </row>
    <row r="10" spans="1:9" x14ac:dyDescent="0.25">
      <c r="A10" s="6"/>
      <c r="D10" s="27"/>
      <c r="E10" s="22"/>
      <c r="F10" s="5"/>
      <c r="H10" s="2" t="s">
        <v>36</v>
      </c>
      <c r="I10" s="2" t="s">
        <v>37</v>
      </c>
    </row>
    <row r="11" spans="1:9" x14ac:dyDescent="0.25">
      <c r="A11" s="8"/>
      <c r="B11" s="8"/>
      <c r="C11" s="15">
        <v>223</v>
      </c>
      <c r="D11" s="27">
        <v>28.8</v>
      </c>
      <c r="E11" s="30">
        <v>1.32</v>
      </c>
      <c r="F11" s="7">
        <f t="shared" ref="F11:F14" si="0">((D11-D$2)/D$2)*100</f>
        <v>20.401337792642135</v>
      </c>
      <c r="H11" s="13">
        <f t="shared" ref="H11:H14" si="1">(100+F11)/100</f>
        <v>1.2040133779264215</v>
      </c>
      <c r="I11" s="2">
        <f t="shared" ref="I11:I18" si="2">1+($D$3-$D$2)/$D$2</f>
        <v>1.1341973244147157</v>
      </c>
    </row>
    <row r="12" spans="1:9" x14ac:dyDescent="0.25">
      <c r="C12" s="15">
        <v>225</v>
      </c>
      <c r="D12" s="27" t="s">
        <v>90</v>
      </c>
      <c r="E12" s="30">
        <v>-0.02</v>
      </c>
      <c r="F12" s="7">
        <f t="shared" si="0"/>
        <v>13.294314381270899</v>
      </c>
      <c r="H12" s="13">
        <f t="shared" si="1"/>
        <v>1.1329431438127089</v>
      </c>
      <c r="I12" s="2">
        <f t="shared" si="2"/>
        <v>1.1341973244147157</v>
      </c>
    </row>
    <row r="13" spans="1:9" x14ac:dyDescent="0.25">
      <c r="C13" s="15">
        <v>295</v>
      </c>
      <c r="D13" s="27">
        <v>27.7</v>
      </c>
      <c r="E13" s="30">
        <v>0.45</v>
      </c>
      <c r="F13" s="7">
        <f t="shared" si="0"/>
        <v>15.80267558528427</v>
      </c>
      <c r="H13" s="13">
        <f t="shared" si="1"/>
        <v>1.1580267558528428</v>
      </c>
      <c r="I13" s="2">
        <f t="shared" si="2"/>
        <v>1.1341973244147157</v>
      </c>
    </row>
    <row r="14" spans="1:9" x14ac:dyDescent="0.25">
      <c r="C14" s="15">
        <v>339</v>
      </c>
      <c r="D14" s="27">
        <v>27.3</v>
      </c>
      <c r="E14" s="30">
        <v>0.13</v>
      </c>
      <c r="F14" s="7">
        <f t="shared" si="0"/>
        <v>14.130434782608692</v>
      </c>
      <c r="H14" s="13">
        <f t="shared" si="1"/>
        <v>1.1413043478260869</v>
      </c>
      <c r="I14" s="2">
        <f t="shared" si="2"/>
        <v>1.1341973244147157</v>
      </c>
    </row>
    <row r="15" spans="1:9" x14ac:dyDescent="0.25">
      <c r="C15" s="15">
        <v>509</v>
      </c>
      <c r="D15" s="27">
        <v>26.6</v>
      </c>
      <c r="E15" s="30">
        <v>-0.42</v>
      </c>
      <c r="F15" s="7">
        <f t="shared" ref="F15:F18" si="3">((D15-D$2)/D$2)*100</f>
        <v>11.204013377926419</v>
      </c>
      <c r="H15" s="13">
        <f t="shared" ref="H15:H18" si="4">(100+F15)/100</f>
        <v>1.1120401337792643</v>
      </c>
      <c r="I15" s="2">
        <f t="shared" si="2"/>
        <v>1.1341973244147157</v>
      </c>
    </row>
    <row r="16" spans="1:9" x14ac:dyDescent="0.25">
      <c r="C16" s="15">
        <v>591</v>
      </c>
      <c r="D16" s="27">
        <v>26.2</v>
      </c>
      <c r="E16" s="30">
        <v>-0.74</v>
      </c>
      <c r="F16" s="7">
        <f t="shared" si="3"/>
        <v>9.5317725752508249</v>
      </c>
      <c r="H16" s="13">
        <f t="shared" si="4"/>
        <v>1.0953177257525082</v>
      </c>
      <c r="I16" s="2">
        <f t="shared" si="2"/>
        <v>1.1341973244147157</v>
      </c>
    </row>
    <row r="17" spans="3:9" x14ac:dyDescent="0.25">
      <c r="C17" s="15">
        <v>744</v>
      </c>
      <c r="D17" s="27">
        <v>26.2</v>
      </c>
      <c r="E17" s="30">
        <v>-0.74</v>
      </c>
      <c r="F17" s="7">
        <f t="shared" si="3"/>
        <v>9.5317725752508249</v>
      </c>
      <c r="H17" s="13">
        <f t="shared" si="4"/>
        <v>1.0953177257525082</v>
      </c>
      <c r="I17" s="2">
        <f t="shared" si="2"/>
        <v>1.1341973244147157</v>
      </c>
    </row>
    <row r="18" spans="3:9" x14ac:dyDescent="0.25">
      <c r="C18" s="15">
        <v>928</v>
      </c>
      <c r="D18" s="27" t="s">
        <v>91</v>
      </c>
      <c r="E18" s="31">
        <v>7.72</v>
      </c>
      <c r="F18" s="7">
        <f t="shared" si="3"/>
        <v>54.264214046822723</v>
      </c>
      <c r="H18" s="13">
        <f t="shared" si="4"/>
        <v>1.5426421404682273</v>
      </c>
      <c r="I18" s="2">
        <f t="shared" si="2"/>
        <v>1.1341973244147157</v>
      </c>
    </row>
    <row r="19" spans="3:9" x14ac:dyDescent="0.25">
      <c r="D19" s="27"/>
      <c r="E19" s="1"/>
    </row>
    <row r="20" spans="3:9" x14ac:dyDescent="0.25">
      <c r="D20" s="5"/>
    </row>
    <row r="21" spans="3:9" x14ac:dyDescent="0.25">
      <c r="D21" s="5"/>
    </row>
    <row r="22" spans="3:9" x14ac:dyDescent="0.25">
      <c r="D22" s="5"/>
    </row>
    <row r="23" spans="3:9" x14ac:dyDescent="0.25">
      <c r="D23" s="5"/>
    </row>
    <row r="24" spans="3:9" x14ac:dyDescent="0.25">
      <c r="D24" s="5"/>
    </row>
  </sheetData>
  <sheetProtection password="DC07" sheet="1" objects="1" scenarios="1" selectLockedCells="1" selectUnlockedCells="1"/>
  <pageMargins left="0.7" right="0.7" top="0.75" bottom="0.75" header="0.3" footer="0.3"/>
  <pageSetup paperSize="9" scale="56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I19"/>
  <sheetViews>
    <sheetView zoomScale="80" zoomScaleNormal="80" workbookViewId="0">
      <selection activeCell="J21" sqref="J21"/>
    </sheetView>
  </sheetViews>
  <sheetFormatPr defaultRowHeight="15.75" x14ac:dyDescent="0.25"/>
  <cols>
    <col min="1" max="2" width="8.7109375" style="2" customWidth="1"/>
    <col min="3" max="3" width="23.85546875" style="2" customWidth="1"/>
    <col min="4" max="4" width="12" style="2" bestFit="1" customWidth="1"/>
    <col min="5" max="5" width="13" style="2" bestFit="1" customWidth="1"/>
    <col min="6" max="6" width="17" style="2" bestFit="1" customWidth="1"/>
    <col min="7" max="7" width="9.140625" style="2"/>
    <col min="8" max="8" width="14.85546875" style="2" bestFit="1" customWidth="1"/>
    <col min="9" max="16384" width="9.140625" style="2"/>
  </cols>
  <sheetData>
    <row r="1" spans="1:9" x14ac:dyDescent="0.25">
      <c r="C1" s="9" t="s">
        <v>5</v>
      </c>
      <c r="D1" s="12" t="s">
        <v>10</v>
      </c>
      <c r="E1" s="12"/>
      <c r="F1" s="3"/>
    </row>
    <row r="2" spans="1:9" ht="18" x14ac:dyDescent="0.25">
      <c r="C2" s="4" t="s">
        <v>3</v>
      </c>
      <c r="D2" s="10" t="s">
        <v>61</v>
      </c>
      <c r="E2" s="2" t="s">
        <v>4</v>
      </c>
    </row>
    <row r="3" spans="1:9" ht="18" x14ac:dyDescent="0.25">
      <c r="C3" s="4" t="s">
        <v>29</v>
      </c>
      <c r="D3" s="10" t="s">
        <v>88</v>
      </c>
      <c r="E3" s="2" t="s">
        <v>4</v>
      </c>
      <c r="F3" s="5"/>
    </row>
    <row r="4" spans="1:9" ht="18" x14ac:dyDescent="0.25">
      <c r="C4" s="4" t="s">
        <v>30</v>
      </c>
      <c r="D4" s="10" t="s">
        <v>89</v>
      </c>
      <c r="E4" s="2" t="s">
        <v>4</v>
      </c>
      <c r="F4" s="5"/>
    </row>
    <row r="5" spans="1:9" x14ac:dyDescent="0.25">
      <c r="C5" s="4" t="s">
        <v>31</v>
      </c>
      <c r="D5" s="17">
        <f>(D4/D3)*100</f>
        <v>5.318233295583239</v>
      </c>
      <c r="E5" s="2" t="s">
        <v>2</v>
      </c>
      <c r="F5" s="5"/>
    </row>
    <row r="6" spans="1:9" x14ac:dyDescent="0.25">
      <c r="C6" s="4" t="s">
        <v>6</v>
      </c>
      <c r="D6" s="11">
        <v>8</v>
      </c>
      <c r="E6" s="5"/>
      <c r="F6" s="5"/>
    </row>
    <row r="7" spans="1:9" x14ac:dyDescent="0.25">
      <c r="C7" s="5"/>
      <c r="D7" s="5"/>
      <c r="E7" s="5"/>
      <c r="F7" s="5"/>
    </row>
    <row r="8" spans="1:9" x14ac:dyDescent="0.25">
      <c r="C8" s="5"/>
      <c r="D8" s="5"/>
      <c r="E8" s="5"/>
      <c r="F8" s="5"/>
    </row>
    <row r="9" spans="1:9" ht="31.5" x14ac:dyDescent="0.25">
      <c r="C9" s="5" t="s">
        <v>0</v>
      </c>
      <c r="D9" s="5" t="s">
        <v>18</v>
      </c>
      <c r="E9" s="16" t="s">
        <v>7</v>
      </c>
      <c r="F9" s="16" t="s">
        <v>8</v>
      </c>
    </row>
    <row r="10" spans="1:9" x14ac:dyDescent="0.25">
      <c r="A10" s="6"/>
      <c r="D10" s="5"/>
      <c r="E10" s="22"/>
      <c r="F10" s="5"/>
      <c r="H10" s="2" t="s">
        <v>36</v>
      </c>
      <c r="I10" s="2" t="s">
        <v>37</v>
      </c>
    </row>
    <row r="11" spans="1:9" x14ac:dyDescent="0.25">
      <c r="A11" s="8"/>
      <c r="B11" s="8"/>
      <c r="C11" s="15">
        <v>223</v>
      </c>
      <c r="D11" s="6">
        <v>165</v>
      </c>
      <c r="E11" s="30">
        <v>-1.19</v>
      </c>
      <c r="F11" s="7">
        <f t="shared" ref="F11:F14" si="0">((D11-D$2)/D$2)*100</f>
        <v>-7.718120805369133</v>
      </c>
      <c r="H11" s="13">
        <f t="shared" ref="H11:H14" si="1">(100+F11)/100</f>
        <v>0.92281879194630856</v>
      </c>
      <c r="I11" s="2">
        <f t="shared" ref="I11:I18" si="2">1+($D$3-$D$2)/$D$2</f>
        <v>0.98769574944071581</v>
      </c>
    </row>
    <row r="12" spans="1:9" x14ac:dyDescent="0.25">
      <c r="C12" s="15">
        <v>225</v>
      </c>
      <c r="D12" s="6">
        <v>111</v>
      </c>
      <c r="E12" s="31">
        <v>-6.74</v>
      </c>
      <c r="F12" s="7">
        <f t="shared" si="0"/>
        <v>-37.919463087248332</v>
      </c>
      <c r="H12" s="13">
        <f t="shared" si="1"/>
        <v>0.62080536912751672</v>
      </c>
      <c r="I12" s="2">
        <f t="shared" si="2"/>
        <v>0.98769574944071581</v>
      </c>
    </row>
    <row r="13" spans="1:9" x14ac:dyDescent="0.25">
      <c r="C13" s="15">
        <v>295</v>
      </c>
      <c r="D13" s="6">
        <v>181</v>
      </c>
      <c r="E13" s="30">
        <v>0.45</v>
      </c>
      <c r="F13" s="7">
        <f t="shared" si="0"/>
        <v>1.2304250559284053</v>
      </c>
      <c r="H13" s="13">
        <f t="shared" si="1"/>
        <v>1.0123042505592841</v>
      </c>
      <c r="I13" s="2">
        <f t="shared" si="2"/>
        <v>0.98769574944071581</v>
      </c>
    </row>
    <row r="14" spans="1:9" x14ac:dyDescent="0.25">
      <c r="C14" s="15">
        <v>339</v>
      </c>
      <c r="D14" s="6">
        <v>183</v>
      </c>
      <c r="E14" s="30">
        <v>0.66</v>
      </c>
      <c r="F14" s="7">
        <f t="shared" si="0"/>
        <v>2.3489932885905973</v>
      </c>
      <c r="H14" s="13">
        <f t="shared" si="1"/>
        <v>1.023489932885906</v>
      </c>
      <c r="I14" s="2">
        <f t="shared" si="2"/>
        <v>0.98769574944071581</v>
      </c>
    </row>
    <row r="15" spans="1:9" x14ac:dyDescent="0.25">
      <c r="C15" s="15">
        <v>509</v>
      </c>
      <c r="D15" s="6">
        <v>180</v>
      </c>
      <c r="E15" s="30">
        <v>0.35</v>
      </c>
      <c r="F15" s="7">
        <f>((D15-D$2)/D$2)*100</f>
        <v>0.67114093959730903</v>
      </c>
      <c r="H15" s="13">
        <f t="shared" ref="H15:H18" si="3">(100+F15)/100</f>
        <v>1.006711409395973</v>
      </c>
      <c r="I15" s="2">
        <f t="shared" si="2"/>
        <v>0.98769574944071581</v>
      </c>
    </row>
    <row r="16" spans="1:9" x14ac:dyDescent="0.25">
      <c r="C16" s="15">
        <v>591</v>
      </c>
      <c r="D16" s="6">
        <v>176</v>
      </c>
      <c r="E16" s="30">
        <v>-0.06</v>
      </c>
      <c r="F16" s="7">
        <f t="shared" ref="F16:F18" si="4">((D16-D$2)/D$2)*100</f>
        <v>-1.5659955257270757</v>
      </c>
      <c r="H16" s="13">
        <f t="shared" si="3"/>
        <v>0.98434004474272929</v>
      </c>
      <c r="I16" s="2">
        <f t="shared" si="2"/>
        <v>0.98769574944071581</v>
      </c>
    </row>
    <row r="17" spans="3:9" x14ac:dyDescent="0.25">
      <c r="C17" s="15">
        <v>744</v>
      </c>
      <c r="D17" s="6">
        <v>181</v>
      </c>
      <c r="E17" s="30">
        <v>0.45</v>
      </c>
      <c r="F17" s="7">
        <f t="shared" si="4"/>
        <v>1.2304250559284053</v>
      </c>
      <c r="H17" s="13">
        <f t="shared" si="3"/>
        <v>1.0123042505592841</v>
      </c>
      <c r="I17" s="2">
        <f t="shared" si="2"/>
        <v>0.98769574944071581</v>
      </c>
    </row>
    <row r="18" spans="3:9" x14ac:dyDescent="0.25">
      <c r="C18" s="15">
        <v>928</v>
      </c>
      <c r="D18" s="6">
        <v>184</v>
      </c>
      <c r="E18" s="30">
        <v>0.76</v>
      </c>
      <c r="F18" s="7">
        <f t="shared" si="4"/>
        <v>2.908277404921694</v>
      </c>
      <c r="H18" s="13">
        <f t="shared" si="3"/>
        <v>1.029082774049217</v>
      </c>
      <c r="I18" s="2">
        <f t="shared" si="2"/>
        <v>0.98769574944071581</v>
      </c>
    </row>
    <row r="19" spans="3:9" x14ac:dyDescent="0.25">
      <c r="D19" s="15"/>
      <c r="E19" s="1"/>
    </row>
  </sheetData>
  <sheetProtection password="DC07" sheet="1" objects="1" scenarios="1" selectLockedCells="1" selectUnlockedCells="1"/>
  <pageMargins left="0.7" right="0.7" top="0.75" bottom="0.75" header="0.3" footer="0.3"/>
  <pageSetup paperSize="9" scale="56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I18"/>
  <sheetViews>
    <sheetView zoomScale="80" zoomScaleNormal="80" workbookViewId="0"/>
  </sheetViews>
  <sheetFormatPr defaultRowHeight="15.75" x14ac:dyDescent="0.25"/>
  <cols>
    <col min="1" max="2" width="8.7109375" style="2" customWidth="1"/>
    <col min="3" max="3" width="23.85546875" style="2" customWidth="1"/>
    <col min="4" max="4" width="10.5703125" style="2" bestFit="1" customWidth="1"/>
    <col min="5" max="5" width="13" style="2" bestFit="1" customWidth="1"/>
    <col min="6" max="6" width="17.42578125" style="2" bestFit="1" customWidth="1"/>
    <col min="7" max="7" width="9.140625" style="2"/>
    <col min="8" max="8" width="14.85546875" style="2" bestFit="1" customWidth="1"/>
    <col min="9" max="16384" width="9.140625" style="2"/>
  </cols>
  <sheetData>
    <row r="1" spans="1:9" x14ac:dyDescent="0.25">
      <c r="C1" s="9" t="s">
        <v>5</v>
      </c>
      <c r="D1" s="12" t="s">
        <v>11</v>
      </c>
      <c r="E1" s="12"/>
      <c r="F1" s="3"/>
    </row>
    <row r="2" spans="1:9" x14ac:dyDescent="0.25">
      <c r="C2" s="4" t="s">
        <v>3</v>
      </c>
      <c r="D2" s="10">
        <v>3.8696480582524271</v>
      </c>
      <c r="E2" s="2" t="s">
        <v>17</v>
      </c>
    </row>
    <row r="3" spans="1:9" x14ac:dyDescent="0.25">
      <c r="C3" s="4" t="s">
        <v>29</v>
      </c>
      <c r="D3" s="10">
        <v>3.7987500000000001</v>
      </c>
      <c r="E3" s="2" t="s">
        <v>17</v>
      </c>
      <c r="F3" s="5"/>
    </row>
    <row r="4" spans="1:9" x14ac:dyDescent="0.25">
      <c r="C4" s="4" t="s">
        <v>30</v>
      </c>
      <c r="D4" s="10">
        <v>0.18775779907236878</v>
      </c>
      <c r="E4" s="2" t="s">
        <v>17</v>
      </c>
      <c r="F4" s="5"/>
    </row>
    <row r="5" spans="1:9" x14ac:dyDescent="0.25">
      <c r="C5" s="4" t="s">
        <v>31</v>
      </c>
      <c r="D5" s="23">
        <f>(D4/D3)*100</f>
        <v>4.9426205744618308</v>
      </c>
      <c r="E5" s="2" t="s">
        <v>2</v>
      </c>
      <c r="F5" s="5"/>
    </row>
    <row r="6" spans="1:9" x14ac:dyDescent="0.25">
      <c r="C6" s="4" t="s">
        <v>6</v>
      </c>
      <c r="D6" s="11">
        <v>8</v>
      </c>
      <c r="E6" s="5"/>
      <c r="F6" s="5"/>
    </row>
    <row r="7" spans="1:9" x14ac:dyDescent="0.25">
      <c r="C7" s="5"/>
      <c r="D7" s="5"/>
      <c r="E7" s="5"/>
      <c r="F7" s="5"/>
    </row>
    <row r="8" spans="1:9" x14ac:dyDescent="0.25">
      <c r="C8" s="5"/>
      <c r="D8" s="5"/>
      <c r="E8" s="5"/>
      <c r="F8" s="5"/>
    </row>
    <row r="9" spans="1:9" ht="31.5" x14ac:dyDescent="0.25">
      <c r="C9" s="5" t="s">
        <v>0</v>
      </c>
      <c r="D9" s="5" t="s">
        <v>18</v>
      </c>
      <c r="E9" s="16" t="s">
        <v>7</v>
      </c>
      <c r="F9" s="16" t="s">
        <v>20</v>
      </c>
    </row>
    <row r="10" spans="1:9" x14ac:dyDescent="0.25">
      <c r="A10" s="6"/>
      <c r="D10" s="5"/>
      <c r="E10" s="22"/>
      <c r="F10" s="5"/>
    </row>
    <row r="11" spans="1:9" x14ac:dyDescent="0.25">
      <c r="C11" s="15">
        <v>223</v>
      </c>
      <c r="D11" s="1">
        <v>3.83</v>
      </c>
      <c r="E11" s="24">
        <f>(D11-$D$3)/$D$4</f>
        <v>0.16643782657441089</v>
      </c>
      <c r="F11" s="8">
        <f t="shared" ref="F11:F14" si="0">(D11-D$2)</f>
        <v>-3.964805825242701E-2</v>
      </c>
      <c r="H11" s="13">
        <f t="shared" ref="H11:H14" si="1">(100+F11)/100</f>
        <v>0.99960351941747572</v>
      </c>
      <c r="I11" s="2">
        <f t="shared" ref="I11:I18" si="2">1+($D$3-$D$2)/100</f>
        <v>0.99929101941747578</v>
      </c>
    </row>
    <row r="12" spans="1:9" x14ac:dyDescent="0.25">
      <c r="C12" s="15">
        <v>225</v>
      </c>
      <c r="D12" s="1">
        <v>3.87</v>
      </c>
      <c r="E12" s="24">
        <f t="shared" ref="E12:E14" si="3">(D12-$D$3)/$D$4</f>
        <v>0.37947824458965701</v>
      </c>
      <c r="F12" s="8">
        <f t="shared" si="0"/>
        <v>3.5194174757302576E-4</v>
      </c>
      <c r="H12" s="13">
        <f t="shared" si="1"/>
        <v>1.0000035194174757</v>
      </c>
      <c r="I12" s="2">
        <f t="shared" si="2"/>
        <v>0.99929101941747578</v>
      </c>
    </row>
    <row r="13" spans="1:9" x14ac:dyDescent="0.25">
      <c r="C13" s="15">
        <v>295</v>
      </c>
      <c r="D13" s="1">
        <v>3.83</v>
      </c>
      <c r="E13" s="24">
        <f t="shared" si="3"/>
        <v>0.16643782657441089</v>
      </c>
      <c r="F13" s="8">
        <f t="shared" si="0"/>
        <v>-3.964805825242701E-2</v>
      </c>
      <c r="H13" s="13">
        <f t="shared" si="1"/>
        <v>0.99960351941747572</v>
      </c>
      <c r="I13" s="2">
        <f t="shared" si="2"/>
        <v>0.99929101941747578</v>
      </c>
    </row>
    <row r="14" spans="1:9" x14ac:dyDescent="0.25">
      <c r="A14" s="8"/>
      <c r="C14" s="15">
        <v>339</v>
      </c>
      <c r="D14" s="1">
        <v>3.86</v>
      </c>
      <c r="E14" s="24">
        <f t="shared" si="3"/>
        <v>0.32621814008584427</v>
      </c>
      <c r="F14" s="8">
        <f t="shared" si="0"/>
        <v>-9.6480582524272052E-3</v>
      </c>
      <c r="H14" s="13">
        <f t="shared" si="1"/>
        <v>0.99990351941747579</v>
      </c>
      <c r="I14" s="2">
        <f t="shared" si="2"/>
        <v>0.99929101941747578</v>
      </c>
    </row>
    <row r="15" spans="1:9" x14ac:dyDescent="0.25">
      <c r="C15" s="15">
        <v>509</v>
      </c>
      <c r="D15" s="2">
        <v>3.66</v>
      </c>
      <c r="E15" s="24">
        <f t="shared" ref="E15:E18" si="4">(D15-$D$3)/$D$4</f>
        <v>-0.73898394999038397</v>
      </c>
      <c r="F15" s="8">
        <f t="shared" ref="F15:F18" si="5">(D15-D$2)</f>
        <v>-0.20964805825242694</v>
      </c>
      <c r="H15" s="13">
        <f t="shared" ref="H15:H18" si="6">(100+F15)/100</f>
        <v>0.99790351941747568</v>
      </c>
      <c r="I15" s="2">
        <f t="shared" si="2"/>
        <v>0.99929101941747578</v>
      </c>
    </row>
    <row r="16" spans="1:9" x14ac:dyDescent="0.25">
      <c r="C16" s="15">
        <v>591</v>
      </c>
      <c r="D16" s="2">
        <v>3.97</v>
      </c>
      <c r="E16" s="24">
        <f t="shared" si="4"/>
        <v>0.91207928962777229</v>
      </c>
      <c r="F16" s="8">
        <f t="shared" si="5"/>
        <v>0.10035194174757311</v>
      </c>
      <c r="H16" s="13">
        <f t="shared" si="6"/>
        <v>1.0010035194174758</v>
      </c>
      <c r="I16" s="2">
        <f t="shared" si="2"/>
        <v>0.99929101941747578</v>
      </c>
    </row>
    <row r="17" spans="3:9" x14ac:dyDescent="0.25">
      <c r="C17" s="15">
        <v>744</v>
      </c>
      <c r="D17" s="2">
        <v>3.68</v>
      </c>
      <c r="E17" s="24">
        <f t="shared" si="4"/>
        <v>-0.63246374098276092</v>
      </c>
      <c r="F17" s="8">
        <f t="shared" si="5"/>
        <v>-0.18964805825242692</v>
      </c>
      <c r="H17" s="13">
        <f t="shared" si="6"/>
        <v>0.99810351941747566</v>
      </c>
      <c r="I17" s="2">
        <f t="shared" si="2"/>
        <v>0.99929101941747578</v>
      </c>
    </row>
    <row r="18" spans="3:9" x14ac:dyDescent="0.25">
      <c r="C18" s="15">
        <v>928</v>
      </c>
      <c r="D18" s="2">
        <v>3.69</v>
      </c>
      <c r="E18" s="24">
        <f t="shared" si="4"/>
        <v>-0.57920363647895057</v>
      </c>
      <c r="F18" s="8">
        <f t="shared" si="5"/>
        <v>-0.17964805825242713</v>
      </c>
      <c r="H18" s="13">
        <f t="shared" si="6"/>
        <v>0.99820351941747576</v>
      </c>
      <c r="I18" s="2">
        <f t="shared" si="2"/>
        <v>0.99929101941747578</v>
      </c>
    </row>
  </sheetData>
  <sheetProtection password="DC07" sheet="1" objects="1" scenarios="1" selectLockedCells="1" selectUnlockedCells="1"/>
  <pageMargins left="0.7" right="0.7" top="0.75" bottom="0.75" header="0.3" footer="0.3"/>
  <pageSetup paperSize="9" scale="56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I18"/>
  <sheetViews>
    <sheetView zoomScale="80" zoomScaleNormal="80" workbookViewId="0"/>
  </sheetViews>
  <sheetFormatPr defaultRowHeight="15.75" x14ac:dyDescent="0.25"/>
  <cols>
    <col min="1" max="2" width="8.7109375" style="2" customWidth="1"/>
    <col min="3" max="3" width="23.85546875" style="2" customWidth="1"/>
    <col min="4" max="4" width="10.5703125" style="2" bestFit="1" customWidth="1"/>
    <col min="5" max="5" width="13" style="2" bestFit="1" customWidth="1"/>
    <col min="6" max="6" width="17.42578125" style="2" bestFit="1" customWidth="1"/>
    <col min="7" max="7" width="9.140625" style="2"/>
    <col min="8" max="8" width="14.85546875" style="2" bestFit="1" customWidth="1"/>
    <col min="9" max="16384" width="9.140625" style="2"/>
  </cols>
  <sheetData>
    <row r="1" spans="1:9" x14ac:dyDescent="0.25">
      <c r="C1" s="9" t="s">
        <v>5</v>
      </c>
      <c r="D1" s="12" t="s">
        <v>12</v>
      </c>
      <c r="E1" s="12"/>
      <c r="F1" s="3"/>
    </row>
    <row r="2" spans="1:9" x14ac:dyDescent="0.25">
      <c r="C2" s="4" t="s">
        <v>3</v>
      </c>
      <c r="D2" s="10">
        <v>10.762950797056085</v>
      </c>
      <c r="E2" s="2" t="s">
        <v>17</v>
      </c>
    </row>
    <row r="3" spans="1:9" x14ac:dyDescent="0.25">
      <c r="C3" s="4" t="s">
        <v>29</v>
      </c>
      <c r="D3" s="10">
        <v>10.682500000000001</v>
      </c>
      <c r="E3" s="2" t="s">
        <v>17</v>
      </c>
      <c r="F3" s="5"/>
    </row>
    <row r="4" spans="1:9" x14ac:dyDescent="0.25">
      <c r="C4" s="4" t="s">
        <v>30</v>
      </c>
      <c r="D4" s="10">
        <v>0.37208767495040718</v>
      </c>
      <c r="E4" s="2" t="s">
        <v>17</v>
      </c>
      <c r="F4" s="5"/>
    </row>
    <row r="5" spans="1:9" x14ac:dyDescent="0.25">
      <c r="C5" s="4" t="s">
        <v>31</v>
      </c>
      <c r="D5" s="23">
        <f>(D4/D3)*100</f>
        <v>3.483151649430444</v>
      </c>
      <c r="E5" s="2" t="s">
        <v>2</v>
      </c>
      <c r="F5" s="5"/>
    </row>
    <row r="6" spans="1:9" x14ac:dyDescent="0.25">
      <c r="C6" s="4" t="s">
        <v>6</v>
      </c>
      <c r="D6" s="11">
        <v>8</v>
      </c>
      <c r="E6" s="5"/>
      <c r="F6" s="5"/>
    </row>
    <row r="7" spans="1:9" x14ac:dyDescent="0.25">
      <c r="C7" s="5"/>
      <c r="D7" s="5"/>
      <c r="E7" s="5"/>
      <c r="F7" s="5"/>
    </row>
    <row r="8" spans="1:9" x14ac:dyDescent="0.25">
      <c r="C8" s="5"/>
      <c r="D8" s="5"/>
      <c r="E8" s="5"/>
      <c r="F8" s="5"/>
    </row>
    <row r="9" spans="1:9" ht="31.5" x14ac:dyDescent="0.25">
      <c r="C9" s="5" t="s">
        <v>0</v>
      </c>
      <c r="D9" s="5" t="s">
        <v>18</v>
      </c>
      <c r="E9" s="16" t="s">
        <v>7</v>
      </c>
      <c r="F9" s="16" t="s">
        <v>20</v>
      </c>
    </row>
    <row r="10" spans="1:9" x14ac:dyDescent="0.25">
      <c r="A10" s="6"/>
      <c r="D10" s="5"/>
      <c r="E10" s="22"/>
      <c r="F10" s="5"/>
    </row>
    <row r="11" spans="1:9" x14ac:dyDescent="0.25">
      <c r="C11" s="15">
        <v>223</v>
      </c>
      <c r="D11" s="1">
        <v>10.79</v>
      </c>
      <c r="E11" s="24">
        <f>(D11-$D$3)/$D$4</f>
        <v>0.28891040267411716</v>
      </c>
      <c r="F11" s="8">
        <f t="shared" ref="F11:F14" si="0">(D11-D$2)</f>
        <v>2.7049202943913997E-2</v>
      </c>
      <c r="H11" s="19">
        <f t="shared" ref="H11" si="1">(100+F11)/100</f>
        <v>1.0002704920294392</v>
      </c>
      <c r="I11" s="20">
        <f t="shared" ref="I11:I18" si="2">1+($D$3-$D$2)/100</f>
        <v>0.99919549202943914</v>
      </c>
    </row>
    <row r="12" spans="1:9" x14ac:dyDescent="0.25">
      <c r="C12" s="15">
        <v>225</v>
      </c>
      <c r="D12" s="1">
        <v>10.89</v>
      </c>
      <c r="E12" s="24">
        <f t="shared" ref="E12:E14" si="3">(D12-$D$3)/$D$4</f>
        <v>0.55766426562679272</v>
      </c>
      <c r="F12" s="8">
        <f t="shared" si="0"/>
        <v>0.12704920294391542</v>
      </c>
      <c r="H12" s="19">
        <f t="shared" ref="H12:H14" si="4">(100+F12)/100</f>
        <v>1.0012704920294391</v>
      </c>
      <c r="I12" s="20">
        <f t="shared" si="2"/>
        <v>0.99919549202943914</v>
      </c>
    </row>
    <row r="13" spans="1:9" x14ac:dyDescent="0.25">
      <c r="C13" s="15">
        <v>295</v>
      </c>
      <c r="D13" s="1">
        <v>10.76</v>
      </c>
      <c r="E13" s="24">
        <f t="shared" si="3"/>
        <v>0.20828424378831736</v>
      </c>
      <c r="F13" s="8">
        <f t="shared" si="0"/>
        <v>-2.9507970560853636E-3</v>
      </c>
      <c r="H13" s="19">
        <f t="shared" si="4"/>
        <v>0.99997049202943911</v>
      </c>
      <c r="I13" s="20">
        <f t="shared" si="2"/>
        <v>0.99919549202943914</v>
      </c>
    </row>
    <row r="14" spans="1:9" x14ac:dyDescent="0.25">
      <c r="A14" s="8"/>
      <c r="C14" s="15">
        <v>339</v>
      </c>
      <c r="D14" s="1">
        <v>10.91</v>
      </c>
      <c r="E14" s="24">
        <f t="shared" si="3"/>
        <v>0.6114150382173259</v>
      </c>
      <c r="F14" s="8">
        <f t="shared" si="0"/>
        <v>0.14704920294391499</v>
      </c>
      <c r="H14" s="19">
        <f t="shared" si="4"/>
        <v>1.0014704920294393</v>
      </c>
      <c r="I14" s="20">
        <f t="shared" si="2"/>
        <v>0.99919549202943914</v>
      </c>
    </row>
    <row r="15" spans="1:9" x14ac:dyDescent="0.25">
      <c r="C15" s="15">
        <v>509</v>
      </c>
      <c r="D15" s="2">
        <v>10.47</v>
      </c>
      <c r="E15" s="24">
        <f t="shared" ref="E15:E18" si="5">(D15-$D$3)/$D$4</f>
        <v>-0.57110195877442838</v>
      </c>
      <c r="F15" s="8">
        <f t="shared" ref="F15:F18" si="6">(D15-D$2)</f>
        <v>-0.29295079705608451</v>
      </c>
      <c r="H15" s="19">
        <f t="shared" ref="H15:H18" si="7">(100+F15)/100</f>
        <v>0.9970704920294392</v>
      </c>
      <c r="I15" s="20">
        <f t="shared" si="2"/>
        <v>0.99919549202943914</v>
      </c>
    </row>
    <row r="16" spans="1:9" x14ac:dyDescent="0.25">
      <c r="C16" s="15">
        <v>591</v>
      </c>
      <c r="D16" s="2">
        <v>10.81</v>
      </c>
      <c r="E16" s="24">
        <f t="shared" si="5"/>
        <v>0.34266117526465512</v>
      </c>
      <c r="F16" s="8">
        <f t="shared" si="6"/>
        <v>4.7049202943915347E-2</v>
      </c>
      <c r="H16" s="19">
        <f t="shared" si="7"/>
        <v>1.0004704920294392</v>
      </c>
      <c r="I16" s="20">
        <f t="shared" si="2"/>
        <v>0.99919549202943914</v>
      </c>
    </row>
    <row r="17" spans="3:9" x14ac:dyDescent="0.25">
      <c r="C17" s="15">
        <v>744</v>
      </c>
      <c r="D17" s="2">
        <v>10.51</v>
      </c>
      <c r="E17" s="24">
        <f t="shared" si="5"/>
        <v>-0.46360041359336202</v>
      </c>
      <c r="F17" s="8">
        <f t="shared" si="6"/>
        <v>-0.25295079705608536</v>
      </c>
      <c r="H17" s="19">
        <f t="shared" si="7"/>
        <v>0.99747049202943916</v>
      </c>
      <c r="I17" s="20">
        <f t="shared" si="2"/>
        <v>0.99919549202943914</v>
      </c>
    </row>
    <row r="18" spans="3:9" x14ac:dyDescent="0.25">
      <c r="C18" s="15">
        <v>928</v>
      </c>
      <c r="D18" s="2">
        <v>10.32</v>
      </c>
      <c r="E18" s="24">
        <f t="shared" si="5"/>
        <v>-0.97423275320343694</v>
      </c>
      <c r="F18" s="8">
        <f t="shared" si="6"/>
        <v>-0.44295079705608487</v>
      </c>
      <c r="H18" s="19">
        <f t="shared" si="7"/>
        <v>0.99557049202943915</v>
      </c>
      <c r="I18" s="20">
        <f t="shared" si="2"/>
        <v>0.99919549202943914</v>
      </c>
    </row>
  </sheetData>
  <sheetProtection password="DC07" sheet="1" objects="1" scenarios="1" selectLockedCells="1" selectUnlockedCells="1"/>
  <pageMargins left="0.7" right="0.7" top="0.75" bottom="0.75" header="0.3" footer="0.3"/>
  <pageSetup paperSize="9" scale="56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I18"/>
  <sheetViews>
    <sheetView zoomScale="80" zoomScaleNormal="80" workbookViewId="0"/>
  </sheetViews>
  <sheetFormatPr defaultRowHeight="15.75" x14ac:dyDescent="0.25"/>
  <cols>
    <col min="1" max="2" width="8.7109375" style="2" customWidth="1"/>
    <col min="3" max="3" width="23.85546875" style="2" customWidth="1"/>
    <col min="4" max="4" width="10.5703125" style="2" bestFit="1" customWidth="1"/>
    <col min="5" max="5" width="13" style="2" bestFit="1" customWidth="1"/>
    <col min="6" max="6" width="17.42578125" style="2" bestFit="1" customWidth="1"/>
    <col min="7" max="7" width="9.140625" style="2"/>
    <col min="8" max="8" width="14.85546875" style="2" bestFit="1" customWidth="1"/>
    <col min="9" max="16384" width="9.140625" style="2"/>
  </cols>
  <sheetData>
    <row r="1" spans="1:9" x14ac:dyDescent="0.25">
      <c r="C1" s="9" t="s">
        <v>5</v>
      </c>
      <c r="D1" s="12" t="s">
        <v>13</v>
      </c>
      <c r="E1" s="12"/>
      <c r="F1" s="3"/>
    </row>
    <row r="2" spans="1:9" x14ac:dyDescent="0.25">
      <c r="C2" s="4" t="s">
        <v>3</v>
      </c>
      <c r="D2" s="10">
        <v>10.100487035168769</v>
      </c>
      <c r="E2" s="2" t="s">
        <v>17</v>
      </c>
    </row>
    <row r="3" spans="1:9" x14ac:dyDescent="0.25">
      <c r="C3" s="4" t="s">
        <v>29</v>
      </c>
      <c r="D3" s="10">
        <v>10.164026414927434</v>
      </c>
      <c r="E3" s="2" t="s">
        <v>17</v>
      </c>
      <c r="F3" s="5"/>
    </row>
    <row r="4" spans="1:9" x14ac:dyDescent="0.25">
      <c r="C4" s="4" t="s">
        <v>30</v>
      </c>
      <c r="D4" s="10">
        <v>0.2420255996707153</v>
      </c>
      <c r="E4" s="2" t="s">
        <v>17</v>
      </c>
      <c r="F4" s="5"/>
    </row>
    <row r="5" spans="1:9" x14ac:dyDescent="0.25">
      <c r="C5" s="4" t="s">
        <v>31</v>
      </c>
      <c r="D5" s="23">
        <f>(D4/D3)*100</f>
        <v>2.3811980586282573</v>
      </c>
      <c r="E5" s="2" t="s">
        <v>2</v>
      </c>
      <c r="F5" s="5"/>
    </row>
    <row r="6" spans="1:9" x14ac:dyDescent="0.25">
      <c r="C6" s="4" t="s">
        <v>6</v>
      </c>
      <c r="D6" s="11">
        <v>8</v>
      </c>
      <c r="E6" s="5"/>
      <c r="F6" s="5"/>
    </row>
    <row r="7" spans="1:9" x14ac:dyDescent="0.25">
      <c r="C7" s="5"/>
      <c r="D7" s="5"/>
      <c r="E7" s="5"/>
      <c r="F7" s="5"/>
    </row>
    <row r="8" spans="1:9" x14ac:dyDescent="0.25">
      <c r="C8" s="5"/>
      <c r="D8" s="5"/>
      <c r="E8" s="5"/>
      <c r="F8" s="5"/>
    </row>
    <row r="9" spans="1:9" ht="31.5" x14ac:dyDescent="0.25">
      <c r="C9" s="5" t="s">
        <v>0</v>
      </c>
      <c r="D9" s="5" t="s">
        <v>18</v>
      </c>
      <c r="E9" s="16" t="s">
        <v>7</v>
      </c>
      <c r="F9" s="16" t="s">
        <v>20</v>
      </c>
    </row>
    <row r="10" spans="1:9" x14ac:dyDescent="0.25">
      <c r="A10" s="6"/>
      <c r="D10" s="5"/>
      <c r="E10" s="22"/>
      <c r="F10" s="5"/>
    </row>
    <row r="11" spans="1:9" x14ac:dyDescent="0.25">
      <c r="C11" s="15">
        <v>223</v>
      </c>
      <c r="D11" s="1">
        <v>10.119999999999999</v>
      </c>
      <c r="E11" s="24">
        <f>(D11-$D$3)/$D$4</f>
        <v>-0.18190809148839937</v>
      </c>
      <c r="F11" s="8">
        <f t="shared" ref="F11:F14" si="0">(D11-D$2)</f>
        <v>1.9512964831230661E-2</v>
      </c>
      <c r="H11" s="13">
        <f t="shared" ref="H11:H14" si="1">(100+F11)/100</f>
        <v>1.0001951296483123</v>
      </c>
      <c r="I11" s="20">
        <f t="shared" ref="I11:I18" si="2">1+($D$3-$D$2)/100</f>
        <v>1.0006353937975867</v>
      </c>
    </row>
    <row r="12" spans="1:9" x14ac:dyDescent="0.25">
      <c r="C12" s="15">
        <v>225</v>
      </c>
      <c r="D12" s="1">
        <v>10.220000000000001</v>
      </c>
      <c r="E12" s="24">
        <f t="shared" ref="E12:E14" si="3">(D12-$D$3)/$D$4</f>
        <v>0.23127134133215799</v>
      </c>
      <c r="F12" s="8">
        <f t="shared" si="0"/>
        <v>0.11951296483123208</v>
      </c>
      <c r="H12" s="13">
        <f t="shared" si="1"/>
        <v>1.0011951296483124</v>
      </c>
      <c r="I12" s="20">
        <f t="shared" si="2"/>
        <v>1.0006353937975867</v>
      </c>
    </row>
    <row r="13" spans="1:9" x14ac:dyDescent="0.25">
      <c r="C13" s="15">
        <v>295</v>
      </c>
      <c r="D13" s="1">
        <v>10.34</v>
      </c>
      <c r="E13" s="24">
        <f t="shared" si="3"/>
        <v>0.7270866607168166</v>
      </c>
      <c r="F13" s="8">
        <f t="shared" si="0"/>
        <v>0.2395129648312313</v>
      </c>
      <c r="H13" s="13">
        <f t="shared" si="1"/>
        <v>1.0023951296483125</v>
      </c>
      <c r="I13" s="20">
        <f t="shared" si="2"/>
        <v>1.0006353937975867</v>
      </c>
    </row>
    <row r="14" spans="1:9" x14ac:dyDescent="0.25">
      <c r="A14" s="8"/>
      <c r="C14" s="15">
        <v>339</v>
      </c>
      <c r="D14" s="1">
        <v>10.24</v>
      </c>
      <c r="E14" s="24">
        <f t="shared" si="3"/>
        <v>0.31390722789626652</v>
      </c>
      <c r="F14" s="8">
        <f t="shared" si="0"/>
        <v>0.13951296483123166</v>
      </c>
      <c r="H14" s="13">
        <f t="shared" si="1"/>
        <v>1.0013951296483123</v>
      </c>
      <c r="I14" s="20">
        <f t="shared" si="2"/>
        <v>1.0006353937975867</v>
      </c>
    </row>
    <row r="15" spans="1:9" x14ac:dyDescent="0.25">
      <c r="C15" s="15">
        <v>509</v>
      </c>
      <c r="D15" s="2">
        <v>10.050000000000001</v>
      </c>
      <c r="E15" s="24">
        <f t="shared" ref="E15:E18" si="4">(D15-$D$3)/$D$4</f>
        <v>-0.47113369446277925</v>
      </c>
      <c r="F15" s="8">
        <f t="shared" ref="F15:F18" si="5">(D15-D$2)</f>
        <v>-5.0487035168767846E-2</v>
      </c>
      <c r="H15" s="13">
        <f t="shared" ref="H15:H18" si="6">(100+F15)/100</f>
        <v>0.99949512964831233</v>
      </c>
      <c r="I15" s="20">
        <f t="shared" si="2"/>
        <v>1.0006353937975867</v>
      </c>
    </row>
    <row r="16" spans="1:9" x14ac:dyDescent="0.25">
      <c r="C16" s="15">
        <v>591</v>
      </c>
      <c r="D16" s="2">
        <v>10.32</v>
      </c>
      <c r="E16" s="24">
        <f t="shared" si="4"/>
        <v>0.64445077415270802</v>
      </c>
      <c r="F16" s="8">
        <f t="shared" si="5"/>
        <v>0.21951296483123173</v>
      </c>
      <c r="H16" s="13">
        <f t="shared" si="6"/>
        <v>1.0021951296483125</v>
      </c>
      <c r="I16" s="20">
        <f t="shared" si="2"/>
        <v>1.0006353937975867</v>
      </c>
    </row>
    <row r="17" spans="3:9" x14ac:dyDescent="0.25">
      <c r="C17" s="15">
        <v>744</v>
      </c>
      <c r="D17" s="2">
        <v>10.1</v>
      </c>
      <c r="E17" s="24">
        <f t="shared" si="4"/>
        <v>-0.2645439780525079</v>
      </c>
      <c r="F17" s="8">
        <f t="shared" si="5"/>
        <v>-4.8703516876891229E-4</v>
      </c>
      <c r="H17" s="13">
        <f t="shared" si="6"/>
        <v>0.99999512964831228</v>
      </c>
      <c r="I17" s="20">
        <f t="shared" si="2"/>
        <v>1.0006353937975867</v>
      </c>
    </row>
    <row r="18" spans="3:9" x14ac:dyDescent="0.25">
      <c r="C18" s="15">
        <v>928</v>
      </c>
      <c r="D18" s="2">
        <v>9.81</v>
      </c>
      <c r="E18" s="24">
        <f t="shared" si="4"/>
        <v>-1.4627643332321036</v>
      </c>
      <c r="F18" s="8">
        <f t="shared" si="5"/>
        <v>-0.29048703516876806</v>
      </c>
      <c r="H18" s="13">
        <f t="shared" si="6"/>
        <v>0.99709512964831237</v>
      </c>
      <c r="I18" s="20">
        <f t="shared" si="2"/>
        <v>1.0006353937975867</v>
      </c>
    </row>
  </sheetData>
  <sheetProtection password="DC07" sheet="1" objects="1" scenarios="1" selectLockedCells="1" selectUnlockedCells="1"/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9"/>
  <sheetViews>
    <sheetView zoomScale="80" zoomScaleNormal="80" workbookViewId="0">
      <selection activeCell="E11" sqref="E11:E18"/>
    </sheetView>
  </sheetViews>
  <sheetFormatPr defaultRowHeight="15.75" x14ac:dyDescent="0.25"/>
  <cols>
    <col min="1" max="2" width="8.7109375" style="2" customWidth="1"/>
    <col min="3" max="3" width="23.85546875" style="2" customWidth="1"/>
    <col min="4" max="4" width="10.5703125" style="2" bestFit="1" customWidth="1"/>
    <col min="5" max="5" width="13" style="2" bestFit="1" customWidth="1"/>
    <col min="6" max="6" width="17" style="2" bestFit="1" customWidth="1"/>
    <col min="7" max="7" width="9.140625" style="2"/>
    <col min="8" max="8" width="14.85546875" style="2" bestFit="1" customWidth="1"/>
    <col min="9" max="16384" width="9.140625" style="2"/>
  </cols>
  <sheetData>
    <row r="1" spans="1:9" x14ac:dyDescent="0.25">
      <c r="C1" s="9" t="s">
        <v>5</v>
      </c>
      <c r="D1" s="12" t="s">
        <v>32</v>
      </c>
      <c r="E1" s="12"/>
      <c r="F1" s="3"/>
    </row>
    <row r="2" spans="1:9" ht="18" x14ac:dyDescent="0.25">
      <c r="C2" s="4" t="s">
        <v>3</v>
      </c>
      <c r="D2" s="10" t="s">
        <v>38</v>
      </c>
      <c r="E2" s="2" t="s">
        <v>4</v>
      </c>
    </row>
    <row r="3" spans="1:9" ht="18" x14ac:dyDescent="0.25">
      <c r="C3" s="4" t="s">
        <v>29</v>
      </c>
      <c r="D3" s="10" t="s">
        <v>46</v>
      </c>
      <c r="E3" s="2" t="s">
        <v>4</v>
      </c>
      <c r="F3" s="5"/>
    </row>
    <row r="4" spans="1:9" ht="18" x14ac:dyDescent="0.25">
      <c r="C4" s="4" t="s">
        <v>30</v>
      </c>
      <c r="D4" s="10" t="s">
        <v>47</v>
      </c>
      <c r="E4" s="2" t="s">
        <v>4</v>
      </c>
      <c r="F4" s="5"/>
    </row>
    <row r="5" spans="1:9" x14ac:dyDescent="0.25">
      <c r="C5" s="4" t="s">
        <v>31</v>
      </c>
      <c r="D5" s="17">
        <f>(D4/D3)*100</f>
        <v>5.7474477394263497</v>
      </c>
      <c r="E5" s="2" t="s">
        <v>2</v>
      </c>
      <c r="F5" s="5"/>
    </row>
    <row r="6" spans="1:9" x14ac:dyDescent="0.25">
      <c r="C6" s="4" t="s">
        <v>6</v>
      </c>
      <c r="D6" s="11">
        <v>8</v>
      </c>
      <c r="E6" s="5"/>
      <c r="F6" s="5"/>
    </row>
    <row r="7" spans="1:9" x14ac:dyDescent="0.25">
      <c r="C7" s="5"/>
      <c r="D7" s="5"/>
      <c r="E7" s="5"/>
      <c r="F7" s="5"/>
    </row>
    <row r="8" spans="1:9" x14ac:dyDescent="0.25">
      <c r="C8" s="5"/>
      <c r="D8" s="5"/>
      <c r="E8" s="5"/>
      <c r="F8" s="5"/>
    </row>
    <row r="9" spans="1:9" ht="31.5" x14ac:dyDescent="0.25">
      <c r="C9" s="5" t="s">
        <v>0</v>
      </c>
      <c r="D9" s="5" t="s">
        <v>18</v>
      </c>
      <c r="E9" s="16" t="s">
        <v>7</v>
      </c>
      <c r="F9" s="16" t="s">
        <v>8</v>
      </c>
    </row>
    <row r="10" spans="1:9" x14ac:dyDescent="0.25">
      <c r="A10" s="6"/>
      <c r="D10" s="5"/>
      <c r="E10" s="22"/>
      <c r="F10" s="5"/>
      <c r="H10" s="2" t="s">
        <v>36</v>
      </c>
      <c r="I10" s="2" t="s">
        <v>37</v>
      </c>
    </row>
    <row r="11" spans="1:9" x14ac:dyDescent="0.25">
      <c r="C11" s="15">
        <v>223</v>
      </c>
      <c r="D11" s="27">
        <v>86.5</v>
      </c>
      <c r="E11" s="30">
        <v>0.86</v>
      </c>
      <c r="F11" s="15">
        <f t="shared" ref="F11:F14" si="0">((D11-D$2)/D$2)*100</f>
        <v>5.513539887777501</v>
      </c>
      <c r="H11" s="13">
        <f t="shared" ref="H11:H14" si="1">(100+F11)/100</f>
        <v>1.055135398877775</v>
      </c>
      <c r="I11" s="2">
        <f t="shared" ref="I11:I18" si="2">1+($D$3-$D$2)/$D$2</f>
        <v>1.0036594291290559</v>
      </c>
    </row>
    <row r="12" spans="1:9" x14ac:dyDescent="0.25">
      <c r="C12" s="15">
        <v>225</v>
      </c>
      <c r="D12" s="27">
        <v>84.4</v>
      </c>
      <c r="E12" s="30">
        <v>0.43</v>
      </c>
      <c r="F12" s="15">
        <f t="shared" si="0"/>
        <v>2.9519394974384014</v>
      </c>
      <c r="H12" s="13">
        <f t="shared" si="1"/>
        <v>1.0295193949743839</v>
      </c>
      <c r="I12" s="2">
        <f t="shared" si="2"/>
        <v>1.0036594291290559</v>
      </c>
    </row>
    <row r="13" spans="1:9" x14ac:dyDescent="0.25">
      <c r="C13" s="15">
        <v>295</v>
      </c>
      <c r="D13" s="27">
        <v>83.8</v>
      </c>
      <c r="E13" s="30">
        <v>0.31</v>
      </c>
      <c r="F13" s="15">
        <f t="shared" si="0"/>
        <v>2.2200536716272179</v>
      </c>
      <c r="H13" s="13">
        <f t="shared" si="1"/>
        <v>1.0222005367162721</v>
      </c>
      <c r="I13" s="2">
        <f t="shared" si="2"/>
        <v>1.0036594291290559</v>
      </c>
    </row>
    <row r="14" spans="1:9" x14ac:dyDescent="0.25">
      <c r="A14" s="8"/>
      <c r="C14" s="15">
        <v>339</v>
      </c>
      <c r="D14" s="27">
        <v>75.5</v>
      </c>
      <c r="E14" s="30">
        <v>-1.38</v>
      </c>
      <c r="F14" s="15">
        <f t="shared" si="0"/>
        <v>-7.9043669187606778</v>
      </c>
      <c r="H14" s="13">
        <f t="shared" si="1"/>
        <v>0.92095633081239325</v>
      </c>
      <c r="I14" s="2">
        <f t="shared" si="2"/>
        <v>1.0036594291290559</v>
      </c>
    </row>
    <row r="15" spans="1:9" x14ac:dyDescent="0.25">
      <c r="C15" s="15">
        <v>509</v>
      </c>
      <c r="D15" s="27">
        <v>83.6</v>
      </c>
      <c r="E15" s="30">
        <v>0.27</v>
      </c>
      <c r="F15" s="15">
        <f t="shared" ref="F15:F18" si="3">((D15-D$2)/D$2)*100</f>
        <v>1.9760917296901566</v>
      </c>
      <c r="H15" s="13">
        <f t="shared" ref="H15:H18" si="4">(100+F15)/100</f>
        <v>1.0197609172969015</v>
      </c>
      <c r="I15" s="2">
        <f t="shared" si="2"/>
        <v>1.0036594291290559</v>
      </c>
    </row>
    <row r="16" spans="1:9" x14ac:dyDescent="0.25">
      <c r="C16" s="15">
        <v>591</v>
      </c>
      <c r="D16" s="27">
        <v>77.5</v>
      </c>
      <c r="E16" s="30">
        <v>-0.98</v>
      </c>
      <c r="F16" s="15">
        <f t="shared" si="3"/>
        <v>-5.4647474993901</v>
      </c>
      <c r="H16" s="13">
        <f t="shared" si="4"/>
        <v>0.94535252500609901</v>
      </c>
      <c r="I16" s="2">
        <f t="shared" si="2"/>
        <v>1.0036594291290559</v>
      </c>
    </row>
    <row r="17" spans="3:9" x14ac:dyDescent="0.25">
      <c r="C17" s="15">
        <v>744</v>
      </c>
      <c r="D17" s="27">
        <v>86.9</v>
      </c>
      <c r="E17" s="30">
        <v>0.94</v>
      </c>
      <c r="F17" s="15">
        <f t="shared" si="3"/>
        <v>6.0014637716516246</v>
      </c>
      <c r="H17" s="13">
        <f t="shared" si="4"/>
        <v>1.0600146377165163</v>
      </c>
      <c r="I17" s="2">
        <f t="shared" si="2"/>
        <v>1.0036594291290559</v>
      </c>
    </row>
    <row r="18" spans="3:9" x14ac:dyDescent="0.25">
      <c r="C18" s="15">
        <v>928</v>
      </c>
      <c r="D18" s="27">
        <v>80</v>
      </c>
      <c r="E18" s="30">
        <v>-0.47</v>
      </c>
      <c r="F18" s="15">
        <f t="shared" si="3"/>
        <v>-2.4152232251768773</v>
      </c>
      <c r="H18" s="13">
        <f t="shared" si="4"/>
        <v>0.97584776774823123</v>
      </c>
      <c r="I18" s="2">
        <f t="shared" si="2"/>
        <v>1.0036594291290559</v>
      </c>
    </row>
    <row r="19" spans="3:9" x14ac:dyDescent="0.25">
      <c r="E19" s="1"/>
    </row>
  </sheetData>
  <sheetProtection password="DC07" sheet="1" objects="1" scenarios="1" selectLockedCells="1" selectUnlockedCells="1"/>
  <pageMargins left="0.7" right="0.7" top="0.75" bottom="0.75" header="0.3" footer="0.3"/>
  <pageSetup paperSize="9" scale="56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I18"/>
  <sheetViews>
    <sheetView zoomScale="80" zoomScaleNormal="80" workbookViewId="0"/>
  </sheetViews>
  <sheetFormatPr defaultRowHeight="15.75" x14ac:dyDescent="0.25"/>
  <cols>
    <col min="1" max="2" width="8.7109375" style="2" customWidth="1"/>
    <col min="3" max="3" width="23.85546875" style="2" customWidth="1"/>
    <col min="4" max="4" width="10.5703125" style="2" bestFit="1" customWidth="1"/>
    <col min="5" max="5" width="13" style="2" bestFit="1" customWidth="1"/>
    <col min="6" max="6" width="17.42578125" style="2" bestFit="1" customWidth="1"/>
    <col min="7" max="7" width="9.140625" style="2"/>
    <col min="8" max="8" width="14.85546875" style="2" bestFit="1" customWidth="1"/>
    <col min="9" max="16384" width="9.140625" style="2"/>
  </cols>
  <sheetData>
    <row r="1" spans="1:9" x14ac:dyDescent="0.25">
      <c r="C1" s="9" t="s">
        <v>5</v>
      </c>
      <c r="D1" s="12" t="s">
        <v>24</v>
      </c>
      <c r="E1" s="12"/>
      <c r="F1" s="3"/>
    </row>
    <row r="2" spans="1:9" x14ac:dyDescent="0.25">
      <c r="C2" s="4" t="s">
        <v>3</v>
      </c>
      <c r="D2" s="10">
        <v>10.147560193142287</v>
      </c>
      <c r="E2" s="2" t="s">
        <v>17</v>
      </c>
    </row>
    <row r="3" spans="1:9" x14ac:dyDescent="0.25">
      <c r="C3" s="4" t="s">
        <v>29</v>
      </c>
      <c r="D3" s="10">
        <v>10.183131727730247</v>
      </c>
      <c r="E3" s="2" t="s">
        <v>17</v>
      </c>
      <c r="F3" s="5"/>
    </row>
    <row r="4" spans="1:9" x14ac:dyDescent="0.25">
      <c r="C4" s="4" t="s">
        <v>30</v>
      </c>
      <c r="D4" s="10">
        <v>0.23824520000085331</v>
      </c>
      <c r="E4" s="2" t="s">
        <v>17</v>
      </c>
      <c r="F4" s="5"/>
    </row>
    <row r="5" spans="1:9" x14ac:dyDescent="0.25">
      <c r="C5" s="4" t="s">
        <v>31</v>
      </c>
      <c r="D5" s="23">
        <f>(D4/D3)*100</f>
        <v>2.3396063840760761</v>
      </c>
      <c r="E5" s="2" t="s">
        <v>2</v>
      </c>
      <c r="F5" s="5"/>
    </row>
    <row r="6" spans="1:9" x14ac:dyDescent="0.25">
      <c r="C6" s="4" t="s">
        <v>6</v>
      </c>
      <c r="D6" s="11">
        <v>8</v>
      </c>
      <c r="E6" s="5"/>
      <c r="F6" s="5"/>
    </row>
    <row r="7" spans="1:9" x14ac:dyDescent="0.25">
      <c r="C7" s="5"/>
      <c r="D7" s="5"/>
      <c r="E7" s="5"/>
      <c r="F7" s="5"/>
    </row>
    <row r="8" spans="1:9" x14ac:dyDescent="0.25">
      <c r="C8" s="5"/>
      <c r="D8" s="5"/>
      <c r="E8" s="5"/>
      <c r="F8" s="5"/>
    </row>
    <row r="9" spans="1:9" ht="31.5" x14ac:dyDescent="0.25">
      <c r="C9" s="5" t="s">
        <v>0</v>
      </c>
      <c r="D9" s="5" t="s">
        <v>18</v>
      </c>
      <c r="E9" s="16" t="s">
        <v>7</v>
      </c>
      <c r="F9" s="16" t="s">
        <v>20</v>
      </c>
    </row>
    <row r="10" spans="1:9" x14ac:dyDescent="0.25">
      <c r="A10" s="6"/>
      <c r="D10" s="5"/>
      <c r="E10" s="22"/>
      <c r="F10" s="5"/>
    </row>
    <row r="11" spans="1:9" x14ac:dyDescent="0.25">
      <c r="C11" s="15">
        <v>223</v>
      </c>
      <c r="D11" s="1">
        <v>10.119999999999999</v>
      </c>
      <c r="E11" s="24">
        <f>(D11-$D$3)/$D$4</f>
        <v>-0.26498635745870963</v>
      </c>
      <c r="F11" s="8">
        <f t="shared" ref="F11:F14" si="0">(D11-D$2)</f>
        <v>-2.7560193142287304E-2</v>
      </c>
      <c r="H11" s="13">
        <f>(100+F11)/100</f>
        <v>0.99972439806857705</v>
      </c>
      <c r="I11" s="20">
        <f t="shared" ref="I11:I18" si="1">1+($D$3-$D$2)/100</f>
        <v>1.0003557153458795</v>
      </c>
    </row>
    <row r="12" spans="1:9" x14ac:dyDescent="0.25">
      <c r="C12" s="15">
        <v>225</v>
      </c>
      <c r="D12" s="1">
        <v>10.25</v>
      </c>
      <c r="E12" s="24">
        <f t="shared" ref="E12:E14" si="2">(D12-$D$3)/$D$4</f>
        <v>0.28066996636034386</v>
      </c>
      <c r="F12" s="8">
        <f t="shared" si="0"/>
        <v>0.10243980685771348</v>
      </c>
      <c r="H12" s="13">
        <f t="shared" ref="H12:H14" si="3">(100+F12)/100</f>
        <v>1.0010243980685771</v>
      </c>
      <c r="I12" s="20">
        <f t="shared" si="1"/>
        <v>1.0003557153458795</v>
      </c>
    </row>
    <row r="13" spans="1:9" x14ac:dyDescent="0.25">
      <c r="C13" s="15">
        <v>295</v>
      </c>
      <c r="D13" s="1">
        <v>10.32</v>
      </c>
      <c r="E13" s="24">
        <f t="shared" si="2"/>
        <v>0.57448490995521828</v>
      </c>
      <c r="F13" s="8">
        <f t="shared" si="0"/>
        <v>0.17243980685771376</v>
      </c>
      <c r="H13" s="13">
        <f t="shared" si="3"/>
        <v>1.001724398068577</v>
      </c>
      <c r="I13" s="20">
        <f t="shared" si="1"/>
        <v>1.0003557153458795</v>
      </c>
    </row>
    <row r="14" spans="1:9" x14ac:dyDescent="0.25">
      <c r="A14" s="8"/>
      <c r="C14" s="15">
        <v>339</v>
      </c>
      <c r="D14" s="1">
        <v>10.27</v>
      </c>
      <c r="E14" s="24">
        <f t="shared" si="2"/>
        <v>0.3646170931017344</v>
      </c>
      <c r="F14" s="8">
        <f t="shared" si="0"/>
        <v>0.12243980685771305</v>
      </c>
      <c r="H14" s="13">
        <f t="shared" si="3"/>
        <v>1.0012243980685771</v>
      </c>
      <c r="I14" s="20">
        <f t="shared" si="1"/>
        <v>1.0003557153458795</v>
      </c>
    </row>
    <row r="15" spans="1:9" x14ac:dyDescent="0.25">
      <c r="C15" s="15">
        <v>509</v>
      </c>
      <c r="D15" s="2">
        <v>10.08</v>
      </c>
      <c r="E15" s="24">
        <f t="shared" ref="E15:E18" si="4">(D15-$D$3)/$D$4</f>
        <v>-0.43288061094149077</v>
      </c>
      <c r="F15" s="8">
        <f t="shared" ref="F15:F18" si="5">(D15-D$2)</f>
        <v>-6.7560193142286451E-2</v>
      </c>
      <c r="H15" s="13">
        <f t="shared" ref="H15:H18" si="6">(100+F15)/100</f>
        <v>0.9993243980685772</v>
      </c>
      <c r="I15" s="20">
        <f t="shared" si="1"/>
        <v>1.0003557153458795</v>
      </c>
    </row>
    <row r="16" spans="1:9" x14ac:dyDescent="0.25">
      <c r="C16" s="15">
        <v>591</v>
      </c>
      <c r="D16" s="2">
        <v>10.36</v>
      </c>
      <c r="E16" s="24">
        <f t="shared" si="4"/>
        <v>0.74237916343799937</v>
      </c>
      <c r="F16" s="8">
        <f t="shared" si="5"/>
        <v>0.21243980685771291</v>
      </c>
      <c r="H16" s="13">
        <f t="shared" si="6"/>
        <v>1.0021243980685772</v>
      </c>
      <c r="I16" s="20">
        <f t="shared" si="1"/>
        <v>1.0003557153458795</v>
      </c>
    </row>
    <row r="17" spans="3:9" x14ac:dyDescent="0.25">
      <c r="C17" s="15">
        <v>744</v>
      </c>
      <c r="D17" s="2">
        <v>10.119999999999999</v>
      </c>
      <c r="E17" s="24">
        <f t="shared" si="4"/>
        <v>-0.26498635745870963</v>
      </c>
      <c r="F17" s="8">
        <f t="shared" si="5"/>
        <v>-2.7560193142287304E-2</v>
      </c>
      <c r="H17" s="13">
        <f t="shared" si="6"/>
        <v>0.99972439806857705</v>
      </c>
      <c r="I17" s="20">
        <f t="shared" si="1"/>
        <v>1.0003557153458795</v>
      </c>
    </row>
    <row r="18" spans="3:9" x14ac:dyDescent="0.25">
      <c r="C18" s="15">
        <v>928</v>
      </c>
      <c r="D18" s="2">
        <v>9.23</v>
      </c>
      <c r="E18" s="26">
        <f t="shared" si="4"/>
        <v>-4.0006334974506643</v>
      </c>
      <c r="F18" s="8">
        <f t="shared" si="5"/>
        <v>-0.9175601931422861</v>
      </c>
      <c r="H18" s="13">
        <f t="shared" si="6"/>
        <v>0.99082439806857703</v>
      </c>
      <c r="I18" s="20">
        <f t="shared" si="1"/>
        <v>1.0003557153458795</v>
      </c>
    </row>
  </sheetData>
  <sheetProtection password="DC07" sheet="1" objects="1" scenarios="1" selectLockedCells="1" selectUnlockedCells="1"/>
  <pageMargins left="0.7" right="0.7" top="0.75" bottom="0.75" header="0.3" footer="0.3"/>
  <pageSetup paperSize="9" scale="56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I18"/>
  <sheetViews>
    <sheetView zoomScale="80" zoomScaleNormal="80" workbookViewId="0"/>
  </sheetViews>
  <sheetFormatPr defaultRowHeight="15.75" x14ac:dyDescent="0.25"/>
  <cols>
    <col min="1" max="2" width="8.7109375" style="2" customWidth="1"/>
    <col min="3" max="3" width="23.85546875" style="2" customWidth="1"/>
    <col min="4" max="4" width="10.5703125" style="2" bestFit="1" customWidth="1"/>
    <col min="5" max="5" width="13" style="2" bestFit="1" customWidth="1"/>
    <col min="6" max="6" width="17.42578125" style="2" bestFit="1" customWidth="1"/>
    <col min="7" max="7" width="9.140625" style="2"/>
    <col min="8" max="8" width="14.85546875" style="2" bestFit="1" customWidth="1"/>
    <col min="9" max="16384" width="9.140625" style="2"/>
  </cols>
  <sheetData>
    <row r="1" spans="1:9" x14ac:dyDescent="0.25">
      <c r="C1" s="9" t="s">
        <v>5</v>
      </c>
      <c r="D1" s="12" t="s">
        <v>19</v>
      </c>
      <c r="E1" s="12"/>
      <c r="F1" s="3"/>
    </row>
    <row r="2" spans="1:9" x14ac:dyDescent="0.25">
      <c r="C2" s="4" t="s">
        <v>3</v>
      </c>
      <c r="D2" s="10">
        <v>3.9629151068711499</v>
      </c>
      <c r="E2" s="2" t="s">
        <v>17</v>
      </c>
    </row>
    <row r="3" spans="1:9" x14ac:dyDescent="0.25">
      <c r="C3" s="4" t="s">
        <v>29</v>
      </c>
      <c r="D3" s="10">
        <v>3.9</v>
      </c>
      <c r="E3" s="2" t="s">
        <v>17</v>
      </c>
      <c r="F3" s="5"/>
    </row>
    <row r="4" spans="1:9" x14ac:dyDescent="0.25">
      <c r="C4" s="4" t="s">
        <v>30</v>
      </c>
      <c r="D4" s="10">
        <v>0.16416444072941011</v>
      </c>
      <c r="E4" s="2" t="s">
        <v>17</v>
      </c>
      <c r="F4" s="5"/>
    </row>
    <row r="5" spans="1:9" x14ac:dyDescent="0.25">
      <c r="C5" s="4" t="s">
        <v>31</v>
      </c>
      <c r="D5" s="23">
        <f>(D4/D3)*100</f>
        <v>4.2093446340874392</v>
      </c>
      <c r="E5" s="2" t="s">
        <v>2</v>
      </c>
      <c r="F5" s="5"/>
    </row>
    <row r="6" spans="1:9" x14ac:dyDescent="0.25">
      <c r="C6" s="4" t="s">
        <v>6</v>
      </c>
      <c r="D6" s="11">
        <v>8</v>
      </c>
      <c r="E6" s="5"/>
      <c r="F6" s="5"/>
    </row>
    <row r="7" spans="1:9" x14ac:dyDescent="0.25">
      <c r="C7" s="5"/>
      <c r="D7" s="5"/>
      <c r="E7" s="5"/>
      <c r="F7" s="5"/>
    </row>
    <row r="8" spans="1:9" x14ac:dyDescent="0.25">
      <c r="C8" s="5"/>
      <c r="D8" s="5"/>
      <c r="E8" s="5"/>
      <c r="F8" s="5"/>
    </row>
    <row r="9" spans="1:9" ht="31.5" x14ac:dyDescent="0.25">
      <c r="C9" s="5" t="s">
        <v>0</v>
      </c>
      <c r="D9" s="5" t="s">
        <v>18</v>
      </c>
      <c r="E9" s="16" t="s">
        <v>7</v>
      </c>
      <c r="F9" s="16" t="s">
        <v>20</v>
      </c>
    </row>
    <row r="10" spans="1:9" x14ac:dyDescent="0.25">
      <c r="A10" s="6"/>
      <c r="D10" s="5"/>
      <c r="E10" s="22"/>
      <c r="F10" s="5"/>
    </row>
    <row r="11" spans="1:9" x14ac:dyDescent="0.25">
      <c r="C11" s="15">
        <v>223</v>
      </c>
      <c r="D11" s="1">
        <v>3.9</v>
      </c>
      <c r="E11" s="24">
        <f>(D11-$D$3)/$D$4</f>
        <v>0</v>
      </c>
      <c r="F11" s="8">
        <f t="shared" ref="F11:F14" si="0">(D11-D$2)</f>
        <v>-6.2915106871149984E-2</v>
      </c>
      <c r="H11" s="13">
        <f>(100+F11)/100</f>
        <v>0.99937084893128858</v>
      </c>
      <c r="I11" s="20">
        <f t="shared" ref="I11:I18" si="1">1+($D$3-$D$2)/100</f>
        <v>0.99937084893128847</v>
      </c>
    </row>
    <row r="12" spans="1:9" x14ac:dyDescent="0.25">
      <c r="C12" s="15">
        <v>225</v>
      </c>
      <c r="D12" s="1">
        <v>3.96</v>
      </c>
      <c r="E12" s="24">
        <f t="shared" ref="E12:E14" si="2">(D12-$D$3)/$D$4</f>
        <v>0.36548718914650458</v>
      </c>
      <c r="F12" s="8">
        <f t="shared" si="0"/>
        <v>-2.9151068711499306E-3</v>
      </c>
      <c r="H12" s="13">
        <f t="shared" ref="H12:H14" si="3">(100+F12)/100</f>
        <v>0.99997084893128863</v>
      </c>
      <c r="I12" s="20">
        <f t="shared" si="1"/>
        <v>0.99937084893128847</v>
      </c>
    </row>
    <row r="13" spans="1:9" x14ac:dyDescent="0.25">
      <c r="C13" s="15">
        <v>295</v>
      </c>
      <c r="D13" s="1">
        <v>3.91</v>
      </c>
      <c r="E13" s="24">
        <f t="shared" si="2"/>
        <v>6.091453152441878E-2</v>
      </c>
      <c r="F13" s="8">
        <f t="shared" si="0"/>
        <v>-5.2915106871149753E-2</v>
      </c>
      <c r="H13" s="13">
        <f t="shared" si="3"/>
        <v>0.99947084893128846</v>
      </c>
      <c r="I13" s="20">
        <f t="shared" si="1"/>
        <v>0.99937084893128847</v>
      </c>
    </row>
    <row r="14" spans="1:9" x14ac:dyDescent="0.25">
      <c r="A14" s="8"/>
      <c r="C14" s="15">
        <v>339</v>
      </c>
      <c r="D14" s="1">
        <v>3.95</v>
      </c>
      <c r="E14" s="24">
        <f t="shared" si="2"/>
        <v>0.30457265762208852</v>
      </c>
      <c r="F14" s="8">
        <f t="shared" si="0"/>
        <v>-1.2915106871149717E-2</v>
      </c>
      <c r="H14" s="13">
        <f t="shared" si="3"/>
        <v>0.99987084893128853</v>
      </c>
      <c r="I14" s="20">
        <f t="shared" si="1"/>
        <v>0.99937084893128847</v>
      </c>
    </row>
    <row r="15" spans="1:9" x14ac:dyDescent="0.25">
      <c r="C15" s="15">
        <v>509</v>
      </c>
      <c r="D15" s="2">
        <v>3.76</v>
      </c>
      <c r="E15" s="24">
        <f t="shared" ref="E15:E18" si="4">(D15-$D$3)/$D$4</f>
        <v>-0.85280344134184405</v>
      </c>
      <c r="F15" s="8">
        <f t="shared" ref="F15:F18" si="5">(D15-D$2)</f>
        <v>-0.20291510687115011</v>
      </c>
      <c r="H15" s="13">
        <f t="shared" ref="H15:H18" si="6">(100+F15)/100</f>
        <v>0.99797084893128851</v>
      </c>
      <c r="I15" s="20">
        <f t="shared" si="1"/>
        <v>0.99937084893128847</v>
      </c>
    </row>
    <row r="16" spans="1:9" x14ac:dyDescent="0.25">
      <c r="C16" s="15">
        <v>591</v>
      </c>
      <c r="D16" s="2">
        <v>4.05</v>
      </c>
      <c r="E16" s="24">
        <f t="shared" si="4"/>
        <v>0.91371797286626011</v>
      </c>
      <c r="F16" s="8">
        <f t="shared" si="5"/>
        <v>8.7084893128849927E-2</v>
      </c>
      <c r="H16" s="13">
        <f t="shared" si="6"/>
        <v>1.0008708489312885</v>
      </c>
      <c r="I16" s="20">
        <f t="shared" si="1"/>
        <v>0.99937084893128847</v>
      </c>
    </row>
    <row r="17" spans="3:9" x14ac:dyDescent="0.25">
      <c r="C17" s="15">
        <v>744</v>
      </c>
      <c r="D17" s="2">
        <v>3.77</v>
      </c>
      <c r="E17" s="24">
        <f t="shared" si="4"/>
        <v>-0.79188890981742521</v>
      </c>
      <c r="F17" s="8">
        <f t="shared" si="5"/>
        <v>-0.19291510687114988</v>
      </c>
      <c r="H17" s="13">
        <f t="shared" si="6"/>
        <v>0.9980708489312885</v>
      </c>
      <c r="I17" s="20">
        <f t="shared" si="1"/>
        <v>0.99937084893128847</v>
      </c>
    </row>
    <row r="18" spans="3:9" x14ac:dyDescent="0.25">
      <c r="C18" s="15">
        <v>928</v>
      </c>
      <c r="D18" s="2">
        <v>3.9</v>
      </c>
      <c r="E18" s="24">
        <f t="shared" si="4"/>
        <v>0</v>
      </c>
      <c r="F18" s="8">
        <f t="shared" si="5"/>
        <v>-6.2915106871149984E-2</v>
      </c>
      <c r="H18" s="13">
        <f t="shared" si="6"/>
        <v>0.99937084893128858</v>
      </c>
      <c r="I18" s="20">
        <f t="shared" si="1"/>
        <v>0.99937084893128847</v>
      </c>
    </row>
  </sheetData>
  <sheetProtection password="DC07" sheet="1" objects="1" scenarios="1" selectLockedCells="1" selectUnlockedCells="1"/>
  <pageMargins left="0.7" right="0.7" top="0.75" bottom="0.75" header="0.3" footer="0.3"/>
  <pageSetup paperSize="9" scale="56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I18"/>
  <sheetViews>
    <sheetView zoomScale="80" zoomScaleNormal="80" workbookViewId="0"/>
  </sheetViews>
  <sheetFormatPr defaultRowHeight="15.75" x14ac:dyDescent="0.25"/>
  <cols>
    <col min="1" max="2" width="8.7109375" style="2" customWidth="1"/>
    <col min="3" max="3" width="23.85546875" style="2" customWidth="1"/>
    <col min="4" max="4" width="10.5703125" style="2" bestFit="1" customWidth="1"/>
    <col min="5" max="5" width="13" style="2" bestFit="1" customWidth="1"/>
    <col min="6" max="6" width="17.42578125" style="2" bestFit="1" customWidth="1"/>
    <col min="7" max="7" width="9.140625" style="2"/>
    <col min="8" max="8" width="14.85546875" style="2" bestFit="1" customWidth="1"/>
    <col min="9" max="16384" width="9.140625" style="2"/>
  </cols>
  <sheetData>
    <row r="1" spans="1:9" x14ac:dyDescent="0.25">
      <c r="C1" s="9" t="s">
        <v>5</v>
      </c>
      <c r="D1" s="12" t="s">
        <v>23</v>
      </c>
      <c r="E1" s="12"/>
      <c r="F1" s="3"/>
    </row>
    <row r="2" spans="1:9" x14ac:dyDescent="0.25">
      <c r="C2" s="4" t="s">
        <v>3</v>
      </c>
      <c r="D2" s="10">
        <v>9.4548114000649282</v>
      </c>
      <c r="E2" s="2" t="s">
        <v>17</v>
      </c>
    </row>
    <row r="3" spans="1:9" x14ac:dyDescent="0.25">
      <c r="C3" s="4" t="s">
        <v>29</v>
      </c>
      <c r="D3" s="10">
        <v>9.39</v>
      </c>
      <c r="E3" s="2" t="s">
        <v>17</v>
      </c>
      <c r="F3" s="5"/>
    </row>
    <row r="4" spans="1:9" x14ac:dyDescent="0.25">
      <c r="C4" s="4" t="s">
        <v>30</v>
      </c>
      <c r="D4" s="10">
        <v>0.25652330420451086</v>
      </c>
      <c r="E4" s="2" t="s">
        <v>17</v>
      </c>
      <c r="F4" s="5"/>
    </row>
    <row r="5" spans="1:9" x14ac:dyDescent="0.25">
      <c r="C5" s="4" t="s">
        <v>31</v>
      </c>
      <c r="D5" s="23">
        <f>(D4/D3)*100</f>
        <v>2.7318775740629482</v>
      </c>
      <c r="E5" s="2" t="s">
        <v>2</v>
      </c>
      <c r="F5" s="5"/>
    </row>
    <row r="6" spans="1:9" x14ac:dyDescent="0.25">
      <c r="C6" s="4" t="s">
        <v>6</v>
      </c>
      <c r="D6" s="11">
        <v>8</v>
      </c>
      <c r="E6" s="5"/>
      <c r="F6" s="5"/>
    </row>
    <row r="7" spans="1:9" x14ac:dyDescent="0.25">
      <c r="C7" s="5"/>
      <c r="D7" s="5"/>
      <c r="E7" s="5"/>
      <c r="F7" s="5"/>
    </row>
    <row r="8" spans="1:9" x14ac:dyDescent="0.25">
      <c r="C8" s="5"/>
      <c r="D8" s="5"/>
      <c r="E8" s="5"/>
      <c r="F8" s="5"/>
    </row>
    <row r="9" spans="1:9" ht="31.5" x14ac:dyDescent="0.25">
      <c r="C9" s="5" t="s">
        <v>0</v>
      </c>
      <c r="D9" s="5" t="s">
        <v>18</v>
      </c>
      <c r="E9" s="16" t="s">
        <v>7</v>
      </c>
      <c r="F9" s="16" t="s">
        <v>20</v>
      </c>
    </row>
    <row r="10" spans="1:9" x14ac:dyDescent="0.25">
      <c r="A10" s="6"/>
      <c r="D10" s="5"/>
      <c r="E10" s="22"/>
      <c r="F10" s="5"/>
    </row>
    <row r="11" spans="1:9" x14ac:dyDescent="0.25">
      <c r="C11" s="15">
        <v>223</v>
      </c>
      <c r="D11" s="1">
        <v>9.43</v>
      </c>
      <c r="E11" s="24">
        <f>(D11-$D$3)/$D$4</f>
        <v>0.15593125203201622</v>
      </c>
      <c r="F11" s="8">
        <f t="shared" ref="F11:F14" si="0">(D11-D$2)</f>
        <v>-2.4811400064928435E-2</v>
      </c>
      <c r="H11" s="13">
        <f>(100+F11)/100</f>
        <v>0.99975188599935061</v>
      </c>
      <c r="I11" s="20">
        <f t="shared" ref="I11:I18" si="1">1+($D$3-$D$2)/100</f>
        <v>0.99935188599935076</v>
      </c>
    </row>
    <row r="12" spans="1:9" x14ac:dyDescent="0.25">
      <c r="C12" s="15">
        <v>225</v>
      </c>
      <c r="D12" s="1">
        <v>9.5399999999999991</v>
      </c>
      <c r="E12" s="24">
        <f t="shared" ref="E12:E14" si="2">(D12-$D$3)/$D$4</f>
        <v>0.58474219512006775</v>
      </c>
      <c r="F12" s="8">
        <f t="shared" si="0"/>
        <v>8.5188599935070997E-2</v>
      </c>
      <c r="H12" s="13">
        <f t="shared" ref="H12:H14" si="3">(100+F12)/100</f>
        <v>1.0008518859993507</v>
      </c>
      <c r="I12" s="20">
        <f t="shared" si="1"/>
        <v>0.99935188599935076</v>
      </c>
    </row>
    <row r="13" spans="1:9" x14ac:dyDescent="0.25">
      <c r="C13" s="15">
        <v>295</v>
      </c>
      <c r="D13" s="1">
        <v>9.42</v>
      </c>
      <c r="E13" s="24">
        <f t="shared" si="2"/>
        <v>0.11694843902401215</v>
      </c>
      <c r="F13" s="8">
        <f t="shared" si="0"/>
        <v>-3.4811400064928222E-2</v>
      </c>
      <c r="H13" s="13">
        <f t="shared" si="3"/>
        <v>0.99965188599935073</v>
      </c>
      <c r="I13" s="20">
        <f t="shared" si="1"/>
        <v>0.99935188599935076</v>
      </c>
    </row>
    <row r="14" spans="1:9" x14ac:dyDescent="0.25">
      <c r="A14" s="8"/>
      <c r="C14" s="15">
        <v>339</v>
      </c>
      <c r="D14" s="1">
        <v>9.57</v>
      </c>
      <c r="E14" s="24">
        <f t="shared" si="2"/>
        <v>0.70169063414408683</v>
      </c>
      <c r="F14" s="8">
        <f t="shared" si="0"/>
        <v>0.11518859993507213</v>
      </c>
      <c r="H14" s="13">
        <f t="shared" si="3"/>
        <v>1.0011518859993507</v>
      </c>
      <c r="I14" s="20">
        <f t="shared" si="1"/>
        <v>0.99935188599935076</v>
      </c>
    </row>
    <row r="15" spans="1:9" x14ac:dyDescent="0.25">
      <c r="C15" s="15">
        <v>509</v>
      </c>
      <c r="D15" s="2">
        <v>9.16</v>
      </c>
      <c r="E15" s="24">
        <f t="shared" ref="E15:E18" si="4">(D15-$D$3)/$D$4</f>
        <v>-0.89660469918411401</v>
      </c>
      <c r="F15" s="8">
        <f t="shared" ref="F15:F18" si="5">(D15-D$2)</f>
        <v>-0.29481140006492801</v>
      </c>
      <c r="H15" s="13">
        <f t="shared" ref="H15:H18" si="6">(100+F15)/100</f>
        <v>0.99705188599935068</v>
      </c>
      <c r="I15" s="20">
        <f t="shared" si="1"/>
        <v>0.99935188599935076</v>
      </c>
    </row>
    <row r="16" spans="1:9" x14ac:dyDescent="0.25">
      <c r="C16" s="15">
        <v>591</v>
      </c>
      <c r="D16" s="2">
        <v>9.4700000000000006</v>
      </c>
      <c r="E16" s="24">
        <f t="shared" si="4"/>
        <v>0.31186250406403937</v>
      </c>
      <c r="F16" s="8">
        <f t="shared" si="5"/>
        <v>1.5188599935072489E-2</v>
      </c>
      <c r="H16" s="13">
        <f t="shared" si="6"/>
        <v>1.0001518859993508</v>
      </c>
      <c r="I16" s="20">
        <f t="shared" si="1"/>
        <v>0.99935188599935076</v>
      </c>
    </row>
    <row r="17" spans="3:9" x14ac:dyDescent="0.25">
      <c r="C17" s="15">
        <v>744</v>
      </c>
      <c r="D17" s="2">
        <v>9.19</v>
      </c>
      <c r="E17" s="24">
        <f t="shared" si="4"/>
        <v>-0.77965626016010181</v>
      </c>
      <c r="F17" s="8">
        <f t="shared" si="5"/>
        <v>-0.26481140006492865</v>
      </c>
      <c r="H17" s="13">
        <f t="shared" si="6"/>
        <v>0.99735188599935076</v>
      </c>
      <c r="I17" s="20">
        <f t="shared" si="1"/>
        <v>0.99935188599935076</v>
      </c>
    </row>
    <row r="18" spans="3:9" x14ac:dyDescent="0.25">
      <c r="C18" s="15">
        <v>928</v>
      </c>
      <c r="D18" s="2">
        <v>9.34</v>
      </c>
      <c r="E18" s="24">
        <f t="shared" si="4"/>
        <v>-0.1949140650400272</v>
      </c>
      <c r="F18" s="8">
        <f t="shared" si="5"/>
        <v>-0.11481140006492829</v>
      </c>
      <c r="H18" s="13">
        <f t="shared" si="6"/>
        <v>0.99885188599935082</v>
      </c>
      <c r="I18" s="20">
        <f t="shared" si="1"/>
        <v>0.99935188599935076</v>
      </c>
    </row>
  </sheetData>
  <sheetProtection password="DC07" sheet="1" objects="1" scenarios="1" selectLockedCells="1" selectUnlockedCells="1"/>
  <pageMargins left="0.7" right="0.7" top="0.75" bottom="0.75" header="0.3" footer="0.3"/>
  <pageSetup paperSize="9" scale="56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I18"/>
  <sheetViews>
    <sheetView zoomScale="80" zoomScaleNormal="80" workbookViewId="0"/>
  </sheetViews>
  <sheetFormatPr defaultRowHeight="15.75" x14ac:dyDescent="0.25"/>
  <cols>
    <col min="1" max="2" width="8.7109375" style="2" customWidth="1"/>
    <col min="3" max="3" width="23.85546875" style="2" customWidth="1"/>
    <col min="4" max="4" width="10.5703125" style="2" bestFit="1" customWidth="1"/>
    <col min="5" max="5" width="13" style="2" bestFit="1" customWidth="1"/>
    <col min="6" max="6" width="17.42578125" style="2" bestFit="1" customWidth="1"/>
    <col min="7" max="7" width="9.140625" style="2"/>
    <col min="8" max="8" width="14.85546875" style="2" bestFit="1" customWidth="1"/>
    <col min="9" max="16384" width="9.140625" style="2"/>
  </cols>
  <sheetData>
    <row r="1" spans="1:9" x14ac:dyDescent="0.25">
      <c r="C1" s="9" t="s">
        <v>5</v>
      </c>
      <c r="D1" s="12" t="s">
        <v>14</v>
      </c>
      <c r="E1" s="12"/>
      <c r="F1" s="3"/>
    </row>
    <row r="2" spans="1:9" x14ac:dyDescent="0.25">
      <c r="C2" s="4" t="s">
        <v>3</v>
      </c>
      <c r="D2" s="10">
        <v>8.3640900111655085</v>
      </c>
      <c r="E2" s="2" t="s">
        <v>17</v>
      </c>
    </row>
    <row r="3" spans="1:9" x14ac:dyDescent="0.25">
      <c r="C3" s="4" t="s">
        <v>29</v>
      </c>
      <c r="D3" s="10">
        <v>8.3162500000000001</v>
      </c>
      <c r="E3" s="2" t="s">
        <v>17</v>
      </c>
      <c r="F3" s="5"/>
    </row>
    <row r="4" spans="1:9" x14ac:dyDescent="0.25">
      <c r="C4" s="4" t="s">
        <v>30</v>
      </c>
      <c r="D4" s="10">
        <v>0.24899052835901164</v>
      </c>
      <c r="E4" s="2" t="s">
        <v>17</v>
      </c>
      <c r="F4" s="5"/>
    </row>
    <row r="5" spans="1:9" x14ac:dyDescent="0.25">
      <c r="C5" s="4" t="s">
        <v>31</v>
      </c>
      <c r="D5" s="23">
        <f>(D4/D3)*100</f>
        <v>2.9940240896920085</v>
      </c>
      <c r="E5" s="2" t="s">
        <v>2</v>
      </c>
      <c r="F5" s="5"/>
    </row>
    <row r="6" spans="1:9" x14ac:dyDescent="0.25">
      <c r="C6" s="4" t="s">
        <v>6</v>
      </c>
      <c r="D6" s="11">
        <v>8</v>
      </c>
      <c r="E6" s="5"/>
      <c r="F6" s="5"/>
    </row>
    <row r="7" spans="1:9" x14ac:dyDescent="0.25">
      <c r="C7" s="5"/>
      <c r="D7" s="5"/>
      <c r="E7" s="5"/>
      <c r="F7" s="5"/>
    </row>
    <row r="8" spans="1:9" x14ac:dyDescent="0.25">
      <c r="C8" s="5"/>
      <c r="D8" s="5"/>
      <c r="E8" s="5"/>
      <c r="F8" s="5"/>
    </row>
    <row r="9" spans="1:9" ht="31.5" x14ac:dyDescent="0.25">
      <c r="C9" s="5" t="s">
        <v>0</v>
      </c>
      <c r="D9" s="5" t="s">
        <v>18</v>
      </c>
      <c r="E9" s="16" t="s">
        <v>7</v>
      </c>
      <c r="F9" s="16" t="s">
        <v>20</v>
      </c>
    </row>
    <row r="10" spans="1:9" x14ac:dyDescent="0.25">
      <c r="A10" s="6"/>
      <c r="D10" s="5"/>
      <c r="E10" s="22"/>
      <c r="F10" s="5"/>
    </row>
    <row r="11" spans="1:9" x14ac:dyDescent="0.25">
      <c r="C11" s="15">
        <v>223</v>
      </c>
      <c r="D11" s="1">
        <v>8.36</v>
      </c>
      <c r="E11" s="24">
        <f>(D11-$D$3)/$D$4</f>
        <v>0.17570949500905325</v>
      </c>
      <c r="F11" s="8">
        <f t="shared" ref="F11:F14" si="0">(D11-D$2)</f>
        <v>-4.0900111655091109E-3</v>
      </c>
      <c r="H11" s="13">
        <f>(100+F11)/100</f>
        <v>0.99995909988834486</v>
      </c>
      <c r="I11" s="20">
        <f t="shared" ref="I11:I18" si="1">1+($D$3-$D$2)/100</f>
        <v>0.99952159988834488</v>
      </c>
    </row>
    <row r="12" spans="1:9" x14ac:dyDescent="0.25">
      <c r="C12" s="15">
        <v>225</v>
      </c>
      <c r="D12" s="1">
        <v>8.4499999999999993</v>
      </c>
      <c r="E12" s="24">
        <f t="shared" ref="E12:E14" si="2">(D12-$D$3)/$D$4</f>
        <v>0.537169027599111</v>
      </c>
      <c r="F12" s="8">
        <f t="shared" si="0"/>
        <v>8.5909988834490747E-2</v>
      </c>
      <c r="H12" s="13">
        <f t="shared" ref="H12:H14" si="3">(100+F12)/100</f>
        <v>1.0008590998883449</v>
      </c>
      <c r="I12" s="20">
        <f t="shared" si="1"/>
        <v>0.99952159988834488</v>
      </c>
    </row>
    <row r="13" spans="1:9" x14ac:dyDescent="0.25">
      <c r="C13" s="15">
        <v>295</v>
      </c>
      <c r="D13" s="1">
        <v>8.33</v>
      </c>
      <c r="E13" s="24">
        <f t="shared" si="2"/>
        <v>5.5222984145703063E-2</v>
      </c>
      <c r="F13" s="8">
        <f t="shared" si="0"/>
        <v>-3.4090011165508471E-2</v>
      </c>
      <c r="H13" s="13">
        <f t="shared" si="3"/>
        <v>0.999659099888345</v>
      </c>
      <c r="I13" s="20">
        <f t="shared" si="1"/>
        <v>0.99952159988834488</v>
      </c>
    </row>
    <row r="14" spans="1:9" x14ac:dyDescent="0.25">
      <c r="A14" s="8"/>
      <c r="C14" s="15">
        <v>339</v>
      </c>
      <c r="D14" s="1">
        <v>8.4700000000000006</v>
      </c>
      <c r="E14" s="24">
        <f t="shared" si="2"/>
        <v>0.61749336817468492</v>
      </c>
      <c r="F14" s="8">
        <f t="shared" si="0"/>
        <v>0.1059099888344921</v>
      </c>
      <c r="H14" s="13">
        <f t="shared" si="3"/>
        <v>1.0010590998883451</v>
      </c>
      <c r="I14" s="20">
        <f t="shared" si="1"/>
        <v>0.99952159988834488</v>
      </c>
    </row>
    <row r="15" spans="1:9" x14ac:dyDescent="0.25">
      <c r="C15" s="15">
        <v>509</v>
      </c>
      <c r="D15" s="2">
        <v>8.07</v>
      </c>
      <c r="E15" s="24">
        <f t="shared" ref="E15:E18" si="4">(D15-$D$3)/$D$4</f>
        <v>-0.98899344333668671</v>
      </c>
      <c r="F15" s="8">
        <f t="shared" ref="F15:F18" si="5">(D15-D$2)</f>
        <v>-0.29409001116550826</v>
      </c>
      <c r="H15" s="13">
        <f t="shared" ref="H15:H18" si="6">(100+F15)/100</f>
        <v>0.99705909988834496</v>
      </c>
      <c r="I15" s="20">
        <f t="shared" si="1"/>
        <v>0.99952159988834488</v>
      </c>
    </row>
    <row r="16" spans="1:9" x14ac:dyDescent="0.25">
      <c r="C16" s="15">
        <v>591</v>
      </c>
      <c r="D16" s="2">
        <v>8.42</v>
      </c>
      <c r="E16" s="24">
        <f t="shared" si="4"/>
        <v>0.41668251673576079</v>
      </c>
      <c r="F16" s="8">
        <f t="shared" si="5"/>
        <v>5.5909988834491386E-2</v>
      </c>
      <c r="H16" s="13">
        <f t="shared" si="6"/>
        <v>1.0005590998883449</v>
      </c>
      <c r="I16" s="20">
        <f t="shared" si="1"/>
        <v>0.99952159988834488</v>
      </c>
    </row>
    <row r="17" spans="3:9" x14ac:dyDescent="0.25">
      <c r="C17" s="15">
        <v>744</v>
      </c>
      <c r="D17" s="2">
        <v>8.1300000000000008</v>
      </c>
      <c r="E17" s="24">
        <f t="shared" si="4"/>
        <v>-0.74802042160997917</v>
      </c>
      <c r="F17" s="8">
        <f t="shared" si="5"/>
        <v>-0.23409001116550776</v>
      </c>
      <c r="H17" s="13">
        <f t="shared" si="6"/>
        <v>0.99765909988834489</v>
      </c>
      <c r="I17" s="20">
        <f t="shared" si="1"/>
        <v>0.99952159988834488</v>
      </c>
    </row>
    <row r="18" spans="3:9" x14ac:dyDescent="0.25">
      <c r="C18" s="15">
        <v>928</v>
      </c>
      <c r="D18" s="2">
        <v>8.3000000000000007</v>
      </c>
      <c r="E18" s="24">
        <f t="shared" si="4"/>
        <v>-6.5263526717647125E-2</v>
      </c>
      <c r="F18" s="8">
        <f t="shared" si="5"/>
        <v>-6.4090011165507832E-2</v>
      </c>
      <c r="H18" s="13">
        <f t="shared" si="6"/>
        <v>0.99935909988834493</v>
      </c>
      <c r="I18" s="20">
        <f t="shared" si="1"/>
        <v>0.99952159988834488</v>
      </c>
    </row>
  </sheetData>
  <sheetProtection password="DC07" sheet="1" objects="1" scenarios="1" selectLockedCells="1" selectUnlockedCells="1"/>
  <pageMargins left="0.7" right="0.7" top="0.75" bottom="0.75" header="0.3" footer="0.3"/>
  <pageSetup paperSize="9" scale="56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I18"/>
  <sheetViews>
    <sheetView zoomScale="80" zoomScaleNormal="80" workbookViewId="0"/>
  </sheetViews>
  <sheetFormatPr defaultRowHeight="15.75" x14ac:dyDescent="0.25"/>
  <cols>
    <col min="1" max="2" width="8.7109375" style="2" customWidth="1"/>
    <col min="3" max="3" width="23.85546875" style="2" customWidth="1"/>
    <col min="4" max="4" width="10.5703125" style="2" bestFit="1" customWidth="1"/>
    <col min="5" max="5" width="13" style="2" bestFit="1" customWidth="1"/>
    <col min="6" max="6" width="17.42578125" style="2" bestFit="1" customWidth="1"/>
    <col min="7" max="7" width="9.140625" style="2"/>
    <col min="8" max="8" width="14.85546875" style="2" bestFit="1" customWidth="1"/>
    <col min="9" max="16384" width="9.140625" style="2"/>
  </cols>
  <sheetData>
    <row r="1" spans="1:9" x14ac:dyDescent="0.25">
      <c r="C1" s="9" t="s">
        <v>5</v>
      </c>
      <c r="D1" s="12" t="s">
        <v>15</v>
      </c>
      <c r="E1" s="12"/>
      <c r="F1" s="3"/>
    </row>
    <row r="2" spans="1:9" x14ac:dyDescent="0.25">
      <c r="C2" s="4" t="s">
        <v>3</v>
      </c>
      <c r="D2" s="10">
        <v>16.69650626298165</v>
      </c>
      <c r="E2" s="2" t="s">
        <v>17</v>
      </c>
    </row>
    <row r="3" spans="1:9" x14ac:dyDescent="0.25">
      <c r="C3" s="4" t="s">
        <v>29</v>
      </c>
      <c r="D3" s="10">
        <v>16.741250000000001</v>
      </c>
      <c r="E3" s="2" t="s">
        <v>17</v>
      </c>
      <c r="F3" s="5"/>
    </row>
    <row r="4" spans="1:9" x14ac:dyDescent="0.25">
      <c r="C4" s="4" t="s">
        <v>30</v>
      </c>
      <c r="D4" s="10">
        <v>0.25546368217909132</v>
      </c>
      <c r="E4" s="2" t="s">
        <v>17</v>
      </c>
      <c r="F4" s="5"/>
    </row>
    <row r="5" spans="1:9" x14ac:dyDescent="0.25">
      <c r="C5" s="4" t="s">
        <v>31</v>
      </c>
      <c r="D5" s="23">
        <f>(D4/D3)*100</f>
        <v>1.525953451379624</v>
      </c>
      <c r="E5" s="2" t="s">
        <v>2</v>
      </c>
      <c r="F5" s="5"/>
    </row>
    <row r="6" spans="1:9" x14ac:dyDescent="0.25">
      <c r="C6" s="4" t="s">
        <v>6</v>
      </c>
      <c r="D6" s="11">
        <v>8</v>
      </c>
      <c r="E6" s="5"/>
      <c r="F6" s="5"/>
    </row>
    <row r="7" spans="1:9" x14ac:dyDescent="0.25">
      <c r="C7" s="5"/>
      <c r="D7" s="5"/>
      <c r="E7" s="5"/>
      <c r="F7" s="5"/>
    </row>
    <row r="8" spans="1:9" x14ac:dyDescent="0.25">
      <c r="C8" s="5"/>
      <c r="D8" s="5"/>
      <c r="E8" s="5"/>
      <c r="F8" s="5"/>
    </row>
    <row r="9" spans="1:9" ht="31.5" x14ac:dyDescent="0.25">
      <c r="C9" s="5" t="s">
        <v>0</v>
      </c>
      <c r="D9" s="5" t="s">
        <v>18</v>
      </c>
      <c r="E9" s="16" t="s">
        <v>7</v>
      </c>
      <c r="F9" s="16" t="s">
        <v>20</v>
      </c>
    </row>
    <row r="10" spans="1:9" x14ac:dyDescent="0.25">
      <c r="A10" s="6"/>
      <c r="D10" s="5"/>
      <c r="E10" s="22"/>
      <c r="F10" s="5"/>
    </row>
    <row r="11" spans="1:9" x14ac:dyDescent="0.25">
      <c r="C11" s="15">
        <v>223</v>
      </c>
      <c r="D11" s="25">
        <v>16.7</v>
      </c>
      <c r="E11" s="24">
        <f>(D11-$D$3)/$D$4</f>
        <v>-0.16147109306552423</v>
      </c>
      <c r="F11" s="8">
        <f t="shared" ref="F11:F14" si="0">(D11-D$2)</f>
        <v>3.4937370183492078E-3</v>
      </c>
      <c r="H11" s="13">
        <f>(100+F11)/100</f>
        <v>1.0000349373701836</v>
      </c>
      <c r="I11" s="20">
        <f t="shared" ref="I11:I18" si="1">1+($D$3-$D$2)/100</f>
        <v>1.0004474373701835</v>
      </c>
    </row>
    <row r="12" spans="1:9" x14ac:dyDescent="0.25">
      <c r="C12" s="15">
        <v>225</v>
      </c>
      <c r="D12" s="25">
        <v>16.899999999999999</v>
      </c>
      <c r="E12" s="24">
        <f t="shared" ref="E12:E14" si="2">(D12-$D$3)/$D$4</f>
        <v>0.62141905513092455</v>
      </c>
      <c r="F12" s="8">
        <f t="shared" si="0"/>
        <v>0.2034937370183485</v>
      </c>
      <c r="H12" s="13">
        <f t="shared" ref="H12:H14" si="3">(100+F12)/100</f>
        <v>1.0020349373701836</v>
      </c>
      <c r="I12" s="20">
        <f t="shared" si="1"/>
        <v>1.0004474373701835</v>
      </c>
    </row>
    <row r="13" spans="1:9" x14ac:dyDescent="0.25">
      <c r="C13" s="15">
        <v>295</v>
      </c>
      <c r="D13" s="25">
        <v>16.66</v>
      </c>
      <c r="E13" s="24">
        <f t="shared" si="2"/>
        <v>-0.31804912270481123</v>
      </c>
      <c r="F13" s="8">
        <f t="shared" si="0"/>
        <v>-3.650626298164994E-2</v>
      </c>
      <c r="H13" s="13">
        <f t="shared" si="3"/>
        <v>0.9996349373701835</v>
      </c>
      <c r="I13" s="20">
        <f t="shared" si="1"/>
        <v>1.0004474373701835</v>
      </c>
    </row>
    <row r="14" spans="1:9" x14ac:dyDescent="0.25">
      <c r="A14" s="8"/>
      <c r="C14" s="15">
        <v>339</v>
      </c>
      <c r="D14" s="25">
        <v>16.989999999999998</v>
      </c>
      <c r="E14" s="24">
        <f t="shared" si="2"/>
        <v>0.97371962181932714</v>
      </c>
      <c r="F14" s="8">
        <f t="shared" si="0"/>
        <v>0.29349373701834836</v>
      </c>
      <c r="H14" s="13">
        <f t="shared" si="3"/>
        <v>1.0029349373701835</v>
      </c>
      <c r="I14" s="20">
        <f t="shared" si="1"/>
        <v>1.0004474373701835</v>
      </c>
    </row>
    <row r="15" spans="1:9" x14ac:dyDescent="0.25">
      <c r="C15" s="15">
        <v>509</v>
      </c>
      <c r="D15" s="2">
        <v>16.579999999999998</v>
      </c>
      <c r="E15" s="24">
        <f t="shared" ref="E15:E18" si="4">(D15-$D$3)/$D$4</f>
        <v>-0.63120518198339903</v>
      </c>
      <c r="F15" s="8">
        <f t="shared" ref="F15:F18" si="5">(D15-D$2)</f>
        <v>-0.11650626298165179</v>
      </c>
      <c r="H15" s="13">
        <f t="shared" ref="H15:H18" si="6">(100+F15)/100</f>
        <v>0.99883493737018336</v>
      </c>
      <c r="I15" s="20">
        <f t="shared" si="1"/>
        <v>1.0004474373701835</v>
      </c>
    </row>
    <row r="16" spans="1:9" x14ac:dyDescent="0.25">
      <c r="C16" s="15">
        <v>591</v>
      </c>
      <c r="D16" s="2">
        <v>16.690000000000001</v>
      </c>
      <c r="E16" s="24">
        <f t="shared" si="4"/>
        <v>-0.20061560047533902</v>
      </c>
      <c r="F16" s="8">
        <f t="shared" si="5"/>
        <v>-6.5062629816488027E-3</v>
      </c>
      <c r="H16" s="13">
        <f t="shared" si="6"/>
        <v>0.99993493737018357</v>
      </c>
      <c r="I16" s="20">
        <f t="shared" si="1"/>
        <v>1.0004474373701835</v>
      </c>
    </row>
    <row r="17" spans="3:9" x14ac:dyDescent="0.25">
      <c r="C17" s="15">
        <v>744</v>
      </c>
      <c r="D17" s="2">
        <v>16.579999999999998</v>
      </c>
      <c r="E17" s="24">
        <f t="shared" si="4"/>
        <v>-0.63120518198339903</v>
      </c>
      <c r="F17" s="8">
        <f t="shared" si="5"/>
        <v>-0.11650626298165179</v>
      </c>
      <c r="H17" s="13">
        <f t="shared" si="6"/>
        <v>0.99883493737018336</v>
      </c>
      <c r="I17" s="20">
        <f t="shared" si="1"/>
        <v>1.0004474373701835</v>
      </c>
    </row>
    <row r="18" spans="3:9" x14ac:dyDescent="0.25">
      <c r="C18" s="15">
        <v>928</v>
      </c>
      <c r="D18" s="2">
        <v>16.829999999999998</v>
      </c>
      <c r="E18" s="24">
        <f t="shared" si="4"/>
        <v>0.34740750326216535</v>
      </c>
      <c r="F18" s="8">
        <f t="shared" si="5"/>
        <v>0.13349373701834821</v>
      </c>
      <c r="H18" s="13">
        <f t="shared" si="6"/>
        <v>1.0013349373701834</v>
      </c>
      <c r="I18" s="20">
        <f t="shared" si="1"/>
        <v>1.0004474373701835</v>
      </c>
    </row>
  </sheetData>
  <sheetProtection password="DC07" sheet="1" objects="1" scenarios="1" selectLockedCells="1" selectUnlockedCells="1"/>
  <pageMargins left="0.7" right="0.7" top="0.75" bottom="0.75" header="0.3" footer="0.3"/>
  <pageSetup paperSize="9" scale="56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I18"/>
  <sheetViews>
    <sheetView tabSelected="1" zoomScale="80" zoomScaleNormal="80" workbookViewId="0">
      <selection activeCell="H28" sqref="H28"/>
    </sheetView>
  </sheetViews>
  <sheetFormatPr defaultRowHeight="15.75" x14ac:dyDescent="0.25"/>
  <cols>
    <col min="1" max="2" width="8.7109375" style="2" customWidth="1"/>
    <col min="3" max="3" width="23.85546875" style="2" customWidth="1"/>
    <col min="4" max="4" width="10.5703125" style="2" bestFit="1" customWidth="1"/>
    <col min="5" max="5" width="13" style="2" bestFit="1" customWidth="1"/>
    <col min="6" max="6" width="17.42578125" style="2" bestFit="1" customWidth="1"/>
    <col min="7" max="7" width="9.140625" style="2"/>
    <col min="8" max="8" width="14.85546875" style="2" bestFit="1" customWidth="1"/>
    <col min="9" max="16384" width="9.140625" style="2"/>
  </cols>
  <sheetData>
    <row r="1" spans="1:9" x14ac:dyDescent="0.25">
      <c r="C1" s="9" t="s">
        <v>5</v>
      </c>
      <c r="D1" s="12" t="s">
        <v>16</v>
      </c>
      <c r="E1" s="12"/>
      <c r="F1" s="3"/>
    </row>
    <row r="2" spans="1:9" x14ac:dyDescent="0.25">
      <c r="C2" s="4" t="s">
        <v>3</v>
      </c>
      <c r="D2" s="10">
        <v>16.400392040416712</v>
      </c>
      <c r="E2" s="2" t="s">
        <v>17</v>
      </c>
    </row>
    <row r="3" spans="1:9" x14ac:dyDescent="0.25">
      <c r="C3" s="4" t="s">
        <v>29</v>
      </c>
      <c r="D3" s="10">
        <v>16.4575</v>
      </c>
      <c r="E3" s="2" t="s">
        <v>17</v>
      </c>
      <c r="F3" s="5"/>
    </row>
    <row r="4" spans="1:9" x14ac:dyDescent="0.25">
      <c r="C4" s="4" t="s">
        <v>30</v>
      </c>
      <c r="D4" s="10">
        <v>0.28806007576545456</v>
      </c>
      <c r="E4" s="2" t="s">
        <v>17</v>
      </c>
      <c r="F4" s="5"/>
    </row>
    <row r="5" spans="1:9" x14ac:dyDescent="0.25">
      <c r="C5" s="4" t="s">
        <v>31</v>
      </c>
      <c r="D5" s="23">
        <f>(D4/D3)*100</f>
        <v>1.7503270591855056</v>
      </c>
      <c r="E5" s="2" t="s">
        <v>2</v>
      </c>
      <c r="F5" s="5"/>
    </row>
    <row r="6" spans="1:9" x14ac:dyDescent="0.25">
      <c r="C6" s="4" t="s">
        <v>6</v>
      </c>
      <c r="D6" s="11">
        <v>8</v>
      </c>
      <c r="E6" s="5"/>
      <c r="F6" s="5"/>
    </row>
    <row r="7" spans="1:9" x14ac:dyDescent="0.25">
      <c r="C7" s="5"/>
      <c r="D7" s="5"/>
      <c r="E7" s="5"/>
      <c r="F7" s="5"/>
    </row>
    <row r="8" spans="1:9" x14ac:dyDescent="0.25">
      <c r="C8" s="5"/>
      <c r="D8" s="5"/>
      <c r="E8" s="5"/>
      <c r="F8" s="5"/>
    </row>
    <row r="9" spans="1:9" ht="31.5" x14ac:dyDescent="0.25">
      <c r="C9" s="5" t="s">
        <v>0</v>
      </c>
      <c r="D9" s="5" t="s">
        <v>18</v>
      </c>
      <c r="E9" s="16" t="s">
        <v>7</v>
      </c>
      <c r="F9" s="16" t="s">
        <v>20</v>
      </c>
    </row>
    <row r="10" spans="1:9" x14ac:dyDescent="0.25">
      <c r="A10" s="6"/>
      <c r="D10" s="5"/>
      <c r="E10" s="22"/>
      <c r="F10" s="5"/>
    </row>
    <row r="11" spans="1:9" x14ac:dyDescent="0.25">
      <c r="C11" s="15">
        <v>223</v>
      </c>
      <c r="D11" s="25">
        <v>16.41</v>
      </c>
      <c r="E11" s="24">
        <f>(D11-$D$3)/$D$4</f>
        <v>-0.16489615880916131</v>
      </c>
      <c r="F11" s="8">
        <f t="shared" ref="F11:F14" si="0">(D11-D$2)</f>
        <v>9.6079595832883058E-3</v>
      </c>
      <c r="H11" s="13">
        <f>(100+F11)/100</f>
        <v>1.0000960795958329</v>
      </c>
      <c r="I11" s="20">
        <f t="shared" ref="I11:I18" si="1">1+($D$3-$D$2)/100</f>
        <v>1.0005710795958329</v>
      </c>
    </row>
    <row r="12" spans="1:9" x14ac:dyDescent="0.25">
      <c r="C12" s="15">
        <v>225</v>
      </c>
      <c r="D12" s="25">
        <v>16.59</v>
      </c>
      <c r="E12" s="24">
        <f t="shared" ref="E12:E14" si="2">(D12-$D$3)/$D$4</f>
        <v>0.45997349562556172</v>
      </c>
      <c r="F12" s="8">
        <f t="shared" si="0"/>
        <v>0.18960795958328802</v>
      </c>
      <c r="H12" s="13">
        <f t="shared" ref="H12:H14" si="3">(100+F12)/100</f>
        <v>1.0018960795958329</v>
      </c>
      <c r="I12" s="20">
        <f t="shared" si="1"/>
        <v>1.0005710795958329</v>
      </c>
    </row>
    <row r="13" spans="1:9" x14ac:dyDescent="0.25">
      <c r="C13" s="15">
        <v>295</v>
      </c>
      <c r="D13" s="25">
        <v>16.36</v>
      </c>
      <c r="E13" s="24">
        <f t="shared" si="2"/>
        <v>-0.33847106281880934</v>
      </c>
      <c r="F13" s="8">
        <f t="shared" si="0"/>
        <v>-4.0392040416712405E-2</v>
      </c>
      <c r="H13" s="13">
        <f t="shared" si="3"/>
        <v>0.99959607959583285</v>
      </c>
      <c r="I13" s="20">
        <f t="shared" si="1"/>
        <v>1.0005710795958329</v>
      </c>
    </row>
    <row r="14" spans="1:9" x14ac:dyDescent="0.25">
      <c r="A14" s="8"/>
      <c r="C14" s="15">
        <v>339</v>
      </c>
      <c r="D14" s="25">
        <v>16.7</v>
      </c>
      <c r="E14" s="24">
        <f t="shared" si="2"/>
        <v>0.84183828444677988</v>
      </c>
      <c r="F14" s="8">
        <f t="shared" si="0"/>
        <v>0.29960795958328745</v>
      </c>
      <c r="H14" s="13">
        <f t="shared" si="3"/>
        <v>1.0029960795958328</v>
      </c>
      <c r="I14" s="20">
        <f t="shared" si="1"/>
        <v>1.0005710795958329</v>
      </c>
    </row>
    <row r="15" spans="1:9" x14ac:dyDescent="0.25">
      <c r="C15" s="15">
        <v>509</v>
      </c>
      <c r="D15" s="2">
        <v>16.260000000000002</v>
      </c>
      <c r="E15" s="24">
        <f t="shared" ref="E15:E18" si="4">(D15-$D$3)/$D$4</f>
        <v>-0.68562087083809298</v>
      </c>
      <c r="F15" s="8">
        <f t="shared" ref="F15:F18" si="5">(D15-D$2)</f>
        <v>-0.14039204041671027</v>
      </c>
      <c r="H15" s="13">
        <f t="shared" ref="H15:H18" si="6">(100+F15)/100</f>
        <v>0.99859607959583285</v>
      </c>
      <c r="I15" s="20">
        <f t="shared" si="1"/>
        <v>1.0005710795958329</v>
      </c>
    </row>
    <row r="16" spans="1:9" x14ac:dyDescent="0.25">
      <c r="C16" s="15">
        <v>591</v>
      </c>
      <c r="D16" s="2">
        <v>16.420000000000002</v>
      </c>
      <c r="E16" s="24">
        <f t="shared" si="4"/>
        <v>-0.13018117800722676</v>
      </c>
      <c r="F16" s="8">
        <f t="shared" si="5"/>
        <v>1.9607959583289869E-2</v>
      </c>
      <c r="H16" s="13">
        <f t="shared" si="6"/>
        <v>1.0001960795958329</v>
      </c>
      <c r="I16" s="20">
        <f t="shared" si="1"/>
        <v>1.0005710795958329</v>
      </c>
    </row>
    <row r="17" spans="3:9" x14ac:dyDescent="0.25">
      <c r="C17" s="15">
        <v>744</v>
      </c>
      <c r="D17" s="2">
        <v>16.27</v>
      </c>
      <c r="E17" s="24">
        <f t="shared" si="4"/>
        <v>-0.65090589003617083</v>
      </c>
      <c r="F17" s="8">
        <f t="shared" si="5"/>
        <v>-0.13039204041671226</v>
      </c>
      <c r="H17" s="13">
        <f t="shared" si="6"/>
        <v>0.99869607959583295</v>
      </c>
      <c r="I17" s="20">
        <f t="shared" si="1"/>
        <v>1.0005710795958329</v>
      </c>
    </row>
    <row r="18" spans="3:9" x14ac:dyDescent="0.25">
      <c r="C18" s="15">
        <v>928</v>
      </c>
      <c r="D18" s="2">
        <v>16.649999999999999</v>
      </c>
      <c r="E18" s="24">
        <f t="shared" si="4"/>
        <v>0.66826338043713196</v>
      </c>
      <c r="F18" s="8">
        <f t="shared" si="5"/>
        <v>0.24960795958328674</v>
      </c>
      <c r="H18" s="13">
        <f t="shared" si="6"/>
        <v>1.0024960795958329</v>
      </c>
      <c r="I18" s="20">
        <f t="shared" si="1"/>
        <v>1.0005710795958329</v>
      </c>
    </row>
  </sheetData>
  <sheetProtection password="DC07" sheet="1" objects="1" scenarios="1" selectLockedCells="1" selectUnlockedCells="1"/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19"/>
  <sheetViews>
    <sheetView zoomScale="80" zoomScaleNormal="80" workbookViewId="0"/>
  </sheetViews>
  <sheetFormatPr defaultRowHeight="15.75" x14ac:dyDescent="0.25"/>
  <cols>
    <col min="1" max="2" width="8.7109375" style="2" customWidth="1"/>
    <col min="3" max="3" width="23.85546875" style="2" customWidth="1"/>
    <col min="4" max="4" width="10.5703125" style="2" bestFit="1" customWidth="1"/>
    <col min="5" max="5" width="13" style="2" bestFit="1" customWidth="1"/>
    <col min="6" max="6" width="17" style="2" bestFit="1" customWidth="1"/>
    <col min="7" max="7" width="9.140625" style="2"/>
    <col min="8" max="8" width="14.85546875" style="2" bestFit="1" customWidth="1"/>
    <col min="9" max="16384" width="9.140625" style="2"/>
  </cols>
  <sheetData>
    <row r="1" spans="1:9" x14ac:dyDescent="0.25">
      <c r="C1" s="9" t="s">
        <v>5</v>
      </c>
      <c r="D1" s="12" t="s">
        <v>25</v>
      </c>
      <c r="E1" s="12"/>
      <c r="F1" s="3"/>
    </row>
    <row r="2" spans="1:9" ht="18" x14ac:dyDescent="0.25">
      <c r="C2" s="4" t="s">
        <v>3</v>
      </c>
      <c r="D2" s="10" t="s">
        <v>48</v>
      </c>
      <c r="E2" s="2" t="s">
        <v>4</v>
      </c>
    </row>
    <row r="3" spans="1:9" ht="18" x14ac:dyDescent="0.25">
      <c r="C3" s="4" t="s">
        <v>29</v>
      </c>
      <c r="D3" s="10" t="s">
        <v>62</v>
      </c>
      <c r="E3" s="2" t="s">
        <v>4</v>
      </c>
      <c r="F3" s="5"/>
    </row>
    <row r="4" spans="1:9" ht="18" x14ac:dyDescent="0.25">
      <c r="C4" s="4" t="s">
        <v>30</v>
      </c>
      <c r="D4" s="10" t="s">
        <v>63</v>
      </c>
      <c r="E4" s="2" t="s">
        <v>4</v>
      </c>
      <c r="F4" s="5"/>
    </row>
    <row r="5" spans="1:9" x14ac:dyDescent="0.25">
      <c r="C5" s="4" t="s">
        <v>31</v>
      </c>
      <c r="D5" s="17">
        <f>(D4/D3)*100</f>
        <v>5.3854304635761592</v>
      </c>
      <c r="E5" s="2" t="s">
        <v>2</v>
      </c>
      <c r="F5" s="5"/>
    </row>
    <row r="6" spans="1:9" x14ac:dyDescent="0.25">
      <c r="C6" s="4" t="s">
        <v>6</v>
      </c>
      <c r="D6" s="11">
        <v>8</v>
      </c>
      <c r="E6" s="5"/>
      <c r="F6" s="5"/>
    </row>
    <row r="7" spans="1:9" x14ac:dyDescent="0.25">
      <c r="C7" s="5"/>
      <c r="D7" s="5"/>
      <c r="E7" s="5"/>
      <c r="F7" s="5"/>
    </row>
    <row r="8" spans="1:9" x14ac:dyDescent="0.25">
      <c r="C8" s="5"/>
      <c r="D8" s="5"/>
      <c r="E8" s="5"/>
      <c r="F8" s="5"/>
    </row>
    <row r="9" spans="1:9" ht="31.5" x14ac:dyDescent="0.25">
      <c r="C9" s="5" t="s">
        <v>0</v>
      </c>
      <c r="D9" s="5" t="s">
        <v>18</v>
      </c>
      <c r="E9" s="16" t="s">
        <v>7</v>
      </c>
      <c r="F9" s="16" t="s">
        <v>8</v>
      </c>
    </row>
    <row r="10" spans="1:9" x14ac:dyDescent="0.25">
      <c r="A10" s="6"/>
      <c r="D10" s="5"/>
      <c r="E10" s="22"/>
      <c r="F10" s="5"/>
      <c r="H10" s="2" t="s">
        <v>36</v>
      </c>
      <c r="I10" s="2" t="s">
        <v>37</v>
      </c>
    </row>
    <row r="11" spans="1:9" x14ac:dyDescent="0.25">
      <c r="A11" s="8"/>
      <c r="B11" s="8"/>
      <c r="C11" s="15">
        <v>223</v>
      </c>
      <c r="D11" s="6">
        <v>160</v>
      </c>
      <c r="E11" s="30">
        <v>1.07</v>
      </c>
      <c r="F11" s="7">
        <f t="shared" ref="F11:F14" si="0">((D11-D$2)/D$2)*100</f>
        <v>6.5956029313790836</v>
      </c>
      <c r="H11" s="13">
        <f t="shared" ref="H11:H14" si="1">(100+F11)/100</f>
        <v>1.0659560293137909</v>
      </c>
      <c r="I11" s="2">
        <f t="shared" ref="I11:I18" si="2">1+($D$3-$D$2)/$D$2</f>
        <v>1.0059960026648902</v>
      </c>
    </row>
    <row r="12" spans="1:9" x14ac:dyDescent="0.25">
      <c r="C12" s="15">
        <v>225</v>
      </c>
      <c r="D12" s="6">
        <v>152</v>
      </c>
      <c r="E12" s="30">
        <v>0.12</v>
      </c>
      <c r="F12" s="7">
        <f t="shared" si="0"/>
        <v>1.2658227848101304</v>
      </c>
      <c r="H12" s="13">
        <f t="shared" si="1"/>
        <v>1.0126582278481013</v>
      </c>
      <c r="I12" s="2">
        <f t="shared" si="2"/>
        <v>1.0059960026648902</v>
      </c>
    </row>
    <row r="13" spans="1:9" x14ac:dyDescent="0.25">
      <c r="A13" s="7"/>
      <c r="B13" s="15"/>
      <c r="C13" s="15">
        <v>295</v>
      </c>
      <c r="D13" s="6">
        <v>154</v>
      </c>
      <c r="E13" s="30">
        <v>0.36</v>
      </c>
      <c r="F13" s="7">
        <f t="shared" si="0"/>
        <v>2.5982678214523691</v>
      </c>
      <c r="H13" s="13">
        <f t="shared" si="1"/>
        <v>1.0259826782145236</v>
      </c>
      <c r="I13" s="2">
        <f t="shared" si="2"/>
        <v>1.0059960026648902</v>
      </c>
    </row>
    <row r="14" spans="1:9" x14ac:dyDescent="0.25">
      <c r="A14" s="8"/>
      <c r="C14" s="15">
        <v>339</v>
      </c>
      <c r="D14" s="6">
        <v>139</v>
      </c>
      <c r="E14" s="30">
        <v>-1.42</v>
      </c>
      <c r="F14" s="7">
        <f t="shared" si="0"/>
        <v>-7.3950699533644206</v>
      </c>
      <c r="H14" s="13">
        <f t="shared" si="1"/>
        <v>0.9260493004663557</v>
      </c>
      <c r="I14" s="2">
        <f t="shared" si="2"/>
        <v>1.0059960026648902</v>
      </c>
    </row>
    <row r="15" spans="1:9" x14ac:dyDescent="0.25">
      <c r="C15" s="15">
        <v>509</v>
      </c>
      <c r="D15" s="6">
        <v>155</v>
      </c>
      <c r="E15" s="30">
        <v>0.47</v>
      </c>
      <c r="F15" s="7">
        <f t="shared" ref="F15:F18" si="3">((D15-D$2)/D$2)*100</f>
        <v>3.2644903397734883</v>
      </c>
      <c r="H15" s="13">
        <f t="shared" ref="H15:H18" si="4">(100+F15)/100</f>
        <v>1.032644903397735</v>
      </c>
      <c r="I15" s="2">
        <f t="shared" si="2"/>
        <v>1.0059960026648902</v>
      </c>
    </row>
    <row r="16" spans="1:9" x14ac:dyDescent="0.25">
      <c r="C16" s="15">
        <v>591</v>
      </c>
      <c r="D16" s="6">
        <v>143</v>
      </c>
      <c r="E16" s="30">
        <v>-0.95</v>
      </c>
      <c r="F16" s="7">
        <f t="shared" si="3"/>
        <v>-4.7301798800799428</v>
      </c>
      <c r="H16" s="13">
        <f t="shared" si="4"/>
        <v>0.95269820119920057</v>
      </c>
      <c r="I16" s="2">
        <f t="shared" si="2"/>
        <v>1.0059960026648902</v>
      </c>
    </row>
    <row r="17" spans="3:9" x14ac:dyDescent="0.25">
      <c r="C17" s="15">
        <v>744</v>
      </c>
      <c r="D17" s="6">
        <v>157</v>
      </c>
      <c r="E17" s="30">
        <v>0.71</v>
      </c>
      <c r="F17" s="7">
        <f t="shared" si="3"/>
        <v>4.5969353764157272</v>
      </c>
      <c r="H17" s="13">
        <f t="shared" si="4"/>
        <v>1.0459693537641572</v>
      </c>
      <c r="I17" s="2">
        <f t="shared" si="2"/>
        <v>1.0059960026648902</v>
      </c>
    </row>
    <row r="18" spans="3:9" x14ac:dyDescent="0.25">
      <c r="C18" s="15">
        <v>928</v>
      </c>
      <c r="D18" s="6">
        <v>148</v>
      </c>
      <c r="E18" s="30">
        <v>-0.36</v>
      </c>
      <c r="F18" s="7">
        <f t="shared" si="3"/>
        <v>-1.3990672884743467</v>
      </c>
      <c r="H18" s="13">
        <f t="shared" si="4"/>
        <v>0.98600932711525657</v>
      </c>
      <c r="I18" s="2">
        <f t="shared" si="2"/>
        <v>1.0059960026648902</v>
      </c>
    </row>
    <row r="19" spans="3:9" x14ac:dyDescent="0.25">
      <c r="E19" s="1"/>
    </row>
  </sheetData>
  <sheetProtection password="DC07" sheet="1" objects="1" scenarios="1" selectLockedCells="1" selectUnlockedCells="1"/>
  <pageMargins left="0.7" right="0.7" top="0.75" bottom="0.75" header="0.3" footer="0.3"/>
  <pageSetup paperSize="9" scale="5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I19"/>
  <sheetViews>
    <sheetView zoomScale="80" zoomScaleNormal="80" workbookViewId="0"/>
  </sheetViews>
  <sheetFormatPr defaultRowHeight="15.75" x14ac:dyDescent="0.25"/>
  <cols>
    <col min="1" max="2" width="8.7109375" style="2" customWidth="1"/>
    <col min="3" max="3" width="23.85546875" style="2" customWidth="1"/>
    <col min="4" max="4" width="10.5703125" style="2" bestFit="1" customWidth="1"/>
    <col min="5" max="5" width="13" style="2" bestFit="1" customWidth="1"/>
    <col min="6" max="6" width="17" style="2" bestFit="1" customWidth="1"/>
    <col min="7" max="7" width="9.140625" style="2"/>
    <col min="8" max="8" width="14.85546875" style="2" bestFit="1" customWidth="1"/>
    <col min="9" max="16384" width="9.140625" style="2"/>
  </cols>
  <sheetData>
    <row r="1" spans="1:9" x14ac:dyDescent="0.25">
      <c r="C1" s="9" t="s">
        <v>5</v>
      </c>
      <c r="D1" s="12" t="s">
        <v>26</v>
      </c>
      <c r="E1" s="12"/>
      <c r="F1" s="3"/>
    </row>
    <row r="2" spans="1:9" ht="18" x14ac:dyDescent="0.25">
      <c r="C2" s="4" t="s">
        <v>3</v>
      </c>
      <c r="D2" s="10" t="s">
        <v>49</v>
      </c>
      <c r="E2" s="2" t="s">
        <v>4</v>
      </c>
    </row>
    <row r="3" spans="1:9" ht="18" x14ac:dyDescent="0.25">
      <c r="C3" s="4" t="s">
        <v>29</v>
      </c>
      <c r="D3" s="10" t="s">
        <v>64</v>
      </c>
      <c r="E3" s="2" t="s">
        <v>4</v>
      </c>
      <c r="F3" s="5"/>
    </row>
    <row r="4" spans="1:9" ht="18" x14ac:dyDescent="0.25">
      <c r="C4" s="4" t="s">
        <v>30</v>
      </c>
      <c r="D4" s="10" t="s">
        <v>65</v>
      </c>
      <c r="E4" s="2" t="s">
        <v>4</v>
      </c>
      <c r="F4" s="5"/>
    </row>
    <row r="5" spans="1:9" x14ac:dyDescent="0.25">
      <c r="C5" s="4" t="s">
        <v>31</v>
      </c>
      <c r="D5" s="17">
        <f>(D4/D3)*100</f>
        <v>4.4497728419989908</v>
      </c>
      <c r="E5" s="2" t="s">
        <v>2</v>
      </c>
      <c r="F5" s="5"/>
    </row>
    <row r="6" spans="1:9" x14ac:dyDescent="0.25">
      <c r="C6" s="4" t="s">
        <v>6</v>
      </c>
      <c r="D6" s="11">
        <v>8</v>
      </c>
      <c r="E6" s="5"/>
      <c r="F6" s="5"/>
    </row>
    <row r="7" spans="1:9" x14ac:dyDescent="0.25">
      <c r="C7" s="5"/>
      <c r="D7" s="5"/>
      <c r="E7" s="5"/>
      <c r="F7" s="5"/>
    </row>
    <row r="8" spans="1:9" x14ac:dyDescent="0.25">
      <c r="C8" s="5"/>
      <c r="D8" s="5"/>
      <c r="E8" s="5"/>
      <c r="F8" s="5"/>
    </row>
    <row r="9" spans="1:9" ht="31.5" x14ac:dyDescent="0.25">
      <c r="C9" s="5" t="s">
        <v>0</v>
      </c>
      <c r="D9" s="5" t="s">
        <v>18</v>
      </c>
      <c r="E9" s="16" t="s">
        <v>7</v>
      </c>
      <c r="F9" s="16" t="s">
        <v>8</v>
      </c>
    </row>
    <row r="10" spans="1:9" x14ac:dyDescent="0.25">
      <c r="A10" s="6"/>
      <c r="D10" s="5"/>
      <c r="E10" s="22"/>
      <c r="F10" s="5"/>
      <c r="H10" s="2" t="s">
        <v>36</v>
      </c>
      <c r="I10" s="2" t="s">
        <v>37</v>
      </c>
    </row>
    <row r="11" spans="1:9" x14ac:dyDescent="0.25">
      <c r="A11" s="8"/>
      <c r="B11" s="8"/>
      <c r="C11" s="15">
        <v>223</v>
      </c>
      <c r="D11" s="27">
        <v>81.8</v>
      </c>
      <c r="E11" s="30">
        <v>0.7</v>
      </c>
      <c r="F11" s="7">
        <f t="shared" ref="F11:F14" si="0">((D11-D$2)/D$2)*100</f>
        <v>1.9568739872865424</v>
      </c>
      <c r="H11" s="13">
        <f t="shared" ref="H11:H14" si="1">(100+F11)/100</f>
        <v>1.0195687398728654</v>
      </c>
      <c r="I11" s="2">
        <f t="shared" ref="I11:I18" si="2">1+($D$3-$D$2)/$D$2</f>
        <v>0.98766047613112296</v>
      </c>
    </row>
    <row r="12" spans="1:9" x14ac:dyDescent="0.25">
      <c r="C12" s="15">
        <v>225</v>
      </c>
      <c r="D12" s="27">
        <v>81.3</v>
      </c>
      <c r="E12" s="30">
        <v>0.56000000000000005</v>
      </c>
      <c r="F12" s="7">
        <f t="shared" si="0"/>
        <v>1.3336657110806345</v>
      </c>
      <c r="H12" s="13">
        <f t="shared" si="1"/>
        <v>1.0133366571108064</v>
      </c>
      <c r="I12" s="2">
        <f t="shared" si="2"/>
        <v>0.98766047613112296</v>
      </c>
    </row>
    <row r="13" spans="1:9" x14ac:dyDescent="0.25">
      <c r="A13" s="7"/>
      <c r="B13" s="15"/>
      <c r="C13" s="15">
        <v>295</v>
      </c>
      <c r="D13" s="27">
        <v>81.3</v>
      </c>
      <c r="E13" s="30">
        <v>0.56000000000000005</v>
      </c>
      <c r="F13" s="7">
        <f t="shared" si="0"/>
        <v>1.3336657110806345</v>
      </c>
      <c r="H13" s="13">
        <f t="shared" si="1"/>
        <v>1.0133366571108064</v>
      </c>
      <c r="I13" s="2">
        <f t="shared" si="2"/>
        <v>0.98766047613112296</v>
      </c>
    </row>
    <row r="14" spans="1:9" x14ac:dyDescent="0.25">
      <c r="A14" s="8"/>
      <c r="C14" s="15">
        <v>339</v>
      </c>
      <c r="D14" s="27">
        <v>74.099999999999994</v>
      </c>
      <c r="E14" s="30">
        <v>-1.41</v>
      </c>
      <c r="F14" s="7">
        <f t="shared" si="0"/>
        <v>-7.6405334662844435</v>
      </c>
      <c r="H14" s="13">
        <f t="shared" si="1"/>
        <v>0.92359466533715562</v>
      </c>
      <c r="I14" s="2">
        <f t="shared" si="2"/>
        <v>0.98766047613112296</v>
      </c>
    </row>
    <row r="15" spans="1:9" x14ac:dyDescent="0.25">
      <c r="C15" s="15">
        <v>509</v>
      </c>
      <c r="D15" s="27">
        <v>78.599999999999994</v>
      </c>
      <c r="E15" s="30">
        <v>-0.18</v>
      </c>
      <c r="F15" s="7">
        <f t="shared" ref="F15:F18" si="3">((D15-D$2)/D$2)*100</f>
        <v>-2.0316589804312719</v>
      </c>
      <c r="H15" s="13">
        <f t="shared" ref="H15:H18" si="4">(100+F15)/100</f>
        <v>0.97968341019568728</v>
      </c>
      <c r="I15" s="2">
        <f t="shared" si="2"/>
        <v>0.98766047613112296</v>
      </c>
    </row>
    <row r="16" spans="1:9" x14ac:dyDescent="0.25">
      <c r="C16" s="15">
        <v>591</v>
      </c>
      <c r="D16" s="27">
        <v>76.3</v>
      </c>
      <c r="E16" s="30">
        <v>-0.8</v>
      </c>
      <c r="F16" s="7">
        <f t="shared" si="3"/>
        <v>-4.8984170509784448</v>
      </c>
      <c r="H16" s="13">
        <f t="shared" si="4"/>
        <v>0.95101582949021546</v>
      </c>
      <c r="I16" s="2">
        <f t="shared" si="2"/>
        <v>0.98766047613112296</v>
      </c>
    </row>
    <row r="17" spans="3:9" x14ac:dyDescent="0.25">
      <c r="C17" s="15">
        <v>744</v>
      </c>
      <c r="D17" s="27">
        <v>83</v>
      </c>
      <c r="E17" s="30">
        <v>1.03</v>
      </c>
      <c r="F17" s="7">
        <f t="shared" si="3"/>
        <v>3.4525738501807255</v>
      </c>
      <c r="H17" s="13">
        <f t="shared" si="4"/>
        <v>1.0345257385018072</v>
      </c>
      <c r="I17" s="2">
        <f t="shared" si="2"/>
        <v>0.98766047613112296</v>
      </c>
    </row>
    <row r="18" spans="3:9" x14ac:dyDescent="0.25">
      <c r="C18" s="15">
        <v>928</v>
      </c>
      <c r="D18" s="27">
        <v>77.5</v>
      </c>
      <c r="E18" s="30">
        <v>-0.48</v>
      </c>
      <c r="F18" s="7">
        <f t="shared" si="3"/>
        <v>-3.4027171880842624</v>
      </c>
      <c r="H18" s="13">
        <f t="shared" si="4"/>
        <v>0.9659728281191573</v>
      </c>
      <c r="I18" s="2">
        <f t="shared" si="2"/>
        <v>0.98766047613112296</v>
      </c>
    </row>
    <row r="19" spans="3:9" x14ac:dyDescent="0.25">
      <c r="D19" s="27"/>
      <c r="E19" s="1"/>
    </row>
  </sheetData>
  <sheetProtection password="DC07" sheet="1" objects="1" scenarios="1" selectLockedCells="1" selectUnlockedCells="1"/>
  <pageMargins left="0.7" right="0.7" top="0.75" bottom="0.75" header="0.3" footer="0.3"/>
  <pageSetup paperSize="9" scale="5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19"/>
  <sheetViews>
    <sheetView zoomScale="80" zoomScaleNormal="80" workbookViewId="0"/>
  </sheetViews>
  <sheetFormatPr defaultRowHeight="15.75" x14ac:dyDescent="0.25"/>
  <cols>
    <col min="1" max="2" width="8.7109375" style="2" customWidth="1"/>
    <col min="3" max="3" width="23.85546875" style="2" customWidth="1"/>
    <col min="4" max="4" width="11.5703125" style="2" bestFit="1" customWidth="1"/>
    <col min="5" max="5" width="13" style="2" bestFit="1" customWidth="1"/>
    <col min="6" max="6" width="17" style="2" bestFit="1" customWidth="1"/>
    <col min="7" max="7" width="9.140625" style="2"/>
    <col min="8" max="8" width="14.85546875" style="2" bestFit="1" customWidth="1"/>
    <col min="9" max="16384" width="9.140625" style="2"/>
  </cols>
  <sheetData>
    <row r="1" spans="1:9" x14ac:dyDescent="0.25">
      <c r="C1" s="9" t="s">
        <v>5</v>
      </c>
      <c r="D1" s="12" t="s">
        <v>40</v>
      </c>
      <c r="E1" s="12"/>
      <c r="F1" s="3"/>
    </row>
    <row r="2" spans="1:9" ht="18" x14ac:dyDescent="0.25">
      <c r="C2" s="4" t="s">
        <v>3</v>
      </c>
      <c r="D2" s="10" t="s">
        <v>50</v>
      </c>
      <c r="E2" s="2" t="s">
        <v>4</v>
      </c>
    </row>
    <row r="3" spans="1:9" ht="18" x14ac:dyDescent="0.25">
      <c r="C3" s="4" t="s">
        <v>29</v>
      </c>
      <c r="D3" s="10" t="s">
        <v>66</v>
      </c>
      <c r="E3" s="2" t="s">
        <v>4</v>
      </c>
      <c r="F3" s="5"/>
    </row>
    <row r="4" spans="1:9" ht="18" x14ac:dyDescent="0.25">
      <c r="C4" s="4" t="s">
        <v>30</v>
      </c>
      <c r="D4" s="10" t="s">
        <v>67</v>
      </c>
      <c r="E4" s="2" t="s">
        <v>4</v>
      </c>
      <c r="F4" s="5"/>
    </row>
    <row r="5" spans="1:9" x14ac:dyDescent="0.25">
      <c r="C5" s="4" t="s">
        <v>31</v>
      </c>
      <c r="D5" s="17">
        <f>(D4/D3)*100</f>
        <v>7.2931188561215361</v>
      </c>
      <c r="E5" s="2" t="s">
        <v>2</v>
      </c>
      <c r="F5" s="5"/>
    </row>
    <row r="6" spans="1:9" x14ac:dyDescent="0.25">
      <c r="C6" s="4" t="s">
        <v>6</v>
      </c>
      <c r="D6" s="11">
        <v>8</v>
      </c>
      <c r="E6" s="5"/>
      <c r="F6" s="5"/>
    </row>
    <row r="7" spans="1:9" x14ac:dyDescent="0.25">
      <c r="C7" s="5"/>
      <c r="D7" s="5"/>
      <c r="E7" s="5"/>
      <c r="F7" s="5"/>
    </row>
    <row r="8" spans="1:9" x14ac:dyDescent="0.25">
      <c r="C8" s="5"/>
      <c r="D8" s="5"/>
      <c r="E8" s="5"/>
      <c r="F8" s="5"/>
    </row>
    <row r="9" spans="1:9" ht="31.5" x14ac:dyDescent="0.25">
      <c r="C9" s="5" t="s">
        <v>0</v>
      </c>
      <c r="D9" s="5" t="s">
        <v>18</v>
      </c>
      <c r="E9" s="16" t="s">
        <v>7</v>
      </c>
      <c r="F9" s="16" t="s">
        <v>8</v>
      </c>
    </row>
    <row r="10" spans="1:9" x14ac:dyDescent="0.25">
      <c r="A10" s="6"/>
      <c r="D10" s="5"/>
      <c r="E10" s="22"/>
      <c r="F10" s="5"/>
      <c r="H10" s="2" t="s">
        <v>36</v>
      </c>
      <c r="I10" s="2" t="s">
        <v>37</v>
      </c>
    </row>
    <row r="11" spans="1:9" x14ac:dyDescent="0.25">
      <c r="A11" s="7"/>
      <c r="B11" s="7"/>
      <c r="C11" s="15">
        <v>223</v>
      </c>
      <c r="D11" s="6">
        <v>106</v>
      </c>
      <c r="E11" s="30">
        <v>-0.7</v>
      </c>
      <c r="F11" s="7">
        <f t="shared" ref="F11:F14" si="0">((D11-D$2)/D$2)*100</f>
        <v>-8.6993970714900914</v>
      </c>
      <c r="H11" s="13">
        <f t="shared" ref="H11:H14" si="1">(100+F11)/100</f>
        <v>0.913006029285099</v>
      </c>
      <c r="I11" s="2">
        <f t="shared" ref="I11:I18" si="2">1+($D$3-$D$2)/$D$2</f>
        <v>0.96382428940568488</v>
      </c>
    </row>
    <row r="12" spans="1:9" x14ac:dyDescent="0.25">
      <c r="A12" s="7"/>
      <c r="B12" s="7"/>
      <c r="C12" s="15">
        <v>225</v>
      </c>
      <c r="D12" s="6">
        <v>114</v>
      </c>
      <c r="E12" s="30">
        <v>0.25</v>
      </c>
      <c r="F12" s="7">
        <f t="shared" si="0"/>
        <v>-1.8087855297157576</v>
      </c>
      <c r="H12" s="13">
        <f t="shared" si="1"/>
        <v>0.98191214470284238</v>
      </c>
      <c r="I12" s="2">
        <f t="shared" si="2"/>
        <v>0.96382428940568488</v>
      </c>
    </row>
    <row r="13" spans="1:9" x14ac:dyDescent="0.25">
      <c r="C13" s="15">
        <v>295</v>
      </c>
      <c r="D13" s="6">
        <v>103</v>
      </c>
      <c r="E13" s="30">
        <v>-1.05</v>
      </c>
      <c r="F13" s="7">
        <f t="shared" si="0"/>
        <v>-11.283376399655465</v>
      </c>
      <c r="H13" s="13">
        <f t="shared" si="1"/>
        <v>0.88716623600344535</v>
      </c>
      <c r="I13" s="2">
        <f t="shared" si="2"/>
        <v>0.96382428940568488</v>
      </c>
    </row>
    <row r="14" spans="1:9" x14ac:dyDescent="0.25">
      <c r="A14" s="8"/>
      <c r="C14" s="15">
        <v>339</v>
      </c>
      <c r="D14" s="6">
        <v>110</v>
      </c>
      <c r="E14" s="30">
        <v>-0.22</v>
      </c>
      <c r="F14" s="7">
        <f t="shared" si="0"/>
        <v>-5.2540913006029237</v>
      </c>
      <c r="H14" s="13">
        <f t="shared" si="1"/>
        <v>0.94745908699397074</v>
      </c>
      <c r="I14" s="2">
        <f t="shared" si="2"/>
        <v>0.96382428940568488</v>
      </c>
    </row>
    <row r="15" spans="1:9" x14ac:dyDescent="0.25">
      <c r="C15" s="15">
        <v>509</v>
      </c>
      <c r="D15" s="6">
        <v>105</v>
      </c>
      <c r="E15" s="30">
        <v>-0.82</v>
      </c>
      <c r="F15" s="7">
        <f t="shared" ref="F15:F18" si="3">((D15-D$2)/D$2)*100</f>
        <v>-9.5607235142118814</v>
      </c>
      <c r="H15" s="13">
        <f t="shared" ref="H15:H18" si="4">(100+F15)/100</f>
        <v>0.90439276485788112</v>
      </c>
      <c r="I15" s="2">
        <f t="shared" si="2"/>
        <v>0.96382428940568488</v>
      </c>
    </row>
    <row r="16" spans="1:9" x14ac:dyDescent="0.25">
      <c r="C16" s="15">
        <v>591</v>
      </c>
      <c r="D16" s="6">
        <v>117</v>
      </c>
      <c r="E16" s="30">
        <v>0.6</v>
      </c>
      <c r="F16" s="7">
        <f t="shared" si="3"/>
        <v>0.77519379844961733</v>
      </c>
      <c r="H16" s="13">
        <f t="shared" si="4"/>
        <v>1.0077519379844961</v>
      </c>
      <c r="I16" s="2">
        <f t="shared" si="2"/>
        <v>0.96382428940568488</v>
      </c>
    </row>
    <row r="17" spans="3:9" x14ac:dyDescent="0.25">
      <c r="C17" s="15">
        <v>744</v>
      </c>
      <c r="D17" s="6">
        <v>116</v>
      </c>
      <c r="E17" s="30">
        <v>0.48</v>
      </c>
      <c r="F17" s="7">
        <f t="shared" si="3"/>
        <v>-8.6132644272174264E-2</v>
      </c>
      <c r="H17" s="13">
        <f t="shared" si="4"/>
        <v>0.99913867355727826</v>
      </c>
      <c r="I17" s="2">
        <f t="shared" si="2"/>
        <v>0.96382428940568488</v>
      </c>
    </row>
    <row r="18" spans="3:9" x14ac:dyDescent="0.25">
      <c r="C18" s="15">
        <v>928</v>
      </c>
      <c r="D18" s="6">
        <v>180</v>
      </c>
      <c r="E18" s="31">
        <v>8.0500000000000007</v>
      </c>
      <c r="F18" s="7">
        <f t="shared" si="3"/>
        <v>55.038759689922486</v>
      </c>
      <c r="H18" s="13">
        <f t="shared" si="4"/>
        <v>1.5503875968992247</v>
      </c>
      <c r="I18" s="2">
        <f t="shared" si="2"/>
        <v>0.96382428940568488</v>
      </c>
    </row>
    <row r="19" spans="3:9" x14ac:dyDescent="0.25">
      <c r="E19" s="1"/>
    </row>
  </sheetData>
  <sheetProtection password="DC07" sheet="1" objects="1" scenarios="1" selectLockedCells="1" selectUnlockedCells="1"/>
  <pageMargins left="0.7" right="0.7" top="0.75" bottom="0.75" header="0.3" footer="0.3"/>
  <pageSetup paperSize="9" scale="5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19"/>
  <sheetViews>
    <sheetView zoomScale="80" zoomScaleNormal="80" workbookViewId="0">
      <selection activeCell="C12" sqref="C12:F16"/>
    </sheetView>
  </sheetViews>
  <sheetFormatPr defaultRowHeight="15.75" x14ac:dyDescent="0.25"/>
  <cols>
    <col min="1" max="2" width="8.7109375" style="2" customWidth="1"/>
    <col min="3" max="3" width="23.85546875" style="2" customWidth="1"/>
    <col min="4" max="4" width="11.5703125" style="2" bestFit="1" customWidth="1"/>
    <col min="5" max="5" width="13" style="2" bestFit="1" customWidth="1"/>
    <col min="6" max="6" width="17" style="2" bestFit="1" customWidth="1"/>
    <col min="7" max="7" width="9.140625" style="2"/>
    <col min="8" max="8" width="14.85546875" style="2" bestFit="1" customWidth="1"/>
    <col min="9" max="16384" width="9.140625" style="2"/>
  </cols>
  <sheetData>
    <row r="1" spans="1:9" x14ac:dyDescent="0.25">
      <c r="C1" s="9" t="s">
        <v>5</v>
      </c>
      <c r="D1" s="12" t="s">
        <v>21</v>
      </c>
      <c r="E1" s="12"/>
      <c r="F1" s="3"/>
    </row>
    <row r="2" spans="1:9" ht="18" x14ac:dyDescent="0.25">
      <c r="C2" s="4" t="s">
        <v>3</v>
      </c>
      <c r="D2" s="10" t="s">
        <v>51</v>
      </c>
      <c r="E2" s="2" t="s">
        <v>4</v>
      </c>
    </row>
    <row r="3" spans="1:9" ht="18" x14ac:dyDescent="0.25">
      <c r="C3" s="4" t="s">
        <v>29</v>
      </c>
      <c r="D3" s="10" t="s">
        <v>68</v>
      </c>
      <c r="E3" s="2" t="s">
        <v>4</v>
      </c>
      <c r="F3" s="5"/>
    </row>
    <row r="4" spans="1:9" ht="18" x14ac:dyDescent="0.25">
      <c r="C4" s="4" t="s">
        <v>30</v>
      </c>
      <c r="D4" s="10" t="s">
        <v>69</v>
      </c>
      <c r="E4" s="2" t="s">
        <v>4</v>
      </c>
      <c r="F4" s="5"/>
    </row>
    <row r="5" spans="1:9" x14ac:dyDescent="0.25">
      <c r="C5" s="4" t="s">
        <v>31</v>
      </c>
      <c r="D5" s="17">
        <f>(D4/D3)*100</f>
        <v>13.556263269639066</v>
      </c>
      <c r="E5" s="2" t="s">
        <v>2</v>
      </c>
      <c r="F5" s="5"/>
    </row>
    <row r="6" spans="1:9" x14ac:dyDescent="0.25">
      <c r="C6" s="4" t="s">
        <v>6</v>
      </c>
      <c r="D6" s="11">
        <v>8</v>
      </c>
      <c r="E6" s="5"/>
      <c r="F6" s="5"/>
    </row>
    <row r="7" spans="1:9" x14ac:dyDescent="0.25">
      <c r="C7" s="5"/>
      <c r="D7" s="5"/>
      <c r="E7" s="5"/>
      <c r="F7" s="5"/>
    </row>
    <row r="8" spans="1:9" x14ac:dyDescent="0.25">
      <c r="C8" s="5"/>
      <c r="D8" s="5"/>
      <c r="E8" s="5"/>
      <c r="F8" s="5"/>
    </row>
    <row r="9" spans="1:9" ht="31.5" x14ac:dyDescent="0.25">
      <c r="C9" s="5" t="s">
        <v>0</v>
      </c>
      <c r="D9" s="5" t="s">
        <v>18</v>
      </c>
      <c r="E9" s="16" t="s">
        <v>7</v>
      </c>
      <c r="F9" s="16" t="s">
        <v>8</v>
      </c>
    </row>
    <row r="10" spans="1:9" x14ac:dyDescent="0.25">
      <c r="A10" s="6"/>
      <c r="D10" s="5"/>
      <c r="E10" s="22"/>
      <c r="F10" s="5"/>
      <c r="H10" s="2" t="s">
        <v>36</v>
      </c>
      <c r="I10" s="2" t="s">
        <v>37</v>
      </c>
    </row>
    <row r="11" spans="1:9" x14ac:dyDescent="0.25">
      <c r="A11" s="7"/>
      <c r="B11" s="7"/>
      <c r="C11" s="15">
        <v>223</v>
      </c>
      <c r="D11" s="27">
        <v>93.8</v>
      </c>
      <c r="E11" s="30">
        <v>-0.03</v>
      </c>
      <c r="F11" s="7">
        <f t="shared" ref="F11:F14" si="0">((D11-D$2)/D$2)*100</f>
        <v>-13.865932047750237</v>
      </c>
      <c r="H11" s="13">
        <f t="shared" ref="H11:H14" si="1">(100+F11)/100</f>
        <v>0.8613406795224976</v>
      </c>
      <c r="I11" s="2">
        <f t="shared" ref="I11:I18" si="2">1+($D$3-$D$2)/$D$2</f>
        <v>0.86501377410468316</v>
      </c>
    </row>
    <row r="12" spans="1:9" x14ac:dyDescent="0.25">
      <c r="A12" s="7"/>
      <c r="B12" s="7"/>
      <c r="C12" s="15">
        <v>225</v>
      </c>
      <c r="D12" s="27">
        <v>75.900000000000006</v>
      </c>
      <c r="E12" s="30">
        <v>-1.38</v>
      </c>
      <c r="F12" s="7">
        <f t="shared" si="0"/>
        <v>-30.303030303030305</v>
      </c>
      <c r="H12" s="13">
        <f t="shared" si="1"/>
        <v>0.69696969696969691</v>
      </c>
      <c r="I12" s="2">
        <f t="shared" si="2"/>
        <v>0.86501377410468316</v>
      </c>
    </row>
    <row r="13" spans="1:9" x14ac:dyDescent="0.25">
      <c r="C13" s="15">
        <v>295</v>
      </c>
      <c r="D13" s="27">
        <v>94.3</v>
      </c>
      <c r="E13" s="30">
        <v>0.01</v>
      </c>
      <c r="F13" s="7">
        <f t="shared" si="0"/>
        <v>-13.406795224977049</v>
      </c>
      <c r="H13" s="13">
        <f t="shared" si="1"/>
        <v>0.86593204775022958</v>
      </c>
      <c r="I13" s="2">
        <f t="shared" si="2"/>
        <v>0.86501377410468316</v>
      </c>
    </row>
    <row r="14" spans="1:9" x14ac:dyDescent="0.25">
      <c r="A14" s="8"/>
      <c r="C14" s="15">
        <v>339</v>
      </c>
      <c r="D14" s="27">
        <v>84</v>
      </c>
      <c r="E14" s="30">
        <v>-0.77</v>
      </c>
      <c r="F14" s="7">
        <f t="shared" si="0"/>
        <v>-22.865013774104685</v>
      </c>
      <c r="H14" s="13">
        <f t="shared" si="1"/>
        <v>0.77134986225895319</v>
      </c>
      <c r="I14" s="2">
        <f t="shared" si="2"/>
        <v>0.86501377410468316</v>
      </c>
    </row>
    <row r="15" spans="1:9" x14ac:dyDescent="0.25">
      <c r="C15" s="15">
        <v>509</v>
      </c>
      <c r="D15" s="27">
        <v>91.7</v>
      </c>
      <c r="E15" s="30">
        <v>-0.19</v>
      </c>
      <c r="F15" s="7">
        <f t="shared" ref="F15:F18" si="3">((D15-D$2)/D$2)*100</f>
        <v>-15.794306703397615</v>
      </c>
      <c r="H15" s="13">
        <f t="shared" ref="H15:H18" si="4">(100+F15)/100</f>
        <v>0.84205693296602391</v>
      </c>
      <c r="I15" s="2">
        <f t="shared" si="2"/>
        <v>0.86501377410468316</v>
      </c>
    </row>
    <row r="16" spans="1:9" x14ac:dyDescent="0.25">
      <c r="C16" s="15">
        <v>591</v>
      </c>
      <c r="D16" s="27">
        <v>99.6</v>
      </c>
      <c r="E16" s="30">
        <v>0.41</v>
      </c>
      <c r="F16" s="7">
        <f t="shared" si="3"/>
        <v>-8.5399449035812776</v>
      </c>
      <c r="H16" s="13">
        <f t="shared" si="4"/>
        <v>0.91460055096418724</v>
      </c>
      <c r="I16" s="2">
        <f t="shared" si="2"/>
        <v>0.86501377410468316</v>
      </c>
    </row>
    <row r="17" spans="3:9" x14ac:dyDescent="0.25">
      <c r="C17" s="15">
        <v>744</v>
      </c>
      <c r="D17" s="6">
        <v>101</v>
      </c>
      <c r="E17" s="30">
        <v>0.51</v>
      </c>
      <c r="F17" s="7">
        <f t="shared" si="3"/>
        <v>-7.2543617998163503</v>
      </c>
      <c r="H17" s="13">
        <f t="shared" si="4"/>
        <v>0.92745638200183644</v>
      </c>
      <c r="I17" s="2">
        <f t="shared" si="2"/>
        <v>0.86501377410468316</v>
      </c>
    </row>
    <row r="18" spans="3:9" x14ac:dyDescent="0.25">
      <c r="C18" s="15">
        <v>928</v>
      </c>
      <c r="D18" s="6">
        <v>146</v>
      </c>
      <c r="E18" s="31">
        <v>3.92</v>
      </c>
      <c r="F18" s="7">
        <f t="shared" si="3"/>
        <v>34.067952249770421</v>
      </c>
      <c r="H18" s="13">
        <f t="shared" si="4"/>
        <v>1.3406795224977044</v>
      </c>
      <c r="I18" s="2">
        <f t="shared" si="2"/>
        <v>0.86501377410468316</v>
      </c>
    </row>
    <row r="19" spans="3:9" x14ac:dyDescent="0.25">
      <c r="E19" s="1"/>
    </row>
  </sheetData>
  <sheetProtection password="DC07" sheet="1" objects="1" scenarios="1" selectLockedCells="1" selectUnlockedCells="1"/>
  <pageMargins left="0.7" right="0.7" top="0.75" bottom="0.75" header="0.3" footer="0.3"/>
  <pageSetup paperSize="9" scale="5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19"/>
  <sheetViews>
    <sheetView zoomScale="80" zoomScaleNormal="80" workbookViewId="0"/>
  </sheetViews>
  <sheetFormatPr defaultRowHeight="15.75" x14ac:dyDescent="0.25"/>
  <cols>
    <col min="1" max="2" width="8.7109375" style="2" customWidth="1"/>
    <col min="3" max="3" width="23.85546875" style="2" customWidth="1"/>
    <col min="4" max="4" width="11.5703125" style="2" bestFit="1" customWidth="1"/>
    <col min="5" max="5" width="13" style="2" bestFit="1" customWidth="1"/>
    <col min="6" max="6" width="17" style="2" bestFit="1" customWidth="1"/>
    <col min="7" max="7" width="9.140625" style="2"/>
    <col min="8" max="8" width="14.85546875" style="2" bestFit="1" customWidth="1"/>
    <col min="9" max="16384" width="9.140625" style="2"/>
  </cols>
  <sheetData>
    <row r="1" spans="1:9" x14ac:dyDescent="0.25">
      <c r="C1" s="9" t="s">
        <v>5</v>
      </c>
      <c r="D1" s="12" t="s">
        <v>33</v>
      </c>
      <c r="E1" s="12"/>
      <c r="F1" s="3"/>
    </row>
    <row r="2" spans="1:9" ht="18" x14ac:dyDescent="0.25">
      <c r="C2" s="4" t="s">
        <v>3</v>
      </c>
      <c r="D2" s="10" t="s">
        <v>52</v>
      </c>
      <c r="E2" s="2" t="s">
        <v>4</v>
      </c>
    </row>
    <row r="3" spans="1:9" ht="18" x14ac:dyDescent="0.25">
      <c r="C3" s="4" t="s">
        <v>29</v>
      </c>
      <c r="D3" s="10" t="s">
        <v>70</v>
      </c>
      <c r="E3" s="2" t="s">
        <v>4</v>
      </c>
      <c r="F3" s="5"/>
    </row>
    <row r="4" spans="1:9" ht="18" x14ac:dyDescent="0.25">
      <c r="C4" s="4" t="s">
        <v>30</v>
      </c>
      <c r="D4" s="10" t="s">
        <v>71</v>
      </c>
      <c r="E4" s="2" t="s">
        <v>4</v>
      </c>
      <c r="F4" s="5"/>
    </row>
    <row r="5" spans="1:9" x14ac:dyDescent="0.25">
      <c r="C5" s="4" t="s">
        <v>31</v>
      </c>
      <c r="D5" s="17">
        <f>(D4/D3)*100</f>
        <v>9.9379074821484021</v>
      </c>
      <c r="E5" s="2" t="s">
        <v>2</v>
      </c>
      <c r="F5" s="5"/>
    </row>
    <row r="6" spans="1:9" x14ac:dyDescent="0.25">
      <c r="C6" s="4" t="s">
        <v>6</v>
      </c>
      <c r="D6" s="11">
        <v>8</v>
      </c>
      <c r="E6" s="5"/>
      <c r="F6" s="5"/>
    </row>
    <row r="7" spans="1:9" x14ac:dyDescent="0.25">
      <c r="C7" s="5"/>
      <c r="D7" s="5"/>
      <c r="E7" s="5"/>
      <c r="F7" s="5"/>
    </row>
    <row r="8" spans="1:9" x14ac:dyDescent="0.25">
      <c r="C8" s="5"/>
      <c r="D8" s="5"/>
      <c r="E8" s="5"/>
      <c r="F8" s="5"/>
    </row>
    <row r="9" spans="1:9" ht="31.5" x14ac:dyDescent="0.25">
      <c r="C9" s="5" t="s">
        <v>0</v>
      </c>
      <c r="D9" s="5" t="s">
        <v>18</v>
      </c>
      <c r="E9" s="16" t="s">
        <v>7</v>
      </c>
      <c r="F9" s="16" t="s">
        <v>8</v>
      </c>
    </row>
    <row r="10" spans="1:9" x14ac:dyDescent="0.25">
      <c r="A10" s="6"/>
      <c r="D10" s="5"/>
      <c r="E10" s="22"/>
      <c r="F10" s="5"/>
      <c r="H10" s="2" t="s">
        <v>36</v>
      </c>
      <c r="I10" s="2" t="s">
        <v>37</v>
      </c>
    </row>
    <row r="11" spans="1:9" x14ac:dyDescent="0.25">
      <c r="A11" s="7"/>
      <c r="B11" s="7"/>
      <c r="C11" s="15">
        <v>223</v>
      </c>
      <c r="D11" s="27">
        <v>58.6</v>
      </c>
      <c r="E11" s="30">
        <v>-0.88</v>
      </c>
      <c r="F11" s="7">
        <f t="shared" ref="F11:F14" si="0">((D11-D$2)/D$2)*100</f>
        <v>-5.4686239716083245</v>
      </c>
      <c r="H11" s="13">
        <f t="shared" ref="H11:H14" si="1">(100+F11)/100</f>
        <v>0.94531376028391678</v>
      </c>
      <c r="I11" s="2">
        <f t="shared" ref="I11:I18" si="2">1+($D$3-$D$2)/$D$2</f>
        <v>1.039199870946927</v>
      </c>
    </row>
    <row r="12" spans="1:9" x14ac:dyDescent="0.25">
      <c r="A12" s="7"/>
      <c r="B12" s="7"/>
      <c r="C12" s="15">
        <v>225</v>
      </c>
      <c r="D12" s="27">
        <v>58.4</v>
      </c>
      <c r="E12" s="30">
        <v>-0.91</v>
      </c>
      <c r="F12" s="7">
        <f t="shared" si="0"/>
        <v>-5.7912566542990858</v>
      </c>
      <c r="H12" s="13">
        <f t="shared" si="1"/>
        <v>0.94208743345700907</v>
      </c>
      <c r="I12" s="2">
        <f t="shared" si="2"/>
        <v>1.039199870946927</v>
      </c>
    </row>
    <row r="13" spans="1:9" x14ac:dyDescent="0.25">
      <c r="C13" s="15">
        <v>295</v>
      </c>
      <c r="D13" s="27">
        <v>62.9</v>
      </c>
      <c r="E13" s="30">
        <v>-0.23</v>
      </c>
      <c r="F13" s="7">
        <f t="shared" si="0"/>
        <v>1.4679787062429368</v>
      </c>
      <c r="H13" s="13">
        <f t="shared" si="1"/>
        <v>1.0146797870624293</v>
      </c>
      <c r="I13" s="2">
        <f t="shared" si="2"/>
        <v>1.039199870946927</v>
      </c>
    </row>
    <row r="14" spans="1:9" x14ac:dyDescent="0.25">
      <c r="A14" s="8"/>
      <c r="C14" s="15">
        <v>339</v>
      </c>
      <c r="D14" s="27">
        <v>69.099999999999994</v>
      </c>
      <c r="E14" s="30">
        <v>0.71</v>
      </c>
      <c r="F14" s="7">
        <f t="shared" si="0"/>
        <v>11.469591869656384</v>
      </c>
      <c r="H14" s="13">
        <f t="shared" si="1"/>
        <v>1.1146959186965639</v>
      </c>
      <c r="I14" s="2">
        <f t="shared" si="2"/>
        <v>1.039199870946927</v>
      </c>
    </row>
    <row r="15" spans="1:9" x14ac:dyDescent="0.25">
      <c r="C15" s="15">
        <v>509</v>
      </c>
      <c r="D15" s="27">
        <v>59.3</v>
      </c>
      <c r="E15" s="30">
        <v>-0.77</v>
      </c>
      <c r="F15" s="7">
        <f t="shared" ref="F15:F18" si="3">((D15-D$2)/D$2)*100</f>
        <v>-4.3394095821906831</v>
      </c>
      <c r="H15" s="13">
        <f t="shared" ref="H15:H18" si="4">(100+F15)/100</f>
        <v>0.95660590417809321</v>
      </c>
      <c r="I15" s="2">
        <f t="shared" si="2"/>
        <v>1.039199870946927</v>
      </c>
    </row>
    <row r="16" spans="1:9" x14ac:dyDescent="0.25">
      <c r="C16" s="15">
        <v>591</v>
      </c>
      <c r="D16" s="27">
        <v>67.400000000000006</v>
      </c>
      <c r="E16" s="30">
        <v>0.45</v>
      </c>
      <c r="F16" s="7">
        <f t="shared" si="3"/>
        <v>8.7272140667849705</v>
      </c>
      <c r="H16" s="13">
        <f t="shared" si="4"/>
        <v>1.0872721406678496</v>
      </c>
      <c r="I16" s="2">
        <f t="shared" si="2"/>
        <v>1.039199870946927</v>
      </c>
    </row>
    <row r="17" spans="3:9" x14ac:dyDescent="0.25">
      <c r="C17" s="15">
        <v>744</v>
      </c>
      <c r="D17" s="27">
        <v>65.599999999999994</v>
      </c>
      <c r="E17" s="30">
        <v>0.18</v>
      </c>
      <c r="F17" s="7">
        <f t="shared" si="3"/>
        <v>5.8235199225681438</v>
      </c>
      <c r="H17" s="13">
        <f t="shared" si="4"/>
        <v>1.0582351992256813</v>
      </c>
      <c r="I17" s="2">
        <f t="shared" si="2"/>
        <v>1.039199870946927</v>
      </c>
    </row>
    <row r="18" spans="3:9" x14ac:dyDescent="0.25">
      <c r="C18" s="15">
        <v>928</v>
      </c>
      <c r="D18" s="6">
        <v>106</v>
      </c>
      <c r="E18" s="31">
        <v>6.27</v>
      </c>
      <c r="F18" s="7">
        <f t="shared" si="3"/>
        <v>70.995321826100977</v>
      </c>
      <c r="H18" s="13">
        <f t="shared" si="4"/>
        <v>1.7099532182610095</v>
      </c>
      <c r="I18" s="2">
        <f t="shared" si="2"/>
        <v>1.039199870946927</v>
      </c>
    </row>
    <row r="19" spans="3:9" x14ac:dyDescent="0.25">
      <c r="E19" s="1"/>
    </row>
  </sheetData>
  <sheetProtection password="DC07" sheet="1" objects="1" scenarios="1" selectLockedCells="1" selectUnlockedCells="1"/>
  <pageMargins left="0.7" right="0.7" top="0.75" bottom="0.75" header="0.3" footer="0.3"/>
  <pageSetup paperSize="9" scale="5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19"/>
  <sheetViews>
    <sheetView zoomScale="80" zoomScaleNormal="80" workbookViewId="0"/>
  </sheetViews>
  <sheetFormatPr defaultRowHeight="15.75" x14ac:dyDescent="0.25"/>
  <cols>
    <col min="1" max="2" width="8.7109375" style="2" customWidth="1"/>
    <col min="3" max="3" width="23.85546875" style="2" customWidth="1"/>
    <col min="4" max="4" width="11.5703125" style="2" bestFit="1" customWidth="1"/>
    <col min="5" max="5" width="13" style="2" bestFit="1" customWidth="1"/>
    <col min="6" max="6" width="17" style="2" bestFit="1" customWidth="1"/>
    <col min="7" max="7" width="9.140625" style="2"/>
    <col min="8" max="8" width="14.85546875" style="2" bestFit="1" customWidth="1"/>
    <col min="9" max="16384" width="9.140625" style="2"/>
  </cols>
  <sheetData>
    <row r="1" spans="1:9" x14ac:dyDescent="0.25">
      <c r="C1" s="9" t="s">
        <v>5</v>
      </c>
      <c r="D1" s="12" t="s">
        <v>27</v>
      </c>
      <c r="E1" s="12"/>
      <c r="F1" s="3"/>
    </row>
    <row r="2" spans="1:9" ht="18" x14ac:dyDescent="0.25">
      <c r="C2" s="4" t="s">
        <v>3</v>
      </c>
      <c r="D2" s="10" t="s">
        <v>53</v>
      </c>
      <c r="E2" s="2" t="s">
        <v>4</v>
      </c>
    </row>
    <row r="3" spans="1:9" ht="18" x14ac:dyDescent="0.25">
      <c r="C3" s="4" t="s">
        <v>29</v>
      </c>
      <c r="D3" s="10" t="s">
        <v>72</v>
      </c>
      <c r="E3" s="2" t="s">
        <v>4</v>
      </c>
      <c r="F3" s="5"/>
    </row>
    <row r="4" spans="1:9" ht="18" x14ac:dyDescent="0.25">
      <c r="C4" s="4" t="s">
        <v>30</v>
      </c>
      <c r="D4" s="10" t="s">
        <v>73</v>
      </c>
      <c r="E4" s="2" t="s">
        <v>4</v>
      </c>
      <c r="F4" s="5"/>
    </row>
    <row r="5" spans="1:9" x14ac:dyDescent="0.25">
      <c r="C5" s="4" t="s">
        <v>31</v>
      </c>
      <c r="D5" s="17">
        <f>(D4/D3)*100</f>
        <v>8.470196575776793</v>
      </c>
      <c r="E5" s="2" t="s">
        <v>2</v>
      </c>
      <c r="F5" s="5"/>
    </row>
    <row r="6" spans="1:9" x14ac:dyDescent="0.25">
      <c r="C6" s="4" t="s">
        <v>6</v>
      </c>
      <c r="D6" s="11">
        <v>8</v>
      </c>
      <c r="E6" s="5"/>
      <c r="F6" s="5"/>
    </row>
    <row r="7" spans="1:9" x14ac:dyDescent="0.25">
      <c r="C7" s="5"/>
      <c r="D7" s="5"/>
      <c r="E7" s="5"/>
      <c r="F7" s="5"/>
    </row>
    <row r="8" spans="1:9" x14ac:dyDescent="0.25">
      <c r="C8" s="5"/>
      <c r="D8" s="5"/>
      <c r="E8" s="5"/>
      <c r="F8" s="5"/>
    </row>
    <row r="9" spans="1:9" ht="31.5" x14ac:dyDescent="0.25">
      <c r="C9" s="5" t="s">
        <v>0</v>
      </c>
      <c r="D9" s="5" t="s">
        <v>18</v>
      </c>
      <c r="E9" s="16" t="s">
        <v>7</v>
      </c>
      <c r="F9" s="16" t="s">
        <v>8</v>
      </c>
    </row>
    <row r="10" spans="1:9" x14ac:dyDescent="0.25">
      <c r="A10" s="6"/>
      <c r="D10" s="5"/>
      <c r="E10" s="22"/>
      <c r="F10" s="5"/>
      <c r="H10" s="2" t="s">
        <v>36</v>
      </c>
      <c r="I10" s="2" t="s">
        <v>37</v>
      </c>
    </row>
    <row r="11" spans="1:9" x14ac:dyDescent="0.25">
      <c r="A11" s="7"/>
      <c r="B11" s="7"/>
      <c r="C11" s="15">
        <v>223</v>
      </c>
      <c r="D11" s="27">
        <v>59.1</v>
      </c>
      <c r="E11" s="30">
        <v>-0.72</v>
      </c>
      <c r="F11" s="7">
        <f t="shared" ref="F11:F14" si="0">((D11-D$2)/D$2)*100</f>
        <v>-8.1013839216296084</v>
      </c>
      <c r="H11" s="13">
        <f t="shared" ref="H11:H13" si="1">(100+F11)/100</f>
        <v>0.91898616078370399</v>
      </c>
      <c r="I11" s="2">
        <f t="shared" ref="I11:I18" si="2">1+($D$3-$D$2)/$D$2</f>
        <v>0.98087389208521214</v>
      </c>
    </row>
    <row r="12" spans="1:9" x14ac:dyDescent="0.25">
      <c r="A12" s="7"/>
      <c r="B12" s="7"/>
      <c r="C12" s="15">
        <v>225</v>
      </c>
      <c r="D12" s="27">
        <v>40.799999999999997</v>
      </c>
      <c r="E12" s="31">
        <v>-4.03</v>
      </c>
      <c r="F12" s="7">
        <f t="shared" si="0"/>
        <v>-36.557300575338218</v>
      </c>
      <c r="H12" s="13">
        <f t="shared" si="1"/>
        <v>0.63442699424661786</v>
      </c>
      <c r="I12" s="2">
        <f t="shared" si="2"/>
        <v>0.98087389208521214</v>
      </c>
    </row>
    <row r="13" spans="1:9" x14ac:dyDescent="0.25">
      <c r="C13" s="15">
        <v>295</v>
      </c>
      <c r="D13" s="27">
        <v>62.9</v>
      </c>
      <c r="E13" s="30">
        <v>-0.03</v>
      </c>
      <c r="F13" s="7">
        <f t="shared" si="0"/>
        <v>-2.1925050536464057</v>
      </c>
      <c r="H13" s="13">
        <f t="shared" si="1"/>
        <v>0.97807494946353601</v>
      </c>
      <c r="I13" s="2">
        <f t="shared" si="2"/>
        <v>0.98087389208521214</v>
      </c>
    </row>
    <row r="14" spans="1:9" x14ac:dyDescent="0.25">
      <c r="A14" s="8"/>
      <c r="C14" s="15">
        <v>339</v>
      </c>
      <c r="D14" s="27">
        <v>64.400000000000006</v>
      </c>
      <c r="E14" s="30">
        <v>0.24</v>
      </c>
      <c r="F14" s="7">
        <f t="shared" si="0"/>
        <v>0.13994713108381807</v>
      </c>
      <c r="H14" s="13">
        <f>(100+F14)/100</f>
        <v>1.0013994713108381</v>
      </c>
      <c r="I14" s="2">
        <f t="shared" si="2"/>
        <v>0.98087389208521214</v>
      </c>
    </row>
    <row r="15" spans="1:9" x14ac:dyDescent="0.25">
      <c r="C15" s="15">
        <v>509</v>
      </c>
      <c r="D15" s="27">
        <v>62</v>
      </c>
      <c r="E15" s="30">
        <v>-0.2</v>
      </c>
      <c r="F15" s="7">
        <f t="shared" ref="F15:F18" si="3">((D15-D$2)/D$2)*100</f>
        <v>-3.5919763644845317</v>
      </c>
      <c r="H15" s="13">
        <f t="shared" ref="H15:H18" si="4">(100+F15)/100</f>
        <v>0.96408023635515461</v>
      </c>
      <c r="I15" s="2">
        <f t="shared" si="2"/>
        <v>0.98087389208521214</v>
      </c>
    </row>
    <row r="16" spans="1:9" x14ac:dyDescent="0.25">
      <c r="C16" s="15">
        <v>591</v>
      </c>
      <c r="D16" s="27">
        <v>64.5</v>
      </c>
      <c r="E16" s="30">
        <v>0.26</v>
      </c>
      <c r="F16" s="7">
        <f t="shared" si="3"/>
        <v>0.29544394339915675</v>
      </c>
      <c r="H16" s="13">
        <f t="shared" si="4"/>
        <v>1.0029544394339915</v>
      </c>
      <c r="I16" s="2">
        <f t="shared" si="2"/>
        <v>0.98087389208521214</v>
      </c>
    </row>
    <row r="17" spans="3:9" x14ac:dyDescent="0.25">
      <c r="C17" s="15">
        <v>744</v>
      </c>
      <c r="D17" s="27">
        <v>65.599999999999994</v>
      </c>
      <c r="E17" s="30">
        <v>0.46</v>
      </c>
      <c r="F17" s="7">
        <f t="shared" si="3"/>
        <v>2.0059088788679706</v>
      </c>
      <c r="H17" s="13">
        <f t="shared" si="4"/>
        <v>1.0200590887886798</v>
      </c>
      <c r="I17" s="2">
        <f t="shared" si="2"/>
        <v>0.98087389208521214</v>
      </c>
    </row>
    <row r="18" spans="3:9" x14ac:dyDescent="0.25">
      <c r="C18" s="15">
        <v>928</v>
      </c>
      <c r="D18" s="6">
        <v>100</v>
      </c>
      <c r="E18" s="31">
        <v>6.67</v>
      </c>
      <c r="F18" s="7">
        <f t="shared" si="3"/>
        <v>55.496812315347533</v>
      </c>
      <c r="H18" s="13">
        <f t="shared" si="4"/>
        <v>1.5549681231534753</v>
      </c>
      <c r="I18" s="2">
        <f t="shared" si="2"/>
        <v>0.98087389208521214</v>
      </c>
    </row>
    <row r="19" spans="3:9" x14ac:dyDescent="0.25">
      <c r="D19" s="28"/>
      <c r="E19" s="1"/>
    </row>
  </sheetData>
  <sheetProtection password="DC07" sheet="1" objects="1" scenarios="1" selectLockedCells="1" selectUnlockedCells="1"/>
  <pageMargins left="0.7" right="0.7" top="0.75" bottom="0.75" header="0.3" footer="0.3"/>
  <pageSetup paperSize="9" scale="5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19"/>
  <sheetViews>
    <sheetView zoomScale="80" zoomScaleNormal="80" workbookViewId="0">
      <selection activeCell="B48" sqref="B48"/>
    </sheetView>
  </sheetViews>
  <sheetFormatPr defaultRowHeight="15.75" x14ac:dyDescent="0.25"/>
  <cols>
    <col min="1" max="2" width="8.7109375" style="2" customWidth="1"/>
    <col min="3" max="3" width="23.85546875" style="2" customWidth="1"/>
    <col min="4" max="4" width="11.5703125" style="2" bestFit="1" customWidth="1"/>
    <col min="5" max="5" width="13" style="2" bestFit="1" customWidth="1"/>
    <col min="6" max="6" width="17" style="2" bestFit="1" customWidth="1"/>
    <col min="7" max="7" width="9.140625" style="2"/>
    <col min="8" max="8" width="14.85546875" style="2" bestFit="1" customWidth="1"/>
    <col min="9" max="16384" width="9.140625" style="2"/>
  </cols>
  <sheetData>
    <row r="1" spans="1:9" x14ac:dyDescent="0.25">
      <c r="C1" s="9" t="s">
        <v>5</v>
      </c>
      <c r="D1" s="12" t="s">
        <v>28</v>
      </c>
      <c r="E1" s="12"/>
      <c r="F1" s="3"/>
    </row>
    <row r="2" spans="1:9" ht="18" x14ac:dyDescent="0.25">
      <c r="C2" s="4" t="s">
        <v>3</v>
      </c>
      <c r="D2" s="10" t="s">
        <v>54</v>
      </c>
      <c r="E2" s="2" t="s">
        <v>4</v>
      </c>
    </row>
    <row r="3" spans="1:9" ht="18" x14ac:dyDescent="0.25">
      <c r="C3" s="4" t="s">
        <v>29</v>
      </c>
      <c r="D3" s="10" t="s">
        <v>74</v>
      </c>
      <c r="E3" s="2" t="s">
        <v>4</v>
      </c>
      <c r="F3" s="5"/>
    </row>
    <row r="4" spans="1:9" ht="18" x14ac:dyDescent="0.25">
      <c r="C4" s="4" t="s">
        <v>30</v>
      </c>
      <c r="D4" s="10" t="s">
        <v>75</v>
      </c>
      <c r="E4" s="2" t="s">
        <v>4</v>
      </c>
      <c r="F4" s="5"/>
    </row>
    <row r="5" spans="1:9" x14ac:dyDescent="0.25">
      <c r="C5" s="4" t="s">
        <v>31</v>
      </c>
      <c r="D5" s="17">
        <f>(D4/D3)*100</f>
        <v>5.8896620278330021</v>
      </c>
      <c r="E5" s="2" t="s">
        <v>2</v>
      </c>
      <c r="F5" s="5"/>
    </row>
    <row r="6" spans="1:9" x14ac:dyDescent="0.25">
      <c r="C6" s="4" t="s">
        <v>6</v>
      </c>
      <c r="D6" s="11">
        <v>8</v>
      </c>
      <c r="E6" s="5"/>
      <c r="F6" s="5"/>
    </row>
    <row r="7" spans="1:9" x14ac:dyDescent="0.25">
      <c r="C7" s="5"/>
      <c r="D7" s="5"/>
      <c r="E7" s="5"/>
      <c r="F7" s="5"/>
    </row>
    <row r="8" spans="1:9" x14ac:dyDescent="0.25">
      <c r="C8" s="5"/>
      <c r="D8" s="5"/>
      <c r="E8" s="5"/>
      <c r="F8" s="5"/>
    </row>
    <row r="9" spans="1:9" ht="31.5" x14ac:dyDescent="0.25">
      <c r="C9" s="5" t="s">
        <v>0</v>
      </c>
      <c r="D9" s="5" t="s">
        <v>18</v>
      </c>
      <c r="E9" s="16" t="s">
        <v>7</v>
      </c>
      <c r="F9" s="16" t="s">
        <v>8</v>
      </c>
    </row>
    <row r="10" spans="1:9" x14ac:dyDescent="0.25">
      <c r="A10" s="6"/>
      <c r="D10" s="5"/>
      <c r="E10" s="22"/>
      <c r="F10" s="5"/>
      <c r="H10" s="2" t="s">
        <v>36</v>
      </c>
      <c r="I10" s="2" t="s">
        <v>37</v>
      </c>
    </row>
    <row r="11" spans="1:9" x14ac:dyDescent="0.25">
      <c r="A11" s="7"/>
      <c r="B11" s="7"/>
      <c r="C11" s="15">
        <v>223</v>
      </c>
      <c r="D11" s="27">
        <v>99.7</v>
      </c>
      <c r="E11" s="30">
        <v>-0.15</v>
      </c>
      <c r="F11" s="7">
        <f t="shared" ref="F11:F14" si="0">((D11-D$2)/D$2)*100</f>
        <v>-5.5871212121212039</v>
      </c>
      <c r="G11" s="21"/>
      <c r="H11" s="13">
        <f t="shared" ref="H11:H14" si="1">(100+F11)/100</f>
        <v>0.94412878787878796</v>
      </c>
      <c r="I11" s="2">
        <f t="shared" ref="I11:I18" si="2">1+($D$3-$D$2)/$D$2</f>
        <v>0.95265151515151514</v>
      </c>
    </row>
    <row r="12" spans="1:9" x14ac:dyDescent="0.25">
      <c r="A12" s="7"/>
      <c r="B12" s="7"/>
      <c r="C12" s="15">
        <v>225</v>
      </c>
      <c r="D12" s="27">
        <v>90.5</v>
      </c>
      <c r="E12" s="30">
        <v>-1.65</v>
      </c>
      <c r="F12" s="7">
        <f t="shared" si="0"/>
        <v>-14.29924242424242</v>
      </c>
      <c r="G12" s="21"/>
      <c r="H12" s="13">
        <f t="shared" si="1"/>
        <v>0.8570075757575758</v>
      </c>
      <c r="I12" s="2">
        <f t="shared" si="2"/>
        <v>0.95265151515151514</v>
      </c>
    </row>
    <row r="13" spans="1:9" x14ac:dyDescent="0.25">
      <c r="C13" s="15">
        <v>295</v>
      </c>
      <c r="D13" s="27">
        <v>97.1</v>
      </c>
      <c r="E13" s="30">
        <v>-0.56999999999999995</v>
      </c>
      <c r="F13" s="7">
        <f t="shared" si="0"/>
        <v>-8.0492424242424239</v>
      </c>
      <c r="G13" s="21"/>
      <c r="H13" s="13">
        <f t="shared" si="1"/>
        <v>0.9195075757575758</v>
      </c>
      <c r="I13" s="2">
        <f t="shared" si="2"/>
        <v>0.95265151515151514</v>
      </c>
    </row>
    <row r="14" spans="1:9" x14ac:dyDescent="0.25">
      <c r="A14" s="8"/>
      <c r="C14" s="15">
        <v>339</v>
      </c>
      <c r="D14" s="6">
        <v>101</v>
      </c>
      <c r="E14" s="30">
        <v>7.0000000000000007E-2</v>
      </c>
      <c r="F14" s="7">
        <f t="shared" si="0"/>
        <v>-4.3560606060606011</v>
      </c>
      <c r="G14" s="21"/>
      <c r="H14" s="13">
        <f t="shared" si="1"/>
        <v>0.95643939393939403</v>
      </c>
      <c r="I14" s="2">
        <f t="shared" si="2"/>
        <v>0.95265151515151514</v>
      </c>
    </row>
    <row r="15" spans="1:9" x14ac:dyDescent="0.25">
      <c r="C15" s="15">
        <v>509</v>
      </c>
      <c r="D15" s="27">
        <v>99.8</v>
      </c>
      <c r="E15" s="30">
        <v>-0.13</v>
      </c>
      <c r="F15" s="7">
        <f t="shared" ref="F15:F18" si="3">((D15-D$2)/D$2)*100</f>
        <v>-5.4924242424242404</v>
      </c>
      <c r="H15" s="13">
        <f t="shared" ref="H15:H18" si="4">(100+F15)/100</f>
        <v>0.94507575757575768</v>
      </c>
      <c r="I15" s="2">
        <f t="shared" si="2"/>
        <v>0.95265151515151514</v>
      </c>
    </row>
    <row r="16" spans="1:9" x14ac:dyDescent="0.25">
      <c r="C16" s="15">
        <v>591</v>
      </c>
      <c r="D16" s="6">
        <v>105</v>
      </c>
      <c r="E16" s="30">
        <v>0.72</v>
      </c>
      <c r="F16" s="7">
        <f t="shared" si="3"/>
        <v>-0.56818181818181279</v>
      </c>
      <c r="H16" s="13">
        <f t="shared" si="4"/>
        <v>0.99431818181818188</v>
      </c>
      <c r="I16" s="2">
        <f t="shared" si="2"/>
        <v>0.95265151515151514</v>
      </c>
    </row>
    <row r="17" spans="3:9" x14ac:dyDescent="0.25">
      <c r="C17" s="15">
        <v>744</v>
      </c>
      <c r="D17" s="6">
        <v>101</v>
      </c>
      <c r="E17" s="30">
        <v>7.0000000000000007E-2</v>
      </c>
      <c r="F17" s="7">
        <f t="shared" si="3"/>
        <v>-4.3560606060606011</v>
      </c>
      <c r="H17" s="13">
        <f t="shared" si="4"/>
        <v>0.95643939393939403</v>
      </c>
      <c r="I17" s="2">
        <f t="shared" si="2"/>
        <v>0.95265151515151514</v>
      </c>
    </row>
    <row r="18" spans="3:9" x14ac:dyDescent="0.25">
      <c r="C18" s="15">
        <v>928</v>
      </c>
      <c r="D18" s="6">
        <v>132</v>
      </c>
      <c r="E18" s="31">
        <v>5.12</v>
      </c>
      <c r="F18" s="7">
        <f t="shared" si="3"/>
        <v>25.000000000000007</v>
      </c>
      <c r="H18" s="13">
        <f t="shared" si="4"/>
        <v>1.25</v>
      </c>
      <c r="I18" s="2">
        <f t="shared" si="2"/>
        <v>0.95265151515151514</v>
      </c>
    </row>
    <row r="19" spans="3:9" x14ac:dyDescent="0.25">
      <c r="E19" s="1"/>
    </row>
  </sheetData>
  <sheetProtection password="DC07" sheet="1" objects="1" scenarios="1" selectLockedCells="1" selectUnlockedCells="1"/>
  <pageMargins left="0.7" right="0.7" top="0.75" bottom="0.75" header="0.3" footer="0.3"/>
  <pageSetup paperSize="9" scale="5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E" ma:contentTypeID="0x0101007463A7E0612B5D45B0910A71122E5AB60009900140BD7E58459C0BB6DA7212B78E" ma:contentTypeVersion="13" ma:contentTypeDescription="Ringtesten" ma:contentTypeScope="" ma:versionID="49ed29876247567c56126a8d63cd64c2">
  <xsd:schema xmlns:xsd="http://www.w3.org/2001/XMLSchema" xmlns:xs="http://www.w3.org/2001/XMLSchema" xmlns:p="http://schemas.microsoft.com/office/2006/metadata/properties" xmlns:ns2="eba2475f-4c5c-418a-90c2-2b36802fc485" xmlns:ns3="08cda046-0f15-45eb-a9d5-77306d3264cd" xmlns:ns4="dda9e79c-c62e-445e-b991-197574827cb3" targetNamespace="http://schemas.microsoft.com/office/2006/metadata/properties" ma:root="true" ma:fieldsID="06f7ec14707f088d23d46046f658d37f" ns2:_="" ns3:_="" ns4:_="">
    <xsd:import namespace="eba2475f-4c5c-418a-90c2-2b36802fc485"/>
    <xsd:import namespace="08cda046-0f15-45eb-a9d5-77306d3264cd"/>
    <xsd:import namespace="dda9e79c-c62e-445e-b991-197574827cb3"/>
    <xsd:element name="properties">
      <xsd:complexType>
        <xsd:sequence>
          <xsd:element name="documentManagement">
            <xsd:complexType>
              <xsd:all>
                <xsd:element ref="ns2:Ringtest" minOccurs="0"/>
                <xsd:element ref="ns3:Jaar"/>
                <xsd:element ref="ns3:DEEL" minOccurs="0"/>
                <xsd:element ref="ns4:Publicatiedatum"/>
                <xsd:element ref="ns2:Distributie_x0020_datum" minOccurs="0"/>
                <xsd:element ref="ns3:MediaServiceMetadata" minOccurs="0"/>
                <xsd:element ref="ns3:MediaServiceFastMetadata" minOccurs="0"/>
                <xsd:element ref="ns3:Public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2475f-4c5c-418a-90c2-2b36802fc485" elementFormDefault="qualified">
    <xsd:import namespace="http://schemas.microsoft.com/office/2006/documentManagement/types"/>
    <xsd:import namespace="http://schemas.microsoft.com/office/infopath/2007/PartnerControls"/>
    <xsd:element name="Ringtest" ma:index="2" nillable="true" ma:displayName="Ringtest" ma:description="Keuzelijst ringtesten" ma:format="Dropdown" ma:internalName="Ringtest" ma:readOnly="false">
      <xsd:simpleType>
        <xsd:restriction base="dms:Choice">
          <xsd:enumeration value="VKL"/>
          <xsd:enumeration value="LABS"/>
        </xsd:restriction>
      </xsd:simpleType>
    </xsd:element>
    <xsd:element name="Distributie_x0020_datum" ma:index="6" nillable="true" ma:displayName="Distributie datum" ma:default="25 januari 2012" ma:format="Dropdown" ma:internalName="Distributie_x0020_datum" ma:readOnly="false">
      <xsd:simpleType>
        <xsd:restriction base="dms:Choice">
          <xsd:enumeration value="25 januari 2012"/>
          <xsd:enumeration value="14-15 februari 2012"/>
          <xsd:enumeration value="2 maart 2012"/>
          <xsd:enumeration value="14 maart 2012"/>
          <xsd:enumeration value="25 april 2012"/>
          <xsd:enumeration value="26 april 2012"/>
          <xsd:enumeration value="23 mei 2012"/>
          <xsd:enumeration value="13 juni 2012"/>
          <xsd:enumeration value="27 juni 2012"/>
          <xsd:enumeration value="29-30 augustus 2012"/>
          <xsd:enumeration value="3 oktober 2012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cda046-0f15-45eb-a9d5-77306d3264cd" elementFormDefault="qualified">
    <xsd:import namespace="http://schemas.microsoft.com/office/2006/documentManagement/types"/>
    <xsd:import namespace="http://schemas.microsoft.com/office/infopath/2007/PartnerControls"/>
    <xsd:element name="Jaar" ma:index="3" ma:displayName="Datum ringtest" ma:internalName="Jaar" ma:readOnly="false">
      <xsd:simpleType>
        <xsd:restriction base="dms:Text">
          <xsd:maxLength value="255"/>
        </xsd:restriction>
      </xsd:simpleType>
    </xsd:element>
    <xsd:element name="DEEL" ma:index="4" nillable="true" ma:displayName="Deel" ma:default="Rapport" ma:format="Dropdown" ma:internalName="DEEL" ma:readOnly="false">
      <xsd:simpleType>
        <xsd:restriction base="dms:Choice">
          <xsd:enumeration value="Rapport"/>
          <xsd:enumeration value="Deel 1"/>
          <xsd:enumeration value="Deel 2"/>
          <xsd:enumeration value="Deel 3"/>
          <xsd:enumeration value="Deel 4"/>
          <xsd:enumeration value="Deel 5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PublicURL" ma:index="15" nillable="true" ma:displayName="PublicURL" ma:internalName="PublicURL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a9e79c-c62e-445e-b991-197574827cb3" elementFormDefault="qualified">
    <xsd:import namespace="http://schemas.microsoft.com/office/2006/documentManagement/types"/>
    <xsd:import namespace="http://schemas.microsoft.com/office/infopath/2007/PartnerControls"/>
    <xsd:element name="Publicatiedatum" ma:index="5" ma:displayName="Publicatiedatum" ma:default="[today]" ma:format="DateOnly" ma:internalName="Publicatiedatum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aar xmlns="08cda046-0f15-45eb-a9d5-77306d3264cd">2016</Jaar>
    <Ringtest xmlns="eba2475f-4c5c-418a-90c2-2b36802fc485">LABS</Ringtest>
    <DEEL xmlns="08cda046-0f15-45eb-a9d5-77306d3264cd">Deel 3</DEEL>
    <Publicatiedatum xmlns="dda9e79c-c62e-445e-b991-197574827cb3">2021-05-25T07:56:07+00:00</Publicatiedatum>
    <Distributie_x0020_datum xmlns="eba2475f-4c5c-418a-90c2-2b36802fc485">25 januari 2012</Distributie_x0020_datum>
    <PublicURL xmlns="08cda046-0f15-45eb-a9d5-77306d3264cd">https://reflabos.vito.be/ree/LABS_2016-7_Deel3.xlsx</PublicURL>
  </documentManagement>
</p:properties>
</file>

<file path=customXml/itemProps1.xml><?xml version="1.0" encoding="utf-8"?>
<ds:datastoreItem xmlns:ds="http://schemas.openxmlformats.org/officeDocument/2006/customXml" ds:itemID="{C2298D3A-D334-4B51-AB57-977F1B8F12F7}"/>
</file>

<file path=customXml/itemProps2.xml><?xml version="1.0" encoding="utf-8"?>
<ds:datastoreItem xmlns:ds="http://schemas.openxmlformats.org/officeDocument/2006/customXml" ds:itemID="{1B0A0BA5-BE47-4100-AE3E-79DA543E764B}"/>
</file>

<file path=customXml/itemProps3.xml><?xml version="1.0" encoding="utf-8"?>
<ds:datastoreItem xmlns:ds="http://schemas.openxmlformats.org/officeDocument/2006/customXml" ds:itemID="{B9A361F1-DE54-4A11-9795-6100D58D72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25</vt:i4>
      </vt:variant>
    </vt:vector>
  </HeadingPairs>
  <TitlesOfParts>
    <vt:vector size="50" baseType="lpstr">
      <vt:lpstr>CO stap 2</vt:lpstr>
      <vt:lpstr>CO stap 3</vt:lpstr>
      <vt:lpstr>CO stap 4</vt:lpstr>
      <vt:lpstr>CO stap 9</vt:lpstr>
      <vt:lpstr>SO2 stap 3</vt:lpstr>
      <vt:lpstr>SO2 stap 4</vt:lpstr>
      <vt:lpstr>SO2 stap 6</vt:lpstr>
      <vt:lpstr>SO2 stap 8</vt:lpstr>
      <vt:lpstr>SO2 stap 9</vt:lpstr>
      <vt:lpstr>NOx stap 1</vt:lpstr>
      <vt:lpstr>NOx stap 2</vt:lpstr>
      <vt:lpstr>NOx stap 3</vt:lpstr>
      <vt:lpstr>NOx stap 4</vt:lpstr>
      <vt:lpstr>NOx stap 5</vt:lpstr>
      <vt:lpstr>NOx stap 7</vt:lpstr>
      <vt:lpstr>NOx stap 9</vt:lpstr>
      <vt:lpstr>O2 stap 1</vt:lpstr>
      <vt:lpstr>O2 stap 2</vt:lpstr>
      <vt:lpstr>O2 stap 3</vt:lpstr>
      <vt:lpstr>O2 stap 4</vt:lpstr>
      <vt:lpstr>O2 stap 5</vt:lpstr>
      <vt:lpstr>O2 stap 6</vt:lpstr>
      <vt:lpstr>O2 stap 7</vt:lpstr>
      <vt:lpstr>O2 stap 8</vt:lpstr>
      <vt:lpstr>O2 stap 9</vt:lpstr>
      <vt:lpstr>'CO stap 2'!Print_Area</vt:lpstr>
      <vt:lpstr>'CO stap 3'!Print_Area</vt:lpstr>
      <vt:lpstr>'CO stap 4'!Print_Area</vt:lpstr>
      <vt:lpstr>'CO stap 9'!Print_Area</vt:lpstr>
      <vt:lpstr>'NOx stap 1'!Print_Area</vt:lpstr>
      <vt:lpstr>'NOx stap 2'!Print_Area</vt:lpstr>
      <vt:lpstr>'NOx stap 3'!Print_Area</vt:lpstr>
      <vt:lpstr>'NOx stap 4'!Print_Area</vt:lpstr>
      <vt:lpstr>'NOx stap 5'!Print_Area</vt:lpstr>
      <vt:lpstr>'NOx stap 7'!Print_Area</vt:lpstr>
      <vt:lpstr>'NOx stap 9'!Print_Area</vt:lpstr>
      <vt:lpstr>'O2 stap 1'!Print_Area</vt:lpstr>
      <vt:lpstr>'O2 stap 2'!Print_Area</vt:lpstr>
      <vt:lpstr>'O2 stap 3'!Print_Area</vt:lpstr>
      <vt:lpstr>'O2 stap 4'!Print_Area</vt:lpstr>
      <vt:lpstr>'O2 stap 5'!Print_Area</vt:lpstr>
      <vt:lpstr>'O2 stap 6'!Print_Area</vt:lpstr>
      <vt:lpstr>'O2 stap 7'!Print_Area</vt:lpstr>
      <vt:lpstr>'O2 stap 8'!Print_Area</vt:lpstr>
      <vt:lpstr>'O2 stap 9'!Print_Area</vt:lpstr>
      <vt:lpstr>'SO2 stap 3'!Print_Area</vt:lpstr>
      <vt:lpstr>'SO2 stap 4'!Print_Area</vt:lpstr>
      <vt:lpstr>'SO2 stap 6'!Print_Area</vt:lpstr>
      <vt:lpstr>'SO2 stap 8'!Print_Area</vt:lpstr>
      <vt:lpstr>'SO2 stap 9'!Print_Area</vt:lpstr>
    </vt:vector>
  </TitlesOfParts>
  <Company>VITO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LABS 2016-7</dc:title>
  <dc:creator>BAEYENSB</dc:creator>
  <cp:lastModifiedBy>Baeyens Bart</cp:lastModifiedBy>
  <cp:lastPrinted>2015-12-15T13:22:29Z</cp:lastPrinted>
  <dcterms:created xsi:type="dcterms:W3CDTF">2010-09-21T12:11:22Z</dcterms:created>
  <dcterms:modified xsi:type="dcterms:W3CDTF">2016-10-05T09:32:11Z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0x0101007463A7E0612B5D45B0910A71122E5AB60009900140BD7E58459C0BB6DA7212B78E</vt:lpwstr>
  </property>
  <property fmtid="{D5CDD505-2E9C-101B-9397-08002B2CF9AE}" pid="3" name="Order">
    <vt:r8>5700</vt:r8>
  </property>
  <property fmtid="{D5CDD505-2E9C-101B-9397-08002B2CF9AE}" pid="4" name="DEEL">
    <vt:lpwstr>Deel 3</vt:lpwstr>
  </property>
</Properties>
</file>