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105" windowWidth="21105" windowHeight="9975" tabRatio="849"/>
  </bookViews>
  <sheets>
    <sheet name="TOC stap 1" sheetId="33" r:id="rId1"/>
    <sheet name="TOC stap 2" sheetId="34" r:id="rId2"/>
    <sheet name="TOC stap 3" sheetId="29" r:id="rId3"/>
    <sheet name="TOC stap 13" sheetId="30" r:id="rId4"/>
    <sheet name="RRF" sheetId="35" r:id="rId5"/>
  </sheets>
  <definedNames>
    <definedName name="_xlnm.Print_Area" localSheetId="0">'TOC stap 1'!$A$1:$W$17</definedName>
    <definedName name="_xlnm.Print_Area" localSheetId="3">'TOC stap 13'!$A$1:$W$16</definedName>
    <definedName name="_xlnm.Print_Area" localSheetId="1">'TOC stap 2'!$A$1:$W$16</definedName>
    <definedName name="_xlnm.Print_Area" localSheetId="2">'TOC stap 3'!$A$1:$W$16</definedName>
  </definedNames>
  <calcPr calcId="145621"/>
</workbook>
</file>

<file path=xl/calcChain.xml><?xml version="1.0" encoding="utf-8"?>
<calcChain xmlns="http://schemas.openxmlformats.org/spreadsheetml/2006/main">
  <c r="C52" i="35" l="1"/>
  <c r="D52" i="35"/>
  <c r="E52" i="35"/>
  <c r="F52" i="35"/>
  <c r="G52" i="35"/>
  <c r="H52" i="35"/>
  <c r="I52" i="35"/>
  <c r="J52" i="35"/>
  <c r="K52" i="35"/>
  <c r="L52" i="35"/>
  <c r="M52" i="35"/>
  <c r="N52" i="35"/>
  <c r="O52" i="35"/>
  <c r="P52" i="35"/>
  <c r="C53" i="35"/>
  <c r="D53" i="35"/>
  <c r="E53" i="35"/>
  <c r="F53" i="35"/>
  <c r="G53" i="35"/>
  <c r="H53" i="35"/>
  <c r="I53" i="35"/>
  <c r="J53" i="35"/>
  <c r="K53" i="35"/>
  <c r="L53" i="35"/>
  <c r="M53" i="35"/>
  <c r="N53" i="35"/>
  <c r="O53" i="35"/>
  <c r="P53" i="35"/>
  <c r="C54" i="35"/>
  <c r="D54" i="35"/>
  <c r="E54" i="35"/>
  <c r="F54" i="35"/>
  <c r="G54" i="35"/>
  <c r="H54" i="35"/>
  <c r="I54" i="35"/>
  <c r="J54" i="35"/>
  <c r="K54" i="35"/>
  <c r="L54" i="35"/>
  <c r="M54" i="35"/>
  <c r="N54" i="35"/>
  <c r="O54" i="35"/>
  <c r="P54" i="35"/>
  <c r="C48" i="35"/>
  <c r="D48" i="35"/>
  <c r="E48" i="35"/>
  <c r="F48" i="35"/>
  <c r="G48" i="35"/>
  <c r="H48" i="35"/>
  <c r="I48" i="35"/>
  <c r="J48" i="35"/>
  <c r="K48" i="35"/>
  <c r="L48" i="35"/>
  <c r="M48" i="35"/>
  <c r="N48" i="35"/>
  <c r="O48" i="35"/>
  <c r="P48" i="35"/>
  <c r="C49" i="35"/>
  <c r="D49" i="35"/>
  <c r="E49" i="35"/>
  <c r="F49" i="35"/>
  <c r="G49" i="35"/>
  <c r="H49" i="35"/>
  <c r="I49" i="35"/>
  <c r="J49" i="35"/>
  <c r="K49" i="35"/>
  <c r="L49" i="35"/>
  <c r="M49" i="35"/>
  <c r="N49" i="35"/>
  <c r="O49" i="35"/>
  <c r="P49" i="35"/>
  <c r="C50" i="35"/>
  <c r="D50" i="35"/>
  <c r="E50" i="35"/>
  <c r="F50" i="35"/>
  <c r="G50" i="35"/>
  <c r="H50" i="35"/>
  <c r="I50" i="35"/>
  <c r="J50" i="35"/>
  <c r="K50" i="35"/>
  <c r="L50" i="35"/>
  <c r="M50" i="35"/>
  <c r="N50" i="35"/>
  <c r="O50" i="35"/>
  <c r="P50" i="35"/>
  <c r="C44" i="35"/>
  <c r="D44" i="35"/>
  <c r="E44" i="35"/>
  <c r="F44" i="35"/>
  <c r="G44" i="35"/>
  <c r="H44" i="35"/>
  <c r="I44" i="35"/>
  <c r="J44" i="35"/>
  <c r="K44" i="35"/>
  <c r="L44" i="35"/>
  <c r="M44" i="35"/>
  <c r="N44" i="35"/>
  <c r="O44" i="35"/>
  <c r="P44" i="35"/>
  <c r="C45" i="35"/>
  <c r="D45" i="35"/>
  <c r="E45" i="35"/>
  <c r="F45" i="35"/>
  <c r="G45" i="35"/>
  <c r="H45" i="35"/>
  <c r="I45" i="35"/>
  <c r="J45" i="35"/>
  <c r="K45" i="35"/>
  <c r="L45" i="35"/>
  <c r="M45" i="35"/>
  <c r="N45" i="35"/>
  <c r="O45" i="35"/>
  <c r="P45" i="35"/>
  <c r="C46" i="35"/>
  <c r="D46" i="35"/>
  <c r="E46" i="35"/>
  <c r="F46" i="35"/>
  <c r="G46" i="35"/>
  <c r="H46" i="35"/>
  <c r="I46" i="35"/>
  <c r="J46" i="35"/>
  <c r="K46" i="35"/>
  <c r="L46" i="35"/>
  <c r="M46" i="35"/>
  <c r="N46" i="35"/>
  <c r="O46" i="35"/>
  <c r="P46" i="35"/>
  <c r="B54" i="35"/>
  <c r="B53" i="35"/>
  <c r="B52" i="35"/>
  <c r="B50" i="35"/>
  <c r="B49" i="35"/>
  <c r="B48" i="35"/>
  <c r="B46" i="35"/>
  <c r="B45" i="35"/>
  <c r="B44" i="35"/>
  <c r="C25" i="35"/>
  <c r="D25" i="35"/>
  <c r="E25" i="35"/>
  <c r="F25" i="35"/>
  <c r="G25" i="35"/>
  <c r="H25" i="35"/>
  <c r="I25" i="35"/>
  <c r="J25" i="35"/>
  <c r="K25" i="35"/>
  <c r="L25" i="35"/>
  <c r="M25" i="35"/>
  <c r="N25" i="35"/>
  <c r="O25" i="35"/>
  <c r="P25" i="35"/>
  <c r="C26" i="35"/>
  <c r="D26" i="35"/>
  <c r="E26" i="35"/>
  <c r="F26" i="35"/>
  <c r="G26" i="35"/>
  <c r="H26" i="35"/>
  <c r="I26" i="35"/>
  <c r="J26" i="35"/>
  <c r="K26" i="35"/>
  <c r="L26" i="35"/>
  <c r="M26" i="35"/>
  <c r="N26" i="35"/>
  <c r="O26" i="35"/>
  <c r="P26" i="35"/>
  <c r="C27" i="35"/>
  <c r="D27" i="35"/>
  <c r="E27" i="35"/>
  <c r="F27" i="35"/>
  <c r="G27" i="35"/>
  <c r="H27" i="35"/>
  <c r="I27" i="35"/>
  <c r="J27" i="35"/>
  <c r="K27" i="35"/>
  <c r="L27" i="35"/>
  <c r="M27" i="35"/>
  <c r="N27" i="35"/>
  <c r="O27" i="35"/>
  <c r="P27" i="35"/>
  <c r="C28" i="35"/>
  <c r="D28" i="35"/>
  <c r="E28" i="35"/>
  <c r="F28" i="35"/>
  <c r="G28" i="35"/>
  <c r="H28" i="35"/>
  <c r="I28" i="35"/>
  <c r="J28" i="35"/>
  <c r="K28" i="35"/>
  <c r="L28" i="35"/>
  <c r="M28" i="35"/>
  <c r="N28" i="35"/>
  <c r="O28" i="35"/>
  <c r="P28" i="35"/>
  <c r="C29" i="35"/>
  <c r="D29" i="35"/>
  <c r="E29" i="35"/>
  <c r="F29" i="35"/>
  <c r="G29" i="35"/>
  <c r="H29" i="35"/>
  <c r="I29" i="35"/>
  <c r="J29" i="35"/>
  <c r="K29" i="35"/>
  <c r="L29" i="35"/>
  <c r="M29" i="35"/>
  <c r="N29" i="35"/>
  <c r="O29" i="35"/>
  <c r="P29" i="35"/>
  <c r="C30" i="35"/>
  <c r="D30" i="35"/>
  <c r="E30" i="35"/>
  <c r="F30" i="35"/>
  <c r="G30" i="35"/>
  <c r="H30" i="35"/>
  <c r="I30" i="35"/>
  <c r="J30" i="35"/>
  <c r="K30" i="35"/>
  <c r="L30" i="35"/>
  <c r="M30" i="35"/>
  <c r="N30" i="35"/>
  <c r="O30" i="35"/>
  <c r="P30" i="35"/>
  <c r="C31" i="35"/>
  <c r="D31" i="35"/>
  <c r="E31" i="35"/>
  <c r="F31" i="35"/>
  <c r="G31" i="35"/>
  <c r="H31" i="35"/>
  <c r="I31" i="35"/>
  <c r="J31" i="35"/>
  <c r="K31" i="35"/>
  <c r="L31" i="35"/>
  <c r="M31" i="35"/>
  <c r="N31" i="35"/>
  <c r="O31" i="35"/>
  <c r="P31" i="35"/>
  <c r="C32" i="35"/>
  <c r="D32" i="35"/>
  <c r="E32" i="35"/>
  <c r="F32" i="35"/>
  <c r="G32" i="35"/>
  <c r="H32" i="35"/>
  <c r="I32" i="35"/>
  <c r="J32" i="35"/>
  <c r="K32" i="35"/>
  <c r="L32" i="35"/>
  <c r="M32" i="35"/>
  <c r="N32" i="35"/>
  <c r="O32" i="35"/>
  <c r="P32" i="35"/>
  <c r="C33" i="35"/>
  <c r="D33" i="35"/>
  <c r="E33" i="35"/>
  <c r="F33" i="35"/>
  <c r="G33" i="35"/>
  <c r="H33" i="35"/>
  <c r="I33" i="35"/>
  <c r="J33" i="35"/>
  <c r="K33" i="35"/>
  <c r="L33" i="35"/>
  <c r="M33" i="35"/>
  <c r="N33" i="35"/>
  <c r="O33" i="35"/>
  <c r="P33" i="35"/>
  <c r="C34" i="35"/>
  <c r="D34" i="35"/>
  <c r="E34" i="35"/>
  <c r="F34" i="35"/>
  <c r="G34" i="35"/>
  <c r="H34" i="35"/>
  <c r="I34" i="35"/>
  <c r="J34" i="35"/>
  <c r="K34" i="35"/>
  <c r="L34" i="35"/>
  <c r="M34" i="35"/>
  <c r="N34" i="35"/>
  <c r="O34" i="35"/>
  <c r="P34" i="35"/>
  <c r="C35" i="35"/>
  <c r="D35" i="35"/>
  <c r="E35" i="35"/>
  <c r="F35" i="35"/>
  <c r="G35" i="35"/>
  <c r="H35" i="35"/>
  <c r="I35" i="35"/>
  <c r="J35" i="35"/>
  <c r="K35" i="35"/>
  <c r="L35" i="35"/>
  <c r="M35" i="35"/>
  <c r="N35" i="35"/>
  <c r="O35" i="35"/>
  <c r="P35" i="35"/>
  <c r="C36" i="35"/>
  <c r="D36" i="35"/>
  <c r="E36" i="35"/>
  <c r="F36" i="35"/>
  <c r="G36" i="35"/>
  <c r="H36" i="35"/>
  <c r="I36" i="35"/>
  <c r="J36" i="35"/>
  <c r="K36" i="35"/>
  <c r="L36" i="35"/>
  <c r="M36" i="35"/>
  <c r="N36" i="35"/>
  <c r="O36" i="35"/>
  <c r="P36" i="35"/>
  <c r="C37" i="35"/>
  <c r="D37" i="35"/>
  <c r="E37" i="35"/>
  <c r="F37" i="35"/>
  <c r="G37" i="35"/>
  <c r="H37" i="35"/>
  <c r="I37" i="35"/>
  <c r="J37" i="35"/>
  <c r="K37" i="35"/>
  <c r="L37" i="35"/>
  <c r="M37" i="35"/>
  <c r="N37" i="35"/>
  <c r="O37" i="35"/>
  <c r="P37" i="35"/>
  <c r="I24" i="30" l="1"/>
  <c r="I25" i="30"/>
  <c r="I24" i="29"/>
  <c r="I25" i="29"/>
  <c r="I24" i="34"/>
  <c r="I25" i="34"/>
  <c r="I24" i="33"/>
  <c r="I25" i="33"/>
  <c r="I11" i="33"/>
  <c r="I12" i="33"/>
  <c r="I13" i="33"/>
  <c r="I14" i="33"/>
  <c r="I15" i="33"/>
  <c r="I16" i="33"/>
  <c r="I17" i="33"/>
  <c r="I18" i="33"/>
  <c r="I19" i="33"/>
  <c r="I20" i="33"/>
  <c r="H21" i="33"/>
  <c r="I21" i="33"/>
  <c r="I22" i="33"/>
  <c r="I23" i="33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H24" i="34" s="1"/>
  <c r="F25" i="34"/>
  <c r="H25" i="34" s="1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H24" i="29" s="1"/>
  <c r="F25" i="29"/>
  <c r="H25" i="29" s="1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H24" i="30" s="1"/>
  <c r="F25" i="30"/>
  <c r="H25" i="30" s="1"/>
  <c r="F11" i="33"/>
  <c r="H11" i="33" s="1"/>
  <c r="F12" i="33"/>
  <c r="H12" i="33" s="1"/>
  <c r="F13" i="33"/>
  <c r="H13" i="33" s="1"/>
  <c r="F14" i="33"/>
  <c r="H14" i="33" s="1"/>
  <c r="F15" i="33"/>
  <c r="H15" i="33" s="1"/>
  <c r="F16" i="33"/>
  <c r="H16" i="33" s="1"/>
  <c r="F17" i="33"/>
  <c r="H17" i="33" s="1"/>
  <c r="F18" i="33"/>
  <c r="H18" i="33" s="1"/>
  <c r="F19" i="33"/>
  <c r="H19" i="33" s="1"/>
  <c r="F20" i="33"/>
  <c r="H20" i="33" s="1"/>
  <c r="F21" i="33"/>
  <c r="F22" i="33"/>
  <c r="H22" i="33" s="1"/>
  <c r="F23" i="33"/>
  <c r="H23" i="33" s="1"/>
  <c r="F24" i="33"/>
  <c r="H24" i="33" s="1"/>
  <c r="F25" i="33"/>
  <c r="H25" i="33" s="1"/>
  <c r="H13" i="30" l="1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11" i="34"/>
  <c r="I12" i="34"/>
  <c r="I13" i="34"/>
  <c r="I14" i="34"/>
  <c r="I15" i="34"/>
  <c r="I16" i="34"/>
  <c r="I17" i="34"/>
  <c r="I18" i="34"/>
  <c r="I19" i="34"/>
  <c r="I20" i="34"/>
  <c r="I21" i="34"/>
  <c r="I22" i="34"/>
  <c r="I23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11" i="30"/>
  <c r="H12" i="30"/>
  <c r="H14" i="30"/>
  <c r="H15" i="30"/>
  <c r="H16" i="30"/>
  <c r="H17" i="30"/>
  <c r="H18" i="30"/>
  <c r="H19" i="30"/>
  <c r="H20" i="30"/>
  <c r="H21" i="30"/>
  <c r="H22" i="30"/>
  <c r="H23" i="30"/>
  <c r="D6" i="33" l="1"/>
  <c r="D6" i="34"/>
  <c r="D6" i="30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D5" i="30" l="1"/>
  <c r="D5" i="29"/>
  <c r="D5" i="34"/>
  <c r="D5" i="33"/>
  <c r="D6" i="29"/>
</calcChain>
</file>

<file path=xl/sharedStrings.xml><?xml version="1.0" encoding="utf-8"?>
<sst xmlns="http://schemas.openxmlformats.org/spreadsheetml/2006/main" count="113" uniqueCount="35">
  <si>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</si>
  <si>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</si>
  <si>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</si>
  <si>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</si>
  <si>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</si>
  <si>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</si>
  <si>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</si>
  <si>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</si>
  <si>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</si>
  <si>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TOC stap 1</t>
  </si>
  <si>
    <t>TOC stap 2</t>
  </si>
  <si>
    <t>TOC stap 13</t>
  </si>
  <si>
    <t>TOC stap 3</t>
  </si>
  <si>
    <t>Resultaat</t>
  </si>
  <si>
    <t>Stap</t>
  </si>
  <si>
    <t>Labo</t>
  </si>
  <si>
    <t>Ref</t>
  </si>
  <si>
    <t>Component</t>
  </si>
  <si>
    <t>Zuurstof-</t>
  </si>
  <si>
    <t>gehalte%</t>
  </si>
  <si>
    <t>Tabel 2: gemeten concentraties (mgC/Nm³)(*) tijdens de interlaboratoriumvergelijking</t>
  </si>
  <si>
    <t>(*) normaalcondities gerefereerd naar 101,3kPa, 0°C, droog gas</t>
  </si>
  <si>
    <t>Tabel 3: Afwijking (%) van de resultaten van de deelnemers t.o.v. de referentiewaarde</t>
  </si>
  <si>
    <t>Tabel 5: Relatieve respons factoren (RRF) voor dichloormethaan, aceton en benzeen bij verschillende zuurstofgehaltes</t>
  </si>
  <si>
    <t>Statistisch gemiddelde:</t>
  </si>
  <si>
    <t>Statistisch standaard afw. abs.:</t>
  </si>
  <si>
    <t>Statistisch standaard afw. rel.:</t>
  </si>
  <si>
    <t>propaan</t>
  </si>
  <si>
    <t>76,79</t>
  </si>
  <si>
    <t>2,349</t>
  </si>
  <si>
    <t>76,67</t>
  </si>
  <si>
    <t>1,852</t>
  </si>
  <si>
    <t>dichloormethaan</t>
  </si>
  <si>
    <t>aceton</t>
  </si>
  <si>
    <t>benzeen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</si>
</sst>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A5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2" fontId="5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7" fillId="2" borderId="0" xfId="1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1" fontId="5" fillId="2" borderId="0" xfId="0" applyNumberFormat="1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2" fontId="7" fillId="2" borderId="0" xfId="1" applyNumberFormat="1" applyFont="1" applyFill="1" applyAlignment="1">
      <alignment horizontal="right" vertical="center"/>
    </xf>
    <xf numFmtId="2" fontId="5" fillId="2" borderId="0" xfId="0" applyNumberFormat="1" applyFont="1" applyFill="1" applyBorder="1" applyAlignment="1">
      <alignment horizontal="right" vertical="center"/>
    </xf>
    <xf numFmtId="2" fontId="4" fillId="2" borderId="0" xfId="1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 applyProtection="1">
      <alignment horizontal="right" vertical="center"/>
    </xf>
    <xf numFmtId="1" fontId="4" fillId="2" borderId="0" xfId="1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vertical="center"/>
    </xf>
    <xf numFmtId="164" fontId="5" fillId="2" borderId="0" xfId="5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center" vertical="center" wrapText="1"/>
    </xf>
    <xf numFmtId="165" fontId="5" fillId="2" borderId="0" xfId="5" applyNumberFormat="1" applyFont="1" applyFill="1" applyBorder="1" applyAlignment="1">
      <alignment horizontal="right" vertical="center"/>
    </xf>
    <xf numFmtId="1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right" vertical="center"/>
    </xf>
    <xf numFmtId="2" fontId="4" fillId="2" borderId="0" xfId="1" applyNumberFormat="1" applyFont="1" applyFill="1" applyBorder="1" applyAlignment="1">
      <alignment horizontal="center" vertical="center"/>
    </xf>
    <xf numFmtId="9" fontId="5" fillId="2" borderId="0" xfId="5" applyFont="1" applyFill="1" applyAlignment="1">
      <alignment horizontal="center" vertical="center"/>
    </xf>
    <xf numFmtId="49" fontId="0" fillId="3" borderId="0" xfId="0" applyNumberFormat="1" applyFont="1" applyFill="1" applyBorder="1" applyAlignment="1">
      <alignment horizontal="center"/>
    </xf>
    <xf numFmtId="49" fontId="11" fillId="4" borderId="0" xfId="0" applyNumberFormat="1" applyFont="1" applyFill="1" applyBorder="1" applyAlignment="1">
      <alignment horizontal="center"/>
    </xf>
    <xf numFmtId="0" fontId="5" fillId="2" borderId="0" xfId="0" applyFont="1" applyFill="1" applyProtection="1"/>
    <xf numFmtId="0" fontId="4" fillId="2" borderId="1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 wrapText="1"/>
    </xf>
    <xf numFmtId="0" fontId="4" fillId="2" borderId="11" xfId="1" applyFont="1" applyFill="1" applyBorder="1" applyAlignment="1" applyProtection="1">
      <alignment horizontal="center"/>
    </xf>
    <xf numFmtId="0" fontId="4" fillId="2" borderId="5" xfId="1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2" borderId="0" xfId="0" quotePrefix="1" applyFont="1" applyFill="1" applyBorder="1" applyProtection="1"/>
    <xf numFmtId="0" fontId="4" fillId="2" borderId="6" xfId="1" applyFont="1" applyFill="1" applyBorder="1" applyAlignment="1" applyProtection="1">
      <alignment horizontal="center"/>
    </xf>
    <xf numFmtId="2" fontId="5" fillId="2" borderId="3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2" fontId="0" fillId="2" borderId="0" xfId="0" applyNumberFormat="1" applyFont="1" applyFill="1" applyBorder="1" applyAlignment="1" applyProtection="1">
      <alignment horizontal="center"/>
    </xf>
    <xf numFmtId="9" fontId="5" fillId="2" borderId="0" xfId="5" applyNumberFormat="1" applyFont="1" applyFill="1" applyBorder="1" applyProtection="1"/>
    <xf numFmtId="0" fontId="4" fillId="2" borderId="0" xfId="1" applyFont="1" applyFill="1" applyProtection="1"/>
    <xf numFmtId="0" fontId="4" fillId="2" borderId="0" xfId="1" applyFont="1" applyFill="1" applyAlignment="1" applyProtection="1">
      <alignment horizontal="center"/>
    </xf>
    <xf numFmtId="0" fontId="4" fillId="2" borderId="4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166" fontId="4" fillId="2" borderId="4" xfId="5" applyNumberFormat="1" applyFont="1" applyFill="1" applyBorder="1" applyAlignment="1" applyProtection="1">
      <alignment horizontal="center"/>
    </xf>
    <xf numFmtId="166" fontId="4" fillId="2" borderId="3" xfId="5" applyNumberFormat="1" applyFont="1" applyFill="1" applyBorder="1" applyAlignment="1" applyProtection="1">
      <alignment horizontal="center"/>
    </xf>
    <xf numFmtId="166" fontId="5" fillId="2" borderId="0" xfId="0" applyNumberFormat="1" applyFont="1" applyFill="1" applyProtection="1"/>
    <xf numFmtId="2" fontId="4" fillId="2" borderId="0" xfId="1" applyNumberFormat="1" applyFont="1" applyFill="1" applyBorder="1" applyAlignment="1" applyProtection="1">
      <alignment horizontal="center" vertical="center"/>
    </xf>
    <xf numFmtId="2" fontId="4" fillId="2" borderId="0" xfId="4" applyNumberFormat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4" fillId="2" borderId="0" xfId="1" applyNumberFormat="1" applyFont="1" applyFill="1" applyAlignment="1" applyProtection="1">
      <alignment horizontal="center"/>
    </xf>
    <xf numFmtId="0" fontId="10" fillId="2" borderId="0" xfId="1" applyFont="1" applyFill="1" applyAlignment="1" applyProtection="1">
      <alignment horizontal="center"/>
    </xf>
    <xf numFmtId="165" fontId="4" fillId="2" borderId="9" xfId="1" applyNumberFormat="1" applyFont="1" applyFill="1" applyBorder="1" applyAlignment="1" applyProtection="1">
      <alignment horizontal="center"/>
    </xf>
    <xf numFmtId="1" fontId="4" fillId="2" borderId="0" xfId="1" applyNumberFormat="1" applyFont="1" applyFill="1" applyAlignment="1" applyProtection="1">
      <alignment horizontal="center"/>
    </xf>
    <xf numFmtId="1" fontId="4" fillId="2" borderId="0" xfId="1" applyNumberFormat="1" applyFont="1" applyFill="1" applyBorder="1" applyAlignment="1" applyProtection="1">
      <alignment horizontal="center"/>
    </xf>
    <xf numFmtId="1" fontId="10" fillId="2" borderId="0" xfId="1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>
      <alignment horizontal="center"/>
    </xf>
    <xf numFmtId="2" fontId="5" fillId="2" borderId="12" xfId="0" applyNumberFormat="1" applyFont="1" applyFill="1" applyBorder="1" applyAlignment="1" applyProtection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3" xfId="0" quotePrefix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0" fontId="9" fillId="2" borderId="6" xfId="0" quotePrefix="1" applyFont="1" applyFill="1" applyBorder="1" applyAlignment="1">
      <alignment horizontal="center"/>
    </xf>
    <xf numFmtId="0" fontId="4" fillId="2" borderId="1" xfId="1" applyFont="1" applyFill="1" applyBorder="1" applyAlignment="1" applyProtection="1">
      <alignment horizontal="center" wrapText="1"/>
    </xf>
    <xf numFmtId="0" fontId="4" fillId="2" borderId="6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7" fillId="2" borderId="10" xfId="1" applyFont="1" applyFill="1" applyBorder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0" fontId="4" fillId="2" borderId="8" xfId="1" applyFont="1" applyFill="1" applyBorder="1" applyAlignment="1" applyProtection="1">
      <alignment horizontal="center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center" vertical="center"/>
    </xf>
  </cellXfs>
  <cellStyles count="7">
    <cellStyle name="Normal" xfId="0" builtinId="0"/>
    <cellStyle name="Normal 2" xfId="1"/>
    <cellStyle name="Normal 2 2" xfId="6"/>
    <cellStyle name="Normal 3" xfId="2"/>
    <cellStyle name="Normal 4" xfId="3"/>
    <cellStyle name="Percent" xfId="5" builtinId="5"/>
    <cellStyle name="Percent 2" xf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5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'TOC stap 1'!$C$11:$C$25</c:f>
              <c:numCache>
                <c:formatCode>0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904</c:v>
                </c:pt>
              </c:numCache>
            </c:numRef>
          </c:cat>
          <c:val>
            <c:numRef>
              <c:f>'TOC stap 1'!$H$11:$H$25</c:f>
              <c:numCache>
                <c:formatCode>0.000</c:formatCode>
                <c:ptCount val="15"/>
                <c:pt idx="0">
                  <c:v>0.95836803999193609</c:v>
                </c:pt>
                <c:pt idx="1">
                  <c:v>1.0335850174202612</c:v>
                </c:pt>
                <c:pt idx="2">
                  <c:v>0.98430492876032405</c:v>
                </c:pt>
                <c:pt idx="3">
                  <c:v>1.0011639064597762</c:v>
                </c:pt>
                <c:pt idx="4">
                  <c:v>0.99467968426767928</c:v>
                </c:pt>
                <c:pt idx="5">
                  <c:v>0.97003963993771047</c:v>
                </c:pt>
                <c:pt idx="6">
                  <c:v>0.97652386212980757</c:v>
                </c:pt>
                <c:pt idx="7">
                  <c:v>1.0245071063513254</c:v>
                </c:pt>
                <c:pt idx="8">
                  <c:v>1.0296944841050031</c:v>
                </c:pt>
                <c:pt idx="9">
                  <c:v>0.96096172886877473</c:v>
                </c:pt>
                <c:pt idx="10">
                  <c:v>1.023210261912906</c:v>
                </c:pt>
                <c:pt idx="11">
                  <c:v>0.9985702175829374</c:v>
                </c:pt>
                <c:pt idx="12">
                  <c:v>0.96614910662245235</c:v>
                </c:pt>
                <c:pt idx="13">
                  <c:v>1.0296944841050031</c:v>
                </c:pt>
                <c:pt idx="14">
                  <c:v>0.98560177319874342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1'!$C$11:$C$25</c:f>
              <c:numCache>
                <c:formatCode>0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904</c:v>
                </c:pt>
              </c:numCache>
            </c:numRef>
          </c:cat>
          <c:val>
            <c:numRef>
              <c:f>'TOC stap 1'!$I$11:$I$25</c:f>
              <c:numCache>
                <c:formatCode>0.00</c:formatCode>
                <c:ptCount val="15"/>
                <c:pt idx="0">
                  <c:v>0.99584684426225667</c:v>
                </c:pt>
                <c:pt idx="1">
                  <c:v>0.99584684426225667</c:v>
                </c:pt>
                <c:pt idx="2">
                  <c:v>0.99584684426225667</c:v>
                </c:pt>
                <c:pt idx="3">
                  <c:v>0.99584684426225667</c:v>
                </c:pt>
                <c:pt idx="4">
                  <c:v>0.99584684426225667</c:v>
                </c:pt>
                <c:pt idx="5">
                  <c:v>0.99584684426225667</c:v>
                </c:pt>
                <c:pt idx="6">
                  <c:v>0.99584684426225667</c:v>
                </c:pt>
                <c:pt idx="7">
                  <c:v>0.99584684426225667</c:v>
                </c:pt>
                <c:pt idx="8">
                  <c:v>0.99584684426225667</c:v>
                </c:pt>
                <c:pt idx="9">
                  <c:v>0.99584684426225667</c:v>
                </c:pt>
                <c:pt idx="10">
                  <c:v>0.99584684426225667</c:v>
                </c:pt>
                <c:pt idx="11">
                  <c:v>0.99584684426225667</c:v>
                </c:pt>
                <c:pt idx="12">
                  <c:v>0.99584684426225667</c:v>
                </c:pt>
                <c:pt idx="13">
                  <c:v>0.99584684426225667</c:v>
                </c:pt>
                <c:pt idx="14">
                  <c:v>0.99584684426225667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79328"/>
        <c:axId val="361381248"/>
      </c:lineChart>
      <c:catAx>
        <c:axId val="36137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361381248"/>
        <c:crosses val="autoZero"/>
        <c:auto val="1"/>
        <c:lblAlgn val="ctr"/>
        <c:lblOffset val="100"/>
        <c:noMultiLvlLbl val="1"/>
      </c:catAx>
      <c:valAx>
        <c:axId val="361381248"/>
        <c:scaling>
          <c:orientation val="minMax"/>
          <c:max val="1.1000000000000001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1379328"/>
        <c:crosses val="autoZero"/>
        <c:crossBetween val="midCat"/>
        <c:majorUnit val="2.0000000000000004E-2"/>
        <c:minorUnit val="1.0000000000000002E-3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'TOC stap 2'!$C$11:$C$25</c:f>
              <c:numCache>
                <c:formatCode>0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904</c:v>
                </c:pt>
              </c:numCache>
            </c:numRef>
          </c:cat>
          <c:val>
            <c:numRef>
              <c:f>'TOC stap 2'!$H$11:$H$25</c:f>
              <c:numCache>
                <c:formatCode>0.000</c:formatCode>
                <c:ptCount val="15"/>
                <c:pt idx="0">
                  <c:v>0.95691171780132633</c:v>
                </c:pt>
                <c:pt idx="1">
                  <c:v>1.0427560407703107</c:v>
                </c:pt>
                <c:pt idx="2">
                  <c:v>0.98973454717182052</c:v>
                </c:pt>
                <c:pt idx="3">
                  <c:v>1.0149828774568159</c:v>
                </c:pt>
                <c:pt idx="4">
                  <c:v>0.99983387928581857</c:v>
                </c:pt>
                <c:pt idx="5">
                  <c:v>0.99730904625731909</c:v>
                </c:pt>
                <c:pt idx="6">
                  <c:v>0.9922593802003199</c:v>
                </c:pt>
                <c:pt idx="7">
                  <c:v>1.0377063747133117</c:v>
                </c:pt>
                <c:pt idx="8">
                  <c:v>1.0351815416848122</c:v>
                </c:pt>
                <c:pt idx="9">
                  <c:v>0.96953588294382398</c:v>
                </c:pt>
                <c:pt idx="10">
                  <c:v>1.0528553728843091</c:v>
                </c:pt>
                <c:pt idx="11">
                  <c:v>0.98468488111482133</c:v>
                </c:pt>
                <c:pt idx="12">
                  <c:v>0.95186205174432725</c:v>
                </c:pt>
                <c:pt idx="13">
                  <c:v>1.0099332113998167</c:v>
                </c:pt>
                <c:pt idx="14">
                  <c:v>0.98468488111482133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2'!$C$11:$C$25</c:f>
              <c:numCache>
                <c:formatCode>0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904</c:v>
                </c:pt>
              </c:numCache>
            </c:numRef>
          </c:cat>
          <c:val>
            <c:numRef>
              <c:f>'TOC stap 2'!$I$11:$I$25</c:f>
              <c:numCache>
                <c:formatCode>0.00</c:formatCode>
                <c:ptCount val="15"/>
                <c:pt idx="0">
                  <c:v>1.0013487791029183</c:v>
                </c:pt>
                <c:pt idx="1">
                  <c:v>1.0013487791029183</c:v>
                </c:pt>
                <c:pt idx="2">
                  <c:v>1.0013487791029183</c:v>
                </c:pt>
                <c:pt idx="3">
                  <c:v>1.0013487791029183</c:v>
                </c:pt>
                <c:pt idx="4">
                  <c:v>1.0013487791029183</c:v>
                </c:pt>
                <c:pt idx="5">
                  <c:v>1.0013487791029183</c:v>
                </c:pt>
                <c:pt idx="6">
                  <c:v>1.0013487791029183</c:v>
                </c:pt>
                <c:pt idx="7">
                  <c:v>1.0013487791029183</c:v>
                </c:pt>
                <c:pt idx="8">
                  <c:v>1.0013487791029183</c:v>
                </c:pt>
                <c:pt idx="9">
                  <c:v>1.0013487791029183</c:v>
                </c:pt>
                <c:pt idx="10">
                  <c:v>1.0013487791029183</c:v>
                </c:pt>
                <c:pt idx="11">
                  <c:v>1.0013487791029183</c:v>
                </c:pt>
                <c:pt idx="12">
                  <c:v>1.0013487791029183</c:v>
                </c:pt>
                <c:pt idx="13">
                  <c:v>1.0013487791029183</c:v>
                </c:pt>
                <c:pt idx="14">
                  <c:v>1.0013487791029183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640128"/>
        <c:axId val="362642048"/>
      </c:lineChart>
      <c:catAx>
        <c:axId val="36264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362642048"/>
        <c:crosses val="autoZero"/>
        <c:auto val="1"/>
        <c:lblAlgn val="ctr"/>
        <c:lblOffset val="100"/>
        <c:noMultiLvlLbl val="1"/>
      </c:catAx>
      <c:valAx>
        <c:axId val="362642048"/>
        <c:scaling>
          <c:orientation val="minMax"/>
          <c:max val="1.1000000000000001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640128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3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'TOC stap 3'!$C$11:$C$25</c:f>
              <c:numCache>
                <c:formatCode>0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904</c:v>
                </c:pt>
              </c:numCache>
            </c:numRef>
          </c:cat>
          <c:val>
            <c:numRef>
              <c:f>'TOC stap 3'!$H$11:$H$25</c:f>
              <c:numCache>
                <c:formatCode>0.000</c:formatCode>
                <c:ptCount val="15"/>
                <c:pt idx="0">
                  <c:v>0.98024746925200446</c:v>
                </c:pt>
                <c:pt idx="1">
                  <c:v>1.0331317257819779</c:v>
                </c:pt>
                <c:pt idx="2">
                  <c:v>0.99346853338449792</c:v>
                </c:pt>
                <c:pt idx="3">
                  <c:v>1.0048008740694923</c:v>
                </c:pt>
                <c:pt idx="4">
                  <c:v>1.001023427174494</c:v>
                </c:pt>
                <c:pt idx="5">
                  <c:v>1.0142444913069875</c:v>
                </c:pt>
                <c:pt idx="6">
                  <c:v>0.98024746925200446</c:v>
                </c:pt>
                <c:pt idx="7">
                  <c:v>1.0331317257819779</c:v>
                </c:pt>
                <c:pt idx="8">
                  <c:v>1.0331317257819779</c:v>
                </c:pt>
                <c:pt idx="9">
                  <c:v>0.99913470372699498</c:v>
                </c:pt>
                <c:pt idx="10">
                  <c:v>0.99346853338449792</c:v>
                </c:pt>
                <c:pt idx="11">
                  <c:v>1.0199106616494844</c:v>
                </c:pt>
                <c:pt idx="12">
                  <c:v>0.98024746925200446</c:v>
                </c:pt>
                <c:pt idx="13">
                  <c:v>1.0727949181794576</c:v>
                </c:pt>
                <c:pt idx="14">
                  <c:v>1.001023427174494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3'!$C$11:$C$25</c:f>
              <c:numCache>
                <c:formatCode>0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904</c:v>
                </c:pt>
              </c:numCache>
            </c:numRef>
          </c:cat>
          <c:val>
            <c:numRef>
              <c:f>'TOC stap 3'!$I$11:$I$25</c:f>
              <c:numCache>
                <c:formatCode>0.00</c:formatCode>
                <c:ptCount val="15"/>
                <c:pt idx="0">
                  <c:v>1.0074450868959908</c:v>
                </c:pt>
                <c:pt idx="1">
                  <c:v>1.0074450868959908</c:v>
                </c:pt>
                <c:pt idx="2">
                  <c:v>1.0074450868959908</c:v>
                </c:pt>
                <c:pt idx="3">
                  <c:v>1.0074450868959908</c:v>
                </c:pt>
                <c:pt idx="4">
                  <c:v>1.0074450868959908</c:v>
                </c:pt>
                <c:pt idx="5">
                  <c:v>1.0074450868959908</c:v>
                </c:pt>
                <c:pt idx="6">
                  <c:v>1.0074450868959908</c:v>
                </c:pt>
                <c:pt idx="7">
                  <c:v>1.0074450868959908</c:v>
                </c:pt>
                <c:pt idx="8">
                  <c:v>1.0074450868959908</c:v>
                </c:pt>
                <c:pt idx="9">
                  <c:v>1.0074450868959908</c:v>
                </c:pt>
                <c:pt idx="10">
                  <c:v>1.0074450868959908</c:v>
                </c:pt>
                <c:pt idx="11">
                  <c:v>1.0074450868959908</c:v>
                </c:pt>
                <c:pt idx="12">
                  <c:v>1.0074450868959908</c:v>
                </c:pt>
                <c:pt idx="13">
                  <c:v>1.0074450868959908</c:v>
                </c:pt>
                <c:pt idx="14">
                  <c:v>1.0074450868959908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672128"/>
        <c:axId val="362674048"/>
      </c:lineChart>
      <c:catAx>
        <c:axId val="36267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362674048"/>
        <c:crosses val="autoZero"/>
        <c:auto val="1"/>
        <c:lblAlgn val="ctr"/>
        <c:lblOffset val="100"/>
        <c:noMultiLvlLbl val="1"/>
      </c:catAx>
      <c:valAx>
        <c:axId val="362674048"/>
        <c:scaling>
          <c:orientation val="minMax"/>
          <c:max val="1.1000000000000001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672128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13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'TOC stap 13'!$C$11:$C$23</c:f>
              <c:numCache>
                <c:formatCode>0</c:formatCode>
                <c:ptCount val="13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</c:numCache>
            </c:numRef>
          </c:cat>
          <c:val>
            <c:numRef>
              <c:f>'TOC stap 13'!$H$11:$H$23</c:f>
              <c:numCache>
                <c:formatCode>0.000</c:formatCode>
                <c:ptCount val="13"/>
                <c:pt idx="0">
                  <c:v>0.96614910662245235</c:v>
                </c:pt>
                <c:pt idx="1">
                  <c:v>0.99467968426767928</c:v>
                </c:pt>
                <c:pt idx="2">
                  <c:v>0.97911755100664633</c:v>
                </c:pt>
                <c:pt idx="3">
                  <c:v>1.0037575953366151</c:v>
                </c:pt>
                <c:pt idx="4">
                  <c:v>1.0011639064597762</c:v>
                </c:pt>
                <c:pt idx="5">
                  <c:v>0.97003963993771047</c:v>
                </c:pt>
                <c:pt idx="6">
                  <c:v>0.98300808432190445</c:v>
                </c:pt>
                <c:pt idx="7">
                  <c:v>1.0219134174744864</c:v>
                </c:pt>
                <c:pt idx="8">
                  <c:v>1.0167260397208091</c:v>
                </c:pt>
                <c:pt idx="9">
                  <c:v>0.96485226218403308</c:v>
                </c:pt>
                <c:pt idx="10">
                  <c:v>1.0024607508981955</c:v>
                </c:pt>
                <c:pt idx="11">
                  <c:v>1.0115386619671314</c:v>
                </c:pt>
                <c:pt idx="12">
                  <c:v>0.97003963993771047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13'!$C$11:$C$23</c:f>
              <c:numCache>
                <c:formatCode>0</c:formatCode>
                <c:ptCount val="13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</c:numCache>
            </c:numRef>
          </c:cat>
          <c:val>
            <c:numRef>
              <c:f>'TOC stap 13'!$I$11:$I$23</c:f>
              <c:numCache>
                <c:formatCode>0.00</c:formatCode>
                <c:ptCount val="13"/>
                <c:pt idx="0">
                  <c:v>0.99429063093615333</c:v>
                </c:pt>
                <c:pt idx="1">
                  <c:v>0.99429063093615333</c:v>
                </c:pt>
                <c:pt idx="2">
                  <c:v>0.99429063093615333</c:v>
                </c:pt>
                <c:pt idx="3">
                  <c:v>0.99429063093615333</c:v>
                </c:pt>
                <c:pt idx="4">
                  <c:v>0.99429063093615333</c:v>
                </c:pt>
                <c:pt idx="5">
                  <c:v>0.99429063093615333</c:v>
                </c:pt>
                <c:pt idx="6">
                  <c:v>0.99429063093615333</c:v>
                </c:pt>
                <c:pt idx="7">
                  <c:v>0.99429063093615333</c:v>
                </c:pt>
                <c:pt idx="8">
                  <c:v>0.99429063093615333</c:v>
                </c:pt>
                <c:pt idx="9">
                  <c:v>0.99429063093615333</c:v>
                </c:pt>
                <c:pt idx="10">
                  <c:v>0.99429063093615333</c:v>
                </c:pt>
                <c:pt idx="11">
                  <c:v>0.99429063093615333</c:v>
                </c:pt>
                <c:pt idx="12">
                  <c:v>0.99429063093615333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802176"/>
        <c:axId val="362824832"/>
      </c:lineChart>
      <c:catAx>
        <c:axId val="36280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362824832"/>
        <c:crosses val="autoZero"/>
        <c:auto val="1"/>
        <c:lblAlgn val="ctr"/>
        <c:lblOffset val="100"/>
        <c:noMultiLvlLbl val="1"/>
      </c:catAx>
      <c:valAx>
        <c:axId val="362824832"/>
        <c:scaling>
          <c:orientation val="minMax"/>
          <c:max val="1.1000000000000001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802176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583405</xdr:colOff>
      <xdr:row>9</xdr:row>
      <xdr:rowOff>166688</xdr:rowOff>
    </xdr:from>
    <xdr:to>
      <xdr:col>21</xdr:col>
      <xdr:colOff>83343</xdr:colOff>
      <xdr:row>25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559591</xdr:colOff>
      <xdr:row>9</xdr:row>
      <xdr:rowOff>142874</xdr:rowOff>
    </xdr:from>
    <xdr:to>
      <xdr:col>21</xdr:col>
      <xdr:colOff>119062</xdr:colOff>
      <xdr:row>25</xdr:row>
      <xdr:rowOff>178593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571502</xdr:colOff>
      <xdr:row>9</xdr:row>
      <xdr:rowOff>154780</xdr:rowOff>
    </xdr:from>
    <xdr:to>
      <xdr:col>21</xdr:col>
      <xdr:colOff>107156</xdr:colOff>
      <xdr:row>25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571498</xdr:colOff>
      <xdr:row>9</xdr:row>
      <xdr:rowOff>142873</xdr:rowOff>
    </xdr:from>
    <xdr:to>
      <xdr:col>21</xdr:col>
      <xdr:colOff>0</xdr:colOff>
      <xdr:row>25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80" zoomScaleNormal="80" workbookViewId="0">
      <selection activeCell="F11" sqref="F11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10" x14ac:dyDescent="0.25">
      <c r="C1" s="9" t="s">
        <v>5</v>
      </c>
      <c r="D1" s="14" t="s">
        <v>9</v>
      </c>
      <c r="E1" s="14"/>
      <c r="F1" s="3"/>
    </row>
    <row r="2" spans="1:10" ht="18" x14ac:dyDescent="0.25">
      <c r="C2" s="4" t="s">
        <v>3</v>
      </c>
      <c r="D2" s="10">
        <v>77.110250880884777</v>
      </c>
      <c r="E2" s="2" t="s">
        <v>4</v>
      </c>
    </row>
    <row r="3" spans="1:10" ht="18" x14ac:dyDescent="0.25">
      <c r="C3" s="4" t="s">
        <v>24</v>
      </c>
      <c r="D3" s="21" t="s">
        <v>28</v>
      </c>
      <c r="E3" s="2" t="s">
        <v>4</v>
      </c>
      <c r="F3" s="5"/>
    </row>
    <row r="4" spans="1:10" ht="18" x14ac:dyDescent="0.25">
      <c r="C4" s="4" t="s">
        <v>25</v>
      </c>
      <c r="D4" s="12" t="s">
        <v>29</v>
      </c>
      <c r="E4" s="2" t="s">
        <v>4</v>
      </c>
      <c r="F4" s="5"/>
    </row>
    <row r="5" spans="1:10" x14ac:dyDescent="0.25">
      <c r="C5" s="4" t="s">
        <v>26</v>
      </c>
      <c r="D5" s="19">
        <f>(D4/D3)*100</f>
        <v>3.058992056257325</v>
      </c>
      <c r="E5" s="2" t="s">
        <v>2</v>
      </c>
      <c r="F5" s="5"/>
    </row>
    <row r="6" spans="1:10" x14ac:dyDescent="0.25">
      <c r="C6" s="4" t="s">
        <v>6</v>
      </c>
      <c r="D6" s="13">
        <f>COUNTA(F11:F23)</f>
        <v>13</v>
      </c>
      <c r="E6" s="5"/>
      <c r="F6" s="5"/>
    </row>
    <row r="7" spans="1:10" x14ac:dyDescent="0.25">
      <c r="C7" s="5"/>
      <c r="D7" s="5"/>
      <c r="E7" s="5"/>
      <c r="F7" s="5"/>
    </row>
    <row r="8" spans="1:10" x14ac:dyDescent="0.25">
      <c r="C8" s="5"/>
      <c r="D8" s="5"/>
      <c r="E8" s="5"/>
      <c r="F8" s="5"/>
    </row>
    <row r="9" spans="1:10" ht="31.5" x14ac:dyDescent="0.25">
      <c r="C9" s="5" t="s">
        <v>0</v>
      </c>
      <c r="D9" s="5" t="s">
        <v>13</v>
      </c>
      <c r="E9" s="18" t="s">
        <v>7</v>
      </c>
      <c r="F9" s="18" t="s">
        <v>8</v>
      </c>
    </row>
    <row r="10" spans="1:10" x14ac:dyDescent="0.25">
      <c r="A10" s="6"/>
      <c r="C10" s="17"/>
      <c r="D10" s="22"/>
      <c r="E10" s="22"/>
      <c r="F10" s="5"/>
    </row>
    <row r="11" spans="1:10" x14ac:dyDescent="0.25">
      <c r="B11" s="16"/>
      <c r="C11" s="17">
        <v>223</v>
      </c>
      <c r="D11" s="55">
        <v>73.900000000000006</v>
      </c>
      <c r="E11" s="24">
        <v>-1.23</v>
      </c>
      <c r="F11" s="20">
        <f t="shared" ref="F11:F25" si="0">((D11-$D$2)/$D$2)*100</f>
        <v>-4.1631960008063933</v>
      </c>
      <c r="H11" s="15">
        <f t="shared" ref="H11:H23" si="1">(100+F11)/100</f>
        <v>0.95836803999193609</v>
      </c>
      <c r="I11" s="2">
        <f t="shared" ref="I11:I25" si="2">1+($D$3-$D$2)/$D$2</f>
        <v>0.99584684426225667</v>
      </c>
      <c r="J11" s="23"/>
    </row>
    <row r="12" spans="1:10" x14ac:dyDescent="0.25">
      <c r="A12" s="8"/>
      <c r="B12" s="17"/>
      <c r="C12" s="17">
        <v>225</v>
      </c>
      <c r="D12" s="55">
        <v>79.7</v>
      </c>
      <c r="E12" s="24">
        <v>1.24</v>
      </c>
      <c r="F12" s="20">
        <f t="shared" si="0"/>
        <v>3.3585017420261183</v>
      </c>
      <c r="H12" s="15">
        <f t="shared" si="1"/>
        <v>1.0335850174202612</v>
      </c>
      <c r="I12" s="2">
        <f t="shared" si="2"/>
        <v>0.99584684426225667</v>
      </c>
      <c r="J12" s="23"/>
    </row>
    <row r="13" spans="1:10" x14ac:dyDescent="0.25">
      <c r="A13" s="7"/>
      <c r="C13" s="17">
        <v>295</v>
      </c>
      <c r="D13" s="55">
        <v>75.900000000000006</v>
      </c>
      <c r="E13" s="24">
        <v>-0.38</v>
      </c>
      <c r="F13" s="20">
        <f t="shared" si="0"/>
        <v>-1.5695071239675946</v>
      </c>
      <c r="H13" s="15">
        <f t="shared" si="1"/>
        <v>0.98430492876032405</v>
      </c>
      <c r="I13" s="2">
        <f t="shared" si="2"/>
        <v>0.99584684426225667</v>
      </c>
      <c r="J13" s="23"/>
    </row>
    <row r="14" spans="1:10" x14ac:dyDescent="0.25">
      <c r="C14" s="17">
        <v>339</v>
      </c>
      <c r="D14" s="55">
        <v>77.2</v>
      </c>
      <c r="E14" s="24">
        <v>0.17</v>
      </c>
      <c r="F14" s="20">
        <f t="shared" si="0"/>
        <v>0.11639064597762042</v>
      </c>
      <c r="H14" s="15">
        <f t="shared" si="1"/>
        <v>1.0011639064597762</v>
      </c>
      <c r="I14" s="2">
        <f t="shared" si="2"/>
        <v>0.99584684426225667</v>
      </c>
      <c r="J14" s="23"/>
    </row>
    <row r="15" spans="1:10" x14ac:dyDescent="0.25">
      <c r="C15" s="17">
        <v>428</v>
      </c>
      <c r="D15" s="55">
        <v>76.7</v>
      </c>
      <c r="E15" s="24">
        <v>-0.04</v>
      </c>
      <c r="F15" s="20">
        <f t="shared" si="0"/>
        <v>-0.53203157323207917</v>
      </c>
      <c r="H15" s="15">
        <f t="shared" si="1"/>
        <v>0.99467968426767928</v>
      </c>
      <c r="I15" s="2">
        <f t="shared" si="2"/>
        <v>0.99584684426225667</v>
      </c>
      <c r="J15" s="23"/>
    </row>
    <row r="16" spans="1:10" x14ac:dyDescent="0.25">
      <c r="C16" s="17">
        <v>446</v>
      </c>
      <c r="D16" s="55">
        <v>74.8</v>
      </c>
      <c r="E16" s="24">
        <v>-0.85</v>
      </c>
      <c r="F16" s="20">
        <f t="shared" si="0"/>
        <v>-2.9960360062289451</v>
      </c>
      <c r="H16" s="15">
        <f t="shared" si="1"/>
        <v>0.97003963993771047</v>
      </c>
      <c r="I16" s="2">
        <f t="shared" si="2"/>
        <v>0.99584684426225667</v>
      </c>
      <c r="J16" s="23"/>
    </row>
    <row r="17" spans="3:10" x14ac:dyDescent="0.25">
      <c r="C17" s="17">
        <v>509</v>
      </c>
      <c r="D17" s="55">
        <v>75.3</v>
      </c>
      <c r="E17" s="24">
        <v>-0.63</v>
      </c>
      <c r="F17" s="20">
        <f t="shared" si="0"/>
        <v>-2.3476137870192453</v>
      </c>
      <c r="H17" s="15">
        <f t="shared" si="1"/>
        <v>0.97652386212980757</v>
      </c>
      <c r="I17" s="2">
        <f t="shared" si="2"/>
        <v>0.99584684426225667</v>
      </c>
      <c r="J17" s="23"/>
    </row>
    <row r="18" spans="3:10" x14ac:dyDescent="0.25">
      <c r="C18" s="17">
        <v>512</v>
      </c>
      <c r="D18" s="55">
        <v>79</v>
      </c>
      <c r="E18" s="24">
        <v>0.94</v>
      </c>
      <c r="F18" s="20">
        <f t="shared" si="0"/>
        <v>2.450710635132535</v>
      </c>
      <c r="H18" s="15">
        <f t="shared" si="1"/>
        <v>1.0245071063513254</v>
      </c>
      <c r="I18" s="2">
        <f t="shared" si="2"/>
        <v>0.99584684426225667</v>
      </c>
      <c r="J18" s="23"/>
    </row>
    <row r="19" spans="3:10" x14ac:dyDescent="0.25">
      <c r="C19" s="17">
        <v>551</v>
      </c>
      <c r="D19" s="55">
        <v>79.400000000000006</v>
      </c>
      <c r="E19" s="24">
        <v>1.1100000000000001</v>
      </c>
      <c r="F19" s="20">
        <f t="shared" si="0"/>
        <v>2.9694484105003025</v>
      </c>
      <c r="H19" s="15">
        <f t="shared" si="1"/>
        <v>1.0296944841050031</v>
      </c>
      <c r="I19" s="2">
        <f t="shared" si="2"/>
        <v>0.99584684426225667</v>
      </c>
      <c r="J19" s="23"/>
    </row>
    <row r="20" spans="3:10" x14ac:dyDescent="0.25">
      <c r="C20" s="17">
        <v>579</v>
      </c>
      <c r="D20" s="55">
        <v>74.099999999999994</v>
      </c>
      <c r="E20" s="24">
        <v>-1.1499999999999999</v>
      </c>
      <c r="F20" s="20">
        <f t="shared" si="0"/>
        <v>-3.9038271131225279</v>
      </c>
      <c r="H20" s="15">
        <f t="shared" si="1"/>
        <v>0.96096172886877473</v>
      </c>
      <c r="I20" s="2">
        <f t="shared" si="2"/>
        <v>0.99584684426225667</v>
      </c>
      <c r="J20" s="23"/>
    </row>
    <row r="21" spans="3:10" x14ac:dyDescent="0.25">
      <c r="C21" s="17">
        <v>591</v>
      </c>
      <c r="D21" s="55">
        <v>78.900000000000006</v>
      </c>
      <c r="E21" s="24">
        <v>0.9</v>
      </c>
      <c r="F21" s="20">
        <f t="shared" si="0"/>
        <v>2.3210261912906027</v>
      </c>
      <c r="H21" s="15">
        <f t="shared" si="1"/>
        <v>1.023210261912906</v>
      </c>
      <c r="I21" s="2">
        <f t="shared" si="2"/>
        <v>0.99584684426225667</v>
      </c>
      <c r="J21" s="23"/>
    </row>
    <row r="22" spans="3:10" x14ac:dyDescent="0.25">
      <c r="C22" s="17">
        <v>644</v>
      </c>
      <c r="D22" s="55">
        <v>77</v>
      </c>
      <c r="E22" s="24">
        <v>0.09</v>
      </c>
      <c r="F22" s="20">
        <f t="shared" si="0"/>
        <v>-0.14297824170626308</v>
      </c>
      <c r="H22" s="15">
        <f t="shared" si="1"/>
        <v>0.9985702175829374</v>
      </c>
      <c r="I22" s="2">
        <f t="shared" si="2"/>
        <v>0.99584684426225667</v>
      </c>
      <c r="J22" s="23"/>
    </row>
    <row r="23" spans="3:10" x14ac:dyDescent="0.25">
      <c r="C23" s="17">
        <v>689</v>
      </c>
      <c r="D23" s="55">
        <v>74.5</v>
      </c>
      <c r="E23" s="24">
        <v>-0.97</v>
      </c>
      <c r="F23" s="20">
        <f t="shared" si="0"/>
        <v>-3.3850893377547613</v>
      </c>
      <c r="H23" s="15">
        <f t="shared" si="1"/>
        <v>0.96614910662245235</v>
      </c>
      <c r="I23" s="2">
        <f t="shared" si="2"/>
        <v>0.99584684426225667</v>
      </c>
    </row>
    <row r="24" spans="3:10" x14ac:dyDescent="0.25">
      <c r="C24" s="17">
        <v>744</v>
      </c>
      <c r="D24" s="55">
        <v>79.400000000000006</v>
      </c>
      <c r="E24" s="24">
        <v>1.1100000000000001</v>
      </c>
      <c r="F24" s="20">
        <f t="shared" si="0"/>
        <v>2.9694484105003025</v>
      </c>
      <c r="H24" s="15">
        <f t="shared" ref="H24:H25" si="3">(100+F24)/100</f>
        <v>1.0296944841050031</v>
      </c>
      <c r="I24" s="2">
        <f t="shared" si="2"/>
        <v>0.99584684426225667</v>
      </c>
    </row>
    <row r="25" spans="3:10" x14ac:dyDescent="0.25">
      <c r="C25" s="17">
        <v>904</v>
      </c>
      <c r="D25" s="55">
        <v>76</v>
      </c>
      <c r="E25" s="24">
        <v>-0.34</v>
      </c>
      <c r="F25" s="20">
        <f t="shared" si="0"/>
        <v>-1.4398226801256622</v>
      </c>
      <c r="H25" s="15">
        <f t="shared" si="3"/>
        <v>0.98560177319874342</v>
      </c>
      <c r="I25" s="2">
        <f t="shared" si="2"/>
        <v>0.99584684426225667</v>
      </c>
    </row>
    <row r="27" spans="3:10" x14ac:dyDescent="0.25">
      <c r="E27" s="1"/>
      <c r="F27" s="1"/>
    </row>
    <row r="28" spans="3:10" x14ac:dyDescent="0.25">
      <c r="E28" s="1"/>
      <c r="F28" s="1"/>
    </row>
    <row r="29" spans="3:10" x14ac:dyDescent="0.25">
      <c r="E29" s="1"/>
      <c r="F29" s="1"/>
    </row>
    <row r="30" spans="3:10" x14ac:dyDescent="0.25">
      <c r="E30" s="1"/>
      <c r="F30" s="1"/>
    </row>
    <row r="31" spans="3:10" x14ac:dyDescent="0.25">
      <c r="E31" s="1"/>
      <c r="F31" s="1"/>
    </row>
    <row r="32" spans="3:10" x14ac:dyDescent="0.25">
      <c r="C32" s="1"/>
      <c r="F32" s="1"/>
      <c r="G32" s="1"/>
      <c r="H32" s="2" t="s">
        <v>1</v>
      </c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80" zoomScaleNormal="80" workbookViewId="0">
      <selection activeCell="F11" sqref="F11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6.42578125" style="2" customWidth="1"/>
    <col min="7" max="7" width="9.140625" style="2"/>
    <col min="8" max="8" width="14.85546875" style="2" bestFit="1" customWidth="1"/>
    <col min="9" max="16384" width="9.140625" style="2"/>
  </cols>
  <sheetData>
    <row r="1" spans="1:10" x14ac:dyDescent="0.25">
      <c r="C1" s="9" t="s">
        <v>5</v>
      </c>
      <c r="D1" s="14" t="s">
        <v>10</v>
      </c>
      <c r="E1" s="14"/>
      <c r="F1" s="3"/>
    </row>
    <row r="2" spans="1:10" ht="18" x14ac:dyDescent="0.25">
      <c r="C2" s="4" t="s">
        <v>3</v>
      </c>
      <c r="D2" s="10">
        <v>39.606579473268383</v>
      </c>
      <c r="E2" s="2" t="s">
        <v>4</v>
      </c>
    </row>
    <row r="3" spans="1:10" ht="18" x14ac:dyDescent="0.25">
      <c r="C3" s="4" t="s">
        <v>24</v>
      </c>
      <c r="D3" s="21">
        <v>39.659999999999997</v>
      </c>
      <c r="E3" s="2" t="s">
        <v>4</v>
      </c>
      <c r="F3" s="5"/>
    </row>
    <row r="4" spans="1:10" ht="18" x14ac:dyDescent="0.25">
      <c r="C4" s="4" t="s">
        <v>25</v>
      </c>
      <c r="D4" s="12">
        <v>1.385</v>
      </c>
      <c r="E4" s="2" t="s">
        <v>4</v>
      </c>
      <c r="F4" s="5"/>
    </row>
    <row r="5" spans="1:10" x14ac:dyDescent="0.25">
      <c r="C5" s="4" t="s">
        <v>26</v>
      </c>
      <c r="D5" s="19">
        <f>(D4/D3)*100</f>
        <v>3.4921835602622289</v>
      </c>
      <c r="E5" s="2" t="s">
        <v>2</v>
      </c>
      <c r="F5" s="5"/>
    </row>
    <row r="6" spans="1:10" x14ac:dyDescent="0.25">
      <c r="C6" s="4" t="s">
        <v>6</v>
      </c>
      <c r="D6" s="13">
        <f>COUNTA(F11:F23)</f>
        <v>13</v>
      </c>
      <c r="E6" s="5"/>
      <c r="F6" s="5"/>
    </row>
    <row r="7" spans="1:10" x14ac:dyDescent="0.25">
      <c r="C7" s="5"/>
      <c r="D7" s="5"/>
      <c r="E7" s="5"/>
      <c r="F7" s="5"/>
    </row>
    <row r="8" spans="1:10" x14ac:dyDescent="0.25">
      <c r="C8" s="5"/>
      <c r="D8" s="5"/>
      <c r="E8" s="5"/>
      <c r="F8" s="5"/>
    </row>
    <row r="9" spans="1:10" ht="31.5" x14ac:dyDescent="0.25">
      <c r="C9" s="5" t="s">
        <v>0</v>
      </c>
      <c r="D9" s="5" t="s">
        <v>13</v>
      </c>
      <c r="E9" s="18" t="s">
        <v>7</v>
      </c>
      <c r="F9" s="18" t="s">
        <v>8</v>
      </c>
    </row>
    <row r="10" spans="1:10" x14ac:dyDescent="0.25">
      <c r="A10" s="6"/>
      <c r="C10" s="17"/>
      <c r="D10" s="22"/>
      <c r="E10" s="22"/>
      <c r="F10" s="5"/>
    </row>
    <row r="11" spans="1:10" x14ac:dyDescent="0.25">
      <c r="C11" s="17">
        <v>223</v>
      </c>
      <c r="D11" s="55">
        <v>37.9</v>
      </c>
      <c r="E11" s="24">
        <v>-1.27</v>
      </c>
      <c r="F11" s="20">
        <f t="shared" ref="F11:F25" si="0">((D11-$D$2)/$D$2)*100</f>
        <v>-4.3088282198673671</v>
      </c>
      <c r="H11" s="15">
        <f t="shared" ref="H11:H23" si="1">(100+F11)/100</f>
        <v>0.95691171780132633</v>
      </c>
      <c r="I11" s="2">
        <f t="shared" ref="I11:I25" si="2">1+($D$3-$D$2)/$D$2</f>
        <v>1.0013487791029183</v>
      </c>
      <c r="J11" s="23"/>
    </row>
    <row r="12" spans="1:10" x14ac:dyDescent="0.25">
      <c r="C12" s="17">
        <v>225</v>
      </c>
      <c r="D12" s="55">
        <v>41.3</v>
      </c>
      <c r="E12" s="24">
        <v>1.18</v>
      </c>
      <c r="F12" s="20">
        <f t="shared" si="0"/>
        <v>4.2756040770310717</v>
      </c>
      <c r="H12" s="15">
        <f t="shared" si="1"/>
        <v>1.0427560407703107</v>
      </c>
      <c r="I12" s="2">
        <f t="shared" si="2"/>
        <v>1.0013487791029183</v>
      </c>
      <c r="J12" s="23"/>
    </row>
    <row r="13" spans="1:10" x14ac:dyDescent="0.25">
      <c r="A13" s="7"/>
      <c r="C13" s="17">
        <v>295</v>
      </c>
      <c r="D13" s="55">
        <v>39.200000000000003</v>
      </c>
      <c r="E13" s="24">
        <v>-0.33</v>
      </c>
      <c r="F13" s="20">
        <f t="shared" si="0"/>
        <v>-1.026545282817952</v>
      </c>
      <c r="H13" s="15">
        <f t="shared" si="1"/>
        <v>0.98973454717182052</v>
      </c>
      <c r="I13" s="2">
        <f t="shared" si="2"/>
        <v>1.0013487791029183</v>
      </c>
      <c r="J13" s="23"/>
    </row>
    <row r="14" spans="1:10" x14ac:dyDescent="0.25">
      <c r="A14" s="8"/>
      <c r="C14" s="17">
        <v>339</v>
      </c>
      <c r="D14" s="55">
        <v>40.200000000000003</v>
      </c>
      <c r="E14" s="24">
        <v>0.39</v>
      </c>
      <c r="F14" s="20">
        <f t="shared" si="0"/>
        <v>1.4982877456815897</v>
      </c>
      <c r="H14" s="15">
        <f t="shared" si="1"/>
        <v>1.0149828774568159</v>
      </c>
      <c r="I14" s="2">
        <f t="shared" si="2"/>
        <v>1.0013487791029183</v>
      </c>
      <c r="J14" s="23"/>
    </row>
    <row r="15" spans="1:10" x14ac:dyDescent="0.25">
      <c r="C15" s="17">
        <v>428</v>
      </c>
      <c r="D15" s="55">
        <v>39.6</v>
      </c>
      <c r="E15" s="24">
        <v>-0.04</v>
      </c>
      <c r="F15" s="20">
        <f t="shared" si="0"/>
        <v>-1.6612071418138846E-2</v>
      </c>
      <c r="H15" s="15">
        <f t="shared" si="1"/>
        <v>0.99983387928581857</v>
      </c>
      <c r="I15" s="2">
        <f t="shared" si="2"/>
        <v>1.0013487791029183</v>
      </c>
      <c r="J15" s="23"/>
    </row>
    <row r="16" spans="1:10" x14ac:dyDescent="0.25">
      <c r="C16" s="17">
        <v>446</v>
      </c>
      <c r="D16" s="55">
        <v>39.5</v>
      </c>
      <c r="E16" s="24">
        <v>-0.12</v>
      </c>
      <c r="F16" s="20">
        <f t="shared" si="0"/>
        <v>-0.2690953742680966</v>
      </c>
      <c r="H16" s="15">
        <f t="shared" si="1"/>
        <v>0.99730904625731909</v>
      </c>
      <c r="I16" s="2">
        <f t="shared" si="2"/>
        <v>1.0013487791029183</v>
      </c>
      <c r="J16" s="23"/>
    </row>
    <row r="17" spans="3:10" x14ac:dyDescent="0.25">
      <c r="C17" s="17">
        <v>509</v>
      </c>
      <c r="D17" s="55">
        <v>39.299999999999997</v>
      </c>
      <c r="E17" s="24">
        <v>-0.26</v>
      </c>
      <c r="F17" s="20">
        <f t="shared" si="0"/>
        <v>-0.77406197996801218</v>
      </c>
      <c r="H17" s="15">
        <f t="shared" si="1"/>
        <v>0.9922593802003199</v>
      </c>
      <c r="I17" s="2">
        <f t="shared" si="2"/>
        <v>1.0013487791029183</v>
      </c>
      <c r="J17" s="23"/>
    </row>
    <row r="18" spans="3:10" x14ac:dyDescent="0.25">
      <c r="C18" s="17">
        <v>512</v>
      </c>
      <c r="D18" s="55">
        <v>41.1</v>
      </c>
      <c r="E18" s="24">
        <v>1.04</v>
      </c>
      <c r="F18" s="20">
        <f t="shared" si="0"/>
        <v>3.7706374713311739</v>
      </c>
      <c r="H18" s="15">
        <f t="shared" si="1"/>
        <v>1.0377063747133117</v>
      </c>
      <c r="I18" s="2">
        <f t="shared" si="2"/>
        <v>1.0013487791029183</v>
      </c>
      <c r="J18" s="23"/>
    </row>
    <row r="19" spans="3:10" x14ac:dyDescent="0.25">
      <c r="C19" s="17">
        <v>551</v>
      </c>
      <c r="D19" s="55">
        <v>41</v>
      </c>
      <c r="E19" s="24">
        <v>0.97</v>
      </c>
      <c r="F19" s="20">
        <f t="shared" si="0"/>
        <v>3.5181541684812161</v>
      </c>
      <c r="H19" s="15">
        <f t="shared" si="1"/>
        <v>1.0351815416848122</v>
      </c>
      <c r="I19" s="2">
        <f t="shared" si="2"/>
        <v>1.0013487791029183</v>
      </c>
      <c r="J19" s="23"/>
    </row>
    <row r="20" spans="3:10" x14ac:dyDescent="0.25">
      <c r="C20" s="17">
        <v>579</v>
      </c>
      <c r="D20" s="55">
        <v>38.4</v>
      </c>
      <c r="E20" s="24">
        <v>-0.91</v>
      </c>
      <c r="F20" s="20">
        <f t="shared" si="0"/>
        <v>-3.0464117056175963</v>
      </c>
      <c r="H20" s="15">
        <f t="shared" si="1"/>
        <v>0.96953588294382398</v>
      </c>
      <c r="I20" s="2">
        <f t="shared" si="2"/>
        <v>1.0013487791029183</v>
      </c>
      <c r="J20" s="23"/>
    </row>
    <row r="21" spans="3:10" x14ac:dyDescent="0.25">
      <c r="C21" s="17">
        <v>591</v>
      </c>
      <c r="D21" s="55">
        <v>41.7</v>
      </c>
      <c r="E21" s="24">
        <v>1.47</v>
      </c>
      <c r="F21" s="20">
        <f t="shared" si="0"/>
        <v>5.2855372884309029</v>
      </c>
      <c r="H21" s="15">
        <f t="shared" si="1"/>
        <v>1.0528553728843091</v>
      </c>
      <c r="I21" s="2">
        <f t="shared" si="2"/>
        <v>1.0013487791029183</v>
      </c>
      <c r="J21" s="23"/>
    </row>
    <row r="22" spans="3:10" x14ac:dyDescent="0.25">
      <c r="C22" s="17">
        <v>644</v>
      </c>
      <c r="D22" s="55">
        <v>39</v>
      </c>
      <c r="E22" s="24">
        <v>-0.48</v>
      </c>
      <c r="F22" s="20">
        <f t="shared" si="0"/>
        <v>-1.5315118885178676</v>
      </c>
      <c r="H22" s="15">
        <f t="shared" si="1"/>
        <v>0.98468488111482133</v>
      </c>
      <c r="I22" s="2">
        <f t="shared" si="2"/>
        <v>1.0013487791029183</v>
      </c>
      <c r="J22" s="23"/>
    </row>
    <row r="23" spans="3:10" x14ac:dyDescent="0.25">
      <c r="C23" s="17">
        <v>689</v>
      </c>
      <c r="D23" s="55">
        <v>37.700000000000003</v>
      </c>
      <c r="E23" s="24">
        <v>-1.42</v>
      </c>
      <c r="F23" s="20">
        <f t="shared" si="0"/>
        <v>-4.8137948255672649</v>
      </c>
      <c r="H23" s="15">
        <f t="shared" si="1"/>
        <v>0.95186205174432725</v>
      </c>
      <c r="I23" s="2">
        <f t="shared" si="2"/>
        <v>1.0013487791029183</v>
      </c>
    </row>
    <row r="24" spans="3:10" x14ac:dyDescent="0.25">
      <c r="C24" s="17">
        <v>744</v>
      </c>
      <c r="D24" s="55">
        <v>40</v>
      </c>
      <c r="E24" s="24">
        <v>0.25</v>
      </c>
      <c r="F24" s="20">
        <f t="shared" si="0"/>
        <v>0.99332113998167426</v>
      </c>
      <c r="H24" s="15">
        <f t="shared" ref="H24:H25" si="3">(100+F24)/100</f>
        <v>1.0099332113998167</v>
      </c>
      <c r="I24" s="2">
        <f t="shared" si="2"/>
        <v>1.0013487791029183</v>
      </c>
    </row>
    <row r="25" spans="3:10" x14ac:dyDescent="0.25">
      <c r="C25" s="17">
        <v>904</v>
      </c>
      <c r="D25" s="55">
        <v>39</v>
      </c>
      <c r="E25" s="24">
        <v>-0.48</v>
      </c>
      <c r="F25" s="20">
        <f t="shared" si="0"/>
        <v>-1.5315118885178676</v>
      </c>
      <c r="H25" s="15">
        <f t="shared" si="3"/>
        <v>0.98468488111482133</v>
      </c>
      <c r="I25" s="2">
        <f t="shared" si="2"/>
        <v>1.0013487791029183</v>
      </c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80" zoomScaleNormal="80" workbookViewId="0">
      <selection activeCell="F11" sqref="F11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10" x14ac:dyDescent="0.25">
      <c r="C1" s="9" t="s">
        <v>5</v>
      </c>
      <c r="D1" s="14" t="s">
        <v>12</v>
      </c>
      <c r="E1" s="14"/>
      <c r="F1" s="3"/>
    </row>
    <row r="2" spans="1:10" ht="18" x14ac:dyDescent="0.25">
      <c r="C2" s="4" t="s">
        <v>3</v>
      </c>
      <c r="D2" s="10">
        <v>52.945813815365653</v>
      </c>
      <c r="E2" s="2" t="s">
        <v>4</v>
      </c>
    </row>
    <row r="3" spans="1:10" ht="18" x14ac:dyDescent="0.25">
      <c r="C3" s="4" t="s">
        <v>24</v>
      </c>
      <c r="D3" s="10">
        <v>53.34</v>
      </c>
      <c r="E3" s="2" t="s">
        <v>4</v>
      </c>
      <c r="F3" s="5"/>
    </row>
    <row r="4" spans="1:10" ht="18" x14ac:dyDescent="0.25">
      <c r="C4" s="4" t="s">
        <v>25</v>
      </c>
      <c r="D4" s="11">
        <v>1.266</v>
      </c>
      <c r="E4" s="2" t="s">
        <v>4</v>
      </c>
      <c r="F4" s="5"/>
    </row>
    <row r="5" spans="1:10" x14ac:dyDescent="0.25">
      <c r="C5" s="4" t="s">
        <v>26</v>
      </c>
      <c r="D5" s="19">
        <f>(D4/D3)*100</f>
        <v>2.373453318335208</v>
      </c>
      <c r="E5" s="2" t="s">
        <v>2</v>
      </c>
      <c r="F5" s="5"/>
    </row>
    <row r="6" spans="1:10" x14ac:dyDescent="0.25">
      <c r="C6" s="4" t="s">
        <v>6</v>
      </c>
      <c r="D6" s="13">
        <f>COUNTA(F11:F23)</f>
        <v>13</v>
      </c>
      <c r="E6" s="5"/>
      <c r="F6" s="5"/>
    </row>
    <row r="7" spans="1:10" x14ac:dyDescent="0.25">
      <c r="C7" s="5"/>
      <c r="D7" s="5"/>
      <c r="E7" s="5"/>
      <c r="F7" s="5"/>
    </row>
    <row r="8" spans="1:10" x14ac:dyDescent="0.25">
      <c r="C8" s="5"/>
      <c r="D8" s="5"/>
      <c r="E8" s="5"/>
      <c r="F8" s="5"/>
    </row>
    <row r="9" spans="1:10" ht="31.5" x14ac:dyDescent="0.25">
      <c r="C9" s="5" t="s">
        <v>0</v>
      </c>
      <c r="D9" s="5" t="s">
        <v>13</v>
      </c>
      <c r="E9" s="18" t="s">
        <v>7</v>
      </c>
      <c r="F9" s="18" t="s">
        <v>8</v>
      </c>
    </row>
    <row r="10" spans="1:10" x14ac:dyDescent="0.25">
      <c r="A10" s="6"/>
      <c r="C10" s="17"/>
      <c r="D10" s="22"/>
      <c r="E10" s="22"/>
      <c r="F10" s="5"/>
    </row>
    <row r="11" spans="1:10" x14ac:dyDescent="0.25">
      <c r="C11" s="17">
        <v>223</v>
      </c>
      <c r="D11" s="55">
        <v>51.9</v>
      </c>
      <c r="E11" s="24">
        <v>-1.1399999999999999</v>
      </c>
      <c r="F11" s="20">
        <f t="shared" ref="F11:F25" si="0">((D11-$D$2)/$D$2)*100</f>
        <v>-1.9752530747995496</v>
      </c>
      <c r="H11" s="15">
        <f t="shared" ref="H11:H23" si="1">(100+F11)/100</f>
        <v>0.98024746925200446</v>
      </c>
      <c r="I11" s="2">
        <f t="shared" ref="I11:I25" si="2">1+($D$3-$D$2)/$D$2</f>
        <v>1.0074450868959908</v>
      </c>
      <c r="J11" s="23"/>
    </row>
    <row r="12" spans="1:10" x14ac:dyDescent="0.25">
      <c r="A12" s="7"/>
      <c r="B12" s="17"/>
      <c r="C12" s="17">
        <v>225</v>
      </c>
      <c r="D12" s="55">
        <v>54.7</v>
      </c>
      <c r="E12" s="24">
        <v>1.07</v>
      </c>
      <c r="F12" s="20">
        <f t="shared" si="0"/>
        <v>3.313172578197785</v>
      </c>
      <c r="H12" s="15">
        <f t="shared" si="1"/>
        <v>1.0331317257819779</v>
      </c>
      <c r="I12" s="2">
        <f t="shared" si="2"/>
        <v>1.0074450868959908</v>
      </c>
      <c r="J12" s="23"/>
    </row>
    <row r="13" spans="1:10" x14ac:dyDescent="0.25">
      <c r="A13" s="7"/>
      <c r="C13" s="17">
        <v>295</v>
      </c>
      <c r="D13" s="55">
        <v>52.6</v>
      </c>
      <c r="E13" s="24">
        <v>-0.57999999999999996</v>
      </c>
      <c r="F13" s="20">
        <f t="shared" si="0"/>
        <v>-0.65314666155021261</v>
      </c>
      <c r="H13" s="15">
        <f t="shared" si="1"/>
        <v>0.99346853338449792</v>
      </c>
      <c r="I13" s="2">
        <f t="shared" si="2"/>
        <v>1.0074450868959908</v>
      </c>
      <c r="J13" s="23"/>
    </row>
    <row r="14" spans="1:10" x14ac:dyDescent="0.25">
      <c r="A14" s="8"/>
      <c r="C14" s="17">
        <v>339</v>
      </c>
      <c r="D14" s="55">
        <v>53.2</v>
      </c>
      <c r="E14" s="24">
        <v>-0.11</v>
      </c>
      <c r="F14" s="20">
        <f t="shared" si="0"/>
        <v>0.48008740694921725</v>
      </c>
      <c r="H14" s="15">
        <f t="shared" si="1"/>
        <v>1.0048008740694923</v>
      </c>
      <c r="I14" s="2">
        <f t="shared" si="2"/>
        <v>1.0074450868959908</v>
      </c>
      <c r="J14" s="23"/>
    </row>
    <row r="15" spans="1:10" x14ac:dyDescent="0.25">
      <c r="C15" s="17">
        <v>428</v>
      </c>
      <c r="D15" s="55">
        <v>53</v>
      </c>
      <c r="E15" s="24">
        <v>-0.27</v>
      </c>
      <c r="F15" s="20">
        <f t="shared" si="0"/>
        <v>0.10234271744940281</v>
      </c>
      <c r="H15" s="15">
        <f t="shared" si="1"/>
        <v>1.001023427174494</v>
      </c>
      <c r="I15" s="2">
        <f t="shared" si="2"/>
        <v>1.0074450868959908</v>
      </c>
      <c r="J15" s="23"/>
    </row>
    <row r="16" spans="1:10" x14ac:dyDescent="0.25">
      <c r="C16" s="17">
        <v>446</v>
      </c>
      <c r="D16" s="55">
        <v>53.7</v>
      </c>
      <c r="E16" s="24">
        <v>0.28000000000000003</v>
      </c>
      <c r="F16" s="20">
        <f t="shared" si="0"/>
        <v>1.4244491306987399</v>
      </c>
      <c r="H16" s="15">
        <f t="shared" si="1"/>
        <v>1.0142444913069875</v>
      </c>
      <c r="I16" s="2">
        <f t="shared" si="2"/>
        <v>1.0074450868959908</v>
      </c>
      <c r="J16" s="23"/>
    </row>
    <row r="17" spans="3:10" x14ac:dyDescent="0.25">
      <c r="C17" s="17">
        <v>509</v>
      </c>
      <c r="D17" s="55">
        <v>51.9</v>
      </c>
      <c r="E17" s="24">
        <v>-1.1399999999999999</v>
      </c>
      <c r="F17" s="20">
        <f t="shared" si="0"/>
        <v>-1.9752530747995496</v>
      </c>
      <c r="H17" s="15">
        <f t="shared" si="1"/>
        <v>0.98024746925200446</v>
      </c>
      <c r="I17" s="2">
        <f t="shared" si="2"/>
        <v>1.0074450868959908</v>
      </c>
      <c r="J17" s="23"/>
    </row>
    <row r="18" spans="3:10" x14ac:dyDescent="0.25">
      <c r="C18" s="17">
        <v>512</v>
      </c>
      <c r="D18" s="55">
        <v>54.7</v>
      </c>
      <c r="E18" s="24">
        <v>1.07</v>
      </c>
      <c r="F18" s="20">
        <f t="shared" si="0"/>
        <v>3.313172578197785</v>
      </c>
      <c r="H18" s="15">
        <f t="shared" si="1"/>
        <v>1.0331317257819779</v>
      </c>
      <c r="I18" s="2">
        <f t="shared" si="2"/>
        <v>1.0074450868959908</v>
      </c>
      <c r="J18" s="23"/>
    </row>
    <row r="19" spans="3:10" x14ac:dyDescent="0.25">
      <c r="C19" s="17">
        <v>551</v>
      </c>
      <c r="D19" s="55">
        <v>54.7</v>
      </c>
      <c r="E19" s="24">
        <v>1.07</v>
      </c>
      <c r="F19" s="20">
        <f t="shared" si="0"/>
        <v>3.313172578197785</v>
      </c>
      <c r="H19" s="15">
        <f t="shared" si="1"/>
        <v>1.0331317257819779</v>
      </c>
      <c r="I19" s="2">
        <f t="shared" si="2"/>
        <v>1.0074450868959908</v>
      </c>
      <c r="J19" s="23"/>
    </row>
    <row r="20" spans="3:10" x14ac:dyDescent="0.25">
      <c r="C20" s="17">
        <v>579</v>
      </c>
      <c r="D20" s="55">
        <v>52.9</v>
      </c>
      <c r="E20" s="24">
        <v>-0.35</v>
      </c>
      <c r="F20" s="20">
        <f t="shared" si="0"/>
        <v>-8.6529627300504411E-2</v>
      </c>
      <c r="H20" s="15">
        <f t="shared" si="1"/>
        <v>0.99913470372699498</v>
      </c>
      <c r="I20" s="2">
        <f t="shared" si="2"/>
        <v>1.0074450868959908</v>
      </c>
      <c r="J20" s="23"/>
    </row>
    <row r="21" spans="3:10" x14ac:dyDescent="0.25">
      <c r="C21" s="17">
        <v>591</v>
      </c>
      <c r="D21" s="55">
        <v>52.6</v>
      </c>
      <c r="E21" s="24">
        <v>-0.57999999999999996</v>
      </c>
      <c r="F21" s="20">
        <f t="shared" si="0"/>
        <v>-0.65314666155021261</v>
      </c>
      <c r="H21" s="15">
        <f t="shared" si="1"/>
        <v>0.99346853338449792</v>
      </c>
      <c r="I21" s="2">
        <f t="shared" si="2"/>
        <v>1.0074450868959908</v>
      </c>
      <c r="J21" s="23"/>
    </row>
    <row r="22" spans="3:10" x14ac:dyDescent="0.25">
      <c r="C22" s="17">
        <v>644</v>
      </c>
      <c r="D22" s="55">
        <v>54</v>
      </c>
      <c r="E22" s="24">
        <v>0.52</v>
      </c>
      <c r="F22" s="20">
        <f t="shared" si="0"/>
        <v>1.991066164948448</v>
      </c>
      <c r="H22" s="15">
        <f t="shared" si="1"/>
        <v>1.0199106616494844</v>
      </c>
      <c r="I22" s="2">
        <f t="shared" si="2"/>
        <v>1.0074450868959908</v>
      </c>
      <c r="J22" s="23"/>
    </row>
    <row r="23" spans="3:10" x14ac:dyDescent="0.25">
      <c r="C23" s="17">
        <v>689</v>
      </c>
      <c r="D23" s="55">
        <v>51.9</v>
      </c>
      <c r="E23" s="24">
        <v>-1.1399999999999999</v>
      </c>
      <c r="F23" s="20">
        <f t="shared" si="0"/>
        <v>-1.9752530747995496</v>
      </c>
      <c r="H23" s="15">
        <f t="shared" si="1"/>
        <v>0.98024746925200446</v>
      </c>
      <c r="I23" s="2">
        <f t="shared" si="2"/>
        <v>1.0074450868959908</v>
      </c>
    </row>
    <row r="24" spans="3:10" x14ac:dyDescent="0.25">
      <c r="C24" s="17">
        <v>744</v>
      </c>
      <c r="D24" s="55">
        <v>56.8</v>
      </c>
      <c r="E24" s="25">
        <v>2.73</v>
      </c>
      <c r="F24" s="20">
        <f t="shared" si="0"/>
        <v>7.2794918179457699</v>
      </c>
      <c r="H24" s="15">
        <f t="shared" ref="H24:H25" si="3">(100+F24)/100</f>
        <v>1.0727949181794576</v>
      </c>
      <c r="I24" s="2">
        <f t="shared" si="2"/>
        <v>1.0074450868959908</v>
      </c>
    </row>
    <row r="25" spans="3:10" x14ac:dyDescent="0.25">
      <c r="C25" s="17">
        <v>904</v>
      </c>
      <c r="D25" s="55">
        <v>53</v>
      </c>
      <c r="E25" s="24">
        <v>-0.27</v>
      </c>
      <c r="F25" s="20">
        <f t="shared" si="0"/>
        <v>0.10234271744940281</v>
      </c>
      <c r="H25" s="15">
        <f t="shared" si="3"/>
        <v>1.001023427174494</v>
      </c>
      <c r="I25" s="2">
        <f t="shared" si="2"/>
        <v>1.0074450868959908</v>
      </c>
    </row>
    <row r="27" spans="3:10" x14ac:dyDescent="0.25">
      <c r="G27" s="1"/>
      <c r="H27" s="1"/>
      <c r="I27" s="1"/>
    </row>
    <row r="28" spans="3:10" x14ac:dyDescent="0.25">
      <c r="G28" s="1"/>
      <c r="H28" s="1"/>
      <c r="I28" s="1"/>
    </row>
    <row r="29" spans="3:10" x14ac:dyDescent="0.25">
      <c r="G29" s="1"/>
      <c r="H29" s="55"/>
      <c r="I29" s="1"/>
    </row>
    <row r="30" spans="3:10" x14ac:dyDescent="0.25">
      <c r="G30" s="1"/>
      <c r="H30" s="55"/>
      <c r="I30" s="1"/>
    </row>
    <row r="31" spans="3:10" x14ac:dyDescent="0.25">
      <c r="G31" s="1"/>
      <c r="H31" s="55"/>
      <c r="I31" s="1"/>
    </row>
    <row r="32" spans="3:10" x14ac:dyDescent="0.25">
      <c r="G32" s="1"/>
      <c r="H32" s="55"/>
      <c r="I32" s="1"/>
    </row>
    <row r="33" spans="7:9" x14ac:dyDescent="0.25">
      <c r="G33" s="1"/>
      <c r="H33" s="55"/>
      <c r="I33" s="1"/>
    </row>
    <row r="34" spans="7:9" x14ac:dyDescent="0.25">
      <c r="G34" s="1"/>
      <c r="H34" s="55"/>
      <c r="I34" s="1"/>
    </row>
    <row r="35" spans="7:9" x14ac:dyDescent="0.25">
      <c r="G35" s="1"/>
      <c r="H35" s="55"/>
      <c r="I35" s="1"/>
    </row>
    <row r="36" spans="7:9" x14ac:dyDescent="0.25">
      <c r="G36" s="1"/>
      <c r="H36" s="55"/>
      <c r="I36" s="1"/>
    </row>
    <row r="37" spans="7:9" x14ac:dyDescent="0.25">
      <c r="G37" s="1"/>
      <c r="H37" s="55"/>
      <c r="I37" s="1"/>
    </row>
    <row r="38" spans="7:9" x14ac:dyDescent="0.25">
      <c r="G38" s="1"/>
      <c r="H38" s="55"/>
      <c r="I38" s="1"/>
    </row>
    <row r="39" spans="7:9" x14ac:dyDescent="0.25">
      <c r="G39" s="1"/>
      <c r="H39" s="55"/>
      <c r="I39" s="1"/>
    </row>
    <row r="40" spans="7:9" x14ac:dyDescent="0.25">
      <c r="G40" s="1"/>
      <c r="H40" s="55"/>
      <c r="I40" s="1"/>
    </row>
    <row r="41" spans="7:9" x14ac:dyDescent="0.25">
      <c r="G41" s="1"/>
      <c r="H41" s="55"/>
      <c r="I41" s="1"/>
    </row>
    <row r="42" spans="7:9" x14ac:dyDescent="0.25">
      <c r="G42" s="1"/>
      <c r="H42" s="55"/>
      <c r="I42" s="1"/>
    </row>
    <row r="43" spans="7:9" x14ac:dyDescent="0.25">
      <c r="G43" s="1"/>
      <c r="H43" s="55"/>
      <c r="I43" s="1"/>
    </row>
    <row r="44" spans="7:9" x14ac:dyDescent="0.25">
      <c r="G44" s="1"/>
      <c r="H44" s="55"/>
      <c r="I44" s="1"/>
    </row>
    <row r="45" spans="7:9" x14ac:dyDescent="0.25">
      <c r="G45" s="1"/>
      <c r="H45" s="1"/>
      <c r="I45" s="1"/>
    </row>
    <row r="46" spans="7:9" x14ac:dyDescent="0.25">
      <c r="G46" s="1"/>
      <c r="H46" s="1"/>
      <c r="I46" s="1"/>
    </row>
    <row r="47" spans="7:9" x14ac:dyDescent="0.25">
      <c r="G47" s="1"/>
      <c r="H47" s="55"/>
      <c r="I47" s="1"/>
    </row>
    <row r="48" spans="7:9" x14ac:dyDescent="0.25">
      <c r="G48" s="1"/>
      <c r="H48" s="1"/>
      <c r="I48" s="1"/>
    </row>
    <row r="49" spans="7:9" x14ac:dyDescent="0.25">
      <c r="G49" s="1"/>
      <c r="H49" s="55"/>
      <c r="I49" s="1"/>
    </row>
  </sheetData>
  <sheetProtection password="DC07" sheet="1" objects="1" scenarios="1" selectLockedCells="1" selectUnlockedCells="1"/>
  <sortState ref="C11:F27">
    <sortCondition ref="C11:C27"/>
  </sortState>
  <pageMargins left="0.7" right="0.7" top="0.75" bottom="0.75" header="0.3" footer="0.3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80" zoomScaleNormal="80" workbookViewId="0">
      <selection activeCell="F11" sqref="F11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2.85546875" style="2" bestFit="1" customWidth="1"/>
    <col min="5" max="5" width="13" style="2" bestFit="1" customWidth="1"/>
    <col min="6" max="6" width="12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10" x14ac:dyDescent="0.25">
      <c r="C1" s="9" t="s">
        <v>5</v>
      </c>
      <c r="D1" s="14" t="s">
        <v>11</v>
      </c>
      <c r="E1" s="14"/>
      <c r="F1" s="3"/>
    </row>
    <row r="2" spans="1:10" ht="18" x14ac:dyDescent="0.25">
      <c r="C2" s="4" t="s">
        <v>3</v>
      </c>
      <c r="D2" s="10">
        <v>77.110250880884777</v>
      </c>
      <c r="E2" s="2" t="s">
        <v>4</v>
      </c>
    </row>
    <row r="3" spans="1:10" ht="18" x14ac:dyDescent="0.25">
      <c r="C3" s="4" t="s">
        <v>24</v>
      </c>
      <c r="D3" s="10" t="s">
        <v>30</v>
      </c>
      <c r="E3" s="2" t="s">
        <v>4</v>
      </c>
      <c r="F3" s="5"/>
    </row>
    <row r="4" spans="1:10" ht="18" x14ac:dyDescent="0.25">
      <c r="C4" s="4" t="s">
        <v>25</v>
      </c>
      <c r="D4" s="11" t="s">
        <v>31</v>
      </c>
      <c r="E4" s="2" t="s">
        <v>4</v>
      </c>
      <c r="F4" s="5"/>
    </row>
    <row r="5" spans="1:10" x14ac:dyDescent="0.25">
      <c r="C5" s="4" t="s">
        <v>26</v>
      </c>
      <c r="D5" s="19">
        <f>(D4/D3)*100</f>
        <v>2.4155471501239076</v>
      </c>
      <c r="E5" s="2" t="s">
        <v>2</v>
      </c>
      <c r="F5" s="5"/>
    </row>
    <row r="6" spans="1:10" x14ac:dyDescent="0.25">
      <c r="C6" s="4" t="s">
        <v>6</v>
      </c>
      <c r="D6" s="13">
        <f>COUNTA(F11:F23)</f>
        <v>13</v>
      </c>
      <c r="E6" s="5"/>
      <c r="F6" s="5"/>
    </row>
    <row r="7" spans="1:10" x14ac:dyDescent="0.25">
      <c r="C7" s="5"/>
      <c r="D7" s="5"/>
      <c r="E7" s="5"/>
      <c r="F7" s="5"/>
    </row>
    <row r="8" spans="1:10" x14ac:dyDescent="0.25">
      <c r="C8" s="5"/>
      <c r="D8" s="5"/>
      <c r="E8" s="5"/>
      <c r="F8" s="5"/>
    </row>
    <row r="9" spans="1:10" ht="47.25" x14ac:dyDescent="0.25">
      <c r="C9" s="5" t="s">
        <v>0</v>
      </c>
      <c r="D9" s="5" t="s">
        <v>13</v>
      </c>
      <c r="E9" s="18" t="s">
        <v>7</v>
      </c>
      <c r="F9" s="18" t="s">
        <v>8</v>
      </c>
    </row>
    <row r="10" spans="1:10" x14ac:dyDescent="0.25">
      <c r="A10" s="6"/>
      <c r="C10" s="17"/>
      <c r="D10" s="22"/>
      <c r="E10" s="22"/>
      <c r="F10" s="5"/>
    </row>
    <row r="11" spans="1:10" x14ac:dyDescent="0.25">
      <c r="A11" s="7"/>
      <c r="B11" s="7"/>
      <c r="C11" s="17">
        <v>223</v>
      </c>
      <c r="D11" s="55">
        <v>74.5</v>
      </c>
      <c r="E11" s="24">
        <v>-1.17</v>
      </c>
      <c r="F11" s="20">
        <f t="shared" ref="F11:F25" si="0">((D11-$D$2)/$D$2)*100</f>
        <v>-3.3850893377547613</v>
      </c>
      <c r="H11" s="15">
        <f t="shared" ref="H11:H23" si="1">(100+F11)/100</f>
        <v>0.96614910662245235</v>
      </c>
      <c r="I11" s="2">
        <f t="shared" ref="I11:I25" si="2">1+($D$3-$D$2)/$D$2</f>
        <v>0.99429063093615333</v>
      </c>
      <c r="J11" s="23"/>
    </row>
    <row r="12" spans="1:10" x14ac:dyDescent="0.25">
      <c r="C12" s="17">
        <v>225</v>
      </c>
      <c r="D12" s="55">
        <v>76.7</v>
      </c>
      <c r="E12" s="24">
        <v>0.02</v>
      </c>
      <c r="F12" s="20">
        <f t="shared" si="0"/>
        <v>-0.53203157323207917</v>
      </c>
      <c r="H12" s="15">
        <f t="shared" si="1"/>
        <v>0.99467968426767928</v>
      </c>
      <c r="I12" s="2">
        <f t="shared" si="2"/>
        <v>0.99429063093615333</v>
      </c>
      <c r="J12" s="23"/>
    </row>
    <row r="13" spans="1:10" x14ac:dyDescent="0.25">
      <c r="A13" s="7"/>
      <c r="B13" s="7"/>
      <c r="C13" s="17">
        <v>295</v>
      </c>
      <c r="D13" s="55">
        <v>75.5</v>
      </c>
      <c r="E13" s="24">
        <v>-0.63</v>
      </c>
      <c r="F13" s="20">
        <f t="shared" si="0"/>
        <v>-2.0882448993353622</v>
      </c>
      <c r="H13" s="15">
        <f t="shared" si="1"/>
        <v>0.97911755100664633</v>
      </c>
      <c r="I13" s="2">
        <f t="shared" si="2"/>
        <v>0.99429063093615333</v>
      </c>
      <c r="J13" s="23"/>
    </row>
    <row r="14" spans="1:10" x14ac:dyDescent="0.25">
      <c r="A14" s="8"/>
      <c r="C14" s="17">
        <v>339</v>
      </c>
      <c r="D14" s="55">
        <v>77.400000000000006</v>
      </c>
      <c r="E14" s="24">
        <v>0.39</v>
      </c>
      <c r="F14" s="20">
        <f t="shared" si="0"/>
        <v>0.37575953366150394</v>
      </c>
      <c r="H14" s="15">
        <f t="shared" si="1"/>
        <v>1.0037575953366151</v>
      </c>
      <c r="I14" s="2">
        <f t="shared" si="2"/>
        <v>0.99429063093615333</v>
      </c>
      <c r="J14" s="23"/>
    </row>
    <row r="15" spans="1:10" x14ac:dyDescent="0.25">
      <c r="C15" s="17">
        <v>428</v>
      </c>
      <c r="D15" s="55">
        <v>77.2</v>
      </c>
      <c r="E15" s="24">
        <v>0.28999999999999998</v>
      </c>
      <c r="F15" s="20">
        <f t="shared" si="0"/>
        <v>0.11639064597762042</v>
      </c>
      <c r="H15" s="15">
        <f t="shared" si="1"/>
        <v>1.0011639064597762</v>
      </c>
      <c r="I15" s="2">
        <f t="shared" si="2"/>
        <v>0.99429063093615333</v>
      </c>
      <c r="J15" s="23"/>
    </row>
    <row r="16" spans="1:10" x14ac:dyDescent="0.25">
      <c r="C16" s="17">
        <v>446</v>
      </c>
      <c r="D16" s="55">
        <v>74.8</v>
      </c>
      <c r="E16" s="24">
        <v>-1.01</v>
      </c>
      <c r="F16" s="20">
        <f t="shared" si="0"/>
        <v>-2.9960360062289451</v>
      </c>
      <c r="H16" s="15">
        <f t="shared" si="1"/>
        <v>0.97003963993771047</v>
      </c>
      <c r="I16" s="2">
        <f t="shared" si="2"/>
        <v>0.99429063093615333</v>
      </c>
      <c r="J16" s="23"/>
    </row>
    <row r="17" spans="3:10" x14ac:dyDescent="0.25">
      <c r="C17" s="17">
        <v>509</v>
      </c>
      <c r="D17" s="55">
        <v>75.8</v>
      </c>
      <c r="E17" s="24">
        <v>-0.47</v>
      </c>
      <c r="F17" s="20">
        <f t="shared" si="0"/>
        <v>-1.6991915678095457</v>
      </c>
      <c r="H17" s="15">
        <f t="shared" si="1"/>
        <v>0.98300808432190445</v>
      </c>
      <c r="I17" s="2">
        <f t="shared" si="2"/>
        <v>0.99429063093615333</v>
      </c>
      <c r="J17" s="23"/>
    </row>
    <row r="18" spans="3:10" x14ac:dyDescent="0.25">
      <c r="C18" s="17">
        <v>512</v>
      </c>
      <c r="D18" s="55">
        <v>78.8</v>
      </c>
      <c r="E18" s="24">
        <v>1.1499999999999999</v>
      </c>
      <c r="F18" s="20">
        <f t="shared" si="0"/>
        <v>2.1913417474486518</v>
      </c>
      <c r="H18" s="15">
        <f t="shared" si="1"/>
        <v>1.0219134174744864</v>
      </c>
      <c r="I18" s="2">
        <f t="shared" si="2"/>
        <v>0.99429063093615333</v>
      </c>
      <c r="J18" s="23"/>
    </row>
    <row r="19" spans="3:10" x14ac:dyDescent="0.25">
      <c r="C19" s="17">
        <v>551</v>
      </c>
      <c r="D19" s="55">
        <v>78.400000000000006</v>
      </c>
      <c r="E19" s="24">
        <v>0.93</v>
      </c>
      <c r="F19" s="20">
        <f t="shared" si="0"/>
        <v>1.6726039720809032</v>
      </c>
      <c r="H19" s="15">
        <f t="shared" si="1"/>
        <v>1.0167260397208091</v>
      </c>
      <c r="I19" s="2">
        <f t="shared" si="2"/>
        <v>0.99429063093615333</v>
      </c>
      <c r="J19" s="23"/>
    </row>
    <row r="20" spans="3:10" x14ac:dyDescent="0.25">
      <c r="C20" s="17">
        <v>579</v>
      </c>
      <c r="D20" s="55">
        <v>74.400000000000006</v>
      </c>
      <c r="E20" s="24">
        <v>-1.23</v>
      </c>
      <c r="F20" s="20">
        <f t="shared" si="0"/>
        <v>-3.514773781596694</v>
      </c>
      <c r="H20" s="15">
        <f t="shared" si="1"/>
        <v>0.96485226218403308</v>
      </c>
      <c r="I20" s="2">
        <f t="shared" si="2"/>
        <v>0.99429063093615333</v>
      </c>
      <c r="J20" s="23"/>
    </row>
    <row r="21" spans="3:10" x14ac:dyDescent="0.25">
      <c r="C21" s="17">
        <v>591</v>
      </c>
      <c r="D21" s="55">
        <v>77.3</v>
      </c>
      <c r="E21" s="24">
        <v>0.34</v>
      </c>
      <c r="F21" s="20">
        <f t="shared" si="0"/>
        <v>0.24607508981955301</v>
      </c>
      <c r="H21" s="15">
        <f t="shared" si="1"/>
        <v>1.0024607508981955</v>
      </c>
      <c r="I21" s="2">
        <f t="shared" si="2"/>
        <v>0.99429063093615333</v>
      </c>
      <c r="J21" s="23"/>
    </row>
    <row r="22" spans="3:10" x14ac:dyDescent="0.25">
      <c r="C22" s="17">
        <v>644</v>
      </c>
      <c r="D22" s="55">
        <v>78</v>
      </c>
      <c r="E22" s="24">
        <v>0.72</v>
      </c>
      <c r="F22" s="20">
        <f t="shared" si="0"/>
        <v>1.1538661967131361</v>
      </c>
      <c r="H22" s="15">
        <f t="shared" si="1"/>
        <v>1.0115386619671314</v>
      </c>
      <c r="I22" s="2">
        <f t="shared" si="2"/>
        <v>0.99429063093615333</v>
      </c>
      <c r="J22" s="23"/>
    </row>
    <row r="23" spans="3:10" x14ac:dyDescent="0.25">
      <c r="C23" s="17">
        <v>689</v>
      </c>
      <c r="D23" s="55">
        <v>74.8</v>
      </c>
      <c r="E23" s="24">
        <v>-1.01</v>
      </c>
      <c r="F23" s="20">
        <f t="shared" si="0"/>
        <v>-2.9960360062289451</v>
      </c>
      <c r="H23" s="15">
        <f t="shared" si="1"/>
        <v>0.97003963993771047</v>
      </c>
      <c r="I23" s="2">
        <f t="shared" si="2"/>
        <v>0.99429063093615333</v>
      </c>
    </row>
    <row r="24" spans="3:10" x14ac:dyDescent="0.25">
      <c r="C24" s="17">
        <v>744</v>
      </c>
      <c r="D24" s="55">
        <v>80.099999999999994</v>
      </c>
      <c r="E24" s="24">
        <v>1.85</v>
      </c>
      <c r="F24" s="20">
        <f t="shared" si="0"/>
        <v>3.8772395173938672</v>
      </c>
      <c r="H24" s="15">
        <f t="shared" ref="H24:H25" si="3">(100+F24)/100</f>
        <v>1.0387723951739387</v>
      </c>
      <c r="I24" s="2">
        <f t="shared" si="2"/>
        <v>0.99429063093615333</v>
      </c>
    </row>
    <row r="25" spans="3:10" x14ac:dyDescent="0.25">
      <c r="C25" s="17">
        <v>904</v>
      </c>
      <c r="D25" s="55">
        <v>77</v>
      </c>
      <c r="E25" s="24">
        <v>0.18</v>
      </c>
      <c r="F25" s="20">
        <f t="shared" si="0"/>
        <v>-0.14297824170626308</v>
      </c>
      <c r="H25" s="15">
        <f t="shared" si="3"/>
        <v>0.9985702175829374</v>
      </c>
      <c r="I25" s="2">
        <f t="shared" si="2"/>
        <v>0.99429063093615333</v>
      </c>
    </row>
    <row r="26" spans="3:10" x14ac:dyDescent="0.25">
      <c r="H26" s="15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5"/>
  <sheetViews>
    <sheetView zoomScale="70" zoomScaleNormal="70" workbookViewId="0">
      <selection activeCell="F11" sqref="F11"/>
    </sheetView>
  </sheetViews>
  <sheetFormatPr defaultRowHeight="15.75" x14ac:dyDescent="0.25"/>
  <cols>
    <col min="1" max="8" width="9.140625" style="26"/>
    <col min="9" max="9" width="9.5703125" style="26" bestFit="1" customWidth="1"/>
    <col min="10" max="13" width="9.5703125" style="26" customWidth="1"/>
    <col min="14" max="16" width="9.140625" style="26"/>
    <col min="17" max="18" width="20.140625" style="26" bestFit="1" customWidth="1"/>
    <col min="19" max="16384" width="9.140625" style="26"/>
  </cols>
  <sheetData>
    <row r="2" spans="1:24" x14ac:dyDescent="0.25">
      <c r="A2" s="65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4" spans="1:24" x14ac:dyDescent="0.25">
      <c r="A4" s="27" t="s">
        <v>14</v>
      </c>
      <c r="B4" s="64" t="s">
        <v>15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7" t="s">
        <v>16</v>
      </c>
      <c r="R4" s="67" t="s">
        <v>17</v>
      </c>
      <c r="S4" s="28" t="s">
        <v>18</v>
      </c>
    </row>
    <row r="5" spans="1:24" x14ac:dyDescent="0.25">
      <c r="A5" s="29"/>
      <c r="B5" s="57">
        <v>223</v>
      </c>
      <c r="C5" s="57">
        <v>225</v>
      </c>
      <c r="D5" s="57">
        <v>295</v>
      </c>
      <c r="E5" s="57">
        <v>339</v>
      </c>
      <c r="F5" s="57">
        <v>428</v>
      </c>
      <c r="G5" s="57">
        <v>446</v>
      </c>
      <c r="H5" s="57">
        <v>509</v>
      </c>
      <c r="I5" s="58">
        <v>512</v>
      </c>
      <c r="J5" s="57">
        <v>551</v>
      </c>
      <c r="K5" s="57">
        <v>579</v>
      </c>
      <c r="L5" s="57">
        <v>591</v>
      </c>
      <c r="M5" s="57">
        <v>644</v>
      </c>
      <c r="N5" s="57">
        <v>689</v>
      </c>
      <c r="O5" s="57">
        <v>744</v>
      </c>
      <c r="P5" s="58">
        <v>904</v>
      </c>
      <c r="Q5" s="68"/>
      <c r="R5" s="69"/>
      <c r="S5" s="30" t="s">
        <v>19</v>
      </c>
      <c r="U5" s="31"/>
      <c r="V5" s="31"/>
      <c r="W5" s="32"/>
      <c r="X5" s="31"/>
    </row>
    <row r="6" spans="1:24" x14ac:dyDescent="0.25">
      <c r="A6" s="33">
        <v>1</v>
      </c>
      <c r="B6" s="59">
        <v>73.900000000000006</v>
      </c>
      <c r="C6" s="59">
        <v>79.7</v>
      </c>
      <c r="D6" s="59">
        <v>75.900000000000006</v>
      </c>
      <c r="E6" s="59">
        <v>77.2</v>
      </c>
      <c r="F6" s="59">
        <v>76.7</v>
      </c>
      <c r="G6" s="59">
        <v>74.8</v>
      </c>
      <c r="H6" s="59">
        <v>75.3</v>
      </c>
      <c r="I6" s="59">
        <v>79</v>
      </c>
      <c r="J6" s="59">
        <v>79.400000000000006</v>
      </c>
      <c r="K6" s="59">
        <v>74.099999999999994</v>
      </c>
      <c r="L6" s="59">
        <v>78.900000000000006</v>
      </c>
      <c r="M6" s="59">
        <v>77</v>
      </c>
      <c r="N6" s="59">
        <v>74.5</v>
      </c>
      <c r="O6" s="59">
        <v>79.400000000000006</v>
      </c>
      <c r="P6" s="59">
        <v>76</v>
      </c>
      <c r="Q6" s="56">
        <v>77.110250880884777</v>
      </c>
      <c r="R6" s="34" t="s">
        <v>27</v>
      </c>
      <c r="S6" s="34">
        <v>13.661025185356566</v>
      </c>
      <c r="U6" s="35"/>
      <c r="V6" s="31"/>
      <c r="W6" s="31"/>
      <c r="X6" s="31"/>
    </row>
    <row r="7" spans="1:24" x14ac:dyDescent="0.25">
      <c r="A7" s="33">
        <v>2</v>
      </c>
      <c r="B7" s="59">
        <v>37.9</v>
      </c>
      <c r="C7" s="59">
        <v>41.3</v>
      </c>
      <c r="D7" s="59">
        <v>39.200000000000003</v>
      </c>
      <c r="E7" s="59">
        <v>40.200000000000003</v>
      </c>
      <c r="F7" s="59">
        <v>39.6</v>
      </c>
      <c r="G7" s="59">
        <v>39.5</v>
      </c>
      <c r="H7" s="59">
        <v>39.299999999999997</v>
      </c>
      <c r="I7" s="59">
        <v>41.1</v>
      </c>
      <c r="J7" s="59">
        <v>41</v>
      </c>
      <c r="K7" s="59">
        <v>38.4</v>
      </c>
      <c r="L7" s="59">
        <v>41.7</v>
      </c>
      <c r="M7" s="59">
        <v>39</v>
      </c>
      <c r="N7" s="59">
        <v>37.700000000000003</v>
      </c>
      <c r="O7" s="59">
        <v>40</v>
      </c>
      <c r="P7" s="59">
        <v>39</v>
      </c>
      <c r="Q7" s="56">
        <v>39.606579473268383</v>
      </c>
      <c r="R7" s="34" t="s">
        <v>27</v>
      </c>
      <c r="S7" s="34">
        <v>20.95</v>
      </c>
      <c r="U7" s="35"/>
      <c r="V7" s="31"/>
      <c r="W7" s="31"/>
      <c r="X7" s="31"/>
    </row>
    <row r="8" spans="1:24" x14ac:dyDescent="0.25">
      <c r="A8" s="33">
        <v>3</v>
      </c>
      <c r="B8" s="59">
        <v>51.9</v>
      </c>
      <c r="C8" s="59">
        <v>54.7</v>
      </c>
      <c r="D8" s="59">
        <v>52.6</v>
      </c>
      <c r="E8" s="59">
        <v>53.2</v>
      </c>
      <c r="F8" s="59">
        <v>53</v>
      </c>
      <c r="G8" s="59">
        <v>53.7</v>
      </c>
      <c r="H8" s="59">
        <v>51.9</v>
      </c>
      <c r="I8" s="59">
        <v>54.7</v>
      </c>
      <c r="J8" s="59">
        <v>54.7</v>
      </c>
      <c r="K8" s="59">
        <v>52.9</v>
      </c>
      <c r="L8" s="59">
        <v>52.6</v>
      </c>
      <c r="M8" s="59">
        <v>54</v>
      </c>
      <c r="N8" s="59">
        <v>51.9</v>
      </c>
      <c r="O8" s="59">
        <v>56.8</v>
      </c>
      <c r="P8" s="59">
        <v>53</v>
      </c>
      <c r="Q8" s="56">
        <v>52.945813815365653</v>
      </c>
      <c r="R8" s="34" t="s">
        <v>27</v>
      </c>
      <c r="S8" s="34">
        <v>0</v>
      </c>
      <c r="U8" s="35"/>
      <c r="V8" s="31"/>
      <c r="W8" s="31"/>
      <c r="X8" s="31"/>
    </row>
    <row r="9" spans="1:24" x14ac:dyDescent="0.25">
      <c r="A9" s="33">
        <v>4</v>
      </c>
      <c r="B9" s="59">
        <v>15.2</v>
      </c>
      <c r="C9" s="59">
        <v>16.5</v>
      </c>
      <c r="D9" s="59">
        <v>16.2</v>
      </c>
      <c r="E9" s="59">
        <v>15</v>
      </c>
      <c r="F9" s="59">
        <v>15.6</v>
      </c>
      <c r="G9" s="59">
        <v>19.3</v>
      </c>
      <c r="H9" s="59">
        <v>14</v>
      </c>
      <c r="I9" s="59">
        <v>17.100000000000001</v>
      </c>
      <c r="J9" s="59">
        <v>17.399999999999999</v>
      </c>
      <c r="K9" s="59">
        <v>15.5</v>
      </c>
      <c r="L9" s="59">
        <v>17.5</v>
      </c>
      <c r="M9" s="59">
        <v>13</v>
      </c>
      <c r="N9" s="59">
        <v>15.4</v>
      </c>
      <c r="O9" s="59">
        <v>12.8</v>
      </c>
      <c r="P9" s="59">
        <v>14</v>
      </c>
      <c r="Q9" s="56">
        <v>19.704785867236854</v>
      </c>
      <c r="R9" s="34" t="s">
        <v>32</v>
      </c>
      <c r="S9" s="34">
        <v>0</v>
      </c>
      <c r="U9" s="35"/>
      <c r="V9" s="31"/>
      <c r="W9" s="31"/>
      <c r="X9" s="31"/>
    </row>
    <row r="10" spans="1:24" x14ac:dyDescent="0.25">
      <c r="A10" s="33">
        <v>5</v>
      </c>
      <c r="B10" s="59">
        <v>15.7</v>
      </c>
      <c r="C10" s="59">
        <v>17.5</v>
      </c>
      <c r="D10" s="59">
        <v>17.8</v>
      </c>
      <c r="E10" s="59">
        <v>16.600000000000001</v>
      </c>
      <c r="F10" s="59">
        <v>15.7</v>
      </c>
      <c r="G10" s="59">
        <v>21.9</v>
      </c>
      <c r="H10" s="59">
        <v>15.6</v>
      </c>
      <c r="I10" s="59">
        <v>18.3</v>
      </c>
      <c r="J10" s="59">
        <v>18.8</v>
      </c>
      <c r="K10" s="59">
        <v>16.8</v>
      </c>
      <c r="L10" s="59">
        <v>21.4</v>
      </c>
      <c r="M10" s="59">
        <v>14</v>
      </c>
      <c r="N10" s="59">
        <v>17.3</v>
      </c>
      <c r="O10" s="59">
        <v>13.3</v>
      </c>
      <c r="P10" s="59">
        <v>15</v>
      </c>
      <c r="Q10" s="56">
        <v>16.915357973151878</v>
      </c>
      <c r="R10" s="34" t="s">
        <v>32</v>
      </c>
      <c r="S10" s="34">
        <v>20.680281609508402</v>
      </c>
      <c r="U10" s="35"/>
      <c r="V10" s="31"/>
      <c r="W10" s="31"/>
      <c r="X10" s="31"/>
    </row>
    <row r="11" spans="1:24" x14ac:dyDescent="0.25">
      <c r="A11" s="33">
        <v>6</v>
      </c>
      <c r="B11" s="59">
        <v>19.8</v>
      </c>
      <c r="C11" s="59">
        <v>21</v>
      </c>
      <c r="D11" s="59">
        <v>21.7</v>
      </c>
      <c r="E11" s="59">
        <v>20.2</v>
      </c>
      <c r="F11" s="59">
        <v>20</v>
      </c>
      <c r="G11" s="59">
        <v>25.8</v>
      </c>
      <c r="H11" s="59">
        <v>18.2</v>
      </c>
      <c r="I11" s="59">
        <v>22.4</v>
      </c>
      <c r="J11" s="59">
        <v>23.1</v>
      </c>
      <c r="K11" s="59">
        <v>20.5</v>
      </c>
      <c r="L11" s="59">
        <v>24.9</v>
      </c>
      <c r="M11" s="59">
        <v>18</v>
      </c>
      <c r="N11" s="59">
        <v>21.9</v>
      </c>
      <c r="O11" s="59">
        <v>16.600000000000001</v>
      </c>
      <c r="P11" s="59">
        <v>18</v>
      </c>
      <c r="Q11" s="56">
        <v>23.588767577957412</v>
      </c>
      <c r="R11" s="34" t="s">
        <v>32</v>
      </c>
      <c r="S11" s="34">
        <v>8.997751977220851</v>
      </c>
      <c r="U11" s="35"/>
      <c r="V11" s="31"/>
      <c r="W11" s="31"/>
      <c r="X11" s="31"/>
    </row>
    <row r="12" spans="1:24" x14ac:dyDescent="0.25">
      <c r="A12" s="33">
        <v>7</v>
      </c>
      <c r="B12" s="59">
        <v>70.8</v>
      </c>
      <c r="C12" s="59">
        <v>74.099999999999994</v>
      </c>
      <c r="D12" s="59">
        <v>73.900000000000006</v>
      </c>
      <c r="E12" s="59">
        <v>73.8</v>
      </c>
      <c r="F12" s="59">
        <v>73.599999999999994</v>
      </c>
      <c r="G12" s="59">
        <v>77.599999999999994</v>
      </c>
      <c r="H12" s="59">
        <v>73</v>
      </c>
      <c r="I12" s="59">
        <v>75.5</v>
      </c>
      <c r="J12" s="59">
        <v>76.5</v>
      </c>
      <c r="K12" s="59">
        <v>74.599999999999994</v>
      </c>
      <c r="L12" s="59">
        <v>74.7</v>
      </c>
      <c r="M12" s="59">
        <v>68</v>
      </c>
      <c r="N12" s="59">
        <v>74.400000000000006</v>
      </c>
      <c r="O12" s="59">
        <v>72.8</v>
      </c>
      <c r="P12" s="59">
        <v>75</v>
      </c>
      <c r="Q12" s="56">
        <v>113.26300776845326</v>
      </c>
      <c r="R12" s="34" t="s">
        <v>33</v>
      </c>
      <c r="S12" s="34">
        <v>0</v>
      </c>
      <c r="U12" s="36"/>
      <c r="V12" s="37"/>
      <c r="W12" s="31"/>
      <c r="X12" s="31"/>
    </row>
    <row r="13" spans="1:24" x14ac:dyDescent="0.25">
      <c r="A13" s="33">
        <v>8</v>
      </c>
      <c r="B13" s="59">
        <v>90.4</v>
      </c>
      <c r="C13" s="59">
        <v>93.9</v>
      </c>
      <c r="D13" s="59">
        <v>93.7</v>
      </c>
      <c r="E13" s="59">
        <v>94.6</v>
      </c>
      <c r="F13" s="59">
        <v>92.3</v>
      </c>
      <c r="G13" s="59">
        <v>97.3</v>
      </c>
      <c r="H13" s="59">
        <v>90.8</v>
      </c>
      <c r="I13" s="59">
        <v>96.4</v>
      </c>
      <c r="J13" s="59">
        <v>96.6</v>
      </c>
      <c r="K13" s="59">
        <v>92.5</v>
      </c>
      <c r="L13" s="59">
        <v>94.9</v>
      </c>
      <c r="M13" s="59">
        <v>89</v>
      </c>
      <c r="N13" s="59">
        <v>93.7</v>
      </c>
      <c r="O13" s="59">
        <v>97.3</v>
      </c>
      <c r="P13" s="59">
        <v>95</v>
      </c>
      <c r="Q13" s="56">
        <v>143.40319536153422</v>
      </c>
      <c r="R13" s="34" t="s">
        <v>33</v>
      </c>
      <c r="S13" s="34">
        <v>7.7988952246321839</v>
      </c>
      <c r="U13" s="36"/>
      <c r="V13" s="37"/>
      <c r="W13" s="31"/>
      <c r="X13" s="31"/>
    </row>
    <row r="14" spans="1:24" x14ac:dyDescent="0.25">
      <c r="A14" s="33">
        <v>9</v>
      </c>
      <c r="B14" s="59">
        <v>109</v>
      </c>
      <c r="C14" s="59">
        <v>115</v>
      </c>
      <c r="D14" s="59">
        <v>113</v>
      </c>
      <c r="E14" s="59">
        <v>116</v>
      </c>
      <c r="F14" s="59">
        <v>110</v>
      </c>
      <c r="G14" s="59">
        <v>119</v>
      </c>
      <c r="H14" s="59">
        <v>109</v>
      </c>
      <c r="I14" s="59">
        <v>117</v>
      </c>
      <c r="J14" s="59">
        <v>116</v>
      </c>
      <c r="K14" s="59">
        <v>111</v>
      </c>
      <c r="L14" s="59">
        <v>114</v>
      </c>
      <c r="M14" s="59">
        <v>107</v>
      </c>
      <c r="N14" s="59">
        <v>112</v>
      </c>
      <c r="O14" s="59">
        <v>119</v>
      </c>
      <c r="P14" s="59">
        <v>114</v>
      </c>
      <c r="Q14" s="56">
        <v>171.46673794444172</v>
      </c>
      <c r="R14" s="34" t="s">
        <v>33</v>
      </c>
      <c r="S14" s="34">
        <v>20.55393984835391</v>
      </c>
      <c r="U14" s="36"/>
      <c r="V14" s="37"/>
      <c r="W14" s="31"/>
      <c r="X14" s="31"/>
    </row>
    <row r="15" spans="1:24" x14ac:dyDescent="0.25">
      <c r="A15" s="33">
        <v>10</v>
      </c>
      <c r="B15" s="59">
        <v>58.1</v>
      </c>
      <c r="C15" s="59">
        <v>56.5</v>
      </c>
      <c r="D15" s="59">
        <v>57.1</v>
      </c>
      <c r="E15" s="59">
        <v>57.8</v>
      </c>
      <c r="F15" s="59">
        <v>59.2</v>
      </c>
      <c r="G15" s="59">
        <v>57.7</v>
      </c>
      <c r="H15" s="59">
        <v>54.3</v>
      </c>
      <c r="I15" s="59">
        <v>59.8</v>
      </c>
      <c r="J15" s="59">
        <v>59.5</v>
      </c>
      <c r="K15" s="59">
        <v>57.9</v>
      </c>
      <c r="L15" s="59">
        <v>57.6</v>
      </c>
      <c r="M15" s="59">
        <v>63</v>
      </c>
      <c r="N15" s="59">
        <v>57.3</v>
      </c>
      <c r="O15" s="59">
        <v>62.2</v>
      </c>
      <c r="P15" s="59">
        <v>59</v>
      </c>
      <c r="Q15" s="56">
        <v>61.40426286913533</v>
      </c>
      <c r="R15" s="34" t="s">
        <v>34</v>
      </c>
      <c r="S15" s="34">
        <v>0</v>
      </c>
      <c r="U15" s="35"/>
      <c r="V15" s="31"/>
      <c r="W15" s="31"/>
      <c r="X15" s="31"/>
    </row>
    <row r="16" spans="1:24" x14ac:dyDescent="0.25">
      <c r="A16" s="33">
        <v>11</v>
      </c>
      <c r="B16" s="59">
        <v>50.2</v>
      </c>
      <c r="C16" s="59">
        <v>51.3</v>
      </c>
      <c r="D16" s="59">
        <v>51.8</v>
      </c>
      <c r="E16" s="59">
        <v>53</v>
      </c>
      <c r="F16" s="59">
        <v>51.8</v>
      </c>
      <c r="G16" s="59">
        <v>53.7</v>
      </c>
      <c r="H16" s="59">
        <v>49.5</v>
      </c>
      <c r="I16" s="59">
        <v>54.8</v>
      </c>
      <c r="J16" s="59">
        <v>54.5</v>
      </c>
      <c r="K16" s="59">
        <v>51.6</v>
      </c>
      <c r="L16" s="59">
        <v>56.2</v>
      </c>
      <c r="M16" s="59">
        <v>60</v>
      </c>
      <c r="N16" s="59">
        <v>51.9</v>
      </c>
      <c r="O16" s="59">
        <v>52.8</v>
      </c>
      <c r="P16" s="59">
        <v>51</v>
      </c>
      <c r="Q16" s="56">
        <v>55.014233388086659</v>
      </c>
      <c r="R16" s="34" t="s">
        <v>34</v>
      </c>
      <c r="S16" s="34">
        <v>20.95</v>
      </c>
      <c r="U16" s="35"/>
      <c r="V16" s="31"/>
      <c r="W16" s="31"/>
      <c r="X16" s="31"/>
    </row>
    <row r="17" spans="1:24" x14ac:dyDescent="0.25">
      <c r="A17" s="33">
        <v>12</v>
      </c>
      <c r="B17" s="59">
        <v>39.6</v>
      </c>
      <c r="C17" s="59">
        <v>40.1</v>
      </c>
      <c r="D17" s="59">
        <v>40.200000000000003</v>
      </c>
      <c r="E17" s="59">
        <v>40.799999999999997</v>
      </c>
      <c r="F17" s="59">
        <v>42.2</v>
      </c>
      <c r="G17" s="59">
        <v>40.4</v>
      </c>
      <c r="H17" s="59">
        <v>39.6</v>
      </c>
      <c r="I17" s="59">
        <v>42.5</v>
      </c>
      <c r="J17" s="59">
        <v>42.3</v>
      </c>
      <c r="K17" s="59">
        <v>40.1</v>
      </c>
      <c r="L17" s="59">
        <v>42.8</v>
      </c>
      <c r="M17" s="59">
        <v>46</v>
      </c>
      <c r="N17" s="59">
        <v>40</v>
      </c>
      <c r="O17" s="59">
        <v>41.1</v>
      </c>
      <c r="P17" s="59">
        <v>40</v>
      </c>
      <c r="Q17" s="56">
        <v>44.111419139035441</v>
      </c>
      <c r="R17" s="34" t="s">
        <v>34</v>
      </c>
      <c r="S17" s="34">
        <v>12.369823584185776</v>
      </c>
      <c r="U17" s="35"/>
      <c r="V17" s="31"/>
      <c r="W17" s="31"/>
      <c r="X17" s="31"/>
    </row>
    <row r="18" spans="1:24" x14ac:dyDescent="0.25">
      <c r="A18" s="33">
        <v>13</v>
      </c>
      <c r="B18" s="59">
        <v>74.5</v>
      </c>
      <c r="C18" s="59">
        <v>76.7</v>
      </c>
      <c r="D18" s="59">
        <v>75.5</v>
      </c>
      <c r="E18" s="59">
        <v>77.400000000000006</v>
      </c>
      <c r="F18" s="59">
        <v>77.2</v>
      </c>
      <c r="G18" s="59">
        <v>74.8</v>
      </c>
      <c r="H18" s="59">
        <v>75.8</v>
      </c>
      <c r="I18" s="59">
        <v>78.8</v>
      </c>
      <c r="J18" s="59">
        <v>78.400000000000006</v>
      </c>
      <c r="K18" s="59">
        <v>74.400000000000006</v>
      </c>
      <c r="L18" s="59">
        <v>77.3</v>
      </c>
      <c r="M18" s="59">
        <v>78</v>
      </c>
      <c r="N18" s="59">
        <v>74.8</v>
      </c>
      <c r="O18" s="59">
        <v>80.099999999999994</v>
      </c>
      <c r="P18" s="59">
        <v>77</v>
      </c>
      <c r="Q18" s="56">
        <v>77.110250880884777</v>
      </c>
      <c r="R18" s="34" t="s">
        <v>27</v>
      </c>
      <c r="S18" s="34">
        <v>13.661025185356566</v>
      </c>
      <c r="U18" s="35"/>
      <c r="V18" s="31"/>
      <c r="W18" s="31"/>
      <c r="X18" s="31"/>
    </row>
    <row r="19" spans="1:24" x14ac:dyDescent="0.25">
      <c r="A19" s="38"/>
      <c r="B19" s="65" t="s">
        <v>21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38"/>
      <c r="P19" s="38"/>
      <c r="Q19" s="38"/>
      <c r="R19" s="38"/>
      <c r="S19" s="39"/>
      <c r="U19" s="31"/>
      <c r="V19" s="31"/>
      <c r="W19" s="31"/>
      <c r="X19" s="31"/>
    </row>
    <row r="20" spans="1:24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9"/>
    </row>
    <row r="21" spans="1:24" x14ac:dyDescent="0.25">
      <c r="A21" s="65" t="s">
        <v>22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38"/>
    </row>
    <row r="23" spans="1:24" x14ac:dyDescent="0.25">
      <c r="A23" s="27" t="s">
        <v>14</v>
      </c>
      <c r="B23" s="64" t="s">
        <v>15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27" t="s">
        <v>17</v>
      </c>
      <c r="R23" s="28" t="s">
        <v>18</v>
      </c>
      <c r="S23" s="38"/>
    </row>
    <row r="24" spans="1:24" x14ac:dyDescent="0.25">
      <c r="A24" s="40"/>
      <c r="B24" s="57">
        <v>223</v>
      </c>
      <c r="C24" s="57">
        <v>225</v>
      </c>
      <c r="D24" s="57">
        <v>295</v>
      </c>
      <c r="E24" s="57">
        <v>339</v>
      </c>
      <c r="F24" s="57">
        <v>428</v>
      </c>
      <c r="G24" s="57">
        <v>446</v>
      </c>
      <c r="H24" s="57">
        <v>509</v>
      </c>
      <c r="I24" s="58">
        <v>512</v>
      </c>
      <c r="J24" s="57">
        <v>551</v>
      </c>
      <c r="K24" s="57">
        <v>579</v>
      </c>
      <c r="L24" s="57">
        <v>591</v>
      </c>
      <c r="M24" s="57">
        <v>644</v>
      </c>
      <c r="N24" s="57">
        <v>689</v>
      </c>
      <c r="O24" s="57">
        <v>744</v>
      </c>
      <c r="P24" s="58">
        <v>904</v>
      </c>
      <c r="Q24" s="40"/>
      <c r="R24" s="30" t="s">
        <v>19</v>
      </c>
      <c r="S24" s="38"/>
    </row>
    <row r="25" spans="1:24" x14ac:dyDescent="0.25">
      <c r="A25" s="41">
        <v>1</v>
      </c>
      <c r="B25" s="42">
        <f t="shared" ref="B25:B37" si="0">(B6-$Q6)/$Q6</f>
        <v>-4.1631960008063934E-2</v>
      </c>
      <c r="C25" s="42">
        <f t="shared" ref="C25:P25" si="1">(C6-$Q6)/$Q6</f>
        <v>3.3585017420261182E-2</v>
      </c>
      <c r="D25" s="42">
        <f t="shared" si="1"/>
        <v>-1.5695071239675947E-2</v>
      </c>
      <c r="E25" s="42">
        <f t="shared" si="1"/>
        <v>1.1639064597762042E-3</v>
      </c>
      <c r="F25" s="42">
        <f t="shared" si="1"/>
        <v>-5.3203157323207916E-3</v>
      </c>
      <c r="G25" s="42">
        <f t="shared" si="1"/>
        <v>-2.996036006228945E-2</v>
      </c>
      <c r="H25" s="42">
        <f t="shared" si="1"/>
        <v>-2.3476137870192454E-2</v>
      </c>
      <c r="I25" s="42">
        <f t="shared" si="1"/>
        <v>2.4507106351325351E-2</v>
      </c>
      <c r="J25" s="42">
        <f t="shared" si="1"/>
        <v>2.9694484105003024E-2</v>
      </c>
      <c r="K25" s="42">
        <f t="shared" si="1"/>
        <v>-3.903827113122528E-2</v>
      </c>
      <c r="L25" s="42">
        <f t="shared" si="1"/>
        <v>2.3210261912906028E-2</v>
      </c>
      <c r="M25" s="42">
        <f t="shared" si="1"/>
        <v>-1.4297824170626308E-3</v>
      </c>
      <c r="N25" s="42">
        <f t="shared" si="1"/>
        <v>-3.3850893377547611E-2</v>
      </c>
      <c r="O25" s="42">
        <f t="shared" si="1"/>
        <v>2.9694484105003024E-2</v>
      </c>
      <c r="P25" s="42">
        <f t="shared" si="1"/>
        <v>-1.4398226801256622E-2</v>
      </c>
      <c r="Q25" s="34" t="s">
        <v>27</v>
      </c>
      <c r="R25" s="34">
        <v>13.661025185356566</v>
      </c>
      <c r="S25" s="38"/>
    </row>
    <row r="26" spans="1:24" x14ac:dyDescent="0.25">
      <c r="A26" s="41">
        <v>2</v>
      </c>
      <c r="B26" s="43">
        <f t="shared" si="0"/>
        <v>-4.3088282198673673E-2</v>
      </c>
      <c r="C26" s="43">
        <f t="shared" ref="C26:P26" si="2">(C7-$Q7)/$Q7</f>
        <v>4.2756040770310713E-2</v>
      </c>
      <c r="D26" s="43">
        <f t="shared" si="2"/>
        <v>-1.0265452828179519E-2</v>
      </c>
      <c r="E26" s="43">
        <f t="shared" si="2"/>
        <v>1.4982877456815898E-2</v>
      </c>
      <c r="F26" s="43">
        <f t="shared" si="2"/>
        <v>-1.6612071418138847E-4</v>
      </c>
      <c r="G26" s="43">
        <f t="shared" si="2"/>
        <v>-2.690953742680966E-3</v>
      </c>
      <c r="H26" s="43">
        <f t="shared" si="2"/>
        <v>-7.7406197996801214E-3</v>
      </c>
      <c r="I26" s="43">
        <f t="shared" si="2"/>
        <v>3.7706374713311737E-2</v>
      </c>
      <c r="J26" s="43">
        <f t="shared" si="2"/>
        <v>3.5181541684812162E-2</v>
      </c>
      <c r="K26" s="43">
        <f t="shared" si="2"/>
        <v>-3.0464117056175962E-2</v>
      </c>
      <c r="L26" s="43">
        <f t="shared" si="2"/>
        <v>5.2855372884309026E-2</v>
      </c>
      <c r="M26" s="43">
        <f t="shared" si="2"/>
        <v>-1.5315118885178676E-2</v>
      </c>
      <c r="N26" s="43">
        <f t="shared" si="2"/>
        <v>-4.813794825567265E-2</v>
      </c>
      <c r="O26" s="43">
        <f t="shared" si="2"/>
        <v>9.933211399816743E-3</v>
      </c>
      <c r="P26" s="43">
        <f t="shared" si="2"/>
        <v>-1.5315118885178676E-2</v>
      </c>
      <c r="Q26" s="34" t="s">
        <v>27</v>
      </c>
      <c r="R26" s="34">
        <v>20.95</v>
      </c>
      <c r="S26" s="38"/>
    </row>
    <row r="27" spans="1:24" x14ac:dyDescent="0.25">
      <c r="A27" s="41">
        <v>3</v>
      </c>
      <c r="B27" s="43">
        <f t="shared" si="0"/>
        <v>-1.9752530747995496E-2</v>
      </c>
      <c r="C27" s="43">
        <f t="shared" ref="C27:P27" si="3">(C8-$Q8)/$Q8</f>
        <v>3.3131725781977851E-2</v>
      </c>
      <c r="D27" s="43">
        <f t="shared" si="3"/>
        <v>-6.5314666155021264E-3</v>
      </c>
      <c r="E27" s="43">
        <f t="shared" si="3"/>
        <v>4.8008740694921725E-3</v>
      </c>
      <c r="F27" s="43">
        <f t="shared" si="3"/>
        <v>1.0234271744940281E-3</v>
      </c>
      <c r="G27" s="43">
        <f t="shared" si="3"/>
        <v>1.4244491306987399E-2</v>
      </c>
      <c r="H27" s="43">
        <f t="shared" si="3"/>
        <v>-1.9752530747995496E-2</v>
      </c>
      <c r="I27" s="43">
        <f t="shared" si="3"/>
        <v>3.3131725781977851E-2</v>
      </c>
      <c r="J27" s="43">
        <f t="shared" si="3"/>
        <v>3.3131725781977851E-2</v>
      </c>
      <c r="K27" s="43">
        <f t="shared" si="3"/>
        <v>-8.6529627300504413E-4</v>
      </c>
      <c r="L27" s="43">
        <f t="shared" si="3"/>
        <v>-6.5314666155021264E-3</v>
      </c>
      <c r="M27" s="43">
        <f t="shared" si="3"/>
        <v>1.991066164948448E-2</v>
      </c>
      <c r="N27" s="43">
        <f t="shared" si="3"/>
        <v>-1.9752530747995496E-2</v>
      </c>
      <c r="O27" s="43">
        <f t="shared" si="3"/>
        <v>7.2794918179457699E-2</v>
      </c>
      <c r="P27" s="43">
        <f t="shared" si="3"/>
        <v>1.0234271744940281E-3</v>
      </c>
      <c r="Q27" s="34" t="s">
        <v>27</v>
      </c>
      <c r="R27" s="34">
        <v>0</v>
      </c>
      <c r="S27" s="38"/>
    </row>
    <row r="28" spans="1:24" x14ac:dyDescent="0.25">
      <c r="A28" s="41">
        <v>4</v>
      </c>
      <c r="B28" s="43">
        <f t="shared" si="0"/>
        <v>-0.22861379451613134</v>
      </c>
      <c r="C28" s="43">
        <f t="shared" ref="C28:P28" si="4">(C9-$Q9)/$Q9</f>
        <v>-0.1626399743102741</v>
      </c>
      <c r="D28" s="43">
        <f t="shared" si="4"/>
        <v>-0.17786470205008734</v>
      </c>
      <c r="E28" s="43">
        <f t="shared" si="4"/>
        <v>-0.2387636130093401</v>
      </c>
      <c r="F28" s="43">
        <f t="shared" si="4"/>
        <v>-0.20831415752971372</v>
      </c>
      <c r="G28" s="43">
        <f t="shared" si="4"/>
        <v>-2.0542515405350882E-2</v>
      </c>
      <c r="H28" s="43">
        <f t="shared" si="4"/>
        <v>-0.2895127054753841</v>
      </c>
      <c r="I28" s="43">
        <f t="shared" si="4"/>
        <v>-0.13219051883064764</v>
      </c>
      <c r="J28" s="43">
        <f t="shared" si="4"/>
        <v>-0.11696579109083458</v>
      </c>
      <c r="K28" s="43">
        <f t="shared" si="4"/>
        <v>-0.21338906677631808</v>
      </c>
      <c r="L28" s="43">
        <f t="shared" si="4"/>
        <v>-0.1118908818442301</v>
      </c>
      <c r="M28" s="43">
        <f t="shared" si="4"/>
        <v>-0.34026179794142808</v>
      </c>
      <c r="N28" s="43">
        <f t="shared" si="4"/>
        <v>-0.21846397602292247</v>
      </c>
      <c r="O28" s="43">
        <f t="shared" si="4"/>
        <v>-0.35041161643463686</v>
      </c>
      <c r="P28" s="43">
        <f t="shared" si="4"/>
        <v>-0.2895127054753841</v>
      </c>
      <c r="Q28" s="34" t="s">
        <v>32</v>
      </c>
      <c r="R28" s="34">
        <v>0</v>
      </c>
      <c r="S28" s="38"/>
    </row>
    <row r="29" spans="1:24" x14ac:dyDescent="0.25">
      <c r="A29" s="41">
        <v>5</v>
      </c>
      <c r="B29" s="43">
        <f t="shared" si="0"/>
        <v>-7.1849379426725646E-2</v>
      </c>
      <c r="C29" s="43">
        <f t="shared" ref="C29:P29" si="5">(C10-$Q10)/$Q10</f>
        <v>3.4562793632630692E-2</v>
      </c>
      <c r="D29" s="43">
        <f t="shared" si="5"/>
        <v>5.2298155809190117E-2</v>
      </c>
      <c r="E29" s="43">
        <f t="shared" si="5"/>
        <v>-1.8643292897047376E-2</v>
      </c>
      <c r="F29" s="43">
        <f t="shared" si="5"/>
        <v>-7.1849379426725646E-2</v>
      </c>
      <c r="G29" s="43">
        <f t="shared" si="5"/>
        <v>0.29468143888883491</v>
      </c>
      <c r="H29" s="43">
        <f t="shared" si="5"/>
        <v>-7.7761166818912097E-2</v>
      </c>
      <c r="I29" s="43">
        <f t="shared" si="5"/>
        <v>8.1857092770122417E-2</v>
      </c>
      <c r="J29" s="43">
        <f t="shared" si="5"/>
        <v>0.11141602973105473</v>
      </c>
      <c r="K29" s="43">
        <f t="shared" si="5"/>
        <v>-6.8197181126744945E-3</v>
      </c>
      <c r="L29" s="43">
        <f t="shared" si="5"/>
        <v>0.2651225019279026</v>
      </c>
      <c r="M29" s="43">
        <f t="shared" si="5"/>
        <v>-0.17234976509389544</v>
      </c>
      <c r="N29" s="43">
        <f t="shared" si="5"/>
        <v>2.273921884825781E-2</v>
      </c>
      <c r="O29" s="43">
        <f t="shared" si="5"/>
        <v>-0.21373227683920062</v>
      </c>
      <c r="P29" s="43">
        <f t="shared" si="5"/>
        <v>-0.11323189117203084</v>
      </c>
      <c r="Q29" s="34" t="s">
        <v>32</v>
      </c>
      <c r="R29" s="34">
        <v>20.680281609508402</v>
      </c>
      <c r="S29" s="38"/>
    </row>
    <row r="30" spans="1:24" x14ac:dyDescent="0.25">
      <c r="A30" s="41">
        <v>6</v>
      </c>
      <c r="B30" s="43">
        <f t="shared" si="0"/>
        <v>-0.16061744495281879</v>
      </c>
      <c r="C30" s="43">
        <f t="shared" ref="C30:P30" si="6">(C11-$Q11)/$Q11</f>
        <v>-0.10974577494995938</v>
      </c>
      <c r="D30" s="43">
        <f t="shared" si="6"/>
        <v>-8.0070634114958045E-2</v>
      </c>
      <c r="E30" s="43">
        <f t="shared" si="6"/>
        <v>-0.14366022161853237</v>
      </c>
      <c r="F30" s="43">
        <f t="shared" si="6"/>
        <v>-0.1521388332856756</v>
      </c>
      <c r="G30" s="43">
        <f t="shared" si="6"/>
        <v>9.3740905061478516E-2</v>
      </c>
      <c r="H30" s="43">
        <f t="shared" si="6"/>
        <v>-0.22844633828996483</v>
      </c>
      <c r="I30" s="43">
        <f t="shared" si="6"/>
        <v>-5.0395493279956724E-2</v>
      </c>
      <c r="J30" s="43">
        <f t="shared" si="6"/>
        <v>-2.0720352444955251E-2</v>
      </c>
      <c r="K30" s="43">
        <f t="shared" si="6"/>
        <v>-0.13094230411781749</v>
      </c>
      <c r="L30" s="43">
        <f t="shared" si="6"/>
        <v>5.5587152559333823E-2</v>
      </c>
      <c r="M30" s="43">
        <f t="shared" si="6"/>
        <v>-0.23692494995710803</v>
      </c>
      <c r="N30" s="43">
        <f t="shared" si="6"/>
        <v>-7.1592022447814832E-2</v>
      </c>
      <c r="O30" s="43">
        <f t="shared" si="6"/>
        <v>-0.29627523162711067</v>
      </c>
      <c r="P30" s="43">
        <f t="shared" si="6"/>
        <v>-0.23692494995710803</v>
      </c>
      <c r="Q30" s="34" t="s">
        <v>32</v>
      </c>
      <c r="R30" s="34">
        <v>8.997751977220851</v>
      </c>
      <c r="S30" s="38"/>
    </row>
    <row r="31" spans="1:24" x14ac:dyDescent="0.25">
      <c r="A31" s="41">
        <v>7</v>
      </c>
      <c r="B31" s="43">
        <f t="shared" si="0"/>
        <v>-0.37490623465749368</v>
      </c>
      <c r="C31" s="43">
        <f t="shared" ref="C31:P31" si="7">(C12-$Q12)/$Q12</f>
        <v>-0.34577050830678363</v>
      </c>
      <c r="D31" s="43">
        <f t="shared" si="7"/>
        <v>-0.34753630990379625</v>
      </c>
      <c r="E31" s="43">
        <f t="shared" si="7"/>
        <v>-0.3484192107023027</v>
      </c>
      <c r="F31" s="43">
        <f t="shared" si="7"/>
        <v>-0.35018501229931548</v>
      </c>
      <c r="G31" s="43">
        <f t="shared" si="7"/>
        <v>-0.31486898035906086</v>
      </c>
      <c r="H31" s="43">
        <f t="shared" si="7"/>
        <v>-0.35548241709035361</v>
      </c>
      <c r="I31" s="43">
        <f t="shared" si="7"/>
        <v>-0.33340989712769448</v>
      </c>
      <c r="J31" s="43">
        <f t="shared" si="7"/>
        <v>-0.32458088914263084</v>
      </c>
      <c r="K31" s="43">
        <f t="shared" si="7"/>
        <v>-0.34135600431425184</v>
      </c>
      <c r="L31" s="43">
        <f t="shared" si="7"/>
        <v>-0.34047310351574539</v>
      </c>
      <c r="M31" s="43">
        <f t="shared" si="7"/>
        <v>-0.39962745701567187</v>
      </c>
      <c r="N31" s="43">
        <f t="shared" si="7"/>
        <v>-0.34312180591126445</v>
      </c>
      <c r="O31" s="43">
        <f t="shared" si="7"/>
        <v>-0.35724821868736634</v>
      </c>
      <c r="P31" s="43">
        <f t="shared" si="7"/>
        <v>-0.33782440112022633</v>
      </c>
      <c r="Q31" s="34" t="s">
        <v>33</v>
      </c>
      <c r="R31" s="34">
        <v>0</v>
      </c>
      <c r="S31" s="38"/>
    </row>
    <row r="32" spans="1:24" x14ac:dyDescent="0.25">
      <c r="A32" s="41">
        <v>8</v>
      </c>
      <c r="B32" s="43">
        <f t="shared" si="0"/>
        <v>-0.36960958385834919</v>
      </c>
      <c r="C32" s="43">
        <f t="shared" ref="C32:P32" si="8">(C13-$Q13)/$Q13</f>
        <v>-0.34520287526879412</v>
      </c>
      <c r="D32" s="43">
        <f t="shared" si="8"/>
        <v>-0.34659754433105444</v>
      </c>
      <c r="E32" s="43">
        <f t="shared" si="8"/>
        <v>-0.34032153355088318</v>
      </c>
      <c r="F32" s="43">
        <f t="shared" si="8"/>
        <v>-0.35636022776687648</v>
      </c>
      <c r="G32" s="43">
        <f t="shared" si="8"/>
        <v>-0.32149350121036924</v>
      </c>
      <c r="H32" s="43">
        <f t="shared" si="8"/>
        <v>-0.36682024573382865</v>
      </c>
      <c r="I32" s="43">
        <f t="shared" si="8"/>
        <v>-0.3277695119905405</v>
      </c>
      <c r="J32" s="43">
        <f t="shared" si="8"/>
        <v>-0.32637484292828028</v>
      </c>
      <c r="K32" s="43">
        <f t="shared" si="8"/>
        <v>-0.35496555870461616</v>
      </c>
      <c r="L32" s="43">
        <f t="shared" si="8"/>
        <v>-0.33822952995749267</v>
      </c>
      <c r="M32" s="43">
        <f t="shared" si="8"/>
        <v>-0.37937226729417123</v>
      </c>
      <c r="N32" s="43">
        <f t="shared" si="8"/>
        <v>-0.34659754433105444</v>
      </c>
      <c r="O32" s="43">
        <f t="shared" si="8"/>
        <v>-0.32149350121036924</v>
      </c>
      <c r="P32" s="43">
        <f t="shared" si="8"/>
        <v>-0.33753219542636254</v>
      </c>
      <c r="Q32" s="34" t="s">
        <v>33</v>
      </c>
      <c r="R32" s="34">
        <v>7.7988952246321839</v>
      </c>
      <c r="S32" s="38"/>
    </row>
    <row r="33" spans="1:19" x14ac:dyDescent="0.25">
      <c r="A33" s="41">
        <v>9</v>
      </c>
      <c r="B33" s="43">
        <f t="shared" si="0"/>
        <v>-0.36430819582444063</v>
      </c>
      <c r="C33" s="43">
        <f t="shared" ref="C33:P33" si="9">(C14-$Q14)/$Q14</f>
        <v>-0.32931598642028143</v>
      </c>
      <c r="D33" s="43">
        <f t="shared" si="9"/>
        <v>-0.34098005622166783</v>
      </c>
      <c r="E33" s="43">
        <f t="shared" si="9"/>
        <v>-0.3234839515195882</v>
      </c>
      <c r="F33" s="43">
        <f t="shared" si="9"/>
        <v>-0.3584761609237474</v>
      </c>
      <c r="G33" s="43">
        <f t="shared" si="9"/>
        <v>-0.30598784681750857</v>
      </c>
      <c r="H33" s="43">
        <f t="shared" si="9"/>
        <v>-0.36430819582444063</v>
      </c>
      <c r="I33" s="43">
        <f t="shared" si="9"/>
        <v>-0.31765191661889497</v>
      </c>
      <c r="J33" s="43">
        <f t="shared" si="9"/>
        <v>-0.3234839515195882</v>
      </c>
      <c r="K33" s="43">
        <f t="shared" si="9"/>
        <v>-0.35264412602305423</v>
      </c>
      <c r="L33" s="43">
        <f t="shared" si="9"/>
        <v>-0.3351480213209746</v>
      </c>
      <c r="M33" s="43">
        <f t="shared" si="9"/>
        <v>-0.37597226562582703</v>
      </c>
      <c r="N33" s="43">
        <f t="shared" si="9"/>
        <v>-0.346812091122361</v>
      </c>
      <c r="O33" s="43">
        <f t="shared" si="9"/>
        <v>-0.30598784681750857</v>
      </c>
      <c r="P33" s="43">
        <f t="shared" si="9"/>
        <v>-0.3351480213209746</v>
      </c>
      <c r="Q33" s="34" t="s">
        <v>33</v>
      </c>
      <c r="R33" s="34">
        <v>20.55393984835391</v>
      </c>
      <c r="S33" s="38"/>
    </row>
    <row r="34" spans="1:19" x14ac:dyDescent="0.25">
      <c r="A34" s="41">
        <v>10</v>
      </c>
      <c r="B34" s="43">
        <f t="shared" si="0"/>
        <v>-5.3811620150499465E-2</v>
      </c>
      <c r="C34" s="43">
        <f t="shared" ref="C34:P34" si="10">(C15-$Q15)/$Q15</f>
        <v>-7.9868443003497783E-2</v>
      </c>
      <c r="D34" s="43">
        <f t="shared" si="10"/>
        <v>-7.0097134433623393E-2</v>
      </c>
      <c r="E34" s="43">
        <f t="shared" si="10"/>
        <v>-5.8697274435436708E-2</v>
      </c>
      <c r="F34" s="43">
        <f t="shared" si="10"/>
        <v>-3.589755443906311E-2</v>
      </c>
      <c r="G34" s="43">
        <f t="shared" si="10"/>
        <v>-6.0325825863749009E-2</v>
      </c>
      <c r="H34" s="43">
        <f t="shared" si="10"/>
        <v>-0.11569657442637048</v>
      </c>
      <c r="I34" s="43">
        <f t="shared" si="10"/>
        <v>-2.6126245869188845E-2</v>
      </c>
      <c r="J34" s="43">
        <f t="shared" si="10"/>
        <v>-3.1011900154125978E-2</v>
      </c>
      <c r="K34" s="43">
        <f t="shared" si="10"/>
        <v>-5.7068723007124296E-2</v>
      </c>
      <c r="L34" s="43">
        <f t="shared" si="10"/>
        <v>-6.1954377292061429E-2</v>
      </c>
      <c r="M34" s="43">
        <f t="shared" si="10"/>
        <v>2.5987399836807788E-2</v>
      </c>
      <c r="N34" s="43">
        <f t="shared" si="10"/>
        <v>-6.6840031576998679E-2</v>
      </c>
      <c r="O34" s="43">
        <f t="shared" si="10"/>
        <v>1.2958988410308687E-2</v>
      </c>
      <c r="P34" s="43">
        <f t="shared" si="10"/>
        <v>-3.9154657295687942E-2</v>
      </c>
      <c r="Q34" s="34" t="s">
        <v>34</v>
      </c>
      <c r="R34" s="34">
        <v>0</v>
      </c>
      <c r="S34" s="38"/>
    </row>
    <row r="35" spans="1:19" x14ac:dyDescent="0.25">
      <c r="A35" s="41">
        <v>11</v>
      </c>
      <c r="B35" s="43">
        <f t="shared" si="0"/>
        <v>-8.7508869825116548E-2</v>
      </c>
      <c r="C35" s="43">
        <f t="shared" ref="C35:P35" si="11">(C16-$Q16)/$Q16</f>
        <v>-6.7514044263515621E-2</v>
      </c>
      <c r="D35" s="43">
        <f t="shared" si="11"/>
        <v>-5.8425487190060604E-2</v>
      </c>
      <c r="E35" s="43">
        <f t="shared" si="11"/>
        <v>-3.6612950213768522E-2</v>
      </c>
      <c r="F35" s="43">
        <f t="shared" si="11"/>
        <v>-5.8425487190060604E-2</v>
      </c>
      <c r="G35" s="43">
        <f t="shared" si="11"/>
        <v>-2.388897031093145E-2</v>
      </c>
      <c r="H35" s="43">
        <f t="shared" si="11"/>
        <v>-0.10023284972795361</v>
      </c>
      <c r="I35" s="43">
        <f t="shared" si="11"/>
        <v>-3.8941447493305225E-3</v>
      </c>
      <c r="J35" s="43">
        <f t="shared" si="11"/>
        <v>-9.3472789934034798E-3</v>
      </c>
      <c r="K35" s="43">
        <f t="shared" si="11"/>
        <v>-6.2060910019442535E-2</v>
      </c>
      <c r="L35" s="43">
        <f t="shared" si="11"/>
        <v>2.1553815056343621E-2</v>
      </c>
      <c r="M35" s="43">
        <f t="shared" si="11"/>
        <v>9.0626848814601674E-2</v>
      </c>
      <c r="N35" s="43">
        <f t="shared" si="11"/>
        <v>-5.660777577536958E-2</v>
      </c>
      <c r="O35" s="43">
        <f t="shared" si="11"/>
        <v>-4.0248373043150577E-2</v>
      </c>
      <c r="P35" s="43">
        <f t="shared" si="11"/>
        <v>-7.2967178507588576E-2</v>
      </c>
      <c r="Q35" s="34" t="s">
        <v>34</v>
      </c>
      <c r="R35" s="34">
        <v>20.95</v>
      </c>
      <c r="S35" s="38"/>
    </row>
    <row r="36" spans="1:19" x14ac:dyDescent="0.25">
      <c r="A36" s="41">
        <v>12</v>
      </c>
      <c r="B36" s="43">
        <f t="shared" si="0"/>
        <v>-0.10227327134535912</v>
      </c>
      <c r="C36" s="43">
        <f t="shared" ref="C36:P36" si="12">(C17-$Q17)/$Q17</f>
        <v>-9.0938337902750022E-2</v>
      </c>
      <c r="D36" s="43">
        <f t="shared" si="12"/>
        <v>-8.8671351214228172E-2</v>
      </c>
      <c r="E36" s="43">
        <f t="shared" si="12"/>
        <v>-7.5069431083097368E-2</v>
      </c>
      <c r="F36" s="43">
        <f t="shared" si="12"/>
        <v>-4.3331617443791763E-2</v>
      </c>
      <c r="G36" s="43">
        <f t="shared" si="12"/>
        <v>-8.4137377837184626E-2</v>
      </c>
      <c r="H36" s="43">
        <f t="shared" si="12"/>
        <v>-0.10227327134535912</v>
      </c>
      <c r="I36" s="43">
        <f t="shared" si="12"/>
        <v>-3.6530657378226361E-2</v>
      </c>
      <c r="J36" s="43">
        <f t="shared" si="12"/>
        <v>-4.1064630755270067E-2</v>
      </c>
      <c r="K36" s="43">
        <f t="shared" si="12"/>
        <v>-9.0938337902750022E-2</v>
      </c>
      <c r="L36" s="43">
        <f t="shared" si="12"/>
        <v>-2.9729697312660966E-2</v>
      </c>
      <c r="M36" s="43">
        <f t="shared" si="12"/>
        <v>4.281387672003735E-2</v>
      </c>
      <c r="N36" s="43">
        <f t="shared" si="12"/>
        <v>-9.3205324591271871E-2</v>
      </c>
      <c r="O36" s="43">
        <f t="shared" si="12"/>
        <v>-6.826847101753182E-2</v>
      </c>
      <c r="P36" s="43">
        <f t="shared" si="12"/>
        <v>-9.3205324591271871E-2</v>
      </c>
      <c r="Q36" s="34" t="s">
        <v>34</v>
      </c>
      <c r="R36" s="34">
        <v>12.369823584185776</v>
      </c>
      <c r="S36" s="38"/>
    </row>
    <row r="37" spans="1:19" x14ac:dyDescent="0.25">
      <c r="A37" s="41">
        <v>13</v>
      </c>
      <c r="B37" s="43">
        <f t="shared" si="0"/>
        <v>-3.3850893377547611E-2</v>
      </c>
      <c r="C37" s="43">
        <f t="shared" ref="C37:P37" si="13">(C18-$Q18)/$Q18</f>
        <v>-5.3203157323207916E-3</v>
      </c>
      <c r="D37" s="43">
        <f t="shared" si="13"/>
        <v>-2.0882448993353619E-2</v>
      </c>
      <c r="E37" s="43">
        <f t="shared" si="13"/>
        <v>3.7575953366150395E-3</v>
      </c>
      <c r="F37" s="43">
        <f t="shared" si="13"/>
        <v>1.1639064597762042E-3</v>
      </c>
      <c r="G37" s="43">
        <f t="shared" si="13"/>
        <v>-2.996036006228945E-2</v>
      </c>
      <c r="H37" s="43">
        <f t="shared" si="13"/>
        <v>-1.6991915678095458E-2</v>
      </c>
      <c r="I37" s="43">
        <f t="shared" si="13"/>
        <v>2.1913417474486517E-2</v>
      </c>
      <c r="J37" s="43">
        <f t="shared" si="13"/>
        <v>1.6726039720809032E-2</v>
      </c>
      <c r="K37" s="43">
        <f t="shared" si="13"/>
        <v>-3.5147737815966938E-2</v>
      </c>
      <c r="L37" s="43">
        <f t="shared" si="13"/>
        <v>2.4607508981955299E-3</v>
      </c>
      <c r="M37" s="43">
        <f t="shared" si="13"/>
        <v>1.1538661967131362E-2</v>
      </c>
      <c r="N37" s="43">
        <f t="shared" si="13"/>
        <v>-2.996036006228945E-2</v>
      </c>
      <c r="O37" s="43">
        <f t="shared" si="13"/>
        <v>3.877239517393867E-2</v>
      </c>
      <c r="P37" s="43">
        <f t="shared" si="13"/>
        <v>-1.4297824170626308E-3</v>
      </c>
      <c r="Q37" s="34" t="s">
        <v>27</v>
      </c>
      <c r="R37" s="34">
        <v>13.661025185356566</v>
      </c>
      <c r="S37" s="38"/>
    </row>
    <row r="38" spans="1:19" x14ac:dyDescent="0.25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9" x14ac:dyDescent="0.25">
      <c r="A39" s="65" t="s">
        <v>23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38"/>
      <c r="S39" s="38"/>
    </row>
    <row r="40" spans="1:19" x14ac:dyDescent="0.25">
      <c r="A40" s="38"/>
      <c r="B40" s="46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7"/>
      <c r="R40" s="38"/>
      <c r="S40" s="38"/>
    </row>
    <row r="41" spans="1:19" x14ac:dyDescent="0.25">
      <c r="A41" s="27" t="s">
        <v>14</v>
      </c>
      <c r="B41" s="64" t="s">
        <v>15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1" t="s">
        <v>18</v>
      </c>
      <c r="R41" s="38"/>
      <c r="S41" s="38"/>
    </row>
    <row r="42" spans="1:19" x14ac:dyDescent="0.25">
      <c r="A42" s="40"/>
      <c r="B42" s="57">
        <v>223</v>
      </c>
      <c r="C42" s="57">
        <v>225</v>
      </c>
      <c r="D42" s="57">
        <v>295</v>
      </c>
      <c r="E42" s="57">
        <v>339</v>
      </c>
      <c r="F42" s="57">
        <v>428</v>
      </c>
      <c r="G42" s="57">
        <v>446</v>
      </c>
      <c r="H42" s="57">
        <v>509</v>
      </c>
      <c r="I42" s="58">
        <v>512</v>
      </c>
      <c r="J42" s="57">
        <v>551</v>
      </c>
      <c r="K42" s="57">
        <v>579</v>
      </c>
      <c r="L42" s="57">
        <v>591</v>
      </c>
      <c r="M42" s="57">
        <v>644</v>
      </c>
      <c r="N42" s="57">
        <v>689</v>
      </c>
      <c r="O42" s="57">
        <v>744</v>
      </c>
      <c r="P42" s="60">
        <v>904</v>
      </c>
      <c r="Q42" s="40" t="s">
        <v>19</v>
      </c>
      <c r="R42" s="38"/>
      <c r="S42" s="38"/>
    </row>
    <row r="43" spans="1:19" x14ac:dyDescent="0.25">
      <c r="A43" s="62" t="s">
        <v>32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30"/>
      <c r="R43" s="38"/>
      <c r="S43" s="38"/>
    </row>
    <row r="44" spans="1:19" x14ac:dyDescent="0.25">
      <c r="A44" s="41">
        <v>4</v>
      </c>
      <c r="B44" s="48">
        <f>(B9/$Q9)/(B8/$Q8)</f>
        <v>0.7869300658052083</v>
      </c>
      <c r="C44" s="48">
        <f t="shared" ref="C44:P44" si="14">(C9/$Q9)/(C8/$Q8)</f>
        <v>0.81050654509319975</v>
      </c>
      <c r="D44" s="48">
        <f t="shared" si="14"/>
        <v>0.8275403501197004</v>
      </c>
      <c r="E44" s="48">
        <f t="shared" si="14"/>
        <v>0.75759924840393067</v>
      </c>
      <c r="F44" s="48">
        <f t="shared" si="14"/>
        <v>0.79087643803193741</v>
      </c>
      <c r="G44" s="48">
        <f t="shared" si="14"/>
        <v>0.96570155715855976</v>
      </c>
      <c r="H44" s="48">
        <f t="shared" si="14"/>
        <v>0.72480400797848121</v>
      </c>
      <c r="I44" s="48">
        <f t="shared" si="14"/>
        <v>0.83997951036931617</v>
      </c>
      <c r="J44" s="48">
        <f t="shared" si="14"/>
        <v>0.85471599300737411</v>
      </c>
      <c r="K44" s="48">
        <f t="shared" si="14"/>
        <v>0.78729217420778996</v>
      </c>
      <c r="L44" s="48">
        <f t="shared" si="14"/>
        <v>0.89394790907992328</v>
      </c>
      <c r="M44" s="48">
        <f t="shared" si="14"/>
        <v>0.64685881505698584</v>
      </c>
      <c r="N44" s="48">
        <f t="shared" si="14"/>
        <v>0.79728440877632945</v>
      </c>
      <c r="O44" s="48">
        <f t="shared" si="14"/>
        <v>0.60551031008584599</v>
      </c>
      <c r="P44" s="48">
        <f t="shared" si="14"/>
        <v>0.70976090592609764</v>
      </c>
      <c r="Q44" s="34">
        <v>0</v>
      </c>
      <c r="R44" s="38"/>
      <c r="S44" s="38"/>
    </row>
    <row r="45" spans="1:19" x14ac:dyDescent="0.25">
      <c r="A45" s="41">
        <v>5</v>
      </c>
      <c r="B45" s="48">
        <f>(B10/$Q10)/(B7/$Q7)</f>
        <v>0.96994383421896468</v>
      </c>
      <c r="C45" s="48">
        <f t="shared" ref="C45:P45" si="15">(C10/$Q10)/(C7/$Q7)</f>
        <v>0.99214269990550485</v>
      </c>
      <c r="D45" s="48">
        <f t="shared" si="15"/>
        <v>1.0632125137150623</v>
      </c>
      <c r="E45" s="48">
        <f t="shared" si="15"/>
        <v>0.96687020924124512</v>
      </c>
      <c r="F45" s="48">
        <f t="shared" si="15"/>
        <v>0.92830483123481711</v>
      </c>
      <c r="G45" s="48">
        <f t="shared" si="15"/>
        <v>1.2981747671371164</v>
      </c>
      <c r="H45" s="48">
        <f t="shared" si="15"/>
        <v>0.92943322238475989</v>
      </c>
      <c r="I45" s="48">
        <f t="shared" si="15"/>
        <v>1.0425464458277114</v>
      </c>
      <c r="J45" s="48">
        <f t="shared" si="15"/>
        <v>1.0736435929123764</v>
      </c>
      <c r="K45" s="48">
        <f t="shared" si="15"/>
        <v>1.0243873376524337</v>
      </c>
      <c r="L45" s="48">
        <f t="shared" si="15"/>
        <v>1.2016109092572567</v>
      </c>
      <c r="M45" s="48">
        <f t="shared" si="15"/>
        <v>0.84052294371481728</v>
      </c>
      <c r="N45" s="48">
        <f t="shared" si="15"/>
        <v>1.0744615955369217</v>
      </c>
      <c r="O45" s="48">
        <f t="shared" si="15"/>
        <v>0.77853437661584968</v>
      </c>
      <c r="P45" s="48">
        <f t="shared" si="15"/>
        <v>0.90056029683730432</v>
      </c>
      <c r="Q45" s="34">
        <v>20.680281609508402</v>
      </c>
      <c r="R45" s="49"/>
      <c r="S45" s="50"/>
    </row>
    <row r="46" spans="1:19" x14ac:dyDescent="0.25">
      <c r="A46" s="27">
        <v>6</v>
      </c>
      <c r="B46" s="48">
        <f>(B11/$Q11)/(B6/$Q6)</f>
        <v>0.87584572942795957</v>
      </c>
      <c r="C46" s="48">
        <f t="shared" ref="C46:P46" si="16">(C11/$Q11)/(C6/$Q6)</f>
        <v>0.8613265576082344</v>
      </c>
      <c r="D46" s="48">
        <f t="shared" si="16"/>
        <v>0.93459794724754708</v>
      </c>
      <c r="E46" s="48">
        <f t="shared" si="16"/>
        <v>0.85534423769787871</v>
      </c>
      <c r="F46" s="48">
        <f t="shared" si="16"/>
        <v>0.85239618353978142</v>
      </c>
      <c r="G46" s="48">
        <f t="shared" si="16"/>
        <v>1.1275218661494197</v>
      </c>
      <c r="H46" s="48">
        <f t="shared" si="16"/>
        <v>0.79010221012650883</v>
      </c>
      <c r="I46" s="48">
        <f t="shared" si="16"/>
        <v>0.92688913608609325</v>
      </c>
      <c r="J46" s="48">
        <f t="shared" si="16"/>
        <v>0.95103903407448254</v>
      </c>
      <c r="K46" s="48">
        <f t="shared" si="16"/>
        <v>0.90436244209768912</v>
      </c>
      <c r="L46" s="48">
        <f t="shared" si="16"/>
        <v>1.0316424608426999</v>
      </c>
      <c r="M46" s="48">
        <f t="shared" si="16"/>
        <v>0.76416764350326116</v>
      </c>
      <c r="N46" s="48">
        <f t="shared" si="16"/>
        <v>0.96093653783709854</v>
      </c>
      <c r="O46" s="48">
        <f t="shared" si="16"/>
        <v>0.68343064786304808</v>
      </c>
      <c r="P46" s="48">
        <f t="shared" si="16"/>
        <v>0.77422248091777768</v>
      </c>
      <c r="Q46" s="34">
        <v>8.997751977220851</v>
      </c>
      <c r="R46" s="49"/>
      <c r="S46" s="38"/>
    </row>
    <row r="47" spans="1:19" x14ac:dyDescent="0.25">
      <c r="A47" s="62" t="s">
        <v>33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51"/>
      <c r="R47" s="49"/>
      <c r="S47" s="47"/>
    </row>
    <row r="48" spans="1:19" x14ac:dyDescent="0.25">
      <c r="A48" s="40">
        <v>7</v>
      </c>
      <c r="B48" s="48">
        <f>(B12/$Q12)/(B8/$Q8)</f>
        <v>0.63768975177206577</v>
      </c>
      <c r="C48" s="48">
        <f t="shared" ref="C48:P48" si="17">(C12/$Q12)/(C8/$Q8)</f>
        <v>0.63324886398007929</v>
      </c>
      <c r="D48" s="48">
        <f t="shared" si="17"/>
        <v>0.65675325203650259</v>
      </c>
      <c r="E48" s="48">
        <f t="shared" si="17"/>
        <v>0.64846757811700884</v>
      </c>
      <c r="F48" s="48">
        <f t="shared" si="17"/>
        <v>0.64915062930631262</v>
      </c>
      <c r="G48" s="48">
        <f t="shared" si="17"/>
        <v>0.67550874124843185</v>
      </c>
      <c r="H48" s="48">
        <f t="shared" si="17"/>
        <v>0.657504970047469</v>
      </c>
      <c r="I48" s="48">
        <f t="shared" si="17"/>
        <v>0.64521308003368405</v>
      </c>
      <c r="J48" s="48">
        <f t="shared" si="17"/>
        <v>0.65375894864340178</v>
      </c>
      <c r="K48" s="48">
        <f t="shared" si="17"/>
        <v>0.65921441145909487</v>
      </c>
      <c r="L48" s="48">
        <f t="shared" si="17"/>
        <v>0.66386289481903582</v>
      </c>
      <c r="M48" s="48">
        <f t="shared" si="17"/>
        <v>0.5886520903834418</v>
      </c>
      <c r="N48" s="48">
        <f t="shared" si="17"/>
        <v>0.67011465440454376</v>
      </c>
      <c r="O48" s="48">
        <f t="shared" si="17"/>
        <v>0.59913760814917827</v>
      </c>
      <c r="P48" s="48">
        <f t="shared" si="17"/>
        <v>0.66149860323333487</v>
      </c>
      <c r="Q48" s="34">
        <v>0</v>
      </c>
      <c r="R48" s="49"/>
      <c r="S48" s="38"/>
    </row>
    <row r="49" spans="1:19" x14ac:dyDescent="0.25">
      <c r="A49" s="41">
        <v>8</v>
      </c>
      <c r="B49" s="48">
        <f>(B13/$Q13)/(B6/$Q6)</f>
        <v>0.65777487336384366</v>
      </c>
      <c r="C49" s="48">
        <f t="shared" ref="C49:P49" si="18">(C13/$Q13)/(C6/$Q6)</f>
        <v>0.6335203333011955</v>
      </c>
      <c r="D49" s="48">
        <f t="shared" si="18"/>
        <v>0.66382117632172055</v>
      </c>
      <c r="E49" s="48">
        <f t="shared" si="18"/>
        <v>0.65891155503379184</v>
      </c>
      <c r="F49" s="48">
        <f t="shared" si="18"/>
        <v>0.64708245519963092</v>
      </c>
      <c r="G49" s="48">
        <f t="shared" si="18"/>
        <v>0.69946265168421351</v>
      </c>
      <c r="H49" s="48">
        <f t="shared" si="18"/>
        <v>0.648401722498824</v>
      </c>
      <c r="I49" s="48">
        <f t="shared" si="18"/>
        <v>0.65615014658467119</v>
      </c>
      <c r="J49" s="48">
        <f t="shared" si="18"/>
        <v>0.65419905367097875</v>
      </c>
      <c r="K49" s="48">
        <f t="shared" si="18"/>
        <v>0.67123842908364895</v>
      </c>
      <c r="L49" s="48">
        <f t="shared" si="18"/>
        <v>0.64675902370771587</v>
      </c>
      <c r="M49" s="48">
        <f t="shared" si="18"/>
        <v>0.62151636587767722</v>
      </c>
      <c r="N49" s="48">
        <f t="shared" si="18"/>
        <v>0.67629566822575293</v>
      </c>
      <c r="O49" s="48">
        <f t="shared" si="18"/>
        <v>0.65893962652366711</v>
      </c>
      <c r="P49" s="48">
        <f t="shared" si="18"/>
        <v>0.67214550804187012</v>
      </c>
      <c r="Q49" s="34">
        <v>7.7988952246321839</v>
      </c>
      <c r="R49" s="49"/>
    </row>
    <row r="50" spans="1:19" x14ac:dyDescent="0.25">
      <c r="A50" s="27">
        <v>9</v>
      </c>
      <c r="B50" s="48">
        <f>(B14/$Q14)/(B7/$Q7)</f>
        <v>0.66431604122914656</v>
      </c>
      <c r="C50" s="48">
        <f t="shared" ref="C50:P50" si="19">(C14/$Q14)/(C7/$Q7)</f>
        <v>0.64318401175050222</v>
      </c>
      <c r="D50" s="48">
        <f t="shared" si="19"/>
        <v>0.66585524943176966</v>
      </c>
      <c r="E50" s="48">
        <f t="shared" si="19"/>
        <v>0.66652951838509733</v>
      </c>
      <c r="F50" s="48">
        <f t="shared" si="19"/>
        <v>0.64163042718105645</v>
      </c>
      <c r="G50" s="48">
        <f t="shared" si="19"/>
        <v>0.6958847468464926</v>
      </c>
      <c r="H50" s="48">
        <f t="shared" si="19"/>
        <v>0.64065083874261208</v>
      </c>
      <c r="I50" s="48">
        <f t="shared" si="19"/>
        <v>0.65755410201620668</v>
      </c>
      <c r="J50" s="48">
        <f t="shared" si="19"/>
        <v>0.65352406436782717</v>
      </c>
      <c r="K50" s="48">
        <f t="shared" si="19"/>
        <v>0.66769666328528687</v>
      </c>
      <c r="L50" s="48">
        <f t="shared" si="19"/>
        <v>0.63147512545588846</v>
      </c>
      <c r="M50" s="48">
        <f t="shared" si="19"/>
        <v>0.63373343730805876</v>
      </c>
      <c r="N50" s="48">
        <f t="shared" si="19"/>
        <v>0.68622118896393081</v>
      </c>
      <c r="O50" s="48">
        <f t="shared" si="19"/>
        <v>0.68718618751091143</v>
      </c>
      <c r="P50" s="48">
        <f t="shared" si="19"/>
        <v>0.67519263414129627</v>
      </c>
      <c r="Q50" s="34">
        <v>20.55393984835391</v>
      </c>
      <c r="R50" s="49"/>
    </row>
    <row r="51" spans="1:19" x14ac:dyDescent="0.25">
      <c r="A51" s="62" t="s">
        <v>34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51"/>
      <c r="R51" s="49"/>
    </row>
    <row r="52" spans="1:19" x14ac:dyDescent="0.25">
      <c r="A52" s="40">
        <v>10</v>
      </c>
      <c r="B52" s="48">
        <f>(B15/$Q15)/(B8/$Q8)</f>
        <v>0.96525460103611049</v>
      </c>
      <c r="C52" s="48">
        <f t="shared" ref="C52:P52" si="20">(C15/$Q15)/(C8/$Q8)</f>
        <v>0.89062365817878086</v>
      </c>
      <c r="D52" s="48">
        <f t="shared" si="20"/>
        <v>0.93601642560175602</v>
      </c>
      <c r="E52" s="48">
        <f t="shared" si="20"/>
        <v>0.93680524157213518</v>
      </c>
      <c r="F52" s="48">
        <f t="shared" si="20"/>
        <v>0.96311676569071825</v>
      </c>
      <c r="G52" s="48">
        <f t="shared" si="20"/>
        <v>0.92647698083660002</v>
      </c>
      <c r="H52" s="48">
        <f t="shared" si="20"/>
        <v>0.90212263057247499</v>
      </c>
      <c r="I52" s="48">
        <f t="shared" si="20"/>
        <v>0.94264238511665643</v>
      </c>
      <c r="J52" s="48">
        <f t="shared" si="20"/>
        <v>0.937913409940486</v>
      </c>
      <c r="K52" s="48">
        <f t="shared" si="20"/>
        <v>0.94374789853213192</v>
      </c>
      <c r="L52" s="48">
        <f t="shared" si="20"/>
        <v>0.94421271654397809</v>
      </c>
      <c r="M52" s="48">
        <f t="shared" si="20"/>
        <v>1.0059581083087177</v>
      </c>
      <c r="N52" s="48">
        <f t="shared" si="20"/>
        <v>0.95196365988587139</v>
      </c>
      <c r="O52" s="48">
        <f t="shared" si="20"/>
        <v>0.94422426061572795</v>
      </c>
      <c r="P52" s="48">
        <f t="shared" si="20"/>
        <v>0.95986299283365495</v>
      </c>
      <c r="Q52" s="34">
        <v>0</v>
      </c>
      <c r="R52" s="49"/>
      <c r="S52" s="38"/>
    </row>
    <row r="53" spans="1:19" x14ac:dyDescent="0.25">
      <c r="A53" s="41">
        <v>11</v>
      </c>
      <c r="B53" s="48">
        <f>(B16/$Q16)/(B7/$Q7)</f>
        <v>0.95357922073678125</v>
      </c>
      <c r="C53" s="48">
        <f t="shared" ref="C53:P53" si="21">(C16/$Q16)/(C7/$Q7)</f>
        <v>0.89425131025626381</v>
      </c>
      <c r="D53" s="48">
        <f t="shared" si="21"/>
        <v>0.9513404533574189</v>
      </c>
      <c r="E53" s="48">
        <f t="shared" si="21"/>
        <v>0.94916581469840644</v>
      </c>
      <c r="F53" s="48">
        <f t="shared" si="21"/>
        <v>0.94173095382855621</v>
      </c>
      <c r="G53" s="48">
        <f t="shared" si="21"/>
        <v>0.97874478663579567</v>
      </c>
      <c r="H53" s="48">
        <f t="shared" si="21"/>
        <v>0.90678623777827028</v>
      </c>
      <c r="I53" s="48">
        <f t="shared" si="21"/>
        <v>0.9599110880723507</v>
      </c>
      <c r="J53" s="48">
        <f t="shared" si="21"/>
        <v>0.95698452987700811</v>
      </c>
      <c r="K53" s="48">
        <f t="shared" si="21"/>
        <v>0.96741039344791591</v>
      </c>
      <c r="L53" s="48">
        <f t="shared" si="21"/>
        <v>0.97026984082133294</v>
      </c>
      <c r="M53" s="48">
        <f t="shared" si="21"/>
        <v>1.1075897170065585</v>
      </c>
      <c r="N53" s="48">
        <f t="shared" si="21"/>
        <v>0.99110183297655829</v>
      </c>
      <c r="O53" s="48">
        <f t="shared" si="21"/>
        <v>0.95031197719162719</v>
      </c>
      <c r="P53" s="48">
        <f t="shared" si="21"/>
        <v>0.94145125945557473</v>
      </c>
      <c r="Q53" s="34">
        <v>20.95</v>
      </c>
      <c r="R53" s="49"/>
    </row>
    <row r="54" spans="1:19" x14ac:dyDescent="0.25">
      <c r="A54" s="41">
        <v>12</v>
      </c>
      <c r="B54" s="48">
        <f>(B17/$Q17)/(B6/$Q6)</f>
        <v>0.93672440147544411</v>
      </c>
      <c r="C54" s="48">
        <f t="shared" ref="C54:P54" si="22">(C17/$Q17)/(C6/$Q6)</f>
        <v>0.87952287114821892</v>
      </c>
      <c r="D54" s="48">
        <f t="shared" si="22"/>
        <v>0.92586008883805782</v>
      </c>
      <c r="E54" s="48">
        <f t="shared" si="22"/>
        <v>0.92385528777955761</v>
      </c>
      <c r="F54" s="48">
        <f t="shared" si="22"/>
        <v>0.96178538446831119</v>
      </c>
      <c r="G54" s="48">
        <f t="shared" si="22"/>
        <v>0.94414968672994215</v>
      </c>
      <c r="H54" s="48">
        <f t="shared" si="22"/>
        <v>0.91930854274947316</v>
      </c>
      <c r="I54" s="48">
        <f t="shared" si="22"/>
        <v>0.94042231298235568</v>
      </c>
      <c r="J54" s="48">
        <f t="shared" si="22"/>
        <v>0.93128144711605787</v>
      </c>
      <c r="K54" s="48">
        <f t="shared" si="22"/>
        <v>0.94599153617426535</v>
      </c>
      <c r="L54" s="48">
        <f t="shared" si="22"/>
        <v>0.94826091840928672</v>
      </c>
      <c r="M54" s="48">
        <f t="shared" si="22"/>
        <v>1.0443070085188328</v>
      </c>
      <c r="N54" s="48">
        <f t="shared" si="22"/>
        <v>0.93856597205661085</v>
      </c>
      <c r="O54" s="48">
        <f t="shared" si="22"/>
        <v>0.90486211528297822</v>
      </c>
      <c r="P54" s="48">
        <f t="shared" si="22"/>
        <v>0.92004164366075658</v>
      </c>
      <c r="Q54" s="34">
        <v>12.369823584185776</v>
      </c>
      <c r="R54" s="49"/>
    </row>
    <row r="55" spans="1:19" x14ac:dyDescent="0.25">
      <c r="A55" s="38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38"/>
      <c r="R55" s="38"/>
    </row>
    <row r="56" spans="1:19" x14ac:dyDescent="0.25">
      <c r="A56" s="47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7"/>
      <c r="R56" s="38"/>
    </row>
    <row r="57" spans="1:19" x14ac:dyDescent="0.25">
      <c r="A57" s="47"/>
      <c r="B57" s="53"/>
      <c r="C57" s="53"/>
      <c r="D57" s="53"/>
      <c r="E57" s="53"/>
      <c r="F57" s="54"/>
      <c r="G57" s="54"/>
      <c r="H57" s="53"/>
      <c r="I57" s="53"/>
      <c r="J57" s="53"/>
      <c r="K57" s="53"/>
      <c r="L57" s="53"/>
      <c r="M57" s="53"/>
      <c r="N57" s="53"/>
      <c r="O57" s="53"/>
      <c r="P57" s="53"/>
      <c r="Q57" s="47"/>
      <c r="R57" s="38"/>
    </row>
    <row r="58" spans="1:19" x14ac:dyDescent="0.25">
      <c r="A58" s="47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7"/>
      <c r="R58" s="38"/>
    </row>
    <row r="59" spans="1:19" x14ac:dyDescent="0.25">
      <c r="A59" s="47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7"/>
      <c r="R59" s="38"/>
    </row>
    <row r="60" spans="1:19" x14ac:dyDescent="0.25">
      <c r="A60" s="47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7"/>
      <c r="R60" s="38"/>
    </row>
    <row r="61" spans="1:19" x14ac:dyDescent="0.25">
      <c r="A61" s="47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7"/>
      <c r="R61" s="38"/>
    </row>
    <row r="62" spans="1:19" x14ac:dyDescent="0.25">
      <c r="A62" s="47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7"/>
      <c r="R62" s="38"/>
    </row>
    <row r="63" spans="1:19" x14ac:dyDescent="0.25">
      <c r="A63" s="47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7"/>
      <c r="R63" s="38"/>
    </row>
    <row r="64" spans="1:19" x14ac:dyDescent="0.25">
      <c r="A64" s="47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7"/>
      <c r="R64" s="38"/>
    </row>
    <row r="65" spans="1:17" x14ac:dyDescent="0.25">
      <c r="A65" s="47"/>
      <c r="B65" s="54"/>
      <c r="C65" s="54"/>
      <c r="D65" s="53"/>
      <c r="E65" s="53"/>
      <c r="F65" s="53"/>
      <c r="G65" s="53"/>
      <c r="H65" s="54"/>
      <c r="I65" s="53"/>
      <c r="J65" s="53"/>
      <c r="K65" s="53"/>
      <c r="L65" s="53"/>
      <c r="M65" s="53"/>
      <c r="N65" s="53"/>
      <c r="O65" s="53"/>
      <c r="P65" s="53"/>
      <c r="Q65" s="47"/>
    </row>
    <row r="66" spans="1:17" x14ac:dyDescent="0.25">
      <c r="A66" s="47"/>
      <c r="B66" s="53"/>
      <c r="C66" s="54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7"/>
    </row>
    <row r="67" spans="1:17" x14ac:dyDescent="0.25">
      <c r="A67" s="47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7"/>
    </row>
    <row r="68" spans="1:17" x14ac:dyDescent="0.25">
      <c r="A68" s="47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7"/>
    </row>
    <row r="69" spans="1:17" x14ac:dyDescent="0.25">
      <c r="A69" s="47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7"/>
    </row>
    <row r="70" spans="1:17" x14ac:dyDescent="0.25">
      <c r="A70" s="47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7"/>
    </row>
    <row r="71" spans="1:17" x14ac:dyDescent="0.25">
      <c r="A71" s="47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7"/>
    </row>
    <row r="72" spans="1:17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1:17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1:17" x14ac:dyDescent="0.25">
      <c r="A74" s="47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1:17" x14ac:dyDescent="0.25">
      <c r="A75" s="47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</row>
    <row r="76" spans="1:17" x14ac:dyDescent="0.25">
      <c r="A76" s="47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7" spans="1:17" x14ac:dyDescent="0.25">
      <c r="A77" s="47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</row>
    <row r="78" spans="1:17" x14ac:dyDescent="0.25">
      <c r="A78" s="47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</row>
    <row r="79" spans="1:17" x14ac:dyDescent="0.25">
      <c r="A79" s="47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</row>
    <row r="80" spans="1:17" x14ac:dyDescent="0.25">
      <c r="A80" s="47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1:17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1:17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1:17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47"/>
    </row>
    <row r="85" spans="1:17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47"/>
    </row>
  </sheetData>
  <sheetProtection password="DC07" sheet="1" objects="1" scenarios="1" selectLockedCells="1" selectUnlockedCells="1"/>
  <mergeCells count="12">
    <mergeCell ref="A2:S2"/>
    <mergeCell ref="B4:P4"/>
    <mergeCell ref="Q4:Q5"/>
    <mergeCell ref="R4:R5"/>
    <mergeCell ref="A21:R21"/>
    <mergeCell ref="B19:N19"/>
    <mergeCell ref="A51:P51"/>
    <mergeCell ref="B23:P23"/>
    <mergeCell ref="A39:Q39"/>
    <mergeCell ref="B41:P41"/>
    <mergeCell ref="A43:P43"/>
    <mergeCell ref="A47:P47"/>
  </mergeCells>
  <conditionalFormatting sqref="B25:P27">
    <cfRule type="cellIs" dxfId="5" priority="7" operator="between">
      <formula>-15%</formula>
      <formula>0.15</formula>
    </cfRule>
    <cfRule type="cellIs" dxfId="4" priority="8" operator="notBetween">
      <formula>0.15</formula>
      <formula>0.15</formula>
    </cfRule>
  </conditionalFormatting>
  <conditionalFormatting sqref="B37:P37">
    <cfRule type="cellIs" dxfId="3" priority="6" operator="between">
      <formula>-0.15</formula>
      <formula>15%</formula>
    </cfRule>
  </conditionalFormatting>
  <conditionalFormatting sqref="B44:P46">
    <cfRule type="cellIs" dxfId="2" priority="46" operator="between">
      <formula>$S$44</formula>
      <formula>$V$44</formula>
    </cfRule>
  </conditionalFormatting>
  <conditionalFormatting sqref="B48:P50">
    <cfRule type="cellIs" dxfId="1" priority="47" operator="between">
      <formula>$S$48</formula>
      <formula>$V$48</formula>
    </cfRule>
  </conditionalFormatting>
  <conditionalFormatting sqref="B52:P54">
    <cfRule type="cellIs" dxfId="0" priority="48" operator="between">
      <formula>$S$52</formula>
      <formula>$V$52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2017</Jaar>
    <Ringtest xmlns="eba2475f-4c5c-418a-90c2-2b36802fc485">LABS</Ringtest>
    <DEEL xmlns="08cda046-0f15-45eb-a9d5-77306d3264cd">Deel 3</DEEL>
    <Publicatiedatum xmlns="dda9e79c-c62e-445e-b991-197574827cb3">2021-05-25T07:56:22+00:00</Publicatiedatum>
    <Distributie_x0020_datum xmlns="eba2475f-4c5c-418a-90c2-2b36802fc485">25 januari 2012</Distributie_x0020_datum>
    <PublicURL xmlns="08cda046-0f15-45eb-a9d5-77306d3264cd">https://reflabos.vito.be/ree/LABS_2017-4_Deel3.xlsx</PublicURL>
  </documentManagement>
</p:properties>
</file>

<file path=customXml/itemProps1.xml><?xml version="1.0" encoding="utf-8"?>
<ds:datastoreItem xmlns:ds="http://schemas.openxmlformats.org/officeDocument/2006/customXml" ds:itemID="{515E379D-2BAF-46C1-82E7-5B1301F849FD}"/>
</file>

<file path=customXml/itemProps2.xml><?xml version="1.0" encoding="utf-8"?>
<ds:datastoreItem xmlns:ds="http://schemas.openxmlformats.org/officeDocument/2006/customXml" ds:itemID="{961A2F99-DFE7-4EA6-9C24-668D2A4D60F4}"/>
</file>

<file path=customXml/itemProps3.xml><?xml version="1.0" encoding="utf-8"?>
<ds:datastoreItem xmlns:ds="http://schemas.openxmlformats.org/officeDocument/2006/customXml" ds:itemID="{7B5128A7-1863-470F-84AB-EC34AC3162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TOC stap 1</vt:lpstr>
      <vt:lpstr>TOC stap 2</vt:lpstr>
      <vt:lpstr>TOC stap 3</vt:lpstr>
      <vt:lpstr>TOC stap 13</vt:lpstr>
      <vt:lpstr>RRF</vt:lpstr>
      <vt:lpstr>'TOC stap 1'!Print_Area</vt:lpstr>
      <vt:lpstr>'TOC stap 13'!Print_Area</vt:lpstr>
      <vt:lpstr>'TOC stap 2'!Print_Area</vt:lpstr>
      <vt:lpstr>'TOC stap 3'!Print_Area</vt:lpstr>
    </vt:vector>
  </TitlesOfParts>
  <Company>VITO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2017-4</dc:title>
  <dc:creator>BAEYENSB</dc:creator>
  <cp:lastModifiedBy>Baeyens Bart</cp:lastModifiedBy>
  <cp:lastPrinted>2013-08-28T07:21:24Z</cp:lastPrinted>
  <dcterms:created xsi:type="dcterms:W3CDTF">2010-09-21T12:11:22Z</dcterms:created>
  <dcterms:modified xsi:type="dcterms:W3CDTF">2017-09-26T08:13:05Z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6300</vt:r8>
  </property>
  <property fmtid="{D5CDD505-2E9C-101B-9397-08002B2CF9AE}" pid="4" name="DEEL">
    <vt:lpwstr>Deel 3</vt:lpwstr>
  </property>
</Properties>
</file>