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8\LABS\5. Rapportering\Eindrapport\bijlagen\Deel 2 - per labo\"/>
    </mc:Choice>
  </mc:AlternateContent>
  <xr:revisionPtr revIDLastSave="0" documentId="10_ncr:100000_{A780C512-0C00-4F90-B639-C402B45F975F}" xr6:coauthVersionLast="31" xr6:coauthVersionMax="31" xr10:uidLastSave="{00000000-0000-0000-0000-000000000000}"/>
  <bookViews>
    <workbookView xWindow="0" yWindow="0" windowWidth="28800" windowHeight="12210" tabRatio="952" xr2:uid="{00000000-000D-0000-FFFF-FFFF00000000}"/>
  </bookViews>
  <sheets>
    <sheet name="223 " sheetId="7" r:id="rId1"/>
    <sheet name="225" sheetId="8" r:id="rId2"/>
    <sheet name="295" sheetId="9" r:id="rId3"/>
    <sheet name="339" sheetId="18" r:id="rId4"/>
    <sheet name="385" sheetId="25" r:id="rId5"/>
    <sheet name="428" sheetId="12" r:id="rId6"/>
    <sheet name="446" sheetId="11" r:id="rId7"/>
    <sheet name="509" sheetId="14" r:id="rId8"/>
    <sheet name="512" sheetId="22" r:id="rId9"/>
    <sheet name="551" sheetId="16" r:id="rId10"/>
    <sheet name="579" sheetId="21" r:id="rId11"/>
    <sheet name="591" sheetId="17" r:id="rId12"/>
    <sheet name="644" sheetId="4" r:id="rId13"/>
    <sheet name="685" sheetId="29" r:id="rId14"/>
    <sheet name="689" sheetId="5" r:id="rId15"/>
    <sheet name="700" sheetId="24" r:id="rId16"/>
    <sheet name="744" sheetId="19" r:id="rId17"/>
    <sheet name="807" sheetId="28" r:id="rId18"/>
    <sheet name="904" sheetId="13" r:id="rId19"/>
    <sheet name="928" sheetId="20" r:id="rId20"/>
  </sheets>
  <definedNames>
    <definedName name="_xlnm.Print_Area" localSheetId="0">'223 '!$A$1:$W$70</definedName>
    <definedName name="_xlnm.Print_Area" localSheetId="1">'225'!$A$1:$W$70</definedName>
    <definedName name="_xlnm.Print_Area" localSheetId="2">'295'!$A$1:$W$70</definedName>
    <definedName name="_xlnm.Print_Area" localSheetId="3">'339'!$A$1:$W$70</definedName>
    <definedName name="_xlnm.Print_Area" localSheetId="4">'385'!$A$1:$W$51</definedName>
    <definedName name="_xlnm.Print_Area" localSheetId="5">'428'!$A$1:$W$70</definedName>
    <definedName name="_xlnm.Print_Area" localSheetId="6">'446'!$A$1:$W$80</definedName>
    <definedName name="_xlnm.Print_Area" localSheetId="7">'509'!$A$1:$W$70</definedName>
    <definedName name="_xlnm.Print_Area" localSheetId="8">'512'!$A$2:$W$70</definedName>
    <definedName name="_xlnm.Print_Area" localSheetId="9">'551'!$A$1:$W$70</definedName>
    <definedName name="_xlnm.Print_Area" localSheetId="10">'579'!$A$1:$W$70</definedName>
    <definedName name="_xlnm.Print_Area" localSheetId="11">'591'!$A$1:$W$70</definedName>
    <definedName name="_xlnm.Print_Area" localSheetId="12">'644'!$A$1:$W$70</definedName>
    <definedName name="_xlnm.Print_Area" localSheetId="13">'685'!$A$1:$W$22</definedName>
    <definedName name="_xlnm.Print_Area" localSheetId="14">'689'!$A$1:$W$70</definedName>
    <definedName name="_xlnm.Print_Area" localSheetId="15">'700'!$A$1:$W$32</definedName>
    <definedName name="_xlnm.Print_Area" localSheetId="16">'744'!$A$1:$W$70</definedName>
    <definedName name="_xlnm.Print_Area" localSheetId="17">'807'!$A$1:$W$70</definedName>
    <definedName name="_xlnm.Print_Area" localSheetId="18">'904'!$A$1:$W$70</definedName>
    <definedName name="_xlnm.Print_Area" localSheetId="19">'928'!$A$1:$W$57</definedName>
    <definedName name="_xlnm.Print_Titles" localSheetId="0">'223 '!$2:$6</definedName>
    <definedName name="_xlnm.Print_Titles" localSheetId="1">'225'!$2:$6</definedName>
    <definedName name="_xlnm.Print_Titles" localSheetId="2">'295'!$2:$6</definedName>
    <definedName name="_xlnm.Print_Titles" localSheetId="3">'339'!$2:$6</definedName>
    <definedName name="_xlnm.Print_Titles" localSheetId="4">'385'!$2:$6</definedName>
    <definedName name="_xlnm.Print_Titles" localSheetId="5">'428'!$2:$6</definedName>
    <definedName name="_xlnm.Print_Titles" localSheetId="6">'446'!$2:$6</definedName>
    <definedName name="_xlnm.Print_Titles" localSheetId="7">'509'!$2:$6</definedName>
    <definedName name="_xlnm.Print_Titles" localSheetId="8">'512'!$2:$6</definedName>
    <definedName name="_xlnm.Print_Titles" localSheetId="9">'551'!$2:$6</definedName>
    <definedName name="_xlnm.Print_Titles" localSheetId="10">'579'!$2:$6</definedName>
    <definedName name="_xlnm.Print_Titles" localSheetId="11">'591'!$2:$6</definedName>
    <definedName name="_xlnm.Print_Titles" localSheetId="12">'644'!$2:$6</definedName>
    <definedName name="_xlnm.Print_Titles" localSheetId="13">'685'!$2:$6</definedName>
    <definedName name="_xlnm.Print_Titles" localSheetId="14">'689'!$2:$6</definedName>
    <definedName name="_xlnm.Print_Titles" localSheetId="15">'700'!$2:$6</definedName>
    <definedName name="_xlnm.Print_Titles" localSheetId="16">'744'!$2:$6</definedName>
    <definedName name="_xlnm.Print_Titles" localSheetId="17">'807'!$2:$6</definedName>
    <definedName name="_xlnm.Print_Titles" localSheetId="18">'904'!$2:$6</definedName>
    <definedName name="_xlnm.Print_Titles" localSheetId="19">'928'!$2:$6</definedName>
  </definedNames>
  <calcPr calcId="179017" calcMode="manual"/>
</workbook>
</file>

<file path=xl/calcChain.xml><?xml version="1.0" encoding="utf-8"?>
<calcChain xmlns="http://schemas.openxmlformats.org/spreadsheetml/2006/main">
  <c r="K78" i="11" l="1"/>
  <c r="K77" i="11"/>
  <c r="K76" i="11"/>
  <c r="K75" i="11"/>
  <c r="K74" i="11"/>
  <c r="K73" i="11"/>
  <c r="K72" i="11"/>
  <c r="K71" i="11"/>
  <c r="K70" i="11"/>
  <c r="K68" i="7"/>
  <c r="K67" i="7"/>
  <c r="K66" i="7"/>
  <c r="K65" i="7"/>
  <c r="K64" i="7"/>
  <c r="K63" i="7"/>
  <c r="K62" i="7"/>
  <c r="K61" i="7"/>
  <c r="K60" i="7"/>
  <c r="K68" i="8"/>
  <c r="K67" i="8"/>
  <c r="K66" i="8"/>
  <c r="K65" i="8"/>
  <c r="K64" i="8"/>
  <c r="K63" i="8"/>
  <c r="K62" i="8"/>
  <c r="K61" i="8"/>
  <c r="K60" i="8"/>
  <c r="K68" i="9"/>
  <c r="K67" i="9"/>
  <c r="K66" i="9"/>
  <c r="K65" i="9"/>
  <c r="K64" i="9"/>
  <c r="K63" i="9"/>
  <c r="K62" i="9"/>
  <c r="K61" i="9"/>
  <c r="K60" i="9"/>
  <c r="K68" i="18"/>
  <c r="K67" i="18"/>
  <c r="K66" i="18"/>
  <c r="K65" i="18"/>
  <c r="K64" i="18"/>
  <c r="K63" i="18"/>
  <c r="K62" i="18"/>
  <c r="K61" i="18"/>
  <c r="K60" i="18"/>
  <c r="K49" i="25"/>
  <c r="K48" i="25"/>
  <c r="K47" i="25"/>
  <c r="K46" i="25"/>
  <c r="K45" i="25"/>
  <c r="K44" i="25"/>
  <c r="K43" i="25"/>
  <c r="K42" i="25"/>
  <c r="K41" i="25"/>
  <c r="K68" i="12"/>
  <c r="K67" i="12"/>
  <c r="K66" i="12"/>
  <c r="K65" i="12"/>
  <c r="K64" i="12"/>
  <c r="K63" i="12"/>
  <c r="K62" i="12"/>
  <c r="K61" i="12"/>
  <c r="K60" i="12"/>
  <c r="K68" i="14"/>
  <c r="K67" i="14"/>
  <c r="K66" i="14"/>
  <c r="K65" i="14"/>
  <c r="K64" i="14"/>
  <c r="K63" i="14"/>
  <c r="K62" i="14"/>
  <c r="K61" i="14"/>
  <c r="K60" i="14"/>
  <c r="K68" i="22"/>
  <c r="K67" i="22"/>
  <c r="K66" i="22"/>
  <c r="K65" i="22"/>
  <c r="K64" i="22"/>
  <c r="K63" i="22"/>
  <c r="K62" i="22"/>
  <c r="K61" i="22"/>
  <c r="K60" i="22"/>
  <c r="K68" i="16"/>
  <c r="K67" i="16"/>
  <c r="K66" i="16"/>
  <c r="K65" i="16"/>
  <c r="K64" i="16"/>
  <c r="K63" i="16"/>
  <c r="K62" i="16"/>
  <c r="K61" i="16"/>
  <c r="K60" i="16"/>
  <c r="K68" i="21"/>
  <c r="K67" i="21"/>
  <c r="K66" i="21"/>
  <c r="K65" i="21"/>
  <c r="K64" i="21"/>
  <c r="K63" i="21"/>
  <c r="K62" i="21"/>
  <c r="K61" i="21"/>
  <c r="K60" i="21"/>
  <c r="K68" i="17"/>
  <c r="K67" i="17"/>
  <c r="K66" i="17"/>
  <c r="K65" i="17"/>
  <c r="K64" i="17"/>
  <c r="K63" i="17"/>
  <c r="K62" i="17"/>
  <c r="K61" i="17"/>
  <c r="K60" i="17"/>
  <c r="K68" i="4"/>
  <c r="K67" i="4"/>
  <c r="K66" i="4"/>
  <c r="K65" i="4"/>
  <c r="K64" i="4"/>
  <c r="K63" i="4"/>
  <c r="K62" i="4"/>
  <c r="K61" i="4"/>
  <c r="K60" i="4"/>
  <c r="K68" i="5"/>
  <c r="K67" i="5"/>
  <c r="K66" i="5"/>
  <c r="K65" i="5"/>
  <c r="K64" i="5"/>
  <c r="K63" i="5"/>
  <c r="K62" i="5"/>
  <c r="K61" i="5"/>
  <c r="K60" i="5"/>
  <c r="K68" i="19"/>
  <c r="K67" i="19"/>
  <c r="K66" i="19"/>
  <c r="K65" i="19"/>
  <c r="K64" i="19"/>
  <c r="K63" i="19"/>
  <c r="K62" i="19"/>
  <c r="K61" i="19"/>
  <c r="K60" i="19"/>
  <c r="K68" i="28"/>
  <c r="K67" i="28"/>
  <c r="K66" i="28"/>
  <c r="K65" i="28"/>
  <c r="K64" i="28"/>
  <c r="K63" i="28"/>
  <c r="K62" i="28"/>
  <c r="K61" i="28"/>
  <c r="K60" i="28"/>
  <c r="K68" i="13"/>
  <c r="K67" i="13"/>
  <c r="K66" i="13"/>
  <c r="K65" i="13"/>
  <c r="K64" i="13"/>
  <c r="K63" i="13"/>
  <c r="K62" i="13"/>
  <c r="K61" i="13"/>
  <c r="K60" i="13"/>
  <c r="K55" i="20"/>
  <c r="K54" i="20"/>
  <c r="K53" i="20"/>
  <c r="K52" i="20"/>
  <c r="K51" i="20"/>
  <c r="K50" i="20"/>
  <c r="K49" i="20"/>
  <c r="K48" i="20"/>
  <c r="K47" i="20"/>
  <c r="J70" i="9" l="1"/>
  <c r="H70" i="9"/>
  <c r="K70" i="9" s="1"/>
  <c r="J69" i="9"/>
  <c r="H69" i="9"/>
  <c r="K69" i="9" s="1"/>
  <c r="J68" i="9"/>
  <c r="J67" i="9"/>
  <c r="J66" i="9"/>
  <c r="J65" i="9"/>
  <c r="J64" i="9"/>
  <c r="J63" i="9"/>
  <c r="J62" i="9"/>
  <c r="J61" i="9"/>
  <c r="J60" i="9"/>
  <c r="J59" i="9"/>
  <c r="H59" i="9"/>
  <c r="K59" i="9" s="1"/>
  <c r="J58" i="9"/>
  <c r="H58" i="9"/>
  <c r="K58" i="9" s="1"/>
  <c r="J57" i="9"/>
  <c r="H57" i="9"/>
  <c r="K57" i="9" s="1"/>
  <c r="J56" i="9"/>
  <c r="H56" i="9"/>
  <c r="K56" i="9" s="1"/>
  <c r="J55" i="9"/>
  <c r="H55" i="9"/>
  <c r="K55" i="9" s="1"/>
  <c r="J54" i="9"/>
  <c r="H54" i="9"/>
  <c r="K54" i="9" s="1"/>
  <c r="J53" i="9"/>
  <c r="H53" i="9"/>
  <c r="K53" i="9" s="1"/>
  <c r="J52" i="9"/>
  <c r="H52" i="9"/>
  <c r="K52" i="9" s="1"/>
  <c r="J51" i="9"/>
  <c r="H51" i="9"/>
  <c r="K51" i="9" s="1"/>
  <c r="J50" i="9"/>
  <c r="H50" i="9"/>
  <c r="K50" i="9" s="1"/>
  <c r="J49" i="9"/>
  <c r="H49" i="9"/>
  <c r="K49" i="9" s="1"/>
  <c r="J48" i="9"/>
  <c r="H48" i="9"/>
  <c r="K48" i="9" s="1"/>
  <c r="J47" i="9"/>
  <c r="H47" i="9"/>
  <c r="K47" i="9" s="1"/>
  <c r="J46" i="9"/>
  <c r="H46" i="9"/>
  <c r="K46" i="9" s="1"/>
  <c r="J45" i="9"/>
  <c r="H45" i="9"/>
  <c r="K45" i="9" s="1"/>
  <c r="H44" i="9"/>
  <c r="H43" i="9"/>
  <c r="H42" i="9"/>
  <c r="H41" i="9"/>
  <c r="H40" i="9"/>
  <c r="H39" i="9"/>
  <c r="H38" i="9"/>
  <c r="H37" i="9"/>
  <c r="H36" i="9"/>
  <c r="J35" i="9"/>
  <c r="H35" i="9"/>
  <c r="K35" i="9" s="1"/>
  <c r="J34" i="9"/>
  <c r="H34" i="9"/>
  <c r="K34" i="9" s="1"/>
  <c r="J33" i="9"/>
  <c r="H33" i="9"/>
  <c r="K33" i="9" s="1"/>
  <c r="J70" i="18"/>
  <c r="H70" i="18"/>
  <c r="K70" i="18" s="1"/>
  <c r="J69" i="18"/>
  <c r="H69" i="18"/>
  <c r="K69" i="18" s="1"/>
  <c r="J68" i="18"/>
  <c r="J67" i="18"/>
  <c r="J66" i="18"/>
  <c r="J65" i="18"/>
  <c r="J64" i="18"/>
  <c r="J63" i="18"/>
  <c r="J62" i="18"/>
  <c r="J61" i="18"/>
  <c r="J60" i="18"/>
  <c r="J59" i="18"/>
  <c r="H59" i="18"/>
  <c r="K59" i="18" s="1"/>
  <c r="J58" i="18"/>
  <c r="H58" i="18"/>
  <c r="K58" i="18" s="1"/>
  <c r="J57" i="18"/>
  <c r="H57" i="18"/>
  <c r="K57" i="18" s="1"/>
  <c r="J56" i="18"/>
  <c r="H56" i="18"/>
  <c r="K56" i="18" s="1"/>
  <c r="J55" i="18"/>
  <c r="H55" i="18"/>
  <c r="K55" i="18" s="1"/>
  <c r="J54" i="18"/>
  <c r="H54" i="18"/>
  <c r="K54" i="18" s="1"/>
  <c r="J53" i="18"/>
  <c r="H53" i="18"/>
  <c r="K53" i="18" s="1"/>
  <c r="J52" i="18"/>
  <c r="H52" i="18"/>
  <c r="K52" i="18" s="1"/>
  <c r="J51" i="18"/>
  <c r="H51" i="18"/>
  <c r="K51" i="18" s="1"/>
  <c r="J50" i="18"/>
  <c r="H50" i="18"/>
  <c r="K50" i="18" s="1"/>
  <c r="J49" i="18"/>
  <c r="H49" i="18"/>
  <c r="K49" i="18" s="1"/>
  <c r="J48" i="18"/>
  <c r="H48" i="18"/>
  <c r="K48" i="18" s="1"/>
  <c r="J47" i="18"/>
  <c r="H47" i="18"/>
  <c r="K47" i="18" s="1"/>
  <c r="J46" i="18"/>
  <c r="H46" i="18"/>
  <c r="K46" i="18" s="1"/>
  <c r="J45" i="18"/>
  <c r="H45" i="18"/>
  <c r="K45" i="18" s="1"/>
  <c r="H44" i="18"/>
  <c r="H43" i="18"/>
  <c r="H42" i="18"/>
  <c r="H41" i="18"/>
  <c r="H40" i="18"/>
  <c r="H39" i="18"/>
  <c r="H38" i="18"/>
  <c r="H37" i="18"/>
  <c r="H36" i="18"/>
  <c r="J35" i="18"/>
  <c r="H35" i="18"/>
  <c r="K35" i="18" s="1"/>
  <c r="K34" i="18"/>
  <c r="J34" i="18"/>
  <c r="H34" i="18"/>
  <c r="J33" i="18"/>
  <c r="H33" i="18"/>
  <c r="K33" i="18" s="1"/>
  <c r="J51" i="25"/>
  <c r="H51" i="25"/>
  <c r="K51" i="25" s="1"/>
  <c r="J50" i="25"/>
  <c r="H50" i="25"/>
  <c r="K50" i="25" s="1"/>
  <c r="J49" i="25"/>
  <c r="J48" i="25"/>
  <c r="J47" i="25"/>
  <c r="J46" i="25"/>
  <c r="J45" i="25"/>
  <c r="J44" i="25"/>
  <c r="J43" i="25"/>
  <c r="J42" i="25"/>
  <c r="J41" i="25"/>
  <c r="J40" i="25"/>
  <c r="H40" i="25"/>
  <c r="K40" i="25" s="1"/>
  <c r="J39" i="25"/>
  <c r="H39" i="25"/>
  <c r="K39" i="25" s="1"/>
  <c r="J38" i="25"/>
  <c r="H38" i="25"/>
  <c r="K38" i="25" s="1"/>
  <c r="J37" i="25"/>
  <c r="H37" i="25"/>
  <c r="K37" i="25" s="1"/>
  <c r="J36" i="25"/>
  <c r="H36" i="25"/>
  <c r="K36" i="25" s="1"/>
  <c r="J35" i="25"/>
  <c r="H35" i="25"/>
  <c r="K35" i="25" s="1"/>
  <c r="J34" i="25"/>
  <c r="H34" i="25"/>
  <c r="K34" i="25" s="1"/>
  <c r="J33" i="25"/>
  <c r="H33" i="25"/>
  <c r="K33" i="25" s="1"/>
  <c r="J32" i="25"/>
  <c r="H32" i="25"/>
  <c r="K32" i="25" s="1"/>
  <c r="J31" i="25"/>
  <c r="H31" i="25"/>
  <c r="K31" i="25" s="1"/>
  <c r="J30" i="25"/>
  <c r="H30" i="25"/>
  <c r="K30" i="25" s="1"/>
  <c r="J29" i="25"/>
  <c r="H29" i="25"/>
  <c r="K29" i="25" s="1"/>
  <c r="J28" i="25"/>
  <c r="H28" i="25"/>
  <c r="K28" i="25" s="1"/>
  <c r="J27" i="25"/>
  <c r="H27" i="25"/>
  <c r="K27" i="25" s="1"/>
  <c r="J26" i="25"/>
  <c r="H26" i="25"/>
  <c r="K26" i="25" s="1"/>
  <c r="H25" i="25"/>
  <c r="H24" i="25"/>
  <c r="H23" i="25"/>
  <c r="H22" i="25"/>
  <c r="H21" i="25"/>
  <c r="H20" i="25"/>
  <c r="H19" i="25"/>
  <c r="H18" i="25"/>
  <c r="H17" i="25"/>
  <c r="J16" i="25"/>
  <c r="H16" i="25"/>
  <c r="K16" i="25" s="1"/>
  <c r="J15" i="25"/>
  <c r="H15" i="25"/>
  <c r="K15" i="25" s="1"/>
  <c r="J14" i="25"/>
  <c r="H14" i="25"/>
  <c r="K14" i="25" s="1"/>
  <c r="J70" i="12"/>
  <c r="H70" i="12"/>
  <c r="K70" i="12" s="1"/>
  <c r="J69" i="12"/>
  <c r="H69" i="12"/>
  <c r="K69" i="12" s="1"/>
  <c r="J68" i="12"/>
  <c r="J67" i="12"/>
  <c r="J66" i="12"/>
  <c r="J65" i="12"/>
  <c r="J64" i="12"/>
  <c r="J63" i="12"/>
  <c r="J62" i="12"/>
  <c r="J61" i="12"/>
  <c r="J60" i="12"/>
  <c r="J59" i="12"/>
  <c r="H59" i="12"/>
  <c r="K59" i="12" s="1"/>
  <c r="J58" i="12"/>
  <c r="H58" i="12"/>
  <c r="K58" i="12" s="1"/>
  <c r="J57" i="12"/>
  <c r="H57" i="12"/>
  <c r="K57" i="12" s="1"/>
  <c r="J56" i="12"/>
  <c r="H56" i="12"/>
  <c r="K56" i="12" s="1"/>
  <c r="J55" i="12"/>
  <c r="H55" i="12"/>
  <c r="K55" i="12" s="1"/>
  <c r="J54" i="12"/>
  <c r="H54" i="12"/>
  <c r="K54" i="12" s="1"/>
  <c r="J53" i="12"/>
  <c r="H53" i="12"/>
  <c r="K53" i="12" s="1"/>
  <c r="J52" i="12"/>
  <c r="H52" i="12"/>
  <c r="K52" i="12" s="1"/>
  <c r="J51" i="12"/>
  <c r="H51" i="12"/>
  <c r="K51" i="12" s="1"/>
  <c r="J50" i="12"/>
  <c r="H50" i="12"/>
  <c r="K50" i="12" s="1"/>
  <c r="J49" i="12"/>
  <c r="H49" i="12"/>
  <c r="K49" i="12" s="1"/>
  <c r="J48" i="12"/>
  <c r="H48" i="12"/>
  <c r="K48" i="12" s="1"/>
  <c r="J47" i="12"/>
  <c r="H47" i="12"/>
  <c r="K47" i="12" s="1"/>
  <c r="J46" i="12"/>
  <c r="H46" i="12"/>
  <c r="K46" i="12" s="1"/>
  <c r="K45" i="12"/>
  <c r="J45" i="12"/>
  <c r="H45" i="12"/>
  <c r="H44" i="12"/>
  <c r="H43" i="12"/>
  <c r="H42" i="12"/>
  <c r="H41" i="12"/>
  <c r="H40" i="12"/>
  <c r="H39" i="12"/>
  <c r="H38" i="12"/>
  <c r="H37" i="12"/>
  <c r="H36" i="12"/>
  <c r="K35" i="12"/>
  <c r="J35" i="12"/>
  <c r="H35" i="12"/>
  <c r="J34" i="12"/>
  <c r="H34" i="12"/>
  <c r="K34" i="12" s="1"/>
  <c r="J33" i="12"/>
  <c r="H33" i="12"/>
  <c r="K33" i="12" s="1"/>
  <c r="J70" i="14"/>
  <c r="H70" i="14"/>
  <c r="K70" i="14" s="1"/>
  <c r="J69" i="14"/>
  <c r="H69" i="14"/>
  <c r="K69" i="14" s="1"/>
  <c r="J68" i="14"/>
  <c r="J67" i="14"/>
  <c r="J66" i="14"/>
  <c r="J65" i="14"/>
  <c r="J64" i="14"/>
  <c r="J63" i="14"/>
  <c r="J62" i="14"/>
  <c r="J61" i="14"/>
  <c r="J60" i="14"/>
  <c r="J59" i="14"/>
  <c r="H59" i="14"/>
  <c r="K59" i="14" s="1"/>
  <c r="J58" i="14"/>
  <c r="H58" i="14"/>
  <c r="K58" i="14" s="1"/>
  <c r="J57" i="14"/>
  <c r="H57" i="14"/>
  <c r="K57" i="14" s="1"/>
  <c r="J56" i="14"/>
  <c r="H56" i="14"/>
  <c r="K56" i="14" s="1"/>
  <c r="J55" i="14"/>
  <c r="H55" i="14"/>
  <c r="K55" i="14" s="1"/>
  <c r="J54" i="14"/>
  <c r="H54" i="14"/>
  <c r="K54" i="14" s="1"/>
  <c r="J53" i="14"/>
  <c r="H53" i="14"/>
  <c r="K53" i="14" s="1"/>
  <c r="J52" i="14"/>
  <c r="H52" i="14"/>
  <c r="K52" i="14" s="1"/>
  <c r="J51" i="14"/>
  <c r="H51" i="14"/>
  <c r="K51" i="14" s="1"/>
  <c r="J50" i="14"/>
  <c r="H50" i="14"/>
  <c r="K50" i="14" s="1"/>
  <c r="J49" i="14"/>
  <c r="H49" i="14"/>
  <c r="K49" i="14" s="1"/>
  <c r="J48" i="14"/>
  <c r="H48" i="14"/>
  <c r="K48" i="14" s="1"/>
  <c r="J47" i="14"/>
  <c r="H47" i="14"/>
  <c r="K47" i="14" s="1"/>
  <c r="J46" i="14"/>
  <c r="H46" i="14"/>
  <c r="K46" i="14" s="1"/>
  <c r="J45" i="14"/>
  <c r="H45" i="14"/>
  <c r="K45" i="14" s="1"/>
  <c r="H44" i="14"/>
  <c r="H43" i="14"/>
  <c r="H42" i="14"/>
  <c r="H41" i="14"/>
  <c r="H40" i="14"/>
  <c r="H39" i="14"/>
  <c r="H38" i="14"/>
  <c r="H37" i="14"/>
  <c r="H36" i="14"/>
  <c r="J35" i="14"/>
  <c r="H35" i="14"/>
  <c r="K35" i="14" s="1"/>
  <c r="J34" i="14"/>
  <c r="H34" i="14"/>
  <c r="K34" i="14" s="1"/>
  <c r="K33" i="14"/>
  <c r="J33" i="14"/>
  <c r="H33" i="14"/>
  <c r="J70" i="22"/>
  <c r="H70" i="22"/>
  <c r="K70" i="22" s="1"/>
  <c r="J69" i="22"/>
  <c r="H69" i="22"/>
  <c r="K69" i="22" s="1"/>
  <c r="J68" i="22"/>
  <c r="J67" i="22"/>
  <c r="J66" i="22"/>
  <c r="J65" i="22"/>
  <c r="J64" i="22"/>
  <c r="J63" i="22"/>
  <c r="J62" i="22"/>
  <c r="J61" i="22"/>
  <c r="J60" i="22"/>
  <c r="J59" i="22"/>
  <c r="H59" i="22"/>
  <c r="K59" i="22" s="1"/>
  <c r="J58" i="22"/>
  <c r="H58" i="22"/>
  <c r="K58" i="22" s="1"/>
  <c r="J57" i="22"/>
  <c r="H57" i="22"/>
  <c r="K57" i="22" s="1"/>
  <c r="J56" i="22"/>
  <c r="H56" i="22"/>
  <c r="K56" i="22" s="1"/>
  <c r="J55" i="22"/>
  <c r="H55" i="22"/>
  <c r="K55" i="22" s="1"/>
  <c r="J54" i="22"/>
  <c r="H54" i="22"/>
  <c r="K54" i="22" s="1"/>
  <c r="J53" i="22"/>
  <c r="H53" i="22"/>
  <c r="K53" i="22" s="1"/>
  <c r="J52" i="22"/>
  <c r="H52" i="22"/>
  <c r="K52" i="22" s="1"/>
  <c r="J51" i="22"/>
  <c r="H51" i="22"/>
  <c r="K51" i="22" s="1"/>
  <c r="J50" i="22"/>
  <c r="H50" i="22"/>
  <c r="K50" i="22" s="1"/>
  <c r="J49" i="22"/>
  <c r="H49" i="22"/>
  <c r="K49" i="22" s="1"/>
  <c r="J48" i="22"/>
  <c r="H48" i="22"/>
  <c r="K48" i="22" s="1"/>
  <c r="J47" i="22"/>
  <c r="H47" i="22"/>
  <c r="K47" i="22" s="1"/>
  <c r="J46" i="22"/>
  <c r="H46" i="22"/>
  <c r="K46" i="22" s="1"/>
  <c r="K45" i="22"/>
  <c r="J45" i="22"/>
  <c r="H45" i="22"/>
  <c r="H44" i="22"/>
  <c r="H43" i="22"/>
  <c r="H42" i="22"/>
  <c r="H41" i="22"/>
  <c r="H40" i="22"/>
  <c r="H39" i="22"/>
  <c r="H38" i="22"/>
  <c r="H37" i="22"/>
  <c r="H36" i="22"/>
  <c r="K35" i="22"/>
  <c r="J35" i="22"/>
  <c r="H35" i="22"/>
  <c r="J34" i="22"/>
  <c r="H34" i="22"/>
  <c r="K34" i="22" s="1"/>
  <c r="J33" i="22"/>
  <c r="H33" i="22"/>
  <c r="K33" i="22" s="1"/>
  <c r="J70" i="16"/>
  <c r="H70" i="16"/>
  <c r="K70" i="16" s="1"/>
  <c r="J69" i="16"/>
  <c r="H69" i="16"/>
  <c r="K69" i="16" s="1"/>
  <c r="J68" i="16"/>
  <c r="J67" i="16"/>
  <c r="J66" i="16"/>
  <c r="J65" i="16"/>
  <c r="J64" i="16"/>
  <c r="J63" i="16"/>
  <c r="J62" i="16"/>
  <c r="J61" i="16"/>
  <c r="J60" i="16"/>
  <c r="J59" i="16"/>
  <c r="H59" i="16"/>
  <c r="K59" i="16" s="1"/>
  <c r="J58" i="16"/>
  <c r="H58" i="16"/>
  <c r="K58" i="16" s="1"/>
  <c r="J57" i="16"/>
  <c r="H57" i="16"/>
  <c r="K57" i="16" s="1"/>
  <c r="J56" i="16"/>
  <c r="H56" i="16"/>
  <c r="K56" i="16" s="1"/>
  <c r="J55" i="16"/>
  <c r="H55" i="16"/>
  <c r="K55" i="16" s="1"/>
  <c r="J54" i="16"/>
  <c r="H54" i="16"/>
  <c r="K54" i="16" s="1"/>
  <c r="H53" i="16"/>
  <c r="H52" i="16"/>
  <c r="H51" i="16"/>
  <c r="H50" i="16"/>
  <c r="H49" i="16"/>
  <c r="J48" i="16"/>
  <c r="H48" i="16"/>
  <c r="K48" i="16" s="1"/>
  <c r="J47" i="16"/>
  <c r="H47" i="16"/>
  <c r="K47" i="16" s="1"/>
  <c r="J46" i="16"/>
  <c r="H46" i="16"/>
  <c r="K46" i="16" s="1"/>
  <c r="J45" i="16"/>
  <c r="H45" i="16"/>
  <c r="K45" i="16" s="1"/>
  <c r="H44" i="16"/>
  <c r="H43" i="16"/>
  <c r="H42" i="16"/>
  <c r="H41" i="16"/>
  <c r="H40" i="16"/>
  <c r="H39" i="16"/>
  <c r="H38" i="16"/>
  <c r="H37" i="16"/>
  <c r="H36" i="16"/>
  <c r="J35" i="16"/>
  <c r="H35" i="16"/>
  <c r="K35" i="16" s="1"/>
  <c r="J34" i="16"/>
  <c r="H34" i="16"/>
  <c r="K34" i="16" s="1"/>
  <c r="J33" i="16"/>
  <c r="H33" i="16"/>
  <c r="K33" i="16" s="1"/>
  <c r="J70" i="21"/>
  <c r="H70" i="21"/>
  <c r="K70" i="21" s="1"/>
  <c r="J69" i="21"/>
  <c r="H69" i="21"/>
  <c r="K69" i="21" s="1"/>
  <c r="J68" i="21"/>
  <c r="J67" i="21"/>
  <c r="J66" i="21"/>
  <c r="J65" i="21"/>
  <c r="J64" i="21"/>
  <c r="J63" i="21"/>
  <c r="J62" i="21"/>
  <c r="J61" i="21"/>
  <c r="J60" i="21"/>
  <c r="J59" i="21"/>
  <c r="H59" i="21"/>
  <c r="K59" i="21" s="1"/>
  <c r="J58" i="21"/>
  <c r="H58" i="21"/>
  <c r="K58" i="21" s="1"/>
  <c r="J57" i="21"/>
  <c r="H57" i="21"/>
  <c r="K57" i="21" s="1"/>
  <c r="J56" i="21"/>
  <c r="H56" i="21"/>
  <c r="K56" i="21" s="1"/>
  <c r="J55" i="21"/>
  <c r="H55" i="21"/>
  <c r="K55" i="21" s="1"/>
  <c r="J54" i="21"/>
  <c r="H54" i="21"/>
  <c r="K54" i="21" s="1"/>
  <c r="J53" i="21"/>
  <c r="H53" i="21"/>
  <c r="K53" i="21" s="1"/>
  <c r="J52" i="21"/>
  <c r="H52" i="21"/>
  <c r="K52" i="21" s="1"/>
  <c r="J51" i="21"/>
  <c r="H51" i="21"/>
  <c r="K51" i="21" s="1"/>
  <c r="J50" i="21"/>
  <c r="H50" i="21"/>
  <c r="K50" i="21" s="1"/>
  <c r="J49" i="21"/>
  <c r="H49" i="21"/>
  <c r="K49" i="21" s="1"/>
  <c r="J48" i="21"/>
  <c r="H48" i="21"/>
  <c r="K48" i="21" s="1"/>
  <c r="J47" i="21"/>
  <c r="H47" i="21"/>
  <c r="K47" i="21" s="1"/>
  <c r="J46" i="21"/>
  <c r="H46" i="21"/>
  <c r="K46" i="21" s="1"/>
  <c r="J45" i="21"/>
  <c r="H45" i="21"/>
  <c r="K45" i="21" s="1"/>
  <c r="H44" i="21"/>
  <c r="H43" i="21"/>
  <c r="H42" i="21"/>
  <c r="H41" i="21"/>
  <c r="H40" i="21"/>
  <c r="H39" i="21"/>
  <c r="H38" i="21"/>
  <c r="H37" i="21"/>
  <c r="H36" i="21"/>
  <c r="J35" i="21"/>
  <c r="H35" i="21"/>
  <c r="K35" i="21" s="1"/>
  <c r="J34" i="21"/>
  <c r="H34" i="21"/>
  <c r="K34" i="21" s="1"/>
  <c r="J33" i="21"/>
  <c r="H33" i="21"/>
  <c r="K33" i="21" s="1"/>
  <c r="J70" i="17"/>
  <c r="H70" i="17"/>
  <c r="K70" i="17" s="1"/>
  <c r="J69" i="17"/>
  <c r="H69" i="17"/>
  <c r="K69" i="17" s="1"/>
  <c r="J68" i="17"/>
  <c r="J67" i="17"/>
  <c r="J66" i="17"/>
  <c r="J65" i="17"/>
  <c r="J64" i="17"/>
  <c r="J63" i="17"/>
  <c r="J62" i="17"/>
  <c r="J61" i="17"/>
  <c r="J60" i="17"/>
  <c r="J59" i="17"/>
  <c r="H59" i="17"/>
  <c r="K59" i="17" s="1"/>
  <c r="J58" i="17"/>
  <c r="H58" i="17"/>
  <c r="K58" i="17" s="1"/>
  <c r="J57" i="17"/>
  <c r="H57" i="17"/>
  <c r="K57" i="17" s="1"/>
  <c r="J56" i="17"/>
  <c r="H56" i="17"/>
  <c r="K56" i="17" s="1"/>
  <c r="J55" i="17"/>
  <c r="H55" i="17"/>
  <c r="K55" i="17" s="1"/>
  <c r="J54" i="17"/>
  <c r="H54" i="17"/>
  <c r="K54" i="17" s="1"/>
  <c r="J53" i="17"/>
  <c r="H53" i="17"/>
  <c r="K53" i="17" s="1"/>
  <c r="J52" i="17"/>
  <c r="H52" i="17"/>
  <c r="K52" i="17" s="1"/>
  <c r="J51" i="17"/>
  <c r="H51" i="17"/>
  <c r="K51" i="17" s="1"/>
  <c r="J50" i="17"/>
  <c r="H50" i="17"/>
  <c r="K50" i="17" s="1"/>
  <c r="J49" i="17"/>
  <c r="H49" i="17"/>
  <c r="K49" i="17" s="1"/>
  <c r="J48" i="17"/>
  <c r="H48" i="17"/>
  <c r="K48" i="17" s="1"/>
  <c r="J47" i="17"/>
  <c r="H47" i="17"/>
  <c r="K47" i="17" s="1"/>
  <c r="J46" i="17"/>
  <c r="H46" i="17"/>
  <c r="K46" i="17" s="1"/>
  <c r="J45" i="17"/>
  <c r="H45" i="17"/>
  <c r="K45" i="17" s="1"/>
  <c r="H44" i="17"/>
  <c r="H43" i="17"/>
  <c r="H42" i="17"/>
  <c r="H41" i="17"/>
  <c r="H40" i="17"/>
  <c r="H39" i="17"/>
  <c r="H38" i="17"/>
  <c r="H37" i="17"/>
  <c r="H36" i="17"/>
  <c r="J35" i="17"/>
  <c r="H35" i="17"/>
  <c r="K35" i="17" s="1"/>
  <c r="J34" i="17"/>
  <c r="H34" i="17"/>
  <c r="K34" i="17" s="1"/>
  <c r="J33" i="17"/>
  <c r="H33" i="17"/>
  <c r="K33" i="17" s="1"/>
  <c r="J70" i="4"/>
  <c r="H70" i="4"/>
  <c r="K70" i="4" s="1"/>
  <c r="J69" i="4"/>
  <c r="H69" i="4"/>
  <c r="K69" i="4" s="1"/>
  <c r="J68" i="4"/>
  <c r="J67" i="4"/>
  <c r="J66" i="4"/>
  <c r="J65" i="4"/>
  <c r="J64" i="4"/>
  <c r="J63" i="4"/>
  <c r="J62" i="4"/>
  <c r="J61" i="4"/>
  <c r="J60" i="4"/>
  <c r="J59" i="4"/>
  <c r="H59" i="4"/>
  <c r="K59" i="4" s="1"/>
  <c r="J58" i="4"/>
  <c r="H58" i="4"/>
  <c r="K58" i="4" s="1"/>
  <c r="J57" i="4"/>
  <c r="H57" i="4"/>
  <c r="K57" i="4" s="1"/>
  <c r="J56" i="4"/>
  <c r="H56" i="4"/>
  <c r="K56" i="4" s="1"/>
  <c r="J55" i="4"/>
  <c r="H55" i="4"/>
  <c r="K55" i="4" s="1"/>
  <c r="J54" i="4"/>
  <c r="H54" i="4"/>
  <c r="K54" i="4" s="1"/>
  <c r="J53" i="4"/>
  <c r="H53" i="4"/>
  <c r="K53" i="4" s="1"/>
  <c r="J52" i="4"/>
  <c r="H52" i="4"/>
  <c r="K52" i="4" s="1"/>
  <c r="J51" i="4"/>
  <c r="H51" i="4"/>
  <c r="K51" i="4" s="1"/>
  <c r="J50" i="4"/>
  <c r="H50" i="4"/>
  <c r="K50" i="4" s="1"/>
  <c r="J49" i="4"/>
  <c r="H49" i="4"/>
  <c r="K49" i="4" s="1"/>
  <c r="J48" i="4"/>
  <c r="H48" i="4"/>
  <c r="K48" i="4" s="1"/>
  <c r="J47" i="4"/>
  <c r="H47" i="4"/>
  <c r="K47" i="4" s="1"/>
  <c r="J46" i="4"/>
  <c r="H46" i="4"/>
  <c r="K46" i="4" s="1"/>
  <c r="J45" i="4"/>
  <c r="H45" i="4"/>
  <c r="K45" i="4" s="1"/>
  <c r="H44" i="4"/>
  <c r="H43" i="4"/>
  <c r="H42" i="4"/>
  <c r="H41" i="4"/>
  <c r="H40" i="4"/>
  <c r="H39" i="4"/>
  <c r="H38" i="4"/>
  <c r="H37" i="4"/>
  <c r="H36" i="4"/>
  <c r="J35" i="4"/>
  <c r="H35" i="4"/>
  <c r="K35" i="4" s="1"/>
  <c r="J34" i="4"/>
  <c r="H34" i="4"/>
  <c r="K34" i="4" s="1"/>
  <c r="J33" i="4"/>
  <c r="H33" i="4"/>
  <c r="K33" i="4" s="1"/>
  <c r="J70" i="5"/>
  <c r="H70" i="5"/>
  <c r="K70" i="5" s="1"/>
  <c r="J69" i="5"/>
  <c r="H69" i="5"/>
  <c r="K69" i="5" s="1"/>
  <c r="J68" i="5"/>
  <c r="J67" i="5"/>
  <c r="J66" i="5"/>
  <c r="J65" i="5"/>
  <c r="J64" i="5"/>
  <c r="J63" i="5"/>
  <c r="J62" i="5"/>
  <c r="J61" i="5"/>
  <c r="J60" i="5"/>
  <c r="J59" i="5"/>
  <c r="H59" i="5"/>
  <c r="K59" i="5" s="1"/>
  <c r="J58" i="5"/>
  <c r="H58" i="5"/>
  <c r="K58" i="5" s="1"/>
  <c r="J57" i="5"/>
  <c r="H57" i="5"/>
  <c r="K57" i="5" s="1"/>
  <c r="J56" i="5"/>
  <c r="H56" i="5"/>
  <c r="K56" i="5" s="1"/>
  <c r="J55" i="5"/>
  <c r="H55" i="5"/>
  <c r="K55" i="5" s="1"/>
  <c r="J54" i="5"/>
  <c r="H54" i="5"/>
  <c r="K54" i="5" s="1"/>
  <c r="J53" i="5"/>
  <c r="H53" i="5"/>
  <c r="K53" i="5" s="1"/>
  <c r="J52" i="5"/>
  <c r="H52" i="5"/>
  <c r="K52" i="5" s="1"/>
  <c r="J51" i="5"/>
  <c r="H51" i="5"/>
  <c r="K51" i="5" s="1"/>
  <c r="J50" i="5"/>
  <c r="H50" i="5"/>
  <c r="K50" i="5" s="1"/>
  <c r="J49" i="5"/>
  <c r="H49" i="5"/>
  <c r="K49" i="5" s="1"/>
  <c r="J48" i="5"/>
  <c r="H48" i="5"/>
  <c r="K48" i="5" s="1"/>
  <c r="J47" i="5"/>
  <c r="H47" i="5"/>
  <c r="K47" i="5" s="1"/>
  <c r="J46" i="5"/>
  <c r="H46" i="5"/>
  <c r="K46" i="5" s="1"/>
  <c r="K45" i="5"/>
  <c r="J45" i="5"/>
  <c r="H45" i="5"/>
  <c r="H44" i="5"/>
  <c r="H43" i="5"/>
  <c r="H42" i="5"/>
  <c r="H41" i="5"/>
  <c r="H40" i="5"/>
  <c r="H39" i="5"/>
  <c r="H38" i="5"/>
  <c r="H37" i="5"/>
  <c r="H36" i="5"/>
  <c r="K35" i="5"/>
  <c r="J35" i="5"/>
  <c r="H35" i="5"/>
  <c r="J34" i="5"/>
  <c r="H34" i="5"/>
  <c r="K34" i="5" s="1"/>
  <c r="J33" i="5"/>
  <c r="H33" i="5"/>
  <c r="K33" i="5" s="1"/>
  <c r="J70" i="19"/>
  <c r="H70" i="19"/>
  <c r="K70" i="19" s="1"/>
  <c r="J69" i="19"/>
  <c r="H69" i="19"/>
  <c r="K69" i="19" s="1"/>
  <c r="J68" i="19"/>
  <c r="J67" i="19"/>
  <c r="J66" i="19"/>
  <c r="J65" i="19"/>
  <c r="J64" i="19"/>
  <c r="J63" i="19"/>
  <c r="J62" i="19"/>
  <c r="J61" i="19"/>
  <c r="J60" i="19"/>
  <c r="J59" i="19"/>
  <c r="H59" i="19"/>
  <c r="K59" i="19" s="1"/>
  <c r="J58" i="19"/>
  <c r="H58" i="19"/>
  <c r="K58" i="19" s="1"/>
  <c r="J57" i="19"/>
  <c r="H57" i="19"/>
  <c r="K57" i="19" s="1"/>
  <c r="J56" i="19"/>
  <c r="H56" i="19"/>
  <c r="K56" i="19" s="1"/>
  <c r="J55" i="19"/>
  <c r="H55" i="19"/>
  <c r="K55" i="19" s="1"/>
  <c r="J54" i="19"/>
  <c r="H54" i="19"/>
  <c r="K54" i="19" s="1"/>
  <c r="J53" i="19"/>
  <c r="H53" i="19"/>
  <c r="K53" i="19" s="1"/>
  <c r="J52" i="19"/>
  <c r="H52" i="19"/>
  <c r="K52" i="19" s="1"/>
  <c r="J51" i="19"/>
  <c r="H51" i="19"/>
  <c r="K51" i="19" s="1"/>
  <c r="J50" i="19"/>
  <c r="H50" i="19"/>
  <c r="K50" i="19" s="1"/>
  <c r="J49" i="19"/>
  <c r="H49" i="19"/>
  <c r="K49" i="19" s="1"/>
  <c r="J48" i="19"/>
  <c r="H48" i="19"/>
  <c r="K48" i="19" s="1"/>
  <c r="J47" i="19"/>
  <c r="H47" i="19"/>
  <c r="K47" i="19" s="1"/>
  <c r="J46" i="19"/>
  <c r="H46" i="19"/>
  <c r="K46" i="19" s="1"/>
  <c r="K45" i="19"/>
  <c r="J45" i="19"/>
  <c r="H45" i="19"/>
  <c r="H44" i="19"/>
  <c r="H43" i="19"/>
  <c r="H42" i="19"/>
  <c r="H41" i="19"/>
  <c r="H40" i="19"/>
  <c r="H39" i="19"/>
  <c r="H38" i="19"/>
  <c r="H37" i="19"/>
  <c r="H36" i="19"/>
  <c r="K35" i="19"/>
  <c r="J35" i="19"/>
  <c r="H35" i="19"/>
  <c r="K34" i="19"/>
  <c r="J34" i="19"/>
  <c r="H34" i="19"/>
  <c r="J33" i="19"/>
  <c r="H33" i="19"/>
  <c r="K33" i="19" s="1"/>
  <c r="J70" i="28"/>
  <c r="H70" i="28"/>
  <c r="K70" i="28" s="1"/>
  <c r="J69" i="28"/>
  <c r="H69" i="28"/>
  <c r="K69" i="28" s="1"/>
  <c r="J68" i="28"/>
  <c r="J67" i="28"/>
  <c r="J66" i="28"/>
  <c r="J65" i="28"/>
  <c r="J64" i="28"/>
  <c r="J63" i="28"/>
  <c r="J62" i="28"/>
  <c r="J61" i="28"/>
  <c r="J60" i="28"/>
  <c r="J59" i="28"/>
  <c r="H59" i="28"/>
  <c r="K59" i="28" s="1"/>
  <c r="J58" i="28"/>
  <c r="H58" i="28"/>
  <c r="K58" i="28" s="1"/>
  <c r="J57" i="28"/>
  <c r="H57" i="28"/>
  <c r="K57" i="28" s="1"/>
  <c r="J56" i="28"/>
  <c r="H56" i="28"/>
  <c r="K56" i="28" s="1"/>
  <c r="J55" i="28"/>
  <c r="H55" i="28"/>
  <c r="K55" i="28" s="1"/>
  <c r="J54" i="28"/>
  <c r="H54" i="28"/>
  <c r="K54" i="28" s="1"/>
  <c r="J53" i="28"/>
  <c r="H53" i="28"/>
  <c r="K53" i="28" s="1"/>
  <c r="J52" i="28"/>
  <c r="H52" i="28"/>
  <c r="K52" i="28" s="1"/>
  <c r="J51" i="28"/>
  <c r="H51" i="28"/>
  <c r="K51" i="28" s="1"/>
  <c r="J50" i="28"/>
  <c r="H50" i="28"/>
  <c r="K50" i="28" s="1"/>
  <c r="J49" i="28"/>
  <c r="H49" i="28"/>
  <c r="K49" i="28" s="1"/>
  <c r="J48" i="28"/>
  <c r="H48" i="28"/>
  <c r="K48" i="28" s="1"/>
  <c r="J47" i="28"/>
  <c r="H47" i="28"/>
  <c r="K47" i="28" s="1"/>
  <c r="J46" i="28"/>
  <c r="H46" i="28"/>
  <c r="K46" i="28" s="1"/>
  <c r="J45" i="28"/>
  <c r="H45" i="28"/>
  <c r="K45" i="28" s="1"/>
  <c r="H44" i="28"/>
  <c r="H43" i="28"/>
  <c r="H42" i="28"/>
  <c r="H41" i="28"/>
  <c r="H40" i="28"/>
  <c r="H39" i="28"/>
  <c r="H38" i="28"/>
  <c r="H37" i="28"/>
  <c r="H36" i="28"/>
  <c r="J35" i="28"/>
  <c r="H35" i="28"/>
  <c r="K35" i="28" s="1"/>
  <c r="J34" i="28"/>
  <c r="H34" i="28"/>
  <c r="K34" i="28" s="1"/>
  <c r="K33" i="28"/>
  <c r="J33" i="28"/>
  <c r="H33" i="28"/>
  <c r="J70" i="13"/>
  <c r="H70" i="13"/>
  <c r="K70" i="13" s="1"/>
  <c r="J69" i="13"/>
  <c r="H69" i="13"/>
  <c r="K69" i="13" s="1"/>
  <c r="J68" i="13"/>
  <c r="J67" i="13"/>
  <c r="J66" i="13"/>
  <c r="J65" i="13"/>
  <c r="J64" i="13"/>
  <c r="J63" i="13"/>
  <c r="J62" i="13"/>
  <c r="J61" i="13"/>
  <c r="J60" i="13"/>
  <c r="J59" i="13"/>
  <c r="H59" i="13"/>
  <c r="K59" i="13" s="1"/>
  <c r="J58" i="13"/>
  <c r="H58" i="13"/>
  <c r="K58" i="13" s="1"/>
  <c r="J57" i="13"/>
  <c r="H57" i="13"/>
  <c r="K57" i="13" s="1"/>
  <c r="J56" i="13"/>
  <c r="H56" i="13"/>
  <c r="K56" i="13" s="1"/>
  <c r="J55" i="13"/>
  <c r="H55" i="13"/>
  <c r="K55" i="13" s="1"/>
  <c r="J54" i="13"/>
  <c r="H54" i="13"/>
  <c r="K54" i="13" s="1"/>
  <c r="J53" i="13"/>
  <c r="H53" i="13"/>
  <c r="K53" i="13" s="1"/>
  <c r="J52" i="13"/>
  <c r="H52" i="13"/>
  <c r="K52" i="13" s="1"/>
  <c r="J51" i="13"/>
  <c r="H51" i="13"/>
  <c r="K51" i="13" s="1"/>
  <c r="J50" i="13"/>
  <c r="H50" i="13"/>
  <c r="K50" i="13" s="1"/>
  <c r="J49" i="13"/>
  <c r="H49" i="13"/>
  <c r="K49" i="13" s="1"/>
  <c r="J48" i="13"/>
  <c r="H48" i="13"/>
  <c r="K48" i="13" s="1"/>
  <c r="J47" i="13"/>
  <c r="H47" i="13"/>
  <c r="K47" i="13" s="1"/>
  <c r="J46" i="13"/>
  <c r="H46" i="13"/>
  <c r="K46" i="13" s="1"/>
  <c r="K45" i="13"/>
  <c r="J45" i="13"/>
  <c r="H45" i="13"/>
  <c r="H44" i="13"/>
  <c r="H43" i="13"/>
  <c r="H42" i="13"/>
  <c r="H41" i="13"/>
  <c r="H40" i="13"/>
  <c r="H39" i="13"/>
  <c r="H38" i="13"/>
  <c r="H37" i="13"/>
  <c r="H36" i="13"/>
  <c r="K35" i="13"/>
  <c r="J35" i="13"/>
  <c r="H35" i="13"/>
  <c r="K34" i="13"/>
  <c r="J34" i="13"/>
  <c r="H34" i="13"/>
  <c r="J33" i="13"/>
  <c r="H33" i="13"/>
  <c r="K33" i="13" s="1"/>
  <c r="J57" i="20"/>
  <c r="H57" i="20"/>
  <c r="K57" i="20" s="1"/>
  <c r="J56" i="20"/>
  <c r="H56" i="20"/>
  <c r="K56" i="20" s="1"/>
  <c r="J55" i="20"/>
  <c r="J54" i="20"/>
  <c r="J53" i="20"/>
  <c r="J52" i="20"/>
  <c r="J51" i="20"/>
  <c r="J50" i="20"/>
  <c r="J49" i="20"/>
  <c r="J48" i="20"/>
  <c r="J47" i="20"/>
  <c r="J46" i="20"/>
  <c r="H46" i="20"/>
  <c r="K46" i="20" s="1"/>
  <c r="J45" i="20"/>
  <c r="H45" i="20"/>
  <c r="K45" i="20" s="1"/>
  <c r="J44" i="20"/>
  <c r="H44" i="20"/>
  <c r="K44" i="20" s="1"/>
  <c r="J43" i="20"/>
  <c r="H43" i="20"/>
  <c r="K43" i="20" s="1"/>
  <c r="J42" i="20"/>
  <c r="H42" i="20"/>
  <c r="K42" i="20" s="1"/>
  <c r="J41" i="20"/>
  <c r="H41" i="20"/>
  <c r="K41" i="20" s="1"/>
  <c r="J40" i="20"/>
  <c r="H40" i="20"/>
  <c r="K40" i="20" s="1"/>
  <c r="J39" i="20"/>
  <c r="H39" i="20"/>
  <c r="K39" i="20" s="1"/>
  <c r="J38" i="20"/>
  <c r="H38" i="20"/>
  <c r="K38" i="20" s="1"/>
  <c r="J37" i="20"/>
  <c r="H37" i="20"/>
  <c r="K37" i="20" s="1"/>
  <c r="J36" i="20"/>
  <c r="H36" i="20"/>
  <c r="K36" i="20" s="1"/>
  <c r="J35" i="20"/>
  <c r="H35" i="20"/>
  <c r="K35" i="20" s="1"/>
  <c r="J34" i="20"/>
  <c r="H34" i="20"/>
  <c r="K34" i="20" s="1"/>
  <c r="J33" i="20"/>
  <c r="H33" i="20"/>
  <c r="K33" i="20" s="1"/>
  <c r="J70" i="8"/>
  <c r="H70" i="8"/>
  <c r="K70" i="8" s="1"/>
  <c r="J69" i="8"/>
  <c r="H69" i="8"/>
  <c r="K69" i="8" s="1"/>
  <c r="J68" i="8"/>
  <c r="J67" i="8"/>
  <c r="J66" i="8"/>
  <c r="J65" i="8"/>
  <c r="J64" i="8"/>
  <c r="J63" i="8"/>
  <c r="J62" i="8"/>
  <c r="J61" i="8"/>
  <c r="J60" i="8"/>
  <c r="J59" i="8"/>
  <c r="H59" i="8"/>
  <c r="K59" i="8" s="1"/>
  <c r="J58" i="8"/>
  <c r="H58" i="8"/>
  <c r="K58" i="8" s="1"/>
  <c r="J57" i="8"/>
  <c r="H57" i="8"/>
  <c r="K57" i="8" s="1"/>
  <c r="J56" i="8"/>
  <c r="H56" i="8"/>
  <c r="K56" i="8" s="1"/>
  <c r="J55" i="8"/>
  <c r="H55" i="8"/>
  <c r="K55" i="8" s="1"/>
  <c r="J54" i="8"/>
  <c r="H54" i="8"/>
  <c r="K54" i="8" s="1"/>
  <c r="J53" i="8"/>
  <c r="H53" i="8"/>
  <c r="K53" i="8" s="1"/>
  <c r="J52" i="8"/>
  <c r="H52" i="8"/>
  <c r="K52" i="8" s="1"/>
  <c r="J51" i="8"/>
  <c r="H51" i="8"/>
  <c r="K51" i="8" s="1"/>
  <c r="J50" i="8"/>
  <c r="H50" i="8"/>
  <c r="K50" i="8" s="1"/>
  <c r="J49" i="8"/>
  <c r="H49" i="8"/>
  <c r="K49" i="8" s="1"/>
  <c r="J48" i="8"/>
  <c r="H48" i="8"/>
  <c r="K48" i="8" s="1"/>
  <c r="J47" i="8"/>
  <c r="H47" i="8"/>
  <c r="K47" i="8" s="1"/>
  <c r="J46" i="8"/>
  <c r="H46" i="8"/>
  <c r="K46" i="8" s="1"/>
  <c r="J45" i="8"/>
  <c r="H45" i="8"/>
  <c r="K45" i="8" s="1"/>
  <c r="H44" i="8"/>
  <c r="H43" i="8"/>
  <c r="H42" i="8"/>
  <c r="H41" i="8"/>
  <c r="H40" i="8"/>
  <c r="H39" i="8"/>
  <c r="H38" i="8"/>
  <c r="H37" i="8"/>
  <c r="H36" i="8"/>
  <c r="J35" i="8"/>
  <c r="H35" i="8"/>
  <c r="K35" i="8" s="1"/>
  <c r="J34" i="8"/>
  <c r="H34" i="8"/>
  <c r="K34" i="8" s="1"/>
  <c r="J33" i="8"/>
  <c r="H33" i="8"/>
  <c r="K33" i="8" s="1"/>
  <c r="J70" i="7"/>
  <c r="H70" i="7"/>
  <c r="K70" i="7" s="1"/>
  <c r="J69" i="7"/>
  <c r="H69" i="7"/>
  <c r="K69" i="7" s="1"/>
  <c r="J68" i="7"/>
  <c r="J67" i="7"/>
  <c r="J66" i="7"/>
  <c r="J65" i="7"/>
  <c r="J64" i="7"/>
  <c r="J63" i="7"/>
  <c r="J62" i="7"/>
  <c r="J61" i="7"/>
  <c r="J60" i="7"/>
  <c r="J59" i="7"/>
  <c r="H59" i="7"/>
  <c r="K59" i="7" s="1"/>
  <c r="J58" i="7"/>
  <c r="H58" i="7"/>
  <c r="K58" i="7" s="1"/>
  <c r="J57" i="7"/>
  <c r="H57" i="7"/>
  <c r="K57" i="7" s="1"/>
  <c r="J56" i="7"/>
  <c r="H56" i="7"/>
  <c r="K56" i="7" s="1"/>
  <c r="J55" i="7"/>
  <c r="H55" i="7"/>
  <c r="K55" i="7" s="1"/>
  <c r="J54" i="7"/>
  <c r="H54" i="7"/>
  <c r="K54" i="7" s="1"/>
  <c r="J53" i="7"/>
  <c r="H53" i="7"/>
  <c r="K53" i="7" s="1"/>
  <c r="J52" i="7"/>
  <c r="H52" i="7"/>
  <c r="K52" i="7" s="1"/>
  <c r="J51" i="7"/>
  <c r="H51" i="7"/>
  <c r="K51" i="7" s="1"/>
  <c r="J50" i="7"/>
  <c r="H50" i="7"/>
  <c r="K50" i="7" s="1"/>
  <c r="J49" i="7"/>
  <c r="H49" i="7"/>
  <c r="K49" i="7" s="1"/>
  <c r="J48" i="7"/>
  <c r="H48" i="7"/>
  <c r="K48" i="7" s="1"/>
  <c r="J47" i="7"/>
  <c r="H47" i="7"/>
  <c r="K47" i="7" s="1"/>
  <c r="J46" i="7"/>
  <c r="H46" i="7"/>
  <c r="K46" i="7" s="1"/>
  <c r="J45" i="7"/>
  <c r="H45" i="7"/>
  <c r="K45" i="7" s="1"/>
  <c r="H44" i="7"/>
  <c r="H43" i="7"/>
  <c r="H42" i="7"/>
  <c r="H41" i="7"/>
  <c r="H40" i="7"/>
  <c r="H39" i="7"/>
  <c r="H38" i="7"/>
  <c r="H37" i="7"/>
  <c r="H36" i="7"/>
  <c r="J35" i="7"/>
  <c r="H35" i="7"/>
  <c r="K35" i="7" s="1"/>
  <c r="J34" i="7"/>
  <c r="H34" i="7"/>
  <c r="K34" i="7" s="1"/>
  <c r="J33" i="7"/>
  <c r="H33" i="7"/>
  <c r="K33" i="7" s="1"/>
  <c r="J78" i="11"/>
  <c r="J77" i="11"/>
  <c r="J76" i="11"/>
  <c r="J75" i="11"/>
  <c r="J74" i="11"/>
  <c r="J73" i="11"/>
  <c r="J72" i="11"/>
  <c r="J71" i="11"/>
  <c r="J70" i="11"/>
  <c r="J80" i="11"/>
  <c r="J79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45" i="11"/>
  <c r="J44" i="11"/>
  <c r="J43" i="11"/>
  <c r="H80" i="11" l="1"/>
  <c r="K80" i="11" s="1"/>
  <c r="H79" i="11"/>
  <c r="K79" i="11" s="1"/>
  <c r="H69" i="11"/>
  <c r="K69" i="11" s="1"/>
  <c r="H68" i="11"/>
  <c r="K68" i="11" s="1"/>
  <c r="H67" i="11"/>
  <c r="K67" i="11" s="1"/>
  <c r="H66" i="11"/>
  <c r="K66" i="11" s="1"/>
  <c r="H65" i="11"/>
  <c r="K65" i="11" s="1"/>
  <c r="H64" i="11"/>
  <c r="K64" i="11" s="1"/>
  <c r="H63" i="11"/>
  <c r="K63" i="11" s="1"/>
  <c r="H62" i="11"/>
  <c r="K62" i="11" s="1"/>
  <c r="H61" i="11"/>
  <c r="K61" i="11" s="1"/>
  <c r="H60" i="11"/>
  <c r="K60" i="11" s="1"/>
  <c r="H59" i="11"/>
  <c r="K59" i="11" s="1"/>
  <c r="H58" i="11"/>
  <c r="K58" i="11" s="1"/>
  <c r="H57" i="11"/>
  <c r="K57" i="11" s="1"/>
  <c r="H56" i="11"/>
  <c r="K56" i="11" s="1"/>
  <c r="H55" i="11"/>
  <c r="K55" i="11" s="1"/>
  <c r="H54" i="11"/>
  <c r="H53" i="11"/>
  <c r="H52" i="11"/>
  <c r="H51" i="11"/>
  <c r="H50" i="11"/>
  <c r="H49" i="11"/>
  <c r="H48" i="11"/>
  <c r="H47" i="11"/>
  <c r="H46" i="11"/>
  <c r="H45" i="11"/>
  <c r="K45" i="11" s="1"/>
  <c r="H44" i="11"/>
  <c r="K44" i="11" s="1"/>
  <c r="H43" i="11"/>
  <c r="K43" i="11" s="1"/>
  <c r="K35" i="11" l="1"/>
  <c r="J35" i="11"/>
  <c r="H35" i="11"/>
  <c r="K34" i="11"/>
  <c r="J34" i="11"/>
  <c r="H34" i="11"/>
  <c r="K33" i="11"/>
  <c r="J33" i="11"/>
  <c r="H33" i="11"/>
  <c r="K30" i="11"/>
  <c r="J30" i="11"/>
  <c r="H30" i="11"/>
  <c r="K29" i="11"/>
  <c r="J29" i="11"/>
  <c r="H29" i="11"/>
  <c r="K28" i="11"/>
  <c r="J28" i="11"/>
  <c r="H28" i="11"/>
  <c r="R50" i="28" l="1"/>
  <c r="R50" i="8"/>
  <c r="R50" i="9"/>
  <c r="R50" i="18"/>
  <c r="R50" i="12"/>
  <c r="R60" i="11"/>
  <c r="R50" i="14"/>
  <c r="R50" i="22"/>
  <c r="R50" i="21"/>
  <c r="R50" i="17"/>
  <c r="R50" i="4"/>
  <c r="R50" i="5"/>
  <c r="R50" i="19"/>
  <c r="R50" i="13"/>
  <c r="R37" i="20"/>
  <c r="R31" i="25"/>
  <c r="R50" i="7"/>
  <c r="R70" i="28"/>
  <c r="R69" i="28"/>
  <c r="R68" i="28"/>
  <c r="V68" i="28" s="1"/>
  <c r="R67" i="28"/>
  <c r="V67" i="28" s="1"/>
  <c r="R66" i="28"/>
  <c r="V66" i="28" s="1"/>
  <c r="R65" i="28"/>
  <c r="V65" i="28" s="1"/>
  <c r="R64" i="28"/>
  <c r="V64" i="28" s="1"/>
  <c r="R63" i="28"/>
  <c r="V63" i="28" s="1"/>
  <c r="R62" i="28"/>
  <c r="V62" i="28" s="1"/>
  <c r="R61" i="28"/>
  <c r="V61" i="28" s="1"/>
  <c r="R60" i="28"/>
  <c r="V60" i="28" s="1"/>
  <c r="R59" i="28"/>
  <c r="R58" i="28"/>
  <c r="R57" i="28"/>
  <c r="R56" i="28"/>
  <c r="R55" i="28"/>
  <c r="R54" i="28"/>
  <c r="R53" i="28"/>
  <c r="R52" i="28"/>
  <c r="R51" i="28"/>
  <c r="R49" i="28"/>
  <c r="R48" i="28"/>
  <c r="R47" i="28"/>
  <c r="R46" i="28"/>
  <c r="R45" i="28"/>
  <c r="R44" i="28"/>
  <c r="R43" i="28"/>
  <c r="R42" i="28"/>
  <c r="R41" i="28"/>
  <c r="R40" i="28"/>
  <c r="R39" i="28"/>
  <c r="R38" i="28"/>
  <c r="R37" i="28"/>
  <c r="R36" i="28"/>
  <c r="R35" i="28"/>
  <c r="R34" i="28"/>
  <c r="R33" i="28"/>
  <c r="H30" i="28"/>
  <c r="H29" i="28"/>
  <c r="H28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R70" i="8"/>
  <c r="R69" i="8"/>
  <c r="R68" i="8"/>
  <c r="V68" i="8" s="1"/>
  <c r="R67" i="8"/>
  <c r="V67" i="8" s="1"/>
  <c r="R66" i="8"/>
  <c r="V66" i="8" s="1"/>
  <c r="R65" i="8"/>
  <c r="V65" i="8" s="1"/>
  <c r="R64" i="8"/>
  <c r="V64" i="8" s="1"/>
  <c r="R63" i="8"/>
  <c r="V63" i="8" s="1"/>
  <c r="R62" i="8"/>
  <c r="V62" i="8" s="1"/>
  <c r="R61" i="8"/>
  <c r="V61" i="8" s="1"/>
  <c r="R60" i="8"/>
  <c r="V60" i="8" s="1"/>
  <c r="R59" i="8"/>
  <c r="R58" i="8"/>
  <c r="R57" i="8"/>
  <c r="R56" i="8"/>
  <c r="R55" i="8"/>
  <c r="R54" i="8"/>
  <c r="R53" i="8"/>
  <c r="R52" i="8"/>
  <c r="R51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K30" i="8"/>
  <c r="J30" i="8"/>
  <c r="H30" i="8"/>
  <c r="K29" i="8"/>
  <c r="J29" i="8"/>
  <c r="H29" i="8"/>
  <c r="K28" i="8"/>
  <c r="J28" i="8"/>
  <c r="H28" i="8"/>
  <c r="K25" i="8"/>
  <c r="J25" i="8"/>
  <c r="H25" i="8"/>
  <c r="K24" i="8"/>
  <c r="J24" i="8"/>
  <c r="H24" i="8"/>
  <c r="K23" i="8"/>
  <c r="J23" i="8"/>
  <c r="H23" i="8"/>
  <c r="K22" i="8"/>
  <c r="J22" i="8"/>
  <c r="H22" i="8"/>
  <c r="K20" i="8"/>
  <c r="J20" i="8"/>
  <c r="H20" i="8"/>
  <c r="K19" i="8"/>
  <c r="J19" i="8"/>
  <c r="H19" i="8"/>
  <c r="K17" i="8"/>
  <c r="J17" i="8"/>
  <c r="H17" i="8"/>
  <c r="K16" i="8"/>
  <c r="J16" i="8"/>
  <c r="H16" i="8"/>
  <c r="K15" i="8"/>
  <c r="J15" i="8"/>
  <c r="H15" i="8"/>
  <c r="K14" i="8"/>
  <c r="J14" i="8"/>
  <c r="H14" i="8"/>
  <c r="R70" i="9"/>
  <c r="R69" i="9"/>
  <c r="R68" i="9"/>
  <c r="V68" i="9" s="1"/>
  <c r="R67" i="9"/>
  <c r="V67" i="9" s="1"/>
  <c r="R66" i="9"/>
  <c r="V66" i="9" s="1"/>
  <c r="R65" i="9"/>
  <c r="V65" i="9" s="1"/>
  <c r="R64" i="9"/>
  <c r="V64" i="9" s="1"/>
  <c r="R63" i="9"/>
  <c r="V63" i="9" s="1"/>
  <c r="R62" i="9"/>
  <c r="V62" i="9" s="1"/>
  <c r="R61" i="9"/>
  <c r="V61" i="9" s="1"/>
  <c r="R60" i="9"/>
  <c r="V60" i="9" s="1"/>
  <c r="R59" i="9"/>
  <c r="R58" i="9"/>
  <c r="R57" i="9"/>
  <c r="R56" i="9"/>
  <c r="R55" i="9"/>
  <c r="R54" i="9"/>
  <c r="R53" i="9"/>
  <c r="R52" i="9"/>
  <c r="R51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K30" i="9"/>
  <c r="J30" i="9"/>
  <c r="H30" i="9"/>
  <c r="K29" i="9"/>
  <c r="J29" i="9"/>
  <c r="H29" i="9"/>
  <c r="K28" i="9"/>
  <c r="J28" i="9"/>
  <c r="H28" i="9"/>
  <c r="K25" i="9"/>
  <c r="J25" i="9"/>
  <c r="H25" i="9"/>
  <c r="K24" i="9"/>
  <c r="J24" i="9"/>
  <c r="H24" i="9"/>
  <c r="K23" i="9"/>
  <c r="J23" i="9"/>
  <c r="H23" i="9"/>
  <c r="K22" i="9"/>
  <c r="J22" i="9"/>
  <c r="H22" i="9"/>
  <c r="K20" i="9"/>
  <c r="J20" i="9"/>
  <c r="H20" i="9"/>
  <c r="K19" i="9"/>
  <c r="J19" i="9"/>
  <c r="H19" i="9"/>
  <c r="K17" i="9"/>
  <c r="J17" i="9"/>
  <c r="H17" i="9"/>
  <c r="K16" i="9"/>
  <c r="J16" i="9"/>
  <c r="H16" i="9"/>
  <c r="K15" i="9"/>
  <c r="J15" i="9"/>
  <c r="H15" i="9"/>
  <c r="K14" i="9"/>
  <c r="J14" i="9"/>
  <c r="H14" i="9"/>
  <c r="R70" i="18"/>
  <c r="R69" i="18"/>
  <c r="R68" i="18"/>
  <c r="V68" i="18" s="1"/>
  <c r="R67" i="18"/>
  <c r="V67" i="18" s="1"/>
  <c r="R66" i="18"/>
  <c r="V66" i="18" s="1"/>
  <c r="R65" i="18"/>
  <c r="V65" i="18" s="1"/>
  <c r="R64" i="18"/>
  <c r="V64" i="18" s="1"/>
  <c r="R63" i="18"/>
  <c r="V63" i="18" s="1"/>
  <c r="R62" i="18"/>
  <c r="V62" i="18" s="1"/>
  <c r="R61" i="18"/>
  <c r="V61" i="18" s="1"/>
  <c r="R60" i="18"/>
  <c r="V60" i="18" s="1"/>
  <c r="R59" i="18"/>
  <c r="R58" i="18"/>
  <c r="R57" i="18"/>
  <c r="R56" i="18"/>
  <c r="R55" i="18"/>
  <c r="R54" i="18"/>
  <c r="R53" i="18"/>
  <c r="R52" i="18"/>
  <c r="R51" i="18"/>
  <c r="R49" i="18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R33" i="18"/>
  <c r="K30" i="18"/>
  <c r="J30" i="18"/>
  <c r="H30" i="18"/>
  <c r="K29" i="18"/>
  <c r="J29" i="18"/>
  <c r="H29" i="18"/>
  <c r="K28" i="18"/>
  <c r="J28" i="18"/>
  <c r="H28" i="18"/>
  <c r="K25" i="18"/>
  <c r="J25" i="18"/>
  <c r="H25" i="18"/>
  <c r="K24" i="18"/>
  <c r="J24" i="18"/>
  <c r="H24" i="18"/>
  <c r="K23" i="18"/>
  <c r="J23" i="18"/>
  <c r="H23" i="18"/>
  <c r="K22" i="18"/>
  <c r="J22" i="18"/>
  <c r="H22" i="18"/>
  <c r="K20" i="18"/>
  <c r="J20" i="18"/>
  <c r="H20" i="18"/>
  <c r="K19" i="18"/>
  <c r="J19" i="18"/>
  <c r="H19" i="18"/>
  <c r="K17" i="18"/>
  <c r="J17" i="18"/>
  <c r="H17" i="18"/>
  <c r="K16" i="18"/>
  <c r="J16" i="18"/>
  <c r="H16" i="18"/>
  <c r="K15" i="18"/>
  <c r="J15" i="18"/>
  <c r="H15" i="18"/>
  <c r="K14" i="18"/>
  <c r="J14" i="18"/>
  <c r="H14" i="18"/>
  <c r="R70" i="12"/>
  <c r="R69" i="12"/>
  <c r="R68" i="12"/>
  <c r="V68" i="12" s="1"/>
  <c r="R67" i="12"/>
  <c r="V67" i="12" s="1"/>
  <c r="R66" i="12"/>
  <c r="V66" i="12" s="1"/>
  <c r="R65" i="12"/>
  <c r="V65" i="12" s="1"/>
  <c r="R64" i="12"/>
  <c r="V64" i="12" s="1"/>
  <c r="R63" i="12"/>
  <c r="V63" i="12" s="1"/>
  <c r="R62" i="12"/>
  <c r="V62" i="12" s="1"/>
  <c r="R61" i="12"/>
  <c r="V61" i="12" s="1"/>
  <c r="R60" i="12"/>
  <c r="V60" i="12" s="1"/>
  <c r="R59" i="12"/>
  <c r="R58" i="12"/>
  <c r="R57" i="12"/>
  <c r="R56" i="12"/>
  <c r="R55" i="12"/>
  <c r="R54" i="12"/>
  <c r="R53" i="12"/>
  <c r="R52" i="12"/>
  <c r="R51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K30" i="12"/>
  <c r="J30" i="12"/>
  <c r="H30" i="12"/>
  <c r="K29" i="12"/>
  <c r="J29" i="12"/>
  <c r="H29" i="12"/>
  <c r="K28" i="12"/>
  <c r="J28" i="12"/>
  <c r="H28" i="12"/>
  <c r="K25" i="12"/>
  <c r="J25" i="12"/>
  <c r="H25" i="12"/>
  <c r="K24" i="12"/>
  <c r="J24" i="12"/>
  <c r="H24" i="12"/>
  <c r="K23" i="12"/>
  <c r="J23" i="12"/>
  <c r="H23" i="12"/>
  <c r="K22" i="12"/>
  <c r="J22" i="12"/>
  <c r="H22" i="12"/>
  <c r="K20" i="12"/>
  <c r="J20" i="12"/>
  <c r="H20" i="12"/>
  <c r="K19" i="12"/>
  <c r="J19" i="12"/>
  <c r="H19" i="12"/>
  <c r="K17" i="12"/>
  <c r="J17" i="12"/>
  <c r="H17" i="12"/>
  <c r="K16" i="12"/>
  <c r="J16" i="12"/>
  <c r="H16" i="12"/>
  <c r="K15" i="12"/>
  <c r="J15" i="12"/>
  <c r="H15" i="12"/>
  <c r="K14" i="12"/>
  <c r="J14" i="12"/>
  <c r="H14" i="12"/>
  <c r="R80" i="11"/>
  <c r="R79" i="11"/>
  <c r="R78" i="11"/>
  <c r="V78" i="11" s="1"/>
  <c r="R77" i="11"/>
  <c r="V77" i="11" s="1"/>
  <c r="R76" i="11"/>
  <c r="V76" i="11" s="1"/>
  <c r="R75" i="11"/>
  <c r="V75" i="11" s="1"/>
  <c r="R74" i="11"/>
  <c r="V74" i="11" s="1"/>
  <c r="R73" i="11"/>
  <c r="V73" i="11" s="1"/>
  <c r="R72" i="11"/>
  <c r="V72" i="11" s="1"/>
  <c r="R71" i="11"/>
  <c r="V71" i="11" s="1"/>
  <c r="R70" i="11"/>
  <c r="V70" i="11" s="1"/>
  <c r="R69" i="11"/>
  <c r="R68" i="11"/>
  <c r="R67" i="11"/>
  <c r="R66" i="11"/>
  <c r="R65" i="11"/>
  <c r="R64" i="11"/>
  <c r="R63" i="11"/>
  <c r="R62" i="11"/>
  <c r="R61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K40" i="11"/>
  <c r="J40" i="11"/>
  <c r="H40" i="11"/>
  <c r="K39" i="11"/>
  <c r="J39" i="11"/>
  <c r="H39" i="11"/>
  <c r="K38" i="11"/>
  <c r="J38" i="11"/>
  <c r="H38" i="11"/>
  <c r="K25" i="11"/>
  <c r="J25" i="11"/>
  <c r="H25" i="11"/>
  <c r="K24" i="11"/>
  <c r="J24" i="11"/>
  <c r="H24" i="11"/>
  <c r="K23" i="11"/>
  <c r="J23" i="11"/>
  <c r="H23" i="11"/>
  <c r="K22" i="11"/>
  <c r="J22" i="11"/>
  <c r="H22" i="11"/>
  <c r="K20" i="11"/>
  <c r="J20" i="11"/>
  <c r="H20" i="11"/>
  <c r="K19" i="11"/>
  <c r="J19" i="11"/>
  <c r="H19" i="11"/>
  <c r="K17" i="11"/>
  <c r="J17" i="11"/>
  <c r="H17" i="11"/>
  <c r="K16" i="11"/>
  <c r="J16" i="11"/>
  <c r="H16" i="11"/>
  <c r="K15" i="11"/>
  <c r="J15" i="11"/>
  <c r="H15" i="11"/>
  <c r="K14" i="11"/>
  <c r="J14" i="11"/>
  <c r="H14" i="11"/>
  <c r="R70" i="14"/>
  <c r="R69" i="14"/>
  <c r="R68" i="14"/>
  <c r="V68" i="14" s="1"/>
  <c r="R67" i="14"/>
  <c r="V67" i="14" s="1"/>
  <c r="R66" i="14"/>
  <c r="V66" i="14" s="1"/>
  <c r="R65" i="14"/>
  <c r="V65" i="14" s="1"/>
  <c r="R64" i="14"/>
  <c r="V64" i="14" s="1"/>
  <c r="R63" i="14"/>
  <c r="V63" i="14" s="1"/>
  <c r="R62" i="14"/>
  <c r="V62" i="14" s="1"/>
  <c r="R61" i="14"/>
  <c r="V61" i="14" s="1"/>
  <c r="R60" i="14"/>
  <c r="V60" i="14" s="1"/>
  <c r="R59" i="14"/>
  <c r="R58" i="14"/>
  <c r="R57" i="14"/>
  <c r="R56" i="14"/>
  <c r="R55" i="14"/>
  <c r="R54" i="14"/>
  <c r="R53" i="14"/>
  <c r="R52" i="14"/>
  <c r="R51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K30" i="14"/>
  <c r="J30" i="14"/>
  <c r="H30" i="14"/>
  <c r="K29" i="14"/>
  <c r="J29" i="14"/>
  <c r="H29" i="14"/>
  <c r="K28" i="14"/>
  <c r="J28" i="14"/>
  <c r="H28" i="14"/>
  <c r="K25" i="14"/>
  <c r="J25" i="14"/>
  <c r="H25" i="14"/>
  <c r="K24" i="14"/>
  <c r="J24" i="14"/>
  <c r="H24" i="14"/>
  <c r="K23" i="14"/>
  <c r="J23" i="14"/>
  <c r="H23" i="14"/>
  <c r="K22" i="14"/>
  <c r="J22" i="14"/>
  <c r="H22" i="14"/>
  <c r="K20" i="14"/>
  <c r="J20" i="14"/>
  <c r="H20" i="14"/>
  <c r="K19" i="14"/>
  <c r="J19" i="14"/>
  <c r="H19" i="14"/>
  <c r="K17" i="14"/>
  <c r="J17" i="14"/>
  <c r="H17" i="14"/>
  <c r="K16" i="14"/>
  <c r="J16" i="14"/>
  <c r="H16" i="14"/>
  <c r="K15" i="14"/>
  <c r="J15" i="14"/>
  <c r="H15" i="14"/>
  <c r="K14" i="14"/>
  <c r="J14" i="14"/>
  <c r="H14" i="14"/>
  <c r="R70" i="22"/>
  <c r="R69" i="22"/>
  <c r="R68" i="22"/>
  <c r="V68" i="22" s="1"/>
  <c r="R67" i="22"/>
  <c r="V67" i="22" s="1"/>
  <c r="R66" i="22"/>
  <c r="V66" i="22" s="1"/>
  <c r="R65" i="22"/>
  <c r="V65" i="22" s="1"/>
  <c r="R64" i="22"/>
  <c r="V64" i="22" s="1"/>
  <c r="R63" i="22"/>
  <c r="V63" i="22" s="1"/>
  <c r="R62" i="22"/>
  <c r="V62" i="22" s="1"/>
  <c r="R61" i="22"/>
  <c r="V61" i="22" s="1"/>
  <c r="R60" i="22"/>
  <c r="V60" i="22" s="1"/>
  <c r="R59" i="22"/>
  <c r="R58" i="22"/>
  <c r="R57" i="22"/>
  <c r="R56" i="22"/>
  <c r="R55" i="22"/>
  <c r="R54" i="22"/>
  <c r="R53" i="22"/>
  <c r="R52" i="22"/>
  <c r="R51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R33" i="22"/>
  <c r="K30" i="22"/>
  <c r="J30" i="22"/>
  <c r="H30" i="22"/>
  <c r="K29" i="22"/>
  <c r="J29" i="22"/>
  <c r="H29" i="22"/>
  <c r="K28" i="22"/>
  <c r="J28" i="22"/>
  <c r="H28" i="22"/>
  <c r="K25" i="22"/>
  <c r="J25" i="22"/>
  <c r="H25" i="22"/>
  <c r="K24" i="22"/>
  <c r="J24" i="22"/>
  <c r="H24" i="22"/>
  <c r="K23" i="22"/>
  <c r="J23" i="22"/>
  <c r="H23" i="22"/>
  <c r="K22" i="22"/>
  <c r="J22" i="22"/>
  <c r="H22" i="22"/>
  <c r="K19" i="22"/>
  <c r="J19" i="22"/>
  <c r="H19" i="22"/>
  <c r="K16" i="22"/>
  <c r="J16" i="22"/>
  <c r="H16" i="22"/>
  <c r="K15" i="22"/>
  <c r="J15" i="22"/>
  <c r="H15" i="22"/>
  <c r="K14" i="22"/>
  <c r="J14" i="22"/>
  <c r="H14" i="22"/>
  <c r="R70" i="16"/>
  <c r="R69" i="16"/>
  <c r="R68" i="16"/>
  <c r="V68" i="16" s="1"/>
  <c r="R67" i="16"/>
  <c r="V67" i="16" s="1"/>
  <c r="R66" i="16"/>
  <c r="V66" i="16" s="1"/>
  <c r="R65" i="16"/>
  <c r="V65" i="16" s="1"/>
  <c r="R64" i="16"/>
  <c r="V64" i="16" s="1"/>
  <c r="R63" i="16"/>
  <c r="V63" i="16" s="1"/>
  <c r="R62" i="16"/>
  <c r="V62" i="16" s="1"/>
  <c r="R61" i="16"/>
  <c r="V61" i="16" s="1"/>
  <c r="R60" i="16"/>
  <c r="V60" i="16" s="1"/>
  <c r="R59" i="16"/>
  <c r="R58" i="16"/>
  <c r="R57" i="16"/>
  <c r="R56" i="16"/>
  <c r="R55" i="16"/>
  <c r="R54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K30" i="16"/>
  <c r="J30" i="16"/>
  <c r="H30" i="16"/>
  <c r="K29" i="16"/>
  <c r="J29" i="16"/>
  <c r="H29" i="16"/>
  <c r="K28" i="16"/>
  <c r="J28" i="16"/>
  <c r="H28" i="16"/>
  <c r="K25" i="16"/>
  <c r="J25" i="16"/>
  <c r="H25" i="16"/>
  <c r="K24" i="16"/>
  <c r="J24" i="16"/>
  <c r="H24" i="16"/>
  <c r="K23" i="16"/>
  <c r="J23" i="16"/>
  <c r="H23" i="16"/>
  <c r="K22" i="16"/>
  <c r="J22" i="16"/>
  <c r="H22" i="16"/>
  <c r="K19" i="16"/>
  <c r="J19" i="16"/>
  <c r="H19" i="16"/>
  <c r="K16" i="16"/>
  <c r="J16" i="16"/>
  <c r="H16" i="16"/>
  <c r="K15" i="16"/>
  <c r="J15" i="16"/>
  <c r="H15" i="16"/>
  <c r="K14" i="16"/>
  <c r="J14" i="16"/>
  <c r="H14" i="16"/>
  <c r="R70" i="21"/>
  <c r="R69" i="21"/>
  <c r="R68" i="21"/>
  <c r="V68" i="21" s="1"/>
  <c r="R67" i="21"/>
  <c r="V67" i="21" s="1"/>
  <c r="R66" i="21"/>
  <c r="V66" i="21" s="1"/>
  <c r="R65" i="21"/>
  <c r="V65" i="21" s="1"/>
  <c r="R64" i="21"/>
  <c r="V64" i="21" s="1"/>
  <c r="R63" i="21"/>
  <c r="V63" i="21" s="1"/>
  <c r="R62" i="21"/>
  <c r="V62" i="21" s="1"/>
  <c r="R61" i="21"/>
  <c r="V61" i="21" s="1"/>
  <c r="R60" i="21"/>
  <c r="V60" i="21" s="1"/>
  <c r="R59" i="21"/>
  <c r="R58" i="21"/>
  <c r="R57" i="21"/>
  <c r="R56" i="21"/>
  <c r="R55" i="21"/>
  <c r="R54" i="21"/>
  <c r="R53" i="21"/>
  <c r="R52" i="21"/>
  <c r="R51" i="21"/>
  <c r="R49" i="21"/>
  <c r="R48" i="21"/>
  <c r="R47" i="21"/>
  <c r="R46" i="21"/>
  <c r="R45" i="21"/>
  <c r="R44" i="21"/>
  <c r="R43" i="21"/>
  <c r="R42" i="21"/>
  <c r="R41" i="21"/>
  <c r="R40" i="21"/>
  <c r="R39" i="21"/>
  <c r="R38" i="21"/>
  <c r="R37" i="21"/>
  <c r="R36" i="21"/>
  <c r="R35" i="21"/>
  <c r="R34" i="21"/>
  <c r="R33" i="21"/>
  <c r="K30" i="21"/>
  <c r="J30" i="21"/>
  <c r="H30" i="21"/>
  <c r="K29" i="21"/>
  <c r="J29" i="21"/>
  <c r="H29" i="21"/>
  <c r="K28" i="21"/>
  <c r="J28" i="21"/>
  <c r="H28" i="21"/>
  <c r="K25" i="21"/>
  <c r="J25" i="21"/>
  <c r="H25" i="21"/>
  <c r="K24" i="21"/>
  <c r="J24" i="21"/>
  <c r="H24" i="21"/>
  <c r="K23" i="21"/>
  <c r="J23" i="21"/>
  <c r="H23" i="21"/>
  <c r="K22" i="21"/>
  <c r="J22" i="21"/>
  <c r="H22" i="21"/>
  <c r="K20" i="21"/>
  <c r="J20" i="21"/>
  <c r="H20" i="21"/>
  <c r="K19" i="21"/>
  <c r="J19" i="21"/>
  <c r="H19" i="21"/>
  <c r="K17" i="21"/>
  <c r="J17" i="21"/>
  <c r="H17" i="21"/>
  <c r="K16" i="21"/>
  <c r="J16" i="21"/>
  <c r="H16" i="21"/>
  <c r="K15" i="21"/>
  <c r="J15" i="21"/>
  <c r="H15" i="21"/>
  <c r="K14" i="21"/>
  <c r="J14" i="21"/>
  <c r="H14" i="21"/>
  <c r="R70" i="17"/>
  <c r="R69" i="17"/>
  <c r="R68" i="17"/>
  <c r="V68" i="17" s="1"/>
  <c r="R67" i="17"/>
  <c r="V67" i="17" s="1"/>
  <c r="R66" i="17"/>
  <c r="V66" i="17" s="1"/>
  <c r="R65" i="17"/>
  <c r="V65" i="17" s="1"/>
  <c r="R64" i="17"/>
  <c r="V64" i="17" s="1"/>
  <c r="R63" i="17"/>
  <c r="V63" i="17" s="1"/>
  <c r="R62" i="17"/>
  <c r="V62" i="17" s="1"/>
  <c r="R61" i="17"/>
  <c r="V61" i="17" s="1"/>
  <c r="R60" i="17"/>
  <c r="V60" i="17" s="1"/>
  <c r="R59" i="17"/>
  <c r="R58" i="17"/>
  <c r="R57" i="17"/>
  <c r="R56" i="17"/>
  <c r="R55" i="17"/>
  <c r="R54" i="17"/>
  <c r="R53" i="17"/>
  <c r="R52" i="17"/>
  <c r="R51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K30" i="17"/>
  <c r="J30" i="17"/>
  <c r="H30" i="17"/>
  <c r="K29" i="17"/>
  <c r="J29" i="17"/>
  <c r="H29" i="17"/>
  <c r="K28" i="17"/>
  <c r="J28" i="17"/>
  <c r="H28" i="17"/>
  <c r="K25" i="17"/>
  <c r="J25" i="17"/>
  <c r="H25" i="17"/>
  <c r="K24" i="17"/>
  <c r="J24" i="17"/>
  <c r="H24" i="17"/>
  <c r="K23" i="17"/>
  <c r="J23" i="17"/>
  <c r="H23" i="17"/>
  <c r="K22" i="17"/>
  <c r="J22" i="17"/>
  <c r="H22" i="17"/>
  <c r="K21" i="17"/>
  <c r="J21" i="17"/>
  <c r="H21" i="17"/>
  <c r="K20" i="17"/>
  <c r="J20" i="17"/>
  <c r="H20" i="17"/>
  <c r="K19" i="17"/>
  <c r="J19" i="17"/>
  <c r="H19" i="17"/>
  <c r="K18" i="17"/>
  <c r="J18" i="17"/>
  <c r="H18" i="17"/>
  <c r="K17" i="17"/>
  <c r="J17" i="17"/>
  <c r="H17" i="17"/>
  <c r="K16" i="17"/>
  <c r="J16" i="17"/>
  <c r="H16" i="17"/>
  <c r="K15" i="17"/>
  <c r="J15" i="17"/>
  <c r="H15" i="17"/>
  <c r="K14" i="17"/>
  <c r="J14" i="17"/>
  <c r="H14" i="17"/>
  <c r="R70" i="4"/>
  <c r="R69" i="4"/>
  <c r="R68" i="4"/>
  <c r="V68" i="4" s="1"/>
  <c r="R67" i="4"/>
  <c r="V67" i="4" s="1"/>
  <c r="R66" i="4"/>
  <c r="V66" i="4" s="1"/>
  <c r="R65" i="4"/>
  <c r="V65" i="4" s="1"/>
  <c r="R64" i="4"/>
  <c r="V64" i="4" s="1"/>
  <c r="R63" i="4"/>
  <c r="V63" i="4" s="1"/>
  <c r="R62" i="4"/>
  <c r="V62" i="4" s="1"/>
  <c r="R61" i="4"/>
  <c r="V61" i="4" s="1"/>
  <c r="R60" i="4"/>
  <c r="V60" i="4" s="1"/>
  <c r="R59" i="4"/>
  <c r="R58" i="4"/>
  <c r="R57" i="4"/>
  <c r="R56" i="4"/>
  <c r="R55" i="4"/>
  <c r="R54" i="4"/>
  <c r="R53" i="4"/>
  <c r="R52" i="4"/>
  <c r="R51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K30" i="4"/>
  <c r="J30" i="4"/>
  <c r="H30" i="4"/>
  <c r="K29" i="4"/>
  <c r="J29" i="4"/>
  <c r="H29" i="4"/>
  <c r="K28" i="4"/>
  <c r="J28" i="4"/>
  <c r="H28" i="4"/>
  <c r="K25" i="4"/>
  <c r="J25" i="4"/>
  <c r="H25" i="4"/>
  <c r="K24" i="4"/>
  <c r="J24" i="4"/>
  <c r="H24" i="4"/>
  <c r="K23" i="4"/>
  <c r="J23" i="4"/>
  <c r="H23" i="4"/>
  <c r="K22" i="4"/>
  <c r="J22" i="4"/>
  <c r="H22" i="4"/>
  <c r="H21" i="4"/>
  <c r="K20" i="4"/>
  <c r="J20" i="4"/>
  <c r="H20" i="4"/>
  <c r="K19" i="4"/>
  <c r="J19" i="4"/>
  <c r="H19" i="4"/>
  <c r="K17" i="4"/>
  <c r="J17" i="4"/>
  <c r="H17" i="4"/>
  <c r="K16" i="4"/>
  <c r="J16" i="4"/>
  <c r="H16" i="4"/>
  <c r="K15" i="4"/>
  <c r="J15" i="4"/>
  <c r="H15" i="4"/>
  <c r="K14" i="4"/>
  <c r="J14" i="4"/>
  <c r="H14" i="4"/>
  <c r="R70" i="5"/>
  <c r="R69" i="5"/>
  <c r="R68" i="5"/>
  <c r="V68" i="5" s="1"/>
  <c r="R67" i="5"/>
  <c r="V67" i="5" s="1"/>
  <c r="R66" i="5"/>
  <c r="V66" i="5" s="1"/>
  <c r="R65" i="5"/>
  <c r="V65" i="5" s="1"/>
  <c r="R64" i="5"/>
  <c r="V64" i="5" s="1"/>
  <c r="R63" i="5"/>
  <c r="V63" i="5" s="1"/>
  <c r="R62" i="5"/>
  <c r="V62" i="5" s="1"/>
  <c r="R61" i="5"/>
  <c r="V61" i="5" s="1"/>
  <c r="R60" i="5"/>
  <c r="V60" i="5" s="1"/>
  <c r="R59" i="5"/>
  <c r="R58" i="5"/>
  <c r="R57" i="5"/>
  <c r="R56" i="5"/>
  <c r="R55" i="5"/>
  <c r="R54" i="5"/>
  <c r="R53" i="5"/>
  <c r="R52" i="5"/>
  <c r="R51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K30" i="5"/>
  <c r="J30" i="5"/>
  <c r="H30" i="5"/>
  <c r="K29" i="5"/>
  <c r="J29" i="5"/>
  <c r="H29" i="5"/>
  <c r="K28" i="5"/>
  <c r="J28" i="5"/>
  <c r="H28" i="5"/>
  <c r="K25" i="5"/>
  <c r="J25" i="5"/>
  <c r="H25" i="5"/>
  <c r="K24" i="5"/>
  <c r="J24" i="5"/>
  <c r="H24" i="5"/>
  <c r="K23" i="5"/>
  <c r="J23" i="5"/>
  <c r="H23" i="5"/>
  <c r="K22" i="5"/>
  <c r="J22" i="5"/>
  <c r="H22" i="5"/>
  <c r="K19" i="5"/>
  <c r="J19" i="5"/>
  <c r="H19" i="5"/>
  <c r="K16" i="5"/>
  <c r="J16" i="5"/>
  <c r="H16" i="5"/>
  <c r="K15" i="5"/>
  <c r="J15" i="5"/>
  <c r="H15" i="5"/>
  <c r="K14" i="5"/>
  <c r="J14" i="5"/>
  <c r="H14" i="5"/>
  <c r="K30" i="24"/>
  <c r="J30" i="24"/>
  <c r="H30" i="24"/>
  <c r="K29" i="24"/>
  <c r="J29" i="24"/>
  <c r="H29" i="24"/>
  <c r="K28" i="24"/>
  <c r="J28" i="24"/>
  <c r="H28" i="24"/>
  <c r="K25" i="24"/>
  <c r="J25" i="24"/>
  <c r="H25" i="24"/>
  <c r="K24" i="24"/>
  <c r="J24" i="24"/>
  <c r="H24" i="24"/>
  <c r="K23" i="24"/>
  <c r="J23" i="24"/>
  <c r="H23" i="24"/>
  <c r="K22" i="24"/>
  <c r="J22" i="24"/>
  <c r="H22" i="24"/>
  <c r="K21" i="24"/>
  <c r="J21" i="24"/>
  <c r="H21" i="24"/>
  <c r="K20" i="24"/>
  <c r="J20" i="24"/>
  <c r="H20" i="24"/>
  <c r="K19" i="24"/>
  <c r="J19" i="24"/>
  <c r="H19" i="24"/>
  <c r="K18" i="24"/>
  <c r="J18" i="24"/>
  <c r="H18" i="24"/>
  <c r="K17" i="24"/>
  <c r="J17" i="24"/>
  <c r="H17" i="24"/>
  <c r="K16" i="24"/>
  <c r="J16" i="24"/>
  <c r="H16" i="24"/>
  <c r="K15" i="24"/>
  <c r="J15" i="24"/>
  <c r="H15" i="24"/>
  <c r="K14" i="24"/>
  <c r="J14" i="24"/>
  <c r="H14" i="24"/>
  <c r="R70" i="19"/>
  <c r="R69" i="19"/>
  <c r="R68" i="19"/>
  <c r="V68" i="19" s="1"/>
  <c r="R67" i="19"/>
  <c r="V67" i="19" s="1"/>
  <c r="R66" i="19"/>
  <c r="V66" i="19" s="1"/>
  <c r="R65" i="19"/>
  <c r="V65" i="19" s="1"/>
  <c r="R64" i="19"/>
  <c r="V64" i="19" s="1"/>
  <c r="R63" i="19"/>
  <c r="V63" i="19" s="1"/>
  <c r="R62" i="19"/>
  <c r="V62" i="19" s="1"/>
  <c r="R61" i="19"/>
  <c r="V61" i="19" s="1"/>
  <c r="R60" i="19"/>
  <c r="V60" i="19" s="1"/>
  <c r="R59" i="19"/>
  <c r="R58" i="19"/>
  <c r="R57" i="19"/>
  <c r="R56" i="19"/>
  <c r="R55" i="19"/>
  <c r="R54" i="19"/>
  <c r="R53" i="19"/>
  <c r="R52" i="19"/>
  <c r="R51" i="19"/>
  <c r="R49" i="19"/>
  <c r="R48" i="19"/>
  <c r="R47" i="19"/>
  <c r="R46" i="19"/>
  <c r="R45" i="19"/>
  <c r="R44" i="19"/>
  <c r="R43" i="19"/>
  <c r="R42" i="19"/>
  <c r="R41" i="19"/>
  <c r="R40" i="19"/>
  <c r="R39" i="19"/>
  <c r="R38" i="19"/>
  <c r="R37" i="19"/>
  <c r="R36" i="19"/>
  <c r="R35" i="19"/>
  <c r="R34" i="19"/>
  <c r="R33" i="19"/>
  <c r="K30" i="19"/>
  <c r="J30" i="19"/>
  <c r="H30" i="19"/>
  <c r="K29" i="19"/>
  <c r="J29" i="19"/>
  <c r="H29" i="19"/>
  <c r="K28" i="19"/>
  <c r="J28" i="19"/>
  <c r="H28" i="19"/>
  <c r="K25" i="19"/>
  <c r="J25" i="19"/>
  <c r="H25" i="19"/>
  <c r="K24" i="19"/>
  <c r="J24" i="19"/>
  <c r="H24" i="19"/>
  <c r="K23" i="19"/>
  <c r="J23" i="19"/>
  <c r="H23" i="19"/>
  <c r="K22" i="19"/>
  <c r="J22" i="19"/>
  <c r="H22" i="19"/>
  <c r="K20" i="19"/>
  <c r="J20" i="19"/>
  <c r="H20" i="19"/>
  <c r="K19" i="19"/>
  <c r="J19" i="19"/>
  <c r="H19" i="19"/>
  <c r="K17" i="19"/>
  <c r="J17" i="19"/>
  <c r="H17" i="19"/>
  <c r="K16" i="19"/>
  <c r="J16" i="19"/>
  <c r="H16" i="19"/>
  <c r="K15" i="19"/>
  <c r="J15" i="19"/>
  <c r="H15" i="19"/>
  <c r="K14" i="19"/>
  <c r="J14" i="19"/>
  <c r="H14" i="19"/>
  <c r="R70" i="13"/>
  <c r="R69" i="13"/>
  <c r="R68" i="13"/>
  <c r="V68" i="13" s="1"/>
  <c r="R67" i="13"/>
  <c r="V67" i="13" s="1"/>
  <c r="R66" i="13"/>
  <c r="V66" i="13" s="1"/>
  <c r="R65" i="13"/>
  <c r="V65" i="13" s="1"/>
  <c r="R64" i="13"/>
  <c r="V64" i="13" s="1"/>
  <c r="R63" i="13"/>
  <c r="V63" i="13" s="1"/>
  <c r="R62" i="13"/>
  <c r="V62" i="13" s="1"/>
  <c r="R61" i="13"/>
  <c r="V61" i="13" s="1"/>
  <c r="R60" i="13"/>
  <c r="V60" i="13" s="1"/>
  <c r="R59" i="13"/>
  <c r="R58" i="13"/>
  <c r="R57" i="13"/>
  <c r="R56" i="13"/>
  <c r="R55" i="13"/>
  <c r="R54" i="13"/>
  <c r="R53" i="13"/>
  <c r="R52" i="13"/>
  <c r="R51" i="13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K30" i="13"/>
  <c r="J30" i="13"/>
  <c r="H30" i="13"/>
  <c r="K29" i="13"/>
  <c r="J29" i="13"/>
  <c r="H29" i="13"/>
  <c r="K28" i="13"/>
  <c r="J28" i="13"/>
  <c r="H28" i="13"/>
  <c r="K25" i="13"/>
  <c r="J25" i="13"/>
  <c r="H25" i="13"/>
  <c r="K24" i="13"/>
  <c r="J24" i="13"/>
  <c r="H24" i="13"/>
  <c r="K23" i="13"/>
  <c r="J23" i="13"/>
  <c r="H23" i="13"/>
  <c r="K22" i="13"/>
  <c r="J22" i="13"/>
  <c r="H22" i="13"/>
  <c r="K21" i="13"/>
  <c r="J21" i="13"/>
  <c r="H21" i="13"/>
  <c r="K20" i="13"/>
  <c r="J20" i="13"/>
  <c r="H20" i="13"/>
  <c r="K19" i="13"/>
  <c r="J19" i="13"/>
  <c r="H19" i="13"/>
  <c r="K18" i="13"/>
  <c r="J18" i="13"/>
  <c r="H18" i="13"/>
  <c r="K17" i="13"/>
  <c r="J17" i="13"/>
  <c r="H17" i="13"/>
  <c r="K16" i="13"/>
  <c r="J16" i="13"/>
  <c r="H16" i="13"/>
  <c r="K15" i="13"/>
  <c r="J15" i="13"/>
  <c r="H15" i="13"/>
  <c r="K14" i="13"/>
  <c r="J14" i="13"/>
  <c r="H14" i="13"/>
  <c r="R57" i="20"/>
  <c r="R56" i="20"/>
  <c r="R55" i="20"/>
  <c r="V55" i="20" s="1"/>
  <c r="R54" i="20"/>
  <c r="V54" i="20" s="1"/>
  <c r="R53" i="20"/>
  <c r="V53" i="20" s="1"/>
  <c r="R52" i="20"/>
  <c r="V52" i="20" s="1"/>
  <c r="R51" i="20"/>
  <c r="V51" i="20" s="1"/>
  <c r="R50" i="20"/>
  <c r="V50" i="20" s="1"/>
  <c r="R49" i="20"/>
  <c r="V49" i="20" s="1"/>
  <c r="R48" i="20"/>
  <c r="V48" i="20" s="1"/>
  <c r="R47" i="20"/>
  <c r="V47" i="20" s="1"/>
  <c r="R46" i="20"/>
  <c r="R45" i="20"/>
  <c r="R44" i="20"/>
  <c r="R43" i="20"/>
  <c r="R42" i="20"/>
  <c r="R41" i="20"/>
  <c r="R40" i="20"/>
  <c r="R39" i="20"/>
  <c r="R38" i="20"/>
  <c r="R36" i="20"/>
  <c r="R35" i="20"/>
  <c r="R34" i="20"/>
  <c r="R33" i="20"/>
  <c r="K30" i="20"/>
  <c r="J30" i="20"/>
  <c r="H30" i="20"/>
  <c r="K29" i="20"/>
  <c r="J29" i="20"/>
  <c r="H29" i="20"/>
  <c r="K28" i="20"/>
  <c r="J28" i="20"/>
  <c r="H28" i="20"/>
  <c r="K25" i="20"/>
  <c r="J25" i="20"/>
  <c r="H25" i="20"/>
  <c r="K24" i="20"/>
  <c r="J24" i="20"/>
  <c r="H24" i="20"/>
  <c r="K23" i="20"/>
  <c r="J23" i="20"/>
  <c r="H23" i="20"/>
  <c r="K22" i="20"/>
  <c r="J22" i="20"/>
  <c r="H22" i="20"/>
  <c r="K19" i="20"/>
  <c r="J19" i="20"/>
  <c r="H19" i="20"/>
  <c r="K16" i="20"/>
  <c r="J16" i="20"/>
  <c r="H16" i="20"/>
  <c r="K15" i="20"/>
  <c r="J15" i="20"/>
  <c r="H15" i="20"/>
  <c r="K14" i="20"/>
  <c r="J14" i="20"/>
  <c r="H14" i="20"/>
  <c r="R51" i="25"/>
  <c r="R50" i="25"/>
  <c r="R49" i="25"/>
  <c r="V49" i="25" s="1"/>
  <c r="R48" i="25"/>
  <c r="V48" i="25" s="1"/>
  <c r="R47" i="25"/>
  <c r="V47" i="25" s="1"/>
  <c r="R46" i="25"/>
  <c r="V46" i="25" s="1"/>
  <c r="R45" i="25"/>
  <c r="V45" i="25" s="1"/>
  <c r="R44" i="25"/>
  <c r="V44" i="25" s="1"/>
  <c r="R43" i="25"/>
  <c r="V43" i="25" s="1"/>
  <c r="R42" i="25"/>
  <c r="V42" i="25" s="1"/>
  <c r="R41" i="25"/>
  <c r="V41" i="25" s="1"/>
  <c r="R40" i="25"/>
  <c r="R39" i="25"/>
  <c r="R38" i="25"/>
  <c r="R37" i="25"/>
  <c r="R36" i="25"/>
  <c r="R35" i="25"/>
  <c r="R34" i="25"/>
  <c r="R33" i="25"/>
  <c r="R32" i="25"/>
  <c r="R30" i="25"/>
  <c r="R29" i="25"/>
  <c r="R28" i="25"/>
  <c r="R27" i="25"/>
  <c r="R26" i="25"/>
  <c r="R25" i="25"/>
  <c r="R24" i="25"/>
  <c r="R23" i="25"/>
  <c r="R22" i="25"/>
  <c r="R21" i="25"/>
  <c r="R20" i="25"/>
  <c r="R19" i="25"/>
  <c r="R18" i="25"/>
  <c r="R17" i="25"/>
  <c r="R16" i="25"/>
  <c r="R15" i="25"/>
  <c r="R14" i="25"/>
  <c r="K22" i="29"/>
  <c r="J22" i="29"/>
  <c r="H22" i="29"/>
  <c r="K20" i="29"/>
  <c r="J20" i="29"/>
  <c r="H20" i="29"/>
  <c r="K19" i="29"/>
  <c r="J19" i="29"/>
  <c r="H19" i="29"/>
  <c r="K17" i="29"/>
  <c r="J17" i="29"/>
  <c r="H17" i="29"/>
  <c r="K16" i="29"/>
  <c r="J16" i="29"/>
  <c r="H16" i="29"/>
  <c r="K15" i="29"/>
  <c r="J15" i="29"/>
  <c r="H15" i="29"/>
  <c r="K14" i="29"/>
  <c r="J14" i="29"/>
  <c r="H14" i="29"/>
  <c r="R70" i="7" l="1"/>
  <c r="R69" i="7"/>
  <c r="R68" i="7"/>
  <c r="V68" i="7" s="1"/>
  <c r="R67" i="7"/>
  <c r="V67" i="7" s="1"/>
  <c r="R66" i="7"/>
  <c r="V66" i="7" s="1"/>
  <c r="R65" i="7"/>
  <c r="V65" i="7" s="1"/>
  <c r="R64" i="7"/>
  <c r="V64" i="7" s="1"/>
  <c r="R63" i="7"/>
  <c r="V63" i="7" s="1"/>
  <c r="R62" i="7"/>
  <c r="V62" i="7" s="1"/>
  <c r="R61" i="7"/>
  <c r="V61" i="7" s="1"/>
  <c r="R60" i="7"/>
  <c r="V60" i="7" s="1"/>
  <c r="R59" i="7"/>
  <c r="R58" i="7"/>
  <c r="R57" i="7"/>
  <c r="R56" i="7"/>
  <c r="R55" i="7"/>
  <c r="R54" i="7"/>
  <c r="R53" i="7"/>
  <c r="R52" i="7"/>
  <c r="R51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K30" i="7"/>
  <c r="J30" i="7"/>
  <c r="H30" i="7"/>
  <c r="K29" i="7"/>
  <c r="J29" i="7"/>
  <c r="H29" i="7"/>
  <c r="K28" i="7"/>
  <c r="J28" i="7"/>
  <c r="H28" i="7"/>
  <c r="K25" i="7"/>
  <c r="J25" i="7"/>
  <c r="H25" i="7"/>
  <c r="K24" i="7"/>
  <c r="J24" i="7"/>
  <c r="H24" i="7"/>
  <c r="K23" i="7"/>
  <c r="J23" i="7"/>
  <c r="H23" i="7"/>
  <c r="K22" i="7"/>
  <c r="J22" i="7"/>
  <c r="H22" i="7"/>
  <c r="K20" i="7"/>
  <c r="J20" i="7"/>
  <c r="H20" i="7"/>
  <c r="K19" i="7"/>
  <c r="J19" i="7"/>
  <c r="H19" i="7"/>
  <c r="K17" i="7"/>
  <c r="J17" i="7"/>
  <c r="H17" i="7"/>
  <c r="K16" i="7"/>
  <c r="J16" i="7"/>
  <c r="H16" i="7"/>
  <c r="K15" i="7"/>
  <c r="J15" i="7"/>
  <c r="H15" i="7"/>
  <c r="K14" i="7"/>
  <c r="J14" i="7"/>
  <c r="H14" i="7"/>
</calcChain>
</file>

<file path=xl/sharedStrings.xml><?xml version="1.0" encoding="utf-8"?>
<sst xmlns="http://schemas.openxmlformats.org/spreadsheetml/2006/main" count="9874" uniqueCount="137">
  <si>
    <t>µ</t>
  </si>
  <si>
    <t>Monster</t>
  </si>
  <si>
    <t>Nr.</t>
  </si>
  <si>
    <t>parameter</t>
  </si>
  <si>
    <t>eenheid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</si>
  <si>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</si>
  <si>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</si>
  <si>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</si>
  <si>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</si>
  <si>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</si>
  <si>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</si>
  <si>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</si>
  <si>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>stap 3</t>
  </si>
  <si>
    <t>gas</t>
  </si>
  <si>
    <t>CO2</t>
  </si>
  <si>
    <t>vol%</t>
  </si>
  <si>
    <t>stap 2</t>
  </si>
  <si>
    <t>stap 9</t>
  </si>
  <si>
    <t>O2</t>
  </si>
  <si>
    <t>stap 8</t>
  </si>
  <si>
    <t>stap 7</t>
  </si>
  <si>
    <t>stap 5</t>
  </si>
  <si>
    <t>stap 1</t>
  </si>
  <si>
    <t>NOx (uitgedrukt als NO2)</t>
  </si>
  <si>
    <t>mg/Nm³</t>
  </si>
  <si>
    <t>stap 6</t>
  </si>
  <si>
    <t>SO2</t>
  </si>
  <si>
    <t>stap 4</t>
  </si>
  <si>
    <t>CO</t>
  </si>
  <si>
    <t xml:space="preserve"> stap13</t>
  </si>
  <si>
    <t>TOC</t>
  </si>
  <si>
    <t>mgC/Nm³</t>
  </si>
  <si>
    <t xml:space="preserve"> stap12</t>
  </si>
  <si>
    <t xml:space="preserve"> stap11</t>
  </si>
  <si>
    <t xml:space="preserve"> stap10</t>
  </si>
  <si>
    <t xml:space="preserve"> stap9</t>
  </si>
  <si>
    <t xml:space="preserve"> stap8</t>
  </si>
  <si>
    <t xml:space="preserve"> stap7</t>
  </si>
  <si>
    <t xml:space="preserve"> stap6</t>
  </si>
  <si>
    <t xml:space="preserve"> stap5</t>
  </si>
  <si>
    <t xml:space="preserve"> stap4</t>
  </si>
  <si>
    <t xml:space="preserve"> stap3</t>
  </si>
  <si>
    <t xml:space="preserve"> stap2</t>
  </si>
  <si>
    <t xml:space="preserve"> stap1</t>
  </si>
  <si>
    <t>stof</t>
  </si>
  <si>
    <t>massatoename</t>
  </si>
  <si>
    <t>mg</t>
  </si>
  <si>
    <t>stof hoge conc 1e set filter 3</t>
  </si>
  <si>
    <t>stof hoge conc 1e set filter 2</t>
  </si>
  <si>
    <t>stof hoge conc 1e set filter 1</t>
  </si>
  <si>
    <t>stof lage conc 1e set filter 3</t>
  </si>
  <si>
    <t>stof lage conc 1e set filter 2</t>
  </si>
  <si>
    <t>stof lage conc 1e set filter 1</t>
  </si>
  <si>
    <t>Waterdampgehalte</t>
  </si>
  <si>
    <t>vol % in natte gas</t>
  </si>
  <si>
    <t>Snelheid hoog-3</t>
  </si>
  <si>
    <t>m/s</t>
  </si>
  <si>
    <t>Snelheid hoog-2</t>
  </si>
  <si>
    <t>Snelheid hoog-1</t>
  </si>
  <si>
    <t>Snelheid laag-3</t>
  </si>
  <si>
    <t>Snelheid laag-2</t>
  </si>
  <si>
    <t>Snelheid laag-1</t>
  </si>
  <si>
    <t>zand</t>
  </si>
  <si>
    <t>Temperatuur</t>
  </si>
  <si>
    <t>°C</t>
  </si>
  <si>
    <t>Volume</t>
  </si>
  <si>
    <t>Nl dr</t>
  </si>
  <si>
    <t>Referentie-
waarde</t>
  </si>
  <si>
    <t>INFORMATIEVE STATISTISCHE VERWERKING</t>
  </si>
  <si>
    <t>Versie : 1</t>
  </si>
  <si>
    <t>% Afwijking
of Abs afwijking</t>
  </si>
  <si>
    <t>EVALUATIE TOV REFERENTIEWAARDE</t>
  </si>
  <si>
    <t>stof lage conc 1e set filter 4</t>
  </si>
  <si>
    <t>stof lage conc 1e set filter 5</t>
  </si>
  <si>
    <t>stof hoge conc 1e set filter 4</t>
  </si>
  <si>
    <t>stof hoge conc 1e set filter 5</t>
  </si>
  <si>
    <t>1</t>
  </si>
  <si>
    <t>&lt;1</t>
  </si>
  <si>
    <t>&lt;0,3</t>
  </si>
  <si>
    <t>&lt; 1</t>
  </si>
  <si>
    <t>&lt;0,5</t>
  </si>
  <si>
    <t>&lt;2</t>
  </si>
  <si>
    <t>&lt;0,2</t>
  </si>
  <si>
    <t>2</t>
  </si>
  <si>
    <t xml:space="preserve">&lt; 0,5 </t>
  </si>
  <si>
    <t>&lt;0,1</t>
  </si>
  <si>
    <t>0,15</t>
  </si>
  <si>
    <t>47,4</t>
  </si>
  <si>
    <t>63,3</t>
  </si>
  <si>
    <t>5,77</t>
  </si>
  <si>
    <t>6,93</t>
  </si>
  <si>
    <t>8,00</t>
  </si>
  <si>
    <t>31,5</t>
  </si>
  <si>
    <t>24,1</t>
  </si>
  <si>
    <t>38,1</t>
  </si>
  <si>
    <t>119</t>
  </si>
  <si>
    <t>102</t>
  </si>
  <si>
    <t>78,4</t>
  </si>
  <si>
    <t>47,6</t>
  </si>
  <si>
    <t>47,58</t>
  </si>
  <si>
    <t>1,484</t>
  </si>
  <si>
    <t>63,39</t>
  </si>
  <si>
    <t>1,858</t>
  </si>
  <si>
    <t>86,24</t>
  </si>
  <si>
    <t>2,738</t>
  </si>
  <si>
    <t>47,77</t>
  </si>
  <si>
    <t>1,855</t>
  </si>
  <si>
    <t>66,64</t>
  </si>
  <si>
    <t>2,448</t>
  </si>
  <si>
    <t>66,67</t>
  </si>
  <si>
    <t>2,667</t>
  </si>
  <si>
    <t>108,8</t>
  </si>
  <si>
    <t>2,746</t>
  </si>
  <si>
    <t>77,19</t>
  </si>
  <si>
    <t>5,474</t>
  </si>
  <si>
    <t>68,54</t>
  </si>
  <si>
    <t>4,342</t>
  </si>
  <si>
    <t>57,93</t>
  </si>
  <si>
    <t>4,554</t>
  </si>
  <si>
    <t>88,22</t>
  </si>
  <si>
    <t>4,794</t>
  </si>
  <si>
    <t>87,62</t>
  </si>
  <si>
    <t>4,83</t>
  </si>
  <si>
    <t>61,44</t>
  </si>
  <si>
    <t>6,601</t>
  </si>
  <si>
    <t>141,7</t>
  </si>
  <si>
    <t>5,611</t>
  </si>
  <si>
    <t>174,9</t>
  </si>
  <si>
    <t>5,178</t>
  </si>
  <si>
    <t>70,16</t>
  </si>
  <si>
    <t>2,987</t>
  </si>
  <si>
    <t>69,76</t>
  </si>
  <si>
    <t>2,764</t>
  </si>
  <si>
    <t>85,88</t>
  </si>
  <si>
    <t>3,72</t>
  </si>
  <si>
    <t>0,118</t>
  </si>
  <si>
    <t>Rapportnr. :  2018-MRG-R-1780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</si>
</sst>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\ _B_F_-;\-* #,##0.00\ _B_F_-;_-* &quot;-&quot;??\ _B_F_-;_-@_-"/>
    <numFmt numFmtId="165" formatCode="0.00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A5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2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5" fillId="0" borderId="0" xfId="16" applyFill="1" applyBorder="1" applyAlignment="1" applyProtection="1">
      <protection hidden="1"/>
    </xf>
    <xf numFmtId="0" fontId="11" fillId="0" borderId="0" xfId="0" applyFon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7" fillId="3" borderId="14" xfId="0" applyFont="1" applyFill="1" applyBorder="1" applyAlignment="1" applyProtection="1">
      <alignment horizontal="center"/>
      <protection hidden="1"/>
    </xf>
    <xf numFmtId="0" fontId="7" fillId="3" borderId="15" xfId="0" applyFont="1" applyFill="1" applyBorder="1" applyAlignment="1" applyProtection="1">
      <alignment horizontal="center"/>
      <protection hidden="1"/>
    </xf>
    <xf numFmtId="0" fontId="7" fillId="3" borderId="16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2" fillId="3" borderId="20" xfId="0" applyFont="1" applyFill="1" applyBorder="1" applyAlignment="1" applyProtection="1">
      <alignment horizontal="left"/>
      <protection hidden="1"/>
    </xf>
    <xf numFmtId="0" fontId="12" fillId="3" borderId="0" xfId="0" applyFont="1" applyFill="1" applyBorder="1" applyAlignment="1" applyProtection="1">
      <alignment horizontal="left"/>
      <protection hidden="1"/>
    </xf>
    <xf numFmtId="14" fontId="12" fillId="3" borderId="0" xfId="0" applyNumberFormat="1" applyFont="1" applyFill="1" applyBorder="1" applyAlignment="1" applyProtection="1">
      <alignment horizontal="left"/>
      <protection hidden="1"/>
    </xf>
    <xf numFmtId="0" fontId="14" fillId="3" borderId="0" xfId="0" applyFont="1" applyFill="1" applyBorder="1" applyAlignment="1" applyProtection="1">
      <alignment horizontal="left"/>
      <protection hidden="1"/>
    </xf>
    <xf numFmtId="2" fontId="12" fillId="3" borderId="0" xfId="0" applyNumberFormat="1" applyFont="1" applyFill="1" applyBorder="1" applyAlignment="1" applyProtection="1">
      <alignment horizontal="left"/>
      <protection hidden="1"/>
    </xf>
    <xf numFmtId="0" fontId="12" fillId="3" borderId="21" xfId="0" applyFont="1" applyFill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3" borderId="17" xfId="0" applyFont="1" applyFill="1" applyBorder="1" applyAlignment="1" applyProtection="1">
      <alignment horizontal="left"/>
      <protection hidden="1"/>
    </xf>
    <xf numFmtId="0" fontId="12" fillId="3" borderId="18" xfId="0" applyFont="1" applyFill="1" applyBorder="1" applyAlignment="1" applyProtection="1">
      <alignment horizontal="left"/>
      <protection hidden="1"/>
    </xf>
    <xf numFmtId="0" fontId="14" fillId="3" borderId="18" xfId="0" applyFont="1" applyFill="1" applyBorder="1" applyAlignment="1" applyProtection="1">
      <alignment horizontal="left"/>
      <protection hidden="1"/>
    </xf>
    <xf numFmtId="2" fontId="12" fillId="3" borderId="18" xfId="0" applyNumberFormat="1" applyFont="1" applyFill="1" applyBorder="1" applyAlignment="1" applyProtection="1">
      <alignment horizontal="left"/>
      <protection hidden="1"/>
    </xf>
    <xf numFmtId="0" fontId="12" fillId="3" borderId="19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2" fontId="0" fillId="0" borderId="0" xfId="0" applyNumberFormat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2" xfId="0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11" fillId="0" borderId="12" xfId="0" applyFont="1" applyFill="1" applyBorder="1" applyAlignment="1" applyProtection="1">
      <alignment horizontal="left"/>
      <protection hidden="1"/>
    </xf>
    <xf numFmtId="2" fontId="0" fillId="0" borderId="12" xfId="0" applyNumberForma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2" fontId="0" fillId="0" borderId="0" xfId="0" applyNumberFormat="1" applyBorder="1" applyProtection="1"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2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2" xfId="0" applyNumberFormat="1" applyFont="1" applyFill="1" applyBorder="1" applyAlignment="1" applyProtection="1">
      <alignment horizontal="center" vertical="center"/>
      <protection hidden="1"/>
    </xf>
    <xf numFmtId="49" fontId="0" fillId="0" borderId="6" xfId="0" applyNumberFormat="1" applyFill="1" applyBorder="1" applyProtection="1">
      <protection hidden="1"/>
    </xf>
    <xf numFmtId="49" fontId="0" fillId="0" borderId="23" xfId="0" applyNumberFormat="1" applyFill="1" applyBorder="1" applyAlignment="1" applyProtection="1">
      <alignment horizontal="center"/>
      <protection hidden="1"/>
    </xf>
    <xf numFmtId="49" fontId="0" fillId="0" borderId="7" xfId="0" applyNumberFormat="1" applyFont="1" applyFill="1" applyBorder="1" applyAlignment="1" applyProtection="1">
      <alignment horizontal="left"/>
      <protection hidden="1"/>
    </xf>
    <xf numFmtId="49" fontId="0" fillId="0" borderId="4" xfId="0" applyNumberFormat="1" applyFont="1" applyFill="1" applyBorder="1" applyAlignment="1" applyProtection="1">
      <alignment horizontal="center"/>
      <protection hidden="1"/>
    </xf>
    <xf numFmtId="49" fontId="11" fillId="0" borderId="4" xfId="0" applyNumberFormat="1" applyFont="1" applyFill="1" applyBorder="1" applyAlignment="1" applyProtection="1">
      <alignment horizontal="center"/>
      <protection hidden="1"/>
    </xf>
    <xf numFmtId="2" fontId="0" fillId="0" borderId="4" xfId="0" applyNumberFormat="1" applyFont="1" applyFill="1" applyBorder="1" applyAlignment="1" applyProtection="1">
      <alignment horizontal="center"/>
      <protection hidden="1"/>
    </xf>
    <xf numFmtId="49" fontId="0" fillId="0" borderId="7" xfId="0" applyNumberFormat="1" applyFont="1" applyFill="1" applyBorder="1" applyAlignment="1" applyProtection="1">
      <alignment horizontal="center"/>
      <protection hidden="1"/>
    </xf>
    <xf numFmtId="49" fontId="0" fillId="0" borderId="5" xfId="0" applyNumberFormat="1" applyFont="1" applyFill="1" applyBorder="1" applyAlignment="1" applyProtection="1">
      <alignment horizontal="center"/>
      <protection hidden="1"/>
    </xf>
    <xf numFmtId="49" fontId="0" fillId="0" borderId="7" xfId="0" applyNumberFormat="1" applyFill="1" applyBorder="1" applyAlignment="1" applyProtection="1">
      <alignment horizontal="center"/>
      <protection hidden="1"/>
    </xf>
    <xf numFmtId="49" fontId="11" fillId="0" borderId="7" xfId="0" applyNumberFormat="1" applyFont="1" applyFill="1" applyBorder="1" applyAlignment="1" applyProtection="1">
      <alignment horizontal="center"/>
      <protection hidden="1"/>
    </xf>
    <xf numFmtId="2" fontId="0" fillId="0" borderId="7" xfId="0" applyNumberFormat="1" applyFont="1" applyFill="1" applyBorder="1" applyAlignment="1" applyProtection="1">
      <alignment horizontal="center"/>
      <protection hidden="1"/>
    </xf>
    <xf numFmtId="49" fontId="0" fillId="0" borderId="22" xfId="0" applyNumberFormat="1" applyFont="1" applyFill="1" applyBorder="1" applyAlignment="1" applyProtection="1">
      <alignment horizontal="center"/>
      <protection hidden="1"/>
    </xf>
    <xf numFmtId="49" fontId="0" fillId="6" borderId="6" xfId="0" applyNumberFormat="1" applyFill="1" applyBorder="1" applyProtection="1">
      <protection hidden="1"/>
    </xf>
    <xf numFmtId="49" fontId="0" fillId="6" borderId="23" xfId="0" applyNumberFormat="1" applyFill="1" applyBorder="1" applyAlignment="1" applyProtection="1">
      <alignment horizontal="center"/>
      <protection hidden="1"/>
    </xf>
    <xf numFmtId="49" fontId="0" fillId="6" borderId="7" xfId="0" applyNumberFormat="1" applyFont="1" applyFill="1" applyBorder="1" applyAlignment="1" applyProtection="1">
      <alignment horizontal="left"/>
      <protection hidden="1"/>
    </xf>
    <xf numFmtId="49" fontId="0" fillId="6" borderId="7" xfId="0" applyNumberFormat="1" applyFont="1" applyFill="1" applyBorder="1" applyAlignment="1" applyProtection="1">
      <alignment horizontal="center"/>
      <protection hidden="1"/>
    </xf>
    <xf numFmtId="2" fontId="11" fillId="6" borderId="7" xfId="0" applyNumberFormat="1" applyFont="1" applyFill="1" applyBorder="1" applyAlignment="1" applyProtection="1">
      <alignment horizontal="center"/>
      <protection hidden="1"/>
    </xf>
    <xf numFmtId="2" fontId="0" fillId="6" borderId="7" xfId="0" applyNumberFormat="1" applyFont="1" applyFill="1" applyBorder="1" applyAlignment="1" applyProtection="1">
      <alignment horizontal="center"/>
      <protection hidden="1"/>
    </xf>
    <xf numFmtId="1" fontId="0" fillId="6" borderId="7" xfId="120" applyNumberFormat="1" applyFont="1" applyFill="1" applyBorder="1" applyAlignment="1" applyProtection="1">
      <alignment horizontal="center"/>
      <protection hidden="1"/>
    </xf>
    <xf numFmtId="2" fontId="13" fillId="4" borderId="22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49" fontId="0" fillId="6" borderId="22" xfId="0" applyNumberFormat="1" applyFont="1" applyFill="1" applyBorder="1" applyAlignment="1" applyProtection="1">
      <alignment horizontal="center"/>
      <protection hidden="1"/>
    </xf>
    <xf numFmtId="2" fontId="0" fillId="6" borderId="7" xfId="120" applyNumberFormat="1" applyFont="1" applyFill="1" applyBorder="1" applyAlignment="1" applyProtection="1">
      <alignment horizontal="center"/>
      <protection hidden="1"/>
    </xf>
    <xf numFmtId="2" fontId="13" fillId="6" borderId="22" xfId="0" applyNumberFormat="1" applyFont="1" applyFill="1" applyBorder="1" applyAlignment="1" applyProtection="1">
      <alignment horizontal="center"/>
      <protection hidden="1"/>
    </xf>
    <xf numFmtId="2" fontId="11" fillId="0" borderId="7" xfId="0" applyNumberFormat="1" applyFont="1" applyFill="1" applyBorder="1" applyAlignment="1" applyProtection="1">
      <alignment horizontal="center"/>
      <protection hidden="1"/>
    </xf>
    <xf numFmtId="1" fontId="0" fillId="0" borderId="7" xfId="120" applyNumberFormat="1" applyFont="1" applyFill="1" applyBorder="1" applyAlignment="1" applyProtection="1">
      <alignment horizontal="center"/>
      <protection hidden="1"/>
    </xf>
    <xf numFmtId="1" fontId="0" fillId="0" borderId="7" xfId="0" applyNumberFormat="1" applyFont="1" applyFill="1" applyBorder="1" applyAlignment="1" applyProtection="1">
      <alignment horizontal="center"/>
      <protection hidden="1"/>
    </xf>
    <xf numFmtId="49" fontId="11" fillId="6" borderId="7" xfId="0" applyNumberFormat="1" applyFont="1" applyFill="1" applyBorder="1" applyAlignment="1" applyProtection="1">
      <alignment horizontal="center"/>
      <protection hidden="1"/>
    </xf>
    <xf numFmtId="1" fontId="0" fillId="6" borderId="7" xfId="0" applyNumberFormat="1" applyFont="1" applyFill="1" applyBorder="1" applyAlignment="1" applyProtection="1">
      <alignment horizontal="center"/>
      <protection hidden="1"/>
    </xf>
    <xf numFmtId="2" fontId="0" fillId="4" borderId="22" xfId="0" applyNumberFormat="1" applyFont="1" applyFill="1" applyBorder="1" applyAlignment="1" applyProtection="1">
      <alignment horizontal="center"/>
      <protection hidden="1"/>
    </xf>
    <xf numFmtId="49" fontId="0" fillId="6" borderId="7" xfId="0" applyNumberFormat="1" applyFill="1" applyBorder="1" applyAlignment="1" applyProtection="1">
      <alignment horizontal="center"/>
      <protection hidden="1"/>
    </xf>
    <xf numFmtId="166" fontId="11" fillId="6" borderId="7" xfId="0" applyNumberFormat="1" applyFont="1" applyFill="1" applyBorder="1" applyAlignment="1" applyProtection="1">
      <alignment horizontal="center"/>
      <protection hidden="1"/>
    </xf>
    <xf numFmtId="49" fontId="0" fillId="4" borderId="22" xfId="0" applyNumberFormat="1" applyFont="1" applyFill="1" applyBorder="1" applyAlignment="1" applyProtection="1">
      <alignment horizontal="center"/>
      <protection hidden="1"/>
    </xf>
    <xf numFmtId="1" fontId="0" fillId="6" borderId="23" xfId="0" applyNumberFormat="1" applyFont="1" applyFill="1" applyBorder="1" applyAlignment="1" applyProtection="1">
      <alignment horizontal="center"/>
      <protection hidden="1"/>
    </xf>
    <xf numFmtId="1" fontId="11" fillId="6" borderId="7" xfId="0" applyNumberFormat="1" applyFont="1" applyFill="1" applyBorder="1" applyAlignment="1" applyProtection="1">
      <alignment horizontal="center"/>
      <protection hidden="1"/>
    </xf>
    <xf numFmtId="166" fontId="0" fillId="0" borderId="7" xfId="0" applyNumberFormat="1" applyFont="1" applyFill="1" applyBorder="1" applyAlignment="1" applyProtection="1">
      <alignment horizontal="center"/>
      <protection hidden="1"/>
    </xf>
    <xf numFmtId="1" fontId="0" fillId="0" borderId="23" xfId="0" applyNumberFormat="1" applyFont="1" applyFill="1" applyBorder="1" applyAlignment="1" applyProtection="1">
      <alignment horizontal="center"/>
      <protection hidden="1"/>
    </xf>
    <xf numFmtId="2" fontId="0" fillId="0" borderId="23" xfId="0" applyNumberFormat="1" applyFont="1" applyFill="1" applyBorder="1" applyAlignment="1" applyProtection="1">
      <alignment horizontal="center"/>
      <protection hidden="1"/>
    </xf>
    <xf numFmtId="165" fontId="0" fillId="0" borderId="7" xfId="0" applyNumberFormat="1" applyFont="1" applyFill="1" applyBorder="1" applyAlignment="1" applyProtection="1">
      <alignment horizontal="center"/>
      <protection hidden="1"/>
    </xf>
    <xf numFmtId="49" fontId="11" fillId="0" borderId="6" xfId="0" applyNumberFormat="1" applyFont="1" applyFill="1" applyBorder="1" applyProtection="1">
      <protection hidden="1"/>
    </xf>
    <xf numFmtId="49" fontId="11" fillId="0" borderId="23" xfId="0" applyNumberFormat="1" applyFont="1" applyFill="1" applyBorder="1" applyAlignment="1" applyProtection="1">
      <alignment horizontal="center"/>
      <protection hidden="1"/>
    </xf>
    <xf numFmtId="49" fontId="11" fillId="0" borderId="7" xfId="0" applyNumberFormat="1" applyFont="1" applyFill="1" applyBorder="1" applyAlignment="1" applyProtection="1">
      <alignment horizontal="left"/>
      <protection hidden="1"/>
    </xf>
    <xf numFmtId="1" fontId="11" fillId="0" borderId="7" xfId="0" applyNumberFormat="1" applyFont="1" applyFill="1" applyBorder="1" applyAlignment="1" applyProtection="1">
      <alignment horizontal="center"/>
      <protection hidden="1"/>
    </xf>
    <xf numFmtId="49" fontId="11" fillId="0" borderId="8" xfId="0" applyNumberFormat="1" applyFont="1" applyFill="1" applyBorder="1" applyProtection="1">
      <protection hidden="1"/>
    </xf>
    <xf numFmtId="49" fontId="11" fillId="0" borderId="25" xfId="0" applyNumberFormat="1" applyFont="1" applyFill="1" applyBorder="1" applyAlignment="1" applyProtection="1">
      <alignment horizontal="center"/>
      <protection hidden="1"/>
    </xf>
    <xf numFmtId="49" fontId="11" fillId="0" borderId="9" xfId="0" applyNumberFormat="1" applyFont="1" applyFill="1" applyBorder="1" applyAlignment="1" applyProtection="1">
      <alignment horizontal="left"/>
      <protection hidden="1"/>
    </xf>
    <xf numFmtId="49" fontId="11" fillId="0" borderId="9" xfId="0" applyNumberFormat="1" applyFont="1" applyFill="1" applyBorder="1" applyAlignment="1" applyProtection="1">
      <alignment horizontal="center"/>
      <protection hidden="1"/>
    </xf>
    <xf numFmtId="2" fontId="0" fillId="0" borderId="9" xfId="0" applyNumberFormat="1" applyFont="1" applyFill="1" applyBorder="1" applyAlignment="1" applyProtection="1">
      <alignment horizontal="center"/>
      <protection hidden="1"/>
    </xf>
    <xf numFmtId="1" fontId="0" fillId="0" borderId="9" xfId="0" applyNumberFormat="1" applyFont="1" applyFill="1" applyBorder="1" applyAlignment="1" applyProtection="1">
      <alignment horizontal="center"/>
      <protection hidden="1"/>
    </xf>
    <xf numFmtId="2" fontId="0" fillId="4" borderId="10" xfId="0" applyNumberFormat="1" applyFont="1" applyFill="1" applyBorder="1" applyAlignment="1" applyProtection="1">
      <alignment horizontal="center"/>
      <protection hidden="1"/>
    </xf>
    <xf numFmtId="2" fontId="11" fillId="0" borderId="9" xfId="0" applyNumberFormat="1" applyFont="1" applyFill="1" applyBorder="1" applyAlignment="1" applyProtection="1">
      <alignment horizontal="center"/>
      <protection hidden="1"/>
    </xf>
    <xf numFmtId="1" fontId="11" fillId="0" borderId="9" xfId="0" applyNumberFormat="1" applyFont="1" applyFill="1" applyBorder="1" applyAlignment="1" applyProtection="1">
      <alignment horizontal="center"/>
      <protection hidden="1"/>
    </xf>
    <xf numFmtId="1" fontId="0" fillId="0" borderId="9" xfId="120" applyNumberFormat="1" applyFont="1" applyFill="1" applyBorder="1" applyAlignment="1" applyProtection="1">
      <alignment horizontal="center"/>
      <protection hidden="1"/>
    </xf>
    <xf numFmtId="49" fontId="0" fillId="4" borderId="1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2" fontId="16" fillId="5" borderId="22" xfId="0" applyNumberFormat="1" applyFont="1" applyFill="1" applyBorder="1" applyAlignment="1" applyProtection="1">
      <alignment horizontal="center"/>
      <protection hidden="1"/>
    </xf>
    <xf numFmtId="49" fontId="13" fillId="4" borderId="22" xfId="0" applyNumberFormat="1" applyFont="1" applyFill="1" applyBorder="1" applyAlignment="1" applyProtection="1">
      <alignment horizontal="center"/>
      <protection hidden="1"/>
    </xf>
    <xf numFmtId="49" fontId="0" fillId="8" borderId="22" xfId="0" applyNumberFormat="1" applyFont="1" applyFill="1" applyBorder="1" applyAlignment="1" applyProtection="1">
      <alignment horizontal="center"/>
      <protection hidden="1"/>
    </xf>
    <xf numFmtId="2" fontId="11" fillId="7" borderId="22" xfId="0" applyNumberFormat="1" applyFont="1" applyFill="1" applyBorder="1" applyAlignment="1" applyProtection="1">
      <alignment horizontal="center"/>
      <protection hidden="1"/>
    </xf>
    <xf numFmtId="2" fontId="11" fillId="4" borderId="22" xfId="0" applyNumberFormat="1" applyFont="1" applyFill="1" applyBorder="1" applyAlignment="1" applyProtection="1">
      <alignment horizontal="center"/>
      <protection hidden="1"/>
    </xf>
    <xf numFmtId="2" fontId="13" fillId="7" borderId="22" xfId="0" applyNumberFormat="1" applyFont="1" applyFill="1" applyBorder="1" applyAlignment="1" applyProtection="1">
      <alignment horizontal="center"/>
      <protection hidden="1"/>
    </xf>
    <xf numFmtId="49" fontId="17" fillId="5" borderId="22" xfId="0" applyNumberFormat="1" applyFont="1" applyFill="1" applyBorder="1" applyAlignment="1" applyProtection="1">
      <alignment horizontal="center"/>
      <protection hidden="1"/>
    </xf>
    <xf numFmtId="49" fontId="0" fillId="0" borderId="8" xfId="0" applyNumberFormat="1" applyFill="1" applyBorder="1" applyProtection="1">
      <protection hidden="1"/>
    </xf>
    <xf numFmtId="49" fontId="0" fillId="0" borderId="25" xfId="0" applyNumberFormat="1" applyFill="1" applyBorder="1" applyAlignment="1" applyProtection="1">
      <alignment horizontal="center"/>
      <protection hidden="1"/>
    </xf>
    <xf numFmtId="49" fontId="0" fillId="0" borderId="9" xfId="0" applyNumberFormat="1" applyFont="1" applyFill="1" applyBorder="1" applyAlignment="1" applyProtection="1">
      <alignment horizontal="left"/>
      <protection hidden="1"/>
    </xf>
    <xf numFmtId="49" fontId="0" fillId="0" borderId="9" xfId="0" applyNumberFormat="1" applyFont="1" applyFill="1" applyBorder="1" applyAlignment="1" applyProtection="1">
      <alignment horizontal="center"/>
      <protection hidden="1"/>
    </xf>
    <xf numFmtId="2" fontId="13" fillId="4" borderId="10" xfId="0" applyNumberFormat="1" applyFont="1" applyFill="1" applyBorder="1" applyAlignment="1" applyProtection="1">
      <alignment horizontal="center"/>
      <protection hidden="1"/>
    </xf>
    <xf numFmtId="49" fontId="0" fillId="0" borderId="9" xfId="0" applyNumberFormat="1" applyFill="1" applyBorder="1" applyAlignment="1" applyProtection="1">
      <alignment horizontal="center"/>
      <protection hidden="1"/>
    </xf>
    <xf numFmtId="49" fontId="0" fillId="0" borderId="10" xfId="0" applyNumberFormat="1" applyFont="1" applyFill="1" applyBorder="1" applyAlignment="1" applyProtection="1">
      <alignment horizontal="center"/>
      <protection hidden="1"/>
    </xf>
    <xf numFmtId="2" fontId="11" fillId="6" borderId="22" xfId="0" applyNumberFormat="1" applyFont="1" applyFill="1" applyBorder="1" applyAlignment="1" applyProtection="1">
      <alignment horizontal="center"/>
      <protection hidden="1"/>
    </xf>
    <xf numFmtId="49" fontId="0" fillId="6" borderId="8" xfId="0" applyNumberFormat="1" applyFill="1" applyBorder="1" applyProtection="1">
      <protection hidden="1"/>
    </xf>
    <xf numFmtId="49" fontId="0" fillId="6" borderId="25" xfId="0" applyNumberFormat="1" applyFill="1" applyBorder="1" applyAlignment="1" applyProtection="1">
      <alignment horizontal="center"/>
      <protection hidden="1"/>
    </xf>
    <xf numFmtId="49" fontId="0" fillId="6" borderId="9" xfId="0" applyNumberFormat="1" applyFont="1" applyFill="1" applyBorder="1" applyAlignment="1" applyProtection="1">
      <alignment horizontal="left"/>
      <protection hidden="1"/>
    </xf>
    <xf numFmtId="49" fontId="0" fillId="6" borderId="9" xfId="0" applyNumberFormat="1" applyFont="1" applyFill="1" applyBorder="1" applyAlignment="1" applyProtection="1">
      <alignment horizontal="center"/>
      <protection hidden="1"/>
    </xf>
    <xf numFmtId="2" fontId="11" fillId="6" borderId="9" xfId="0" applyNumberFormat="1" applyFont="1" applyFill="1" applyBorder="1" applyAlignment="1" applyProtection="1">
      <alignment horizontal="center"/>
      <protection hidden="1"/>
    </xf>
    <xf numFmtId="2" fontId="0" fillId="6" borderId="9" xfId="0" applyNumberFormat="1" applyFont="1" applyFill="1" applyBorder="1" applyAlignment="1" applyProtection="1">
      <alignment horizontal="center"/>
      <protection hidden="1"/>
    </xf>
    <xf numFmtId="1" fontId="0" fillId="6" borderId="9" xfId="120" applyNumberFormat="1" applyFont="1" applyFill="1" applyBorder="1" applyAlignment="1" applyProtection="1">
      <alignment horizontal="center"/>
      <protection hidden="1"/>
    </xf>
    <xf numFmtId="2" fontId="11" fillId="7" borderId="10" xfId="0" applyNumberFormat="1" applyFont="1" applyFill="1" applyBorder="1" applyAlignment="1" applyProtection="1">
      <alignment horizontal="center"/>
      <protection hidden="1"/>
    </xf>
    <xf numFmtId="49" fontId="0" fillId="6" borderId="10" xfId="0" applyNumberFormat="1" applyFont="1" applyFill="1" applyBorder="1" applyAlignment="1" applyProtection="1">
      <alignment horizontal="center"/>
      <protection hidden="1"/>
    </xf>
    <xf numFmtId="49" fontId="11" fillId="8" borderId="10" xfId="0" applyNumberFormat="1" applyFont="1" applyFill="1" applyBorder="1" applyAlignment="1" applyProtection="1">
      <alignment horizontal="center"/>
      <protection hidden="1"/>
    </xf>
    <xf numFmtId="2" fontId="0" fillId="0" borderId="22" xfId="0" applyNumberFormat="1" applyFont="1" applyFill="1" applyBorder="1" applyAlignment="1" applyProtection="1">
      <alignment horizontal="center"/>
      <protection hidden="1"/>
    </xf>
    <xf numFmtId="2" fontId="0" fillId="8" borderId="22" xfId="0" applyNumberFormat="1" applyFont="1" applyFill="1" applyBorder="1" applyAlignment="1" applyProtection="1">
      <alignment horizontal="center"/>
      <protection hidden="1"/>
    </xf>
  </cellXfs>
  <cellStyles count="122">
    <cellStyle name="Comma 2" xfId="1" xr:uid="{00000000-0005-0000-0000-000000000000}"/>
    <cellStyle name="Comma 2 2" xfId="9" xr:uid="{00000000-0005-0000-0000-000001000000}"/>
    <cellStyle name="Comma 2 3" xfId="121" xr:uid="{00000000-0005-0000-0000-000000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" xfId="120" builtinId="5"/>
    <cellStyle name="Percent 10" xfId="68" xr:uid="{00000000-0005-0000-0000-000044000000}"/>
    <cellStyle name="Percent 11" xfId="69" xr:uid="{00000000-0005-0000-0000-000045000000}"/>
    <cellStyle name="Percent 12" xfId="70" xr:uid="{00000000-0005-0000-0000-000046000000}"/>
    <cellStyle name="Percent 13" xfId="71" xr:uid="{00000000-0005-0000-0000-000047000000}"/>
    <cellStyle name="Percent 14" xfId="72" xr:uid="{00000000-0005-0000-0000-000048000000}"/>
    <cellStyle name="Percent 15" xfId="73" xr:uid="{00000000-0005-0000-0000-000049000000}"/>
    <cellStyle name="Percent 16" xfId="74" xr:uid="{00000000-0005-0000-0000-00004A000000}"/>
    <cellStyle name="Percent 17" xfId="75" xr:uid="{00000000-0005-0000-0000-00004B000000}"/>
    <cellStyle name="Percent 18" xfId="76" xr:uid="{00000000-0005-0000-0000-00004C000000}"/>
    <cellStyle name="Percent 19" xfId="77" xr:uid="{00000000-0005-0000-0000-00004D000000}"/>
    <cellStyle name="Percent 2" xfId="7" xr:uid="{00000000-0005-0000-0000-00004E000000}"/>
    <cellStyle name="Percent 2 2" xfId="117" xr:uid="{00000000-0005-0000-0000-00004F000000}"/>
    <cellStyle name="Percent 20" xfId="78" xr:uid="{00000000-0005-0000-0000-000050000000}"/>
    <cellStyle name="Percent 21" xfId="79" xr:uid="{00000000-0005-0000-0000-000051000000}"/>
    <cellStyle name="Percent 22" xfId="80" xr:uid="{00000000-0005-0000-0000-000052000000}"/>
    <cellStyle name="Percent 23" xfId="81" xr:uid="{00000000-0005-0000-0000-000053000000}"/>
    <cellStyle name="Percent 24" xfId="82" xr:uid="{00000000-0005-0000-0000-000054000000}"/>
    <cellStyle name="Percent 27" xfId="83" xr:uid="{00000000-0005-0000-0000-000055000000}"/>
    <cellStyle name="Percent 28" xfId="84" xr:uid="{00000000-0005-0000-0000-000056000000}"/>
    <cellStyle name="Percent 29" xfId="85" xr:uid="{00000000-0005-0000-0000-000057000000}"/>
    <cellStyle name="Percent 3" xfId="13" xr:uid="{00000000-0005-0000-0000-000058000000}"/>
    <cellStyle name="Percent 30" xfId="86" xr:uid="{00000000-0005-0000-0000-000059000000}"/>
    <cellStyle name="Percent 31" xfId="87" xr:uid="{00000000-0005-0000-0000-00005A000000}"/>
    <cellStyle name="Percent 32" xfId="88" xr:uid="{00000000-0005-0000-0000-00005B000000}"/>
    <cellStyle name="Percent 33" xfId="89" xr:uid="{00000000-0005-0000-0000-00005C000000}"/>
    <cellStyle name="Percent 34" xfId="90" xr:uid="{00000000-0005-0000-0000-00005D000000}"/>
    <cellStyle name="Percent 35" xfId="91" xr:uid="{00000000-0005-0000-0000-00005E000000}"/>
    <cellStyle name="Percent 36" xfId="92" xr:uid="{00000000-0005-0000-0000-00005F000000}"/>
    <cellStyle name="Percent 37" xfId="93" xr:uid="{00000000-0005-0000-0000-000060000000}"/>
    <cellStyle name="Percent 38" xfId="94" xr:uid="{00000000-0005-0000-0000-000061000000}"/>
    <cellStyle name="Percent 39" xfId="95" xr:uid="{00000000-0005-0000-0000-000062000000}"/>
    <cellStyle name="Percent 4" xfId="96" xr:uid="{00000000-0005-0000-0000-000063000000}"/>
    <cellStyle name="Percent 40" xfId="97" xr:uid="{00000000-0005-0000-0000-000064000000}"/>
    <cellStyle name="Percent 41" xfId="98" xr:uid="{00000000-0005-0000-0000-000065000000}"/>
    <cellStyle name="Percent 42" xfId="99" xr:uid="{00000000-0005-0000-0000-000066000000}"/>
    <cellStyle name="Percent 43" xfId="100" xr:uid="{00000000-0005-0000-0000-000067000000}"/>
    <cellStyle name="Percent 44" xfId="101" xr:uid="{00000000-0005-0000-0000-000068000000}"/>
    <cellStyle name="Percent 45" xfId="102" xr:uid="{00000000-0005-0000-0000-000069000000}"/>
    <cellStyle name="Percent 46" xfId="103" xr:uid="{00000000-0005-0000-0000-00006A000000}"/>
    <cellStyle name="Percent 47" xfId="104" xr:uid="{00000000-0005-0000-0000-00006B000000}"/>
    <cellStyle name="Percent 48" xfId="105" xr:uid="{00000000-0005-0000-0000-00006C000000}"/>
    <cellStyle name="Percent 49" xfId="106" xr:uid="{00000000-0005-0000-0000-00006D000000}"/>
    <cellStyle name="Percent 5" xfId="107" xr:uid="{00000000-0005-0000-0000-00006E000000}"/>
    <cellStyle name="Percent 50" xfId="108" xr:uid="{00000000-0005-0000-0000-00006F000000}"/>
    <cellStyle name="Percent 51" xfId="109" xr:uid="{00000000-0005-0000-0000-000070000000}"/>
    <cellStyle name="Percent 52" xfId="110" xr:uid="{00000000-0005-0000-0000-000071000000}"/>
    <cellStyle name="Percent 53" xfId="111" xr:uid="{00000000-0005-0000-0000-000072000000}"/>
    <cellStyle name="Percent 54" xfId="112" xr:uid="{00000000-0005-0000-0000-000073000000}"/>
    <cellStyle name="Percent 6" xfId="113" xr:uid="{00000000-0005-0000-0000-000074000000}"/>
    <cellStyle name="Percent 7" xfId="114" xr:uid="{00000000-0005-0000-0000-000075000000}"/>
    <cellStyle name="Percent 8" xfId="115" xr:uid="{00000000-0005-0000-0000-000076000000}"/>
    <cellStyle name="Percent 9" xfId="116" xr:uid="{00000000-0005-0000-0000-000077000000}"/>
    <cellStyle name="Standaard_PCBBEREK-I014-WHO" xfId="14" xr:uid="{00000000-0005-0000-0000-00007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0"/>
  <sheetViews>
    <sheetView tabSelected="1"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223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92.21</v>
      </c>
      <c r="G14" s="67">
        <v>92.412382421984134</v>
      </c>
      <c r="H14" s="67">
        <f>G14*0.04</f>
        <v>3.6964952968793656</v>
      </c>
      <c r="I14" s="65"/>
      <c r="J14" s="68">
        <f>((F14-G14)/G14)*100</f>
        <v>-0.21899924737358037</v>
      </c>
      <c r="K14" s="69">
        <f>(F14-G14)/(G14*0.04)</f>
        <v>-5.4749811843395092E-2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136.80000000000001</v>
      </c>
      <c r="G15" s="67">
        <v>136.69999999999999</v>
      </c>
      <c r="H15" s="67">
        <f>1</f>
        <v>1</v>
      </c>
      <c r="I15" s="65"/>
      <c r="J15" s="72">
        <f>F15-G15</f>
        <v>0.10000000000002274</v>
      </c>
      <c r="K15" s="69">
        <f>(F15-G15)/1</f>
        <v>0.10000000000002274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5.33</v>
      </c>
      <c r="G16" s="67">
        <v>5.2741119125996505</v>
      </c>
      <c r="H16" s="67">
        <f>((12.5-0.53*G16)/200)*G16</f>
        <v>0.25591891490092045</v>
      </c>
      <c r="I16" s="65"/>
      <c r="J16" s="68">
        <f t="shared" ref="J16:J30" si="0">((F16-G16)/G16)*100</f>
        <v>1.0596682119474006</v>
      </c>
      <c r="K16" s="69">
        <f>(F16-G16)/((12.5-0.53*G16)/2/100*G16)</f>
        <v>0.21838201143509361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>
        <v>4.9800000000000004</v>
      </c>
      <c r="G17" s="67">
        <v>5.19292869493027</v>
      </c>
      <c r="H17" s="67">
        <f>((12.5-0.53*G17)/200)*G17</f>
        <v>0.25309679609197183</v>
      </c>
      <c r="I17" s="65"/>
      <c r="J17" s="68">
        <f t="shared" si="0"/>
        <v>-4.1003585344460181</v>
      </c>
      <c r="K17" s="69">
        <f t="shared" ref="K17:K20" si="1">(F17-G17)/((12.5-0.53*G17)/2/100*G17)</f>
        <v>-0.84129352175953365</v>
      </c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/>
      <c r="G18" s="67"/>
      <c r="H18" s="67"/>
      <c r="I18" s="65"/>
      <c r="J18" s="68"/>
      <c r="K18" s="73"/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14.28</v>
      </c>
      <c r="G19" s="67">
        <v>13.712157459402716</v>
      </c>
      <c r="H19" s="67">
        <f>((12.5-0.53*G19)/200)*G19</f>
        <v>0.3587481964053178</v>
      </c>
      <c r="I19" s="65"/>
      <c r="J19" s="68">
        <f t="shared" si="0"/>
        <v>4.1411611723281476</v>
      </c>
      <c r="K19" s="69">
        <f t="shared" si="1"/>
        <v>1.5828443077543117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>
        <v>13.81</v>
      </c>
      <c r="G20" s="67">
        <v>13.614049819222233</v>
      </c>
      <c r="H20" s="67">
        <f>((12.5-0.53*G20)/200)*G20</f>
        <v>0.35972087962868754</v>
      </c>
      <c r="I20" s="65"/>
      <c r="J20" s="68">
        <f t="shared" si="0"/>
        <v>1.4393232240203619</v>
      </c>
      <c r="K20" s="69">
        <f t="shared" si="1"/>
        <v>0.54472840436738656</v>
      </c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/>
      <c r="G21" s="67"/>
      <c r="H21" s="67"/>
      <c r="I21" s="65"/>
      <c r="J21" s="68"/>
      <c r="K21" s="73"/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>
        <v>8.7200000000000006</v>
      </c>
      <c r="G22" s="67">
        <v>9.1260550507413516</v>
      </c>
      <c r="H22" s="67">
        <f>G22*0.075</f>
        <v>0.6844541288056013</v>
      </c>
      <c r="I22" s="65"/>
      <c r="J22" s="68">
        <f t="shared" si="0"/>
        <v>-4.4494039153134981</v>
      </c>
      <c r="K22" s="69">
        <f>(F22-G22)/(G22*0.075)</f>
        <v>-0.5932538553751332</v>
      </c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>
        <v>5.8</v>
      </c>
      <c r="G23" s="74">
        <v>5.8400451181050395</v>
      </c>
      <c r="H23" s="60">
        <f t="shared" ref="H23:H25" si="2">G23*0.075</f>
        <v>0.43800338385787796</v>
      </c>
      <c r="I23" s="56"/>
      <c r="J23" s="75">
        <f t="shared" si="0"/>
        <v>-0.6856987796360271</v>
      </c>
      <c r="K23" s="69">
        <f>(F23-G23)/(G23*0.075)</f>
        <v>-9.1426503951470284E-2</v>
      </c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>
        <v>12.3</v>
      </c>
      <c r="G24" s="74">
        <v>12.269133616572274</v>
      </c>
      <c r="H24" s="60">
        <f t="shared" si="2"/>
        <v>0.92018502124292056</v>
      </c>
      <c r="I24" s="76"/>
      <c r="J24" s="75">
        <f t="shared" si="0"/>
        <v>0.25157753100051333</v>
      </c>
      <c r="K24" s="69">
        <f t="shared" ref="K24:K25" si="3">(F24-G24)/(G24*0.075)</f>
        <v>3.3543670800068447E-2</v>
      </c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>
        <v>19.7</v>
      </c>
      <c r="G25" s="74">
        <v>18.912134638609189</v>
      </c>
      <c r="H25" s="60">
        <f t="shared" si="2"/>
        <v>1.4184100978956891</v>
      </c>
      <c r="I25" s="76"/>
      <c r="J25" s="75">
        <f t="shared" si="0"/>
        <v>4.1659250869670776</v>
      </c>
      <c r="K25" s="69">
        <f t="shared" si="3"/>
        <v>0.55545667826227707</v>
      </c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 t="s">
        <v>82</v>
      </c>
      <c r="G26" s="60">
        <v>0</v>
      </c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 t="s">
        <v>82</v>
      </c>
      <c r="G27" s="60">
        <v>0</v>
      </c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49</v>
      </c>
      <c r="B28" s="51" t="s">
        <v>44</v>
      </c>
      <c r="C28" s="52">
        <v>20</v>
      </c>
      <c r="D28" s="52" t="s">
        <v>45</v>
      </c>
      <c r="E28" s="56" t="s">
        <v>46</v>
      </c>
      <c r="F28" s="74">
        <v>79.7</v>
      </c>
      <c r="G28" s="60">
        <v>80.453948030979987</v>
      </c>
      <c r="H28" s="60">
        <f>G28*0.05</f>
        <v>4.0226974015489994</v>
      </c>
      <c r="I28" s="76"/>
      <c r="J28" s="75">
        <f t="shared" si="0"/>
        <v>-0.93711750564393104</v>
      </c>
      <c r="K28" s="69">
        <f>(F28-G28)/(G28*0.05)</f>
        <v>-0.1874235011287862</v>
      </c>
      <c r="M28" s="50" t="s">
        <v>49</v>
      </c>
      <c r="N28" s="58" t="s">
        <v>44</v>
      </c>
      <c r="O28" s="56">
        <v>20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48</v>
      </c>
      <c r="B29" s="51" t="s">
        <v>44</v>
      </c>
      <c r="C29" s="52">
        <v>21</v>
      </c>
      <c r="D29" s="52" t="s">
        <v>45</v>
      </c>
      <c r="E29" s="56" t="s">
        <v>46</v>
      </c>
      <c r="F29" s="74">
        <v>135</v>
      </c>
      <c r="G29" s="60">
        <v>135.23607972943799</v>
      </c>
      <c r="H29" s="60">
        <f t="shared" ref="H29:H30" si="4">G29*0.05</f>
        <v>6.7618039864719002</v>
      </c>
      <c r="I29" s="76"/>
      <c r="J29" s="75">
        <f t="shared" si="0"/>
        <v>-0.17456859878688111</v>
      </c>
      <c r="K29" s="69">
        <f t="shared" ref="K29:K30" si="5">(F29-G29)/(G29*0.05)</f>
        <v>-3.491371975737622E-2</v>
      </c>
      <c r="M29" s="50" t="s">
        <v>48</v>
      </c>
      <c r="N29" s="58" t="s">
        <v>44</v>
      </c>
      <c r="O29" s="56">
        <v>21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47</v>
      </c>
      <c r="B30" s="51" t="s">
        <v>44</v>
      </c>
      <c r="C30" s="52">
        <v>22</v>
      </c>
      <c r="D30" s="52" t="s">
        <v>45</v>
      </c>
      <c r="E30" s="56" t="s">
        <v>46</v>
      </c>
      <c r="F30" s="74">
        <v>167</v>
      </c>
      <c r="G30" s="60">
        <v>159.61949593802848</v>
      </c>
      <c r="H30" s="60">
        <f t="shared" si="4"/>
        <v>7.9809747969014246</v>
      </c>
      <c r="I30" s="76"/>
      <c r="J30" s="75">
        <f t="shared" si="0"/>
        <v>4.6238111570261866</v>
      </c>
      <c r="K30" s="69">
        <f t="shared" si="5"/>
        <v>0.92476223140523728</v>
      </c>
      <c r="M30" s="50" t="s">
        <v>47</v>
      </c>
      <c r="N30" s="58" t="s">
        <v>44</v>
      </c>
      <c r="O30" s="56">
        <v>22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74</v>
      </c>
      <c r="B31" s="51" t="s">
        <v>44</v>
      </c>
      <c r="C31" s="52">
        <v>23</v>
      </c>
      <c r="D31" s="52" t="s">
        <v>45</v>
      </c>
      <c r="E31" s="56" t="s">
        <v>46</v>
      </c>
      <c r="F31" s="74" t="s">
        <v>77</v>
      </c>
      <c r="G31" s="60">
        <v>0</v>
      </c>
      <c r="H31" s="60"/>
      <c r="I31" s="76"/>
      <c r="J31" s="75"/>
      <c r="K31" s="69"/>
      <c r="M31" s="50" t="s">
        <v>74</v>
      </c>
      <c r="N31" s="58" t="s">
        <v>44</v>
      </c>
      <c r="O31" s="56">
        <v>23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x14ac:dyDescent="0.25">
      <c r="A32" s="50" t="s">
        <v>75</v>
      </c>
      <c r="B32" s="51" t="s">
        <v>44</v>
      </c>
      <c r="C32" s="52">
        <v>24</v>
      </c>
      <c r="D32" s="52" t="s">
        <v>45</v>
      </c>
      <c r="E32" s="56" t="s">
        <v>46</v>
      </c>
      <c r="F32" s="74" t="s">
        <v>77</v>
      </c>
      <c r="G32" s="60">
        <v>0</v>
      </c>
      <c r="H32" s="60"/>
      <c r="I32" s="76"/>
      <c r="J32" s="75"/>
      <c r="K32" s="69"/>
      <c r="M32" s="50" t="s">
        <v>75</v>
      </c>
      <c r="N32" s="58" t="s">
        <v>44</v>
      </c>
      <c r="O32" s="56">
        <v>24</v>
      </c>
      <c r="P32" s="52" t="s">
        <v>45</v>
      </c>
      <c r="Q32" s="56" t="s">
        <v>46</v>
      </c>
      <c r="R32" s="60"/>
      <c r="S32" s="60"/>
      <c r="T32" s="56"/>
      <c r="U32" s="56"/>
      <c r="V32" s="75"/>
      <c r="W32" s="61"/>
    </row>
    <row r="33" spans="1:23" x14ac:dyDescent="0.25">
      <c r="A33" s="62" t="s">
        <v>43</v>
      </c>
      <c r="B33" s="63" t="s">
        <v>13</v>
      </c>
      <c r="C33" s="64">
        <v>30</v>
      </c>
      <c r="D33" s="64" t="s">
        <v>30</v>
      </c>
      <c r="E33" s="65" t="s">
        <v>31</v>
      </c>
      <c r="F33" s="77">
        <v>46</v>
      </c>
      <c r="G33" s="67">
        <v>46.100202357211316</v>
      </c>
      <c r="H33" s="67">
        <f>0.075*G33</f>
        <v>3.4575151767908485</v>
      </c>
      <c r="I33" s="78">
        <v>4</v>
      </c>
      <c r="J33" s="78">
        <f>((F33-G33)/G33)*100</f>
        <v>-0.21735773833461627</v>
      </c>
      <c r="K33" s="79">
        <f>(F33-G33)/H33</f>
        <v>-2.8981031777948842E-2</v>
      </c>
      <c r="M33" s="62" t="s">
        <v>43</v>
      </c>
      <c r="N33" s="80" t="s">
        <v>13</v>
      </c>
      <c r="O33" s="65">
        <v>30</v>
      </c>
      <c r="P33" s="64" t="s">
        <v>30</v>
      </c>
      <c r="Q33" s="65" t="s">
        <v>31</v>
      </c>
      <c r="R33" s="81">
        <f t="shared" ref="R33:R70" si="6">F33</f>
        <v>46</v>
      </c>
      <c r="S33" s="67" t="s">
        <v>99</v>
      </c>
      <c r="T33" s="67" t="s">
        <v>100</v>
      </c>
      <c r="U33" s="65">
        <v>1</v>
      </c>
      <c r="V33" s="78">
        <v>-3</v>
      </c>
      <c r="W33" s="82">
        <v>-1.06</v>
      </c>
    </row>
    <row r="34" spans="1:23" x14ac:dyDescent="0.25">
      <c r="A34" s="62" t="s">
        <v>42</v>
      </c>
      <c r="B34" s="63" t="s">
        <v>13</v>
      </c>
      <c r="C34" s="64">
        <v>31</v>
      </c>
      <c r="D34" s="64" t="s">
        <v>30</v>
      </c>
      <c r="E34" s="65" t="s">
        <v>31</v>
      </c>
      <c r="F34" s="77">
        <v>61.6</v>
      </c>
      <c r="G34" s="67">
        <v>62.172595793426893</v>
      </c>
      <c r="H34" s="67">
        <f t="shared" ref="H34:H59" si="7">0.075*G34</f>
        <v>4.6629446845070168</v>
      </c>
      <c r="I34" s="78">
        <v>4</v>
      </c>
      <c r="J34" s="78">
        <f t="shared" ref="J34:J35" si="8">((F34-G34)/G34)*100</f>
        <v>-0.92097778148009823</v>
      </c>
      <c r="K34" s="79">
        <f t="shared" ref="K34:K35" si="9">(F34-G34)/H34</f>
        <v>-0.12279703753067978</v>
      </c>
      <c r="M34" s="62" t="s">
        <v>42</v>
      </c>
      <c r="N34" s="80" t="s">
        <v>13</v>
      </c>
      <c r="O34" s="65">
        <v>31</v>
      </c>
      <c r="P34" s="64" t="s">
        <v>30</v>
      </c>
      <c r="Q34" s="65" t="s">
        <v>31</v>
      </c>
      <c r="R34" s="81">
        <f t="shared" si="6"/>
        <v>61.6</v>
      </c>
      <c r="S34" s="67" t="s">
        <v>101</v>
      </c>
      <c r="T34" s="67" t="s">
        <v>102</v>
      </c>
      <c r="U34" s="65">
        <v>1</v>
      </c>
      <c r="V34" s="83">
        <v>-3</v>
      </c>
      <c r="W34" s="82">
        <v>-0.96</v>
      </c>
    </row>
    <row r="35" spans="1:23" x14ac:dyDescent="0.25">
      <c r="A35" s="62" t="s">
        <v>41</v>
      </c>
      <c r="B35" s="63" t="s">
        <v>13</v>
      </c>
      <c r="C35" s="64">
        <v>32</v>
      </c>
      <c r="D35" s="64" t="s">
        <v>30</v>
      </c>
      <c r="E35" s="65" t="s">
        <v>31</v>
      </c>
      <c r="F35" s="84">
        <v>84.8</v>
      </c>
      <c r="G35" s="67">
        <v>84.056310582884961</v>
      </c>
      <c r="H35" s="67">
        <f t="shared" si="7"/>
        <v>6.3042232937163716</v>
      </c>
      <c r="I35" s="78">
        <v>4</v>
      </c>
      <c r="J35" s="78">
        <f t="shared" si="8"/>
        <v>0.8847514385986639</v>
      </c>
      <c r="K35" s="79">
        <f t="shared" si="9"/>
        <v>0.11796685847982186</v>
      </c>
      <c r="M35" s="62" t="s">
        <v>41</v>
      </c>
      <c r="N35" s="80" t="s">
        <v>13</v>
      </c>
      <c r="O35" s="65">
        <v>32</v>
      </c>
      <c r="P35" s="64" t="s">
        <v>30</v>
      </c>
      <c r="Q35" s="65" t="s">
        <v>31</v>
      </c>
      <c r="R35" s="81">
        <f t="shared" si="6"/>
        <v>84.8</v>
      </c>
      <c r="S35" s="67" t="s">
        <v>103</v>
      </c>
      <c r="T35" s="67" t="s">
        <v>104</v>
      </c>
      <c r="U35" s="65">
        <v>1</v>
      </c>
      <c r="V35" s="83">
        <v>-2</v>
      </c>
      <c r="W35" s="82">
        <v>-0.53</v>
      </c>
    </row>
    <row r="36" spans="1:23" x14ac:dyDescent="0.25">
      <c r="A36" s="62" t="s">
        <v>40</v>
      </c>
      <c r="B36" s="63" t="s">
        <v>13</v>
      </c>
      <c r="C36" s="64">
        <v>33</v>
      </c>
      <c r="D36" s="64" t="s">
        <v>30</v>
      </c>
      <c r="E36" s="65" t="s">
        <v>31</v>
      </c>
      <c r="F36" s="77">
        <v>5.3</v>
      </c>
      <c r="G36" s="67">
        <v>9.590381658567896</v>
      </c>
      <c r="H36" s="67">
        <f t="shared" si="7"/>
        <v>0.71927862439259216</v>
      </c>
      <c r="I36" s="78"/>
      <c r="J36" s="78"/>
      <c r="K36" s="73"/>
      <c r="M36" s="62" t="s">
        <v>40</v>
      </c>
      <c r="N36" s="80" t="s">
        <v>13</v>
      </c>
      <c r="O36" s="65">
        <v>33</v>
      </c>
      <c r="P36" s="64" t="s">
        <v>30</v>
      </c>
      <c r="Q36" s="65" t="s">
        <v>31</v>
      </c>
      <c r="R36" s="81">
        <f t="shared" si="6"/>
        <v>5.3</v>
      </c>
      <c r="S36" s="67"/>
      <c r="T36" s="67"/>
      <c r="U36" s="65"/>
      <c r="V36" s="78"/>
      <c r="W36" s="73"/>
    </row>
    <row r="37" spans="1:23" x14ac:dyDescent="0.25">
      <c r="A37" s="62" t="s">
        <v>39</v>
      </c>
      <c r="B37" s="63" t="s">
        <v>13</v>
      </c>
      <c r="C37" s="64">
        <v>34</v>
      </c>
      <c r="D37" s="64" t="s">
        <v>30</v>
      </c>
      <c r="E37" s="65" t="s">
        <v>31</v>
      </c>
      <c r="F37" s="77">
        <v>6.3</v>
      </c>
      <c r="G37" s="67">
        <v>8.3993315730561271</v>
      </c>
      <c r="H37" s="67">
        <f t="shared" si="7"/>
        <v>0.62994986797920949</v>
      </c>
      <c r="I37" s="78"/>
      <c r="J37" s="78"/>
      <c r="K37" s="73"/>
      <c r="M37" s="62" t="s">
        <v>39</v>
      </c>
      <c r="N37" s="80" t="s">
        <v>13</v>
      </c>
      <c r="O37" s="65">
        <v>34</v>
      </c>
      <c r="P37" s="64" t="s">
        <v>30</v>
      </c>
      <c r="Q37" s="65" t="s">
        <v>31</v>
      </c>
      <c r="R37" s="81">
        <f t="shared" si="6"/>
        <v>6.3</v>
      </c>
      <c r="S37" s="67"/>
      <c r="T37" s="67"/>
      <c r="U37" s="65"/>
      <c r="V37" s="78"/>
      <c r="W37" s="73"/>
    </row>
    <row r="38" spans="1:23" x14ac:dyDescent="0.25">
      <c r="A38" s="62" t="s">
        <v>38</v>
      </c>
      <c r="B38" s="63" t="s">
        <v>13</v>
      </c>
      <c r="C38" s="64">
        <v>35</v>
      </c>
      <c r="D38" s="64" t="s">
        <v>30</v>
      </c>
      <c r="E38" s="65" t="s">
        <v>31</v>
      </c>
      <c r="F38" s="77">
        <v>7.7</v>
      </c>
      <c r="G38" s="67">
        <v>11.646206484472922</v>
      </c>
      <c r="H38" s="67">
        <f t="shared" si="7"/>
        <v>0.87346548633546905</v>
      </c>
      <c r="I38" s="78"/>
      <c r="J38" s="78"/>
      <c r="K38" s="73"/>
      <c r="M38" s="62" t="s">
        <v>38</v>
      </c>
      <c r="N38" s="80" t="s">
        <v>13</v>
      </c>
      <c r="O38" s="65">
        <v>35</v>
      </c>
      <c r="P38" s="64" t="s">
        <v>30</v>
      </c>
      <c r="Q38" s="65" t="s">
        <v>31</v>
      </c>
      <c r="R38" s="81">
        <f t="shared" si="6"/>
        <v>7.7</v>
      </c>
      <c r="S38" s="67"/>
      <c r="T38" s="67"/>
      <c r="U38" s="65"/>
      <c r="V38" s="78"/>
      <c r="W38" s="73"/>
    </row>
    <row r="39" spans="1:23" x14ac:dyDescent="0.25">
      <c r="A39" s="62" t="s">
        <v>37</v>
      </c>
      <c r="B39" s="63" t="s">
        <v>13</v>
      </c>
      <c r="C39" s="64">
        <v>36</v>
      </c>
      <c r="D39" s="64" t="s">
        <v>30</v>
      </c>
      <c r="E39" s="65" t="s">
        <v>31</v>
      </c>
      <c r="F39" s="77">
        <v>24.9</v>
      </c>
      <c r="G39" s="67">
        <v>34.990773073570018</v>
      </c>
      <c r="H39" s="67">
        <f t="shared" si="7"/>
        <v>2.6243079805177514</v>
      </c>
      <c r="I39" s="78"/>
      <c r="J39" s="78"/>
      <c r="K39" s="73"/>
      <c r="M39" s="62" t="s">
        <v>37</v>
      </c>
      <c r="N39" s="80" t="s">
        <v>13</v>
      </c>
      <c r="O39" s="65">
        <v>36</v>
      </c>
      <c r="P39" s="64" t="s">
        <v>30</v>
      </c>
      <c r="Q39" s="65" t="s">
        <v>31</v>
      </c>
      <c r="R39" s="81">
        <f t="shared" si="6"/>
        <v>24.9</v>
      </c>
      <c r="S39" s="67"/>
      <c r="T39" s="67"/>
      <c r="U39" s="65"/>
      <c r="V39" s="78"/>
      <c r="W39" s="73"/>
    </row>
    <row r="40" spans="1:23" x14ac:dyDescent="0.25">
      <c r="A40" s="62" t="s">
        <v>36</v>
      </c>
      <c r="B40" s="63" t="s">
        <v>13</v>
      </c>
      <c r="C40" s="64">
        <v>37</v>
      </c>
      <c r="D40" s="64" t="s">
        <v>30</v>
      </c>
      <c r="E40" s="65" t="s">
        <v>31</v>
      </c>
      <c r="F40" s="77">
        <v>31.6</v>
      </c>
      <c r="G40" s="67">
        <v>45.177729379363036</v>
      </c>
      <c r="H40" s="67">
        <f t="shared" si="7"/>
        <v>3.3883297034522277</v>
      </c>
      <c r="I40" s="78"/>
      <c r="J40" s="78"/>
      <c r="K40" s="73"/>
      <c r="M40" s="62" t="s">
        <v>36</v>
      </c>
      <c r="N40" s="80" t="s">
        <v>13</v>
      </c>
      <c r="O40" s="65">
        <v>37</v>
      </c>
      <c r="P40" s="64" t="s">
        <v>30</v>
      </c>
      <c r="Q40" s="65" t="s">
        <v>31</v>
      </c>
      <c r="R40" s="81">
        <f t="shared" si="6"/>
        <v>31.6</v>
      </c>
      <c r="S40" s="67"/>
      <c r="T40" s="67"/>
      <c r="U40" s="65"/>
      <c r="V40" s="78"/>
      <c r="W40" s="73"/>
    </row>
    <row r="41" spans="1:23" x14ac:dyDescent="0.25">
      <c r="A41" s="62" t="s">
        <v>35</v>
      </c>
      <c r="B41" s="63" t="s">
        <v>13</v>
      </c>
      <c r="C41" s="64">
        <v>38</v>
      </c>
      <c r="D41" s="64" t="s">
        <v>30</v>
      </c>
      <c r="E41" s="65" t="s">
        <v>31</v>
      </c>
      <c r="F41" s="77">
        <v>37.6</v>
      </c>
      <c r="G41" s="67">
        <v>54.619157428201852</v>
      </c>
      <c r="H41" s="67">
        <f t="shared" si="7"/>
        <v>4.0964368071151389</v>
      </c>
      <c r="I41" s="78"/>
      <c r="J41" s="78"/>
      <c r="K41" s="73"/>
      <c r="M41" s="62" t="s">
        <v>35</v>
      </c>
      <c r="N41" s="80" t="s">
        <v>13</v>
      </c>
      <c r="O41" s="65">
        <v>38</v>
      </c>
      <c r="P41" s="64" t="s">
        <v>30</v>
      </c>
      <c r="Q41" s="65" t="s">
        <v>31</v>
      </c>
      <c r="R41" s="81">
        <f t="shared" si="6"/>
        <v>37.6</v>
      </c>
      <c r="S41" s="67"/>
      <c r="T41" s="67"/>
      <c r="U41" s="65"/>
      <c r="V41" s="78"/>
      <c r="W41" s="73"/>
    </row>
    <row r="42" spans="1:23" x14ac:dyDescent="0.25">
      <c r="A42" s="62" t="s">
        <v>34</v>
      </c>
      <c r="B42" s="63" t="s">
        <v>13</v>
      </c>
      <c r="C42" s="64">
        <v>39</v>
      </c>
      <c r="D42" s="64" t="s">
        <v>30</v>
      </c>
      <c r="E42" s="65" t="s">
        <v>31</v>
      </c>
      <c r="F42" s="77">
        <v>116</v>
      </c>
      <c r="G42" s="67">
        <v>124.39464245682623</v>
      </c>
      <c r="H42" s="67">
        <f t="shared" si="7"/>
        <v>9.3295981842619664</v>
      </c>
      <c r="I42" s="78"/>
      <c r="J42" s="78"/>
      <c r="K42" s="73"/>
      <c r="M42" s="62" t="s">
        <v>34</v>
      </c>
      <c r="N42" s="80" t="s">
        <v>13</v>
      </c>
      <c r="O42" s="65">
        <v>39</v>
      </c>
      <c r="P42" s="64" t="s">
        <v>30</v>
      </c>
      <c r="Q42" s="65" t="s">
        <v>31</v>
      </c>
      <c r="R42" s="81">
        <f t="shared" si="6"/>
        <v>116</v>
      </c>
      <c r="S42" s="67"/>
      <c r="T42" s="67"/>
      <c r="U42" s="65"/>
      <c r="V42" s="78"/>
      <c r="W42" s="73"/>
    </row>
    <row r="43" spans="1:23" x14ac:dyDescent="0.25">
      <c r="A43" s="62" t="s">
        <v>33</v>
      </c>
      <c r="B43" s="63" t="s">
        <v>13</v>
      </c>
      <c r="C43" s="64">
        <v>40</v>
      </c>
      <c r="D43" s="64" t="s">
        <v>30</v>
      </c>
      <c r="E43" s="65" t="s">
        <v>31</v>
      </c>
      <c r="F43" s="77">
        <v>100</v>
      </c>
      <c r="G43" s="67">
        <v>108.24893491526376</v>
      </c>
      <c r="H43" s="67">
        <f t="shared" si="7"/>
        <v>8.1186701186447809</v>
      </c>
      <c r="I43" s="78"/>
      <c r="J43" s="78"/>
      <c r="K43" s="73"/>
      <c r="M43" s="62" t="s">
        <v>33</v>
      </c>
      <c r="N43" s="80" t="s">
        <v>13</v>
      </c>
      <c r="O43" s="65">
        <v>40</v>
      </c>
      <c r="P43" s="64" t="s">
        <v>30</v>
      </c>
      <c r="Q43" s="65" t="s">
        <v>31</v>
      </c>
      <c r="R43" s="81">
        <f t="shared" si="6"/>
        <v>100</v>
      </c>
      <c r="S43" s="67"/>
      <c r="T43" s="67"/>
      <c r="U43" s="65"/>
      <c r="V43" s="78"/>
      <c r="W43" s="73"/>
    </row>
    <row r="44" spans="1:23" x14ac:dyDescent="0.25">
      <c r="A44" s="62" t="s">
        <v>32</v>
      </c>
      <c r="B44" s="63" t="s">
        <v>13</v>
      </c>
      <c r="C44" s="64">
        <v>41</v>
      </c>
      <c r="D44" s="64" t="s">
        <v>30</v>
      </c>
      <c r="E44" s="65" t="s">
        <v>31</v>
      </c>
      <c r="F44" s="77">
        <v>79</v>
      </c>
      <c r="G44" s="67">
        <v>86.05651691781199</v>
      </c>
      <c r="H44" s="67">
        <f t="shared" si="7"/>
        <v>6.4542387688358991</v>
      </c>
      <c r="I44" s="78"/>
      <c r="J44" s="78"/>
      <c r="K44" s="73"/>
      <c r="M44" s="62" t="s">
        <v>32</v>
      </c>
      <c r="N44" s="80" t="s">
        <v>13</v>
      </c>
      <c r="O44" s="65">
        <v>41</v>
      </c>
      <c r="P44" s="64" t="s">
        <v>30</v>
      </c>
      <c r="Q44" s="65" t="s">
        <v>31</v>
      </c>
      <c r="R44" s="81">
        <f t="shared" si="6"/>
        <v>79</v>
      </c>
      <c r="S44" s="67"/>
      <c r="T44" s="67"/>
      <c r="U44" s="65"/>
      <c r="V44" s="78"/>
      <c r="W44" s="73"/>
    </row>
    <row r="45" spans="1:23" x14ac:dyDescent="0.25">
      <c r="A45" s="62" t="s">
        <v>29</v>
      </c>
      <c r="B45" s="63" t="s">
        <v>13</v>
      </c>
      <c r="C45" s="64">
        <v>42</v>
      </c>
      <c r="D45" s="64" t="s">
        <v>30</v>
      </c>
      <c r="E45" s="65" t="s">
        <v>31</v>
      </c>
      <c r="F45" s="77">
        <v>47.6</v>
      </c>
      <c r="G45" s="67">
        <v>46.100202357211316</v>
      </c>
      <c r="H45" s="67">
        <f t="shared" si="7"/>
        <v>3.4575151767908485</v>
      </c>
      <c r="I45" s="78">
        <v>4</v>
      </c>
      <c r="J45" s="78">
        <f>((F45-G45)/G45)*100</f>
        <v>3.2533428620711393</v>
      </c>
      <c r="K45" s="79">
        <f>(F45-G45)/H45</f>
        <v>0.43377904827615194</v>
      </c>
      <c r="M45" s="62" t="s">
        <v>29</v>
      </c>
      <c r="N45" s="80" t="s">
        <v>13</v>
      </c>
      <c r="O45" s="65">
        <v>42</v>
      </c>
      <c r="P45" s="64" t="s">
        <v>30</v>
      </c>
      <c r="Q45" s="65" t="s">
        <v>31</v>
      </c>
      <c r="R45" s="81">
        <f t="shared" si="6"/>
        <v>47.6</v>
      </c>
      <c r="S45" s="67" t="s">
        <v>105</v>
      </c>
      <c r="T45" s="67" t="s">
        <v>106</v>
      </c>
      <c r="U45" s="65">
        <v>1</v>
      </c>
      <c r="V45" s="78">
        <v>0</v>
      </c>
      <c r="W45" s="82">
        <v>-0.09</v>
      </c>
    </row>
    <row r="46" spans="1:23" x14ac:dyDescent="0.25">
      <c r="A46" s="50" t="s">
        <v>25</v>
      </c>
      <c r="B46" s="51" t="s">
        <v>13</v>
      </c>
      <c r="C46" s="52">
        <v>43</v>
      </c>
      <c r="D46" s="52" t="s">
        <v>28</v>
      </c>
      <c r="E46" s="56" t="s">
        <v>24</v>
      </c>
      <c r="F46" s="59">
        <v>66</v>
      </c>
      <c r="G46" s="60">
        <v>66.517045716658217</v>
      </c>
      <c r="H46" s="60">
        <f t="shared" si="7"/>
        <v>4.9887784287493657</v>
      </c>
      <c r="I46" s="76">
        <v>4</v>
      </c>
      <c r="J46" s="76">
        <f>((F46-G46)/G46)*100</f>
        <v>-0.7773131098766316</v>
      </c>
      <c r="K46" s="79">
        <f t="shared" ref="K46:K70" si="10">(F46-G46)/H46</f>
        <v>-0.10364174798355089</v>
      </c>
      <c r="M46" s="50" t="s">
        <v>25</v>
      </c>
      <c r="N46" s="51" t="s">
        <v>13</v>
      </c>
      <c r="O46" s="52">
        <v>43</v>
      </c>
      <c r="P46" s="52" t="s">
        <v>28</v>
      </c>
      <c r="Q46" s="56" t="s">
        <v>24</v>
      </c>
      <c r="R46" s="85">
        <f t="shared" si="6"/>
        <v>66</v>
      </c>
      <c r="S46" s="60" t="s">
        <v>107</v>
      </c>
      <c r="T46" s="60" t="s">
        <v>108</v>
      </c>
      <c r="U46" s="56">
        <v>1</v>
      </c>
      <c r="V46" s="86">
        <v>-1</v>
      </c>
      <c r="W46" s="82">
        <v>-0.26</v>
      </c>
    </row>
    <row r="47" spans="1:23" x14ac:dyDescent="0.25">
      <c r="A47" s="50" t="s">
        <v>20</v>
      </c>
      <c r="B47" s="51" t="s">
        <v>13</v>
      </c>
      <c r="C47" s="52">
        <v>44</v>
      </c>
      <c r="D47" s="52" t="s">
        <v>28</v>
      </c>
      <c r="E47" s="56" t="s">
        <v>24</v>
      </c>
      <c r="F47" s="59">
        <v>65.599999999999994</v>
      </c>
      <c r="G47" s="60">
        <v>66.517045716658203</v>
      </c>
      <c r="H47" s="60">
        <f t="shared" si="7"/>
        <v>4.9887784287493648</v>
      </c>
      <c r="I47" s="76">
        <v>4</v>
      </c>
      <c r="J47" s="76">
        <f t="shared" ref="J47:J70" si="11">((F47-G47)/G47)*100</f>
        <v>-1.3786627273925183</v>
      </c>
      <c r="K47" s="79">
        <f t="shared" si="10"/>
        <v>-0.18382169698566911</v>
      </c>
      <c r="M47" s="50" t="s">
        <v>20</v>
      </c>
      <c r="N47" s="51" t="s">
        <v>13</v>
      </c>
      <c r="O47" s="52">
        <v>44</v>
      </c>
      <c r="P47" s="52" t="s">
        <v>28</v>
      </c>
      <c r="Q47" s="56" t="s">
        <v>24</v>
      </c>
      <c r="R47" s="85">
        <f t="shared" si="6"/>
        <v>65.599999999999994</v>
      </c>
      <c r="S47" s="60" t="s">
        <v>109</v>
      </c>
      <c r="T47" s="60" t="s">
        <v>110</v>
      </c>
      <c r="U47" s="56">
        <v>1</v>
      </c>
      <c r="V47" s="86">
        <v>-2</v>
      </c>
      <c r="W47" s="82">
        <v>-0.4</v>
      </c>
    </row>
    <row r="48" spans="1:23" x14ac:dyDescent="0.25">
      <c r="A48" s="50" t="s">
        <v>17</v>
      </c>
      <c r="B48" s="51" t="s">
        <v>13</v>
      </c>
      <c r="C48" s="52">
        <v>45</v>
      </c>
      <c r="D48" s="52" t="s">
        <v>28</v>
      </c>
      <c r="E48" s="56" t="s">
        <v>24</v>
      </c>
      <c r="F48" s="59">
        <v>110</v>
      </c>
      <c r="G48" s="60">
        <v>107.47995764051167</v>
      </c>
      <c r="H48" s="60">
        <f t="shared" si="7"/>
        <v>8.0609968230383746</v>
      </c>
      <c r="I48" s="76">
        <v>4</v>
      </c>
      <c r="J48" s="76">
        <f t="shared" si="11"/>
        <v>2.3446625908777499</v>
      </c>
      <c r="K48" s="79">
        <f t="shared" si="10"/>
        <v>0.31262167878370001</v>
      </c>
      <c r="M48" s="50" t="s">
        <v>17</v>
      </c>
      <c r="N48" s="51" t="s">
        <v>13</v>
      </c>
      <c r="O48" s="52">
        <v>45</v>
      </c>
      <c r="P48" s="52" t="s">
        <v>28</v>
      </c>
      <c r="Q48" s="56" t="s">
        <v>24</v>
      </c>
      <c r="R48" s="85">
        <f t="shared" si="6"/>
        <v>110</v>
      </c>
      <c r="S48" s="60" t="s">
        <v>111</v>
      </c>
      <c r="T48" s="60" t="s">
        <v>112</v>
      </c>
      <c r="U48" s="56">
        <v>1</v>
      </c>
      <c r="V48" s="86">
        <v>1</v>
      </c>
      <c r="W48" s="82">
        <v>0.44</v>
      </c>
    </row>
    <row r="49" spans="1:23" x14ac:dyDescent="0.25">
      <c r="A49" s="50" t="s">
        <v>22</v>
      </c>
      <c r="B49" s="51" t="s">
        <v>13</v>
      </c>
      <c r="C49" s="52">
        <v>46</v>
      </c>
      <c r="D49" s="52" t="s">
        <v>26</v>
      </c>
      <c r="E49" s="56" t="s">
        <v>24</v>
      </c>
      <c r="F49" s="59">
        <v>75.599999999999994</v>
      </c>
      <c r="G49" s="60">
        <v>80.073846799559817</v>
      </c>
      <c r="H49" s="60">
        <f t="shared" si="7"/>
        <v>6.0055385099669865</v>
      </c>
      <c r="I49" s="76">
        <v>4</v>
      </c>
      <c r="J49" s="76">
        <f t="shared" si="11"/>
        <v>-5.5871510841220333</v>
      </c>
      <c r="K49" s="79">
        <f t="shared" si="10"/>
        <v>-0.74495347788293786</v>
      </c>
      <c r="M49" s="50" t="s">
        <v>22</v>
      </c>
      <c r="N49" s="51" t="s">
        <v>13</v>
      </c>
      <c r="O49" s="52">
        <v>46</v>
      </c>
      <c r="P49" s="52" t="s">
        <v>26</v>
      </c>
      <c r="Q49" s="56" t="s">
        <v>24</v>
      </c>
      <c r="R49" s="85">
        <f t="shared" si="6"/>
        <v>75.599999999999994</v>
      </c>
      <c r="S49" s="60" t="s">
        <v>113</v>
      </c>
      <c r="T49" s="60" t="s">
        <v>114</v>
      </c>
      <c r="U49" s="56">
        <v>1</v>
      </c>
      <c r="V49" s="86">
        <v>-2</v>
      </c>
      <c r="W49" s="82">
        <v>-0.28999999999999998</v>
      </c>
    </row>
    <row r="50" spans="1:23" x14ac:dyDescent="0.25">
      <c r="A50" s="50" t="s">
        <v>16</v>
      </c>
      <c r="B50" s="51" t="s">
        <v>13</v>
      </c>
      <c r="C50" s="52">
        <v>47</v>
      </c>
      <c r="D50" s="52" t="s">
        <v>26</v>
      </c>
      <c r="E50" s="56" t="s">
        <v>24</v>
      </c>
      <c r="F50" s="59">
        <v>68.599999999999994</v>
      </c>
      <c r="G50" s="60">
        <v>68.030851431402255</v>
      </c>
      <c r="H50" s="60">
        <f t="shared" si="7"/>
        <v>5.1023138573551687</v>
      </c>
      <c r="I50" s="76">
        <v>4</v>
      </c>
      <c r="J50" s="76">
        <f t="shared" si="11"/>
        <v>0.8366036241243151</v>
      </c>
      <c r="K50" s="79">
        <f t="shared" si="10"/>
        <v>0.11154714988324202</v>
      </c>
      <c r="M50" s="50" t="s">
        <v>16</v>
      </c>
      <c r="N50" s="51" t="s">
        <v>13</v>
      </c>
      <c r="O50" s="52">
        <v>47</v>
      </c>
      <c r="P50" s="52" t="s">
        <v>26</v>
      </c>
      <c r="Q50" s="56" t="s">
        <v>24</v>
      </c>
      <c r="R50" s="85">
        <f t="shared" si="6"/>
        <v>68.599999999999994</v>
      </c>
      <c r="S50" s="60" t="s">
        <v>115</v>
      </c>
      <c r="T50" s="60" t="s">
        <v>116</v>
      </c>
      <c r="U50" s="56">
        <v>1</v>
      </c>
      <c r="V50" s="86">
        <v>0</v>
      </c>
      <c r="W50" s="82">
        <v>0.01</v>
      </c>
    </row>
    <row r="51" spans="1:23" x14ac:dyDescent="0.25">
      <c r="A51" s="50" t="s">
        <v>27</v>
      </c>
      <c r="B51" s="51" t="s">
        <v>13</v>
      </c>
      <c r="C51" s="52">
        <v>48</v>
      </c>
      <c r="D51" s="52" t="s">
        <v>26</v>
      </c>
      <c r="E51" s="56" t="s">
        <v>24</v>
      </c>
      <c r="F51" s="59">
        <v>57.7</v>
      </c>
      <c r="G51" s="60">
        <v>60.124128439580467</v>
      </c>
      <c r="H51" s="60">
        <f t="shared" si="7"/>
        <v>4.5093096329685345</v>
      </c>
      <c r="I51" s="76">
        <v>4</v>
      </c>
      <c r="J51" s="76">
        <f t="shared" si="11"/>
        <v>-4.0318728977776415</v>
      </c>
      <c r="K51" s="79">
        <f t="shared" si="10"/>
        <v>-0.53758305303701892</v>
      </c>
      <c r="M51" s="50" t="s">
        <v>27</v>
      </c>
      <c r="N51" s="51" t="s">
        <v>13</v>
      </c>
      <c r="O51" s="52">
        <v>48</v>
      </c>
      <c r="P51" s="52" t="s">
        <v>26</v>
      </c>
      <c r="Q51" s="56" t="s">
        <v>24</v>
      </c>
      <c r="R51" s="85">
        <f t="shared" si="6"/>
        <v>57.7</v>
      </c>
      <c r="S51" s="60" t="s">
        <v>117</v>
      </c>
      <c r="T51" s="60" t="s">
        <v>118</v>
      </c>
      <c r="U51" s="56">
        <v>1</v>
      </c>
      <c r="V51" s="86">
        <v>0</v>
      </c>
      <c r="W51" s="82">
        <v>-0.05</v>
      </c>
    </row>
    <row r="52" spans="1:23" x14ac:dyDescent="0.25">
      <c r="A52" s="50" t="s">
        <v>25</v>
      </c>
      <c r="B52" s="51" t="s">
        <v>13</v>
      </c>
      <c r="C52" s="52">
        <v>49</v>
      </c>
      <c r="D52" s="52" t="s">
        <v>26</v>
      </c>
      <c r="E52" s="56" t="s">
        <v>24</v>
      </c>
      <c r="F52" s="59">
        <v>87.3</v>
      </c>
      <c r="G52" s="60">
        <v>88.384367958138668</v>
      </c>
      <c r="H52" s="60">
        <f t="shared" si="7"/>
        <v>6.6288275968603996</v>
      </c>
      <c r="I52" s="76">
        <v>4</v>
      </c>
      <c r="J52" s="76">
        <f t="shared" si="11"/>
        <v>-1.2268775386302002</v>
      </c>
      <c r="K52" s="79">
        <f t="shared" si="10"/>
        <v>-0.16358367181736003</v>
      </c>
      <c r="M52" s="50" t="s">
        <v>25</v>
      </c>
      <c r="N52" s="51" t="s">
        <v>13</v>
      </c>
      <c r="O52" s="52">
        <v>49</v>
      </c>
      <c r="P52" s="52" t="s">
        <v>26</v>
      </c>
      <c r="Q52" s="56" t="s">
        <v>24</v>
      </c>
      <c r="R52" s="85">
        <f t="shared" si="6"/>
        <v>87.3</v>
      </c>
      <c r="S52" s="60" t="s">
        <v>119</v>
      </c>
      <c r="T52" s="60" t="s">
        <v>120</v>
      </c>
      <c r="U52" s="56">
        <v>1</v>
      </c>
      <c r="V52" s="86">
        <v>-1</v>
      </c>
      <c r="W52" s="82">
        <v>-0.19</v>
      </c>
    </row>
    <row r="53" spans="1:23" x14ac:dyDescent="0.25">
      <c r="A53" s="50" t="s">
        <v>20</v>
      </c>
      <c r="B53" s="51" t="s">
        <v>13</v>
      </c>
      <c r="C53" s="52">
        <v>50</v>
      </c>
      <c r="D53" s="52" t="s">
        <v>26</v>
      </c>
      <c r="E53" s="56" t="s">
        <v>24</v>
      </c>
      <c r="F53" s="59">
        <v>86.5</v>
      </c>
      <c r="G53" s="60">
        <v>88.384367958138654</v>
      </c>
      <c r="H53" s="60">
        <f t="shared" si="7"/>
        <v>6.6288275968603987</v>
      </c>
      <c r="I53" s="56">
        <v>4</v>
      </c>
      <c r="J53" s="76">
        <f t="shared" si="11"/>
        <v>-2.1320149724113477</v>
      </c>
      <c r="K53" s="79">
        <f t="shared" si="10"/>
        <v>-0.28426866298817971</v>
      </c>
      <c r="M53" s="50" t="s">
        <v>20</v>
      </c>
      <c r="N53" s="51" t="s">
        <v>13</v>
      </c>
      <c r="O53" s="52">
        <v>50</v>
      </c>
      <c r="P53" s="52" t="s">
        <v>26</v>
      </c>
      <c r="Q53" s="56" t="s">
        <v>24</v>
      </c>
      <c r="R53" s="85">
        <f t="shared" si="6"/>
        <v>86.5</v>
      </c>
      <c r="S53" s="60" t="s">
        <v>121</v>
      </c>
      <c r="T53" s="60" t="s">
        <v>122</v>
      </c>
      <c r="U53" s="56">
        <v>1</v>
      </c>
      <c r="V53" s="86">
        <v>-1</v>
      </c>
      <c r="W53" s="82">
        <v>-0.23</v>
      </c>
    </row>
    <row r="54" spans="1:23" x14ac:dyDescent="0.25">
      <c r="A54" s="50" t="s">
        <v>12</v>
      </c>
      <c r="B54" s="51" t="s">
        <v>13</v>
      </c>
      <c r="C54" s="52">
        <v>51</v>
      </c>
      <c r="D54" s="52" t="s">
        <v>23</v>
      </c>
      <c r="E54" s="56" t="s">
        <v>24</v>
      </c>
      <c r="F54" s="59">
        <v>66.5</v>
      </c>
      <c r="G54" s="60">
        <v>62.252210907113707</v>
      </c>
      <c r="H54" s="60">
        <f t="shared" si="7"/>
        <v>4.6689158180335282</v>
      </c>
      <c r="I54" s="56">
        <v>4</v>
      </c>
      <c r="J54" s="76">
        <f t="shared" si="11"/>
        <v>6.8235152310082672</v>
      </c>
      <c r="K54" s="79">
        <f t="shared" si="10"/>
        <v>0.90980203080110222</v>
      </c>
      <c r="M54" s="50" t="s">
        <v>12</v>
      </c>
      <c r="N54" s="51" t="s">
        <v>13</v>
      </c>
      <c r="O54" s="52">
        <v>51</v>
      </c>
      <c r="P54" s="52" t="s">
        <v>23</v>
      </c>
      <c r="Q54" s="56" t="s">
        <v>24</v>
      </c>
      <c r="R54" s="85">
        <f t="shared" si="6"/>
        <v>66.5</v>
      </c>
      <c r="S54" s="60" t="s">
        <v>123</v>
      </c>
      <c r="T54" s="60" t="s">
        <v>124</v>
      </c>
      <c r="U54" s="56">
        <v>1</v>
      </c>
      <c r="V54" s="86">
        <v>8</v>
      </c>
      <c r="W54" s="82">
        <v>0.77</v>
      </c>
    </row>
    <row r="55" spans="1:23" x14ac:dyDescent="0.25">
      <c r="A55" s="50" t="s">
        <v>27</v>
      </c>
      <c r="B55" s="51" t="s">
        <v>13</v>
      </c>
      <c r="C55" s="52">
        <v>52</v>
      </c>
      <c r="D55" s="52" t="s">
        <v>23</v>
      </c>
      <c r="E55" s="56" t="s">
        <v>24</v>
      </c>
      <c r="F55" s="59">
        <v>146</v>
      </c>
      <c r="G55" s="60">
        <v>145.03797572555598</v>
      </c>
      <c r="H55" s="60">
        <f t="shared" si="7"/>
        <v>10.877848179416699</v>
      </c>
      <c r="I55" s="56">
        <v>4</v>
      </c>
      <c r="J55" s="76">
        <f t="shared" si="11"/>
        <v>0.66329129983472901</v>
      </c>
      <c r="K55" s="79">
        <f t="shared" si="10"/>
        <v>8.8438839977963868E-2</v>
      </c>
      <c r="M55" s="50" t="s">
        <v>27</v>
      </c>
      <c r="N55" s="51" t="s">
        <v>13</v>
      </c>
      <c r="O55" s="52">
        <v>52</v>
      </c>
      <c r="P55" s="52" t="s">
        <v>23</v>
      </c>
      <c r="Q55" s="56" t="s">
        <v>24</v>
      </c>
      <c r="R55" s="85">
        <f t="shared" si="6"/>
        <v>146</v>
      </c>
      <c r="S55" s="60" t="s">
        <v>125</v>
      </c>
      <c r="T55" s="60" t="s">
        <v>126</v>
      </c>
      <c r="U55" s="56">
        <v>1</v>
      </c>
      <c r="V55" s="86">
        <v>3</v>
      </c>
      <c r="W55" s="82">
        <v>0.77</v>
      </c>
    </row>
    <row r="56" spans="1:23" x14ac:dyDescent="0.25">
      <c r="A56" s="50" t="s">
        <v>21</v>
      </c>
      <c r="B56" s="51" t="s">
        <v>13</v>
      </c>
      <c r="C56" s="52">
        <v>53</v>
      </c>
      <c r="D56" s="52" t="s">
        <v>23</v>
      </c>
      <c r="E56" s="56" t="s">
        <v>24</v>
      </c>
      <c r="F56" s="59">
        <v>179</v>
      </c>
      <c r="G56" s="60">
        <v>178.57792066385051</v>
      </c>
      <c r="H56" s="60">
        <f t="shared" si="7"/>
        <v>13.393344049788787</v>
      </c>
      <c r="I56" s="56">
        <v>4</v>
      </c>
      <c r="J56" s="76">
        <f t="shared" si="11"/>
        <v>0.23635583535772214</v>
      </c>
      <c r="K56" s="79">
        <f t="shared" si="10"/>
        <v>3.1514111381029615E-2</v>
      </c>
      <c r="M56" s="50" t="s">
        <v>21</v>
      </c>
      <c r="N56" s="51" t="s">
        <v>13</v>
      </c>
      <c r="O56" s="52">
        <v>53</v>
      </c>
      <c r="P56" s="52" t="s">
        <v>23</v>
      </c>
      <c r="Q56" s="56" t="s">
        <v>24</v>
      </c>
      <c r="R56" s="85">
        <f t="shared" si="6"/>
        <v>179</v>
      </c>
      <c r="S56" s="60" t="s">
        <v>127</v>
      </c>
      <c r="T56" s="60" t="s">
        <v>128</v>
      </c>
      <c r="U56" s="56">
        <v>1</v>
      </c>
      <c r="V56" s="86">
        <v>2</v>
      </c>
      <c r="W56" s="82">
        <v>0.79</v>
      </c>
    </row>
    <row r="57" spans="1:23" x14ac:dyDescent="0.25">
      <c r="A57" s="50" t="s">
        <v>25</v>
      </c>
      <c r="B57" s="51" t="s">
        <v>13</v>
      </c>
      <c r="C57" s="52">
        <v>54</v>
      </c>
      <c r="D57" s="52" t="s">
        <v>23</v>
      </c>
      <c r="E57" s="56" t="s">
        <v>24</v>
      </c>
      <c r="F57" s="59">
        <v>71.900000000000006</v>
      </c>
      <c r="G57" s="60">
        <v>71.084104320942913</v>
      </c>
      <c r="H57" s="60">
        <f t="shared" si="7"/>
        <v>5.3313078240707181</v>
      </c>
      <c r="I57" s="56">
        <v>4</v>
      </c>
      <c r="J57" s="76">
        <f t="shared" si="11"/>
        <v>1.1477892094881641</v>
      </c>
      <c r="K57" s="79">
        <f t="shared" si="10"/>
        <v>0.15303856126508855</v>
      </c>
      <c r="M57" s="50" t="s">
        <v>25</v>
      </c>
      <c r="N57" s="51" t="s">
        <v>13</v>
      </c>
      <c r="O57" s="52">
        <v>54</v>
      </c>
      <c r="P57" s="52" t="s">
        <v>23</v>
      </c>
      <c r="Q57" s="56" t="s">
        <v>24</v>
      </c>
      <c r="R57" s="85">
        <f t="shared" si="6"/>
        <v>71.900000000000006</v>
      </c>
      <c r="S57" s="60" t="s">
        <v>129</v>
      </c>
      <c r="T57" s="60" t="s">
        <v>130</v>
      </c>
      <c r="U57" s="56">
        <v>1</v>
      </c>
      <c r="V57" s="86">
        <v>2</v>
      </c>
      <c r="W57" s="82">
        <v>0.57999999999999996</v>
      </c>
    </row>
    <row r="58" spans="1:23" x14ac:dyDescent="0.25">
      <c r="A58" s="50" t="s">
        <v>20</v>
      </c>
      <c r="B58" s="51" t="s">
        <v>13</v>
      </c>
      <c r="C58" s="52">
        <v>55</v>
      </c>
      <c r="D58" s="52" t="s">
        <v>23</v>
      </c>
      <c r="E58" s="56" t="s">
        <v>24</v>
      </c>
      <c r="F58" s="59">
        <v>71.099999999999994</v>
      </c>
      <c r="G58" s="60">
        <v>71.084104320942913</v>
      </c>
      <c r="H58" s="60">
        <f t="shared" si="7"/>
        <v>5.3313078240707181</v>
      </c>
      <c r="I58" s="56">
        <v>4</v>
      </c>
      <c r="J58" s="76">
        <f t="shared" si="11"/>
        <v>2.2361791301909975E-2</v>
      </c>
      <c r="K58" s="79">
        <f t="shared" si="10"/>
        <v>2.9815721735879969E-3</v>
      </c>
      <c r="M58" s="50" t="s">
        <v>20</v>
      </c>
      <c r="N58" s="51" t="s">
        <v>13</v>
      </c>
      <c r="O58" s="52">
        <v>55</v>
      </c>
      <c r="P58" s="52" t="s">
        <v>23</v>
      </c>
      <c r="Q58" s="56" t="s">
        <v>24</v>
      </c>
      <c r="R58" s="85">
        <f t="shared" si="6"/>
        <v>71.099999999999994</v>
      </c>
      <c r="S58" s="60" t="s">
        <v>131</v>
      </c>
      <c r="T58" s="60" t="s">
        <v>132</v>
      </c>
      <c r="U58" s="56">
        <v>1</v>
      </c>
      <c r="V58" s="86">
        <v>2</v>
      </c>
      <c r="W58" s="82">
        <v>0.48</v>
      </c>
    </row>
    <row r="59" spans="1:23" x14ac:dyDescent="0.25">
      <c r="A59" s="50" t="s">
        <v>19</v>
      </c>
      <c r="B59" s="51" t="s">
        <v>13</v>
      </c>
      <c r="C59" s="52">
        <v>56</v>
      </c>
      <c r="D59" s="52" t="s">
        <v>23</v>
      </c>
      <c r="E59" s="56" t="s">
        <v>24</v>
      </c>
      <c r="F59" s="59">
        <v>88.5</v>
      </c>
      <c r="G59" s="60">
        <v>87.932932879484952</v>
      </c>
      <c r="H59" s="60">
        <f t="shared" si="7"/>
        <v>6.5949699659613712</v>
      </c>
      <c r="I59" s="56">
        <v>4</v>
      </c>
      <c r="J59" s="76">
        <f t="shared" si="11"/>
        <v>0.64488593971070318</v>
      </c>
      <c r="K59" s="79">
        <f t="shared" si="10"/>
        <v>8.5984791961427082E-2</v>
      </c>
      <c r="M59" s="50" t="s">
        <v>19</v>
      </c>
      <c r="N59" s="51" t="s">
        <v>13</v>
      </c>
      <c r="O59" s="52">
        <v>56</v>
      </c>
      <c r="P59" s="52" t="s">
        <v>23</v>
      </c>
      <c r="Q59" s="56" t="s">
        <v>24</v>
      </c>
      <c r="R59" s="85">
        <f t="shared" si="6"/>
        <v>88.5</v>
      </c>
      <c r="S59" s="60" t="s">
        <v>133</v>
      </c>
      <c r="T59" s="60" t="s">
        <v>134</v>
      </c>
      <c r="U59" s="56">
        <v>1</v>
      </c>
      <c r="V59" s="86">
        <v>3</v>
      </c>
      <c r="W59" s="82">
        <v>0.7</v>
      </c>
    </row>
    <row r="60" spans="1:23" x14ac:dyDescent="0.25">
      <c r="A60" s="50" t="s">
        <v>22</v>
      </c>
      <c r="B60" s="51" t="s">
        <v>13</v>
      </c>
      <c r="C60" s="52">
        <v>57</v>
      </c>
      <c r="D60" s="52" t="s">
        <v>18</v>
      </c>
      <c r="E60" s="56" t="s">
        <v>15</v>
      </c>
      <c r="F60" s="59">
        <v>8.59</v>
      </c>
      <c r="G60" s="60">
        <v>8.3931705729568318</v>
      </c>
      <c r="H60" s="56" t="s">
        <v>86</v>
      </c>
      <c r="I60" s="56">
        <v>4</v>
      </c>
      <c r="J60" s="60">
        <f>((F60-G60))</f>
        <v>0.19682942704316808</v>
      </c>
      <c r="K60" s="79">
        <f t="shared" si="10"/>
        <v>1.3121961802877873</v>
      </c>
      <c r="M60" s="50" t="s">
        <v>22</v>
      </c>
      <c r="N60" s="51" t="s">
        <v>13</v>
      </c>
      <c r="O60" s="52">
        <v>57</v>
      </c>
      <c r="P60" s="52" t="s">
        <v>18</v>
      </c>
      <c r="Q60" s="56" t="s">
        <v>15</v>
      </c>
      <c r="R60" s="60">
        <f t="shared" si="6"/>
        <v>8.59</v>
      </c>
      <c r="S60" s="60">
        <v>8.5564285724774312</v>
      </c>
      <c r="T60" s="60">
        <v>5.7729249379899872E-2</v>
      </c>
      <c r="U60" s="56" t="s">
        <v>76</v>
      </c>
      <c r="V60" s="87">
        <f>(R60-S60)</f>
        <v>3.3571427522568698E-2</v>
      </c>
      <c r="W60" s="79">
        <v>0.58153237541068004</v>
      </c>
    </row>
    <row r="61" spans="1:23" x14ac:dyDescent="0.25">
      <c r="A61" s="50" t="s">
        <v>16</v>
      </c>
      <c r="B61" s="51" t="s">
        <v>13</v>
      </c>
      <c r="C61" s="52">
        <v>58</v>
      </c>
      <c r="D61" s="52" t="s">
        <v>18</v>
      </c>
      <c r="E61" s="56" t="s">
        <v>15</v>
      </c>
      <c r="F61" s="59">
        <v>16.66</v>
      </c>
      <c r="G61" s="60">
        <v>16.459352302610128</v>
      </c>
      <c r="H61" s="56" t="s">
        <v>86</v>
      </c>
      <c r="I61" s="56">
        <v>4</v>
      </c>
      <c r="J61" s="60">
        <f t="shared" ref="J61:J68" si="12">((F61-G61))</f>
        <v>0.20064769738987209</v>
      </c>
      <c r="K61" s="79">
        <f t="shared" si="10"/>
        <v>1.3376513159324808</v>
      </c>
      <c r="M61" s="50" t="s">
        <v>16</v>
      </c>
      <c r="N61" s="51" t="s">
        <v>13</v>
      </c>
      <c r="O61" s="52">
        <v>58</v>
      </c>
      <c r="P61" s="52" t="s">
        <v>18</v>
      </c>
      <c r="Q61" s="56" t="s">
        <v>15</v>
      </c>
      <c r="R61" s="60">
        <f t="shared" si="6"/>
        <v>16.66</v>
      </c>
      <c r="S61" s="60">
        <v>16.525655268243522</v>
      </c>
      <c r="T61" s="60">
        <v>9.686232943678838E-2</v>
      </c>
      <c r="U61" s="56" t="s">
        <v>76</v>
      </c>
      <c r="V61" s="87">
        <f t="shared" ref="V61:V68" si="13">(R61-S61)</f>
        <v>0.1343447317564781</v>
      </c>
      <c r="W61" s="79">
        <v>1.3869657330939005</v>
      </c>
    </row>
    <row r="62" spans="1:23" x14ac:dyDescent="0.25">
      <c r="A62" s="50" t="s">
        <v>12</v>
      </c>
      <c r="B62" s="51" t="s">
        <v>13</v>
      </c>
      <c r="C62" s="52">
        <v>59</v>
      </c>
      <c r="D62" s="52" t="s">
        <v>18</v>
      </c>
      <c r="E62" s="56" t="s">
        <v>15</v>
      </c>
      <c r="F62" s="74">
        <v>8.6300000000000008</v>
      </c>
      <c r="G62" s="60">
        <v>8.6261406782499943</v>
      </c>
      <c r="H62" s="56" t="s">
        <v>86</v>
      </c>
      <c r="I62" s="76">
        <v>4</v>
      </c>
      <c r="J62" s="60">
        <f t="shared" si="12"/>
        <v>3.8593217500064725E-3</v>
      </c>
      <c r="K62" s="79">
        <f t="shared" si="10"/>
        <v>2.5728811666709817E-2</v>
      </c>
      <c r="M62" s="50" t="s">
        <v>12</v>
      </c>
      <c r="N62" s="51" t="s">
        <v>13</v>
      </c>
      <c r="O62" s="52">
        <v>59</v>
      </c>
      <c r="P62" s="52" t="s">
        <v>18</v>
      </c>
      <c r="Q62" s="56" t="s">
        <v>15</v>
      </c>
      <c r="R62" s="60">
        <f t="shared" si="6"/>
        <v>8.6300000000000008</v>
      </c>
      <c r="S62" s="60">
        <v>8.6207142857122658</v>
      </c>
      <c r="T62" s="88">
        <v>4.3704270423333441E-2</v>
      </c>
      <c r="U62" s="56" t="s">
        <v>76</v>
      </c>
      <c r="V62" s="87">
        <f t="shared" si="13"/>
        <v>9.2857142877349474E-3</v>
      </c>
      <c r="W62" s="79">
        <v>0.21246697857647709</v>
      </c>
    </row>
    <row r="63" spans="1:23" x14ac:dyDescent="0.25">
      <c r="A63" s="50" t="s">
        <v>27</v>
      </c>
      <c r="B63" s="51" t="s">
        <v>13</v>
      </c>
      <c r="C63" s="52">
        <v>60</v>
      </c>
      <c r="D63" s="52" t="s">
        <v>18</v>
      </c>
      <c r="E63" s="56" t="s">
        <v>15</v>
      </c>
      <c r="F63" s="74">
        <v>8.4600000000000009</v>
      </c>
      <c r="G63" s="60">
        <v>8.3928099176882078</v>
      </c>
      <c r="H63" s="56" t="s">
        <v>86</v>
      </c>
      <c r="I63" s="76">
        <v>4</v>
      </c>
      <c r="J63" s="60">
        <f t="shared" si="12"/>
        <v>6.719008231179302E-2</v>
      </c>
      <c r="K63" s="79">
        <f t="shared" si="10"/>
        <v>0.44793388207862017</v>
      </c>
      <c r="M63" s="50" t="s">
        <v>27</v>
      </c>
      <c r="N63" s="51" t="s">
        <v>13</v>
      </c>
      <c r="O63" s="52">
        <v>60</v>
      </c>
      <c r="P63" s="52" t="s">
        <v>18</v>
      </c>
      <c r="Q63" s="56" t="s">
        <v>15</v>
      </c>
      <c r="R63" s="60">
        <f t="shared" si="6"/>
        <v>8.4600000000000009</v>
      </c>
      <c r="S63" s="60">
        <v>8.4385714285760329</v>
      </c>
      <c r="T63" s="88">
        <v>4.1157852575285932E-2</v>
      </c>
      <c r="U63" s="56" t="s">
        <v>76</v>
      </c>
      <c r="V63" s="87">
        <f t="shared" si="13"/>
        <v>2.1428571423967924E-2</v>
      </c>
      <c r="W63" s="79">
        <v>0.52064357305257336</v>
      </c>
    </row>
    <row r="64" spans="1:23" x14ac:dyDescent="0.25">
      <c r="A64" s="50" t="s">
        <v>21</v>
      </c>
      <c r="B64" s="51" t="s">
        <v>13</v>
      </c>
      <c r="C64" s="52">
        <v>61</v>
      </c>
      <c r="D64" s="52" t="s">
        <v>18</v>
      </c>
      <c r="E64" s="56" t="s">
        <v>15</v>
      </c>
      <c r="F64" s="74">
        <v>6.23</v>
      </c>
      <c r="G64" s="60">
        <v>6.1778541845745085</v>
      </c>
      <c r="H64" s="56" t="s">
        <v>86</v>
      </c>
      <c r="I64" s="76">
        <v>4</v>
      </c>
      <c r="J64" s="60">
        <f t="shared" si="12"/>
        <v>5.2145815425491904E-2</v>
      </c>
      <c r="K64" s="79">
        <f t="shared" si="10"/>
        <v>0.34763876950327938</v>
      </c>
      <c r="M64" s="50" t="s">
        <v>21</v>
      </c>
      <c r="N64" s="51" t="s">
        <v>13</v>
      </c>
      <c r="O64" s="52">
        <v>61</v>
      </c>
      <c r="P64" s="52" t="s">
        <v>18</v>
      </c>
      <c r="Q64" s="56" t="s">
        <v>15</v>
      </c>
      <c r="R64" s="60">
        <f t="shared" si="6"/>
        <v>6.23</v>
      </c>
      <c r="S64" s="60">
        <v>6.2357142856676706</v>
      </c>
      <c r="T64" s="88">
        <v>5.8212815232605193E-2</v>
      </c>
      <c r="U64" s="56" t="s">
        <v>76</v>
      </c>
      <c r="V64" s="87">
        <f t="shared" si="13"/>
        <v>-5.7142856676701825E-3</v>
      </c>
      <c r="W64" s="79">
        <v>-9.8161987954665894E-2</v>
      </c>
    </row>
    <row r="65" spans="1:23" x14ac:dyDescent="0.25">
      <c r="A65" s="50" t="s">
        <v>25</v>
      </c>
      <c r="B65" s="51" t="s">
        <v>13</v>
      </c>
      <c r="C65" s="52">
        <v>62</v>
      </c>
      <c r="D65" s="52" t="s">
        <v>18</v>
      </c>
      <c r="E65" s="56" t="s">
        <v>15</v>
      </c>
      <c r="F65" s="74">
        <v>13.3</v>
      </c>
      <c r="G65" s="60">
        <v>13.241236928029194</v>
      </c>
      <c r="H65" s="56" t="s">
        <v>86</v>
      </c>
      <c r="I65" s="76">
        <v>4</v>
      </c>
      <c r="J65" s="60">
        <f t="shared" si="12"/>
        <v>5.876307197080699E-2</v>
      </c>
      <c r="K65" s="79">
        <f t="shared" si="10"/>
        <v>0.39175381313871327</v>
      </c>
      <c r="M65" s="50" t="s">
        <v>25</v>
      </c>
      <c r="N65" s="51" t="s">
        <v>13</v>
      </c>
      <c r="O65" s="52">
        <v>62</v>
      </c>
      <c r="P65" s="52" t="s">
        <v>18</v>
      </c>
      <c r="Q65" s="56" t="s">
        <v>15</v>
      </c>
      <c r="R65" s="60">
        <f t="shared" si="6"/>
        <v>13.3</v>
      </c>
      <c r="S65" s="60">
        <v>13.251303155006859</v>
      </c>
      <c r="T65" s="88">
        <v>6.6823950150088074E-2</v>
      </c>
      <c r="U65" s="56" t="s">
        <v>76</v>
      </c>
      <c r="V65" s="87">
        <f t="shared" si="13"/>
        <v>4.8696844993141752E-2</v>
      </c>
      <c r="W65" s="79">
        <v>0.72873340896142114</v>
      </c>
    </row>
    <row r="66" spans="1:23" x14ac:dyDescent="0.25">
      <c r="A66" s="50" t="s">
        <v>20</v>
      </c>
      <c r="B66" s="51" t="s">
        <v>13</v>
      </c>
      <c r="C66" s="52">
        <v>63</v>
      </c>
      <c r="D66" s="52" t="s">
        <v>18</v>
      </c>
      <c r="E66" s="56" t="s">
        <v>15</v>
      </c>
      <c r="F66" s="74">
        <v>7.23</v>
      </c>
      <c r="G66" s="60">
        <v>7.2285451553874287</v>
      </c>
      <c r="H66" s="56" t="s">
        <v>86</v>
      </c>
      <c r="I66" s="76">
        <v>4</v>
      </c>
      <c r="J66" s="60">
        <f t="shared" si="12"/>
        <v>1.4548446125717263E-3</v>
      </c>
      <c r="K66" s="79">
        <f t="shared" si="10"/>
        <v>9.698964083811509E-3</v>
      </c>
      <c r="M66" s="50" t="s">
        <v>20</v>
      </c>
      <c r="N66" s="51" t="s">
        <v>13</v>
      </c>
      <c r="O66" s="52">
        <v>63</v>
      </c>
      <c r="P66" s="52" t="s">
        <v>18</v>
      </c>
      <c r="Q66" s="56" t="s">
        <v>15</v>
      </c>
      <c r="R66" s="60">
        <f t="shared" si="6"/>
        <v>7.23</v>
      </c>
      <c r="S66" s="60">
        <v>7.2257142857764416</v>
      </c>
      <c r="T66" s="88">
        <v>6.3262287849268448E-2</v>
      </c>
      <c r="U66" s="56" t="s">
        <v>76</v>
      </c>
      <c r="V66" s="87">
        <f t="shared" si="13"/>
        <v>4.2857142235588341E-3</v>
      </c>
      <c r="W66" s="79">
        <v>6.7745166500619902E-2</v>
      </c>
    </row>
    <row r="67" spans="1:23" x14ac:dyDescent="0.25">
      <c r="A67" s="50" t="s">
        <v>19</v>
      </c>
      <c r="B67" s="51" t="s">
        <v>13</v>
      </c>
      <c r="C67" s="52">
        <v>64</v>
      </c>
      <c r="D67" s="52" t="s">
        <v>18</v>
      </c>
      <c r="E67" s="56" t="s">
        <v>15</v>
      </c>
      <c r="F67" s="74">
        <v>16.46</v>
      </c>
      <c r="G67" s="60">
        <v>16.327260146346774</v>
      </c>
      <c r="H67" s="56" t="s">
        <v>86</v>
      </c>
      <c r="I67" s="76">
        <v>4</v>
      </c>
      <c r="J67" s="60">
        <f t="shared" si="12"/>
        <v>0.13273985365322716</v>
      </c>
      <c r="K67" s="79">
        <f t="shared" si="10"/>
        <v>0.88493235768818113</v>
      </c>
      <c r="M67" s="50" t="s">
        <v>19</v>
      </c>
      <c r="N67" s="51" t="s">
        <v>13</v>
      </c>
      <c r="O67" s="52">
        <v>64</v>
      </c>
      <c r="P67" s="52" t="s">
        <v>18</v>
      </c>
      <c r="Q67" s="56" t="s">
        <v>15</v>
      </c>
      <c r="R67" s="60">
        <f t="shared" si="6"/>
        <v>16.46</v>
      </c>
      <c r="S67" s="60">
        <v>16.360262159690187</v>
      </c>
      <c r="T67" s="88">
        <v>7.077006696386122E-2</v>
      </c>
      <c r="U67" s="56" t="s">
        <v>76</v>
      </c>
      <c r="V67" s="87">
        <f t="shared" si="13"/>
        <v>9.9737840309813919E-2</v>
      </c>
      <c r="W67" s="79">
        <v>1.4093223955933956</v>
      </c>
    </row>
    <row r="68" spans="1:23" x14ac:dyDescent="0.25">
      <c r="A68" s="50" t="s">
        <v>17</v>
      </c>
      <c r="B68" s="51" t="s">
        <v>13</v>
      </c>
      <c r="C68" s="52">
        <v>65</v>
      </c>
      <c r="D68" s="52" t="s">
        <v>18</v>
      </c>
      <c r="E68" s="56" t="s">
        <v>15</v>
      </c>
      <c r="F68" s="74">
        <v>16.600000000000001</v>
      </c>
      <c r="G68" s="60">
        <v>16.465718793246658</v>
      </c>
      <c r="H68" s="56" t="s">
        <v>86</v>
      </c>
      <c r="I68" s="76">
        <v>4</v>
      </c>
      <c r="J68" s="60">
        <f t="shared" si="12"/>
        <v>0.13428120675334299</v>
      </c>
      <c r="K68" s="79">
        <f t="shared" si="10"/>
        <v>0.89520804502228657</v>
      </c>
      <c r="M68" s="50" t="s">
        <v>17</v>
      </c>
      <c r="N68" s="51" t="s">
        <v>13</v>
      </c>
      <c r="O68" s="52">
        <v>65</v>
      </c>
      <c r="P68" s="52" t="s">
        <v>18</v>
      </c>
      <c r="Q68" s="56" t="s">
        <v>15</v>
      </c>
      <c r="R68" s="60">
        <f t="shared" si="6"/>
        <v>16.600000000000001</v>
      </c>
      <c r="S68" s="60">
        <v>16.504448547262811</v>
      </c>
      <c r="T68" s="88">
        <v>7.5340589457731824E-2</v>
      </c>
      <c r="U68" s="56" t="s">
        <v>76</v>
      </c>
      <c r="V68" s="87">
        <f t="shared" si="13"/>
        <v>9.5551452737190345E-2</v>
      </c>
      <c r="W68" s="79">
        <v>1.2682599568828352</v>
      </c>
    </row>
    <row r="69" spans="1:23" x14ac:dyDescent="0.25">
      <c r="A69" s="89" t="s">
        <v>25</v>
      </c>
      <c r="B69" s="90" t="s">
        <v>13</v>
      </c>
      <c r="C69" s="91">
        <v>66</v>
      </c>
      <c r="D69" s="91" t="s">
        <v>14</v>
      </c>
      <c r="E69" s="59" t="s">
        <v>15</v>
      </c>
      <c r="F69" s="59">
        <v>3.36</v>
      </c>
      <c r="G69" s="60">
        <v>3.3430998938967571</v>
      </c>
      <c r="H69" s="60">
        <f t="shared" ref="H69:H70" si="14">0.075*G69</f>
        <v>0.25073249204225678</v>
      </c>
      <c r="I69" s="76">
        <v>4</v>
      </c>
      <c r="J69" s="76">
        <f t="shared" si="11"/>
        <v>0.50552201967090515</v>
      </c>
      <c r="K69" s="79">
        <f t="shared" si="10"/>
        <v>6.740293595612068E-2</v>
      </c>
      <c r="M69" s="89" t="s">
        <v>25</v>
      </c>
      <c r="N69" s="90" t="s">
        <v>13</v>
      </c>
      <c r="O69" s="91">
        <v>66</v>
      </c>
      <c r="P69" s="91" t="s">
        <v>14</v>
      </c>
      <c r="Q69" s="59" t="s">
        <v>15</v>
      </c>
      <c r="R69" s="60">
        <f t="shared" si="6"/>
        <v>3.36</v>
      </c>
      <c r="S69" s="74">
        <v>3.3860000000000001</v>
      </c>
      <c r="T69" s="88">
        <v>9.8360000000000003E-2</v>
      </c>
      <c r="U69" s="92">
        <v>1</v>
      </c>
      <c r="V69" s="86">
        <v>-1</v>
      </c>
      <c r="W69" s="82">
        <v>-0.26</v>
      </c>
    </row>
    <row r="70" spans="1:23" ht="15.75" thickBot="1" x14ac:dyDescent="0.3">
      <c r="A70" s="93" t="s">
        <v>20</v>
      </c>
      <c r="B70" s="94" t="s">
        <v>13</v>
      </c>
      <c r="C70" s="95">
        <v>66</v>
      </c>
      <c r="D70" s="95" t="s">
        <v>14</v>
      </c>
      <c r="E70" s="96" t="s">
        <v>15</v>
      </c>
      <c r="F70" s="96">
        <v>3.35</v>
      </c>
      <c r="G70" s="97">
        <v>3.3430998938967562</v>
      </c>
      <c r="H70" s="97">
        <f t="shared" si="14"/>
        <v>0.25073249204225673</v>
      </c>
      <c r="I70" s="98">
        <v>4</v>
      </c>
      <c r="J70" s="98">
        <f t="shared" si="11"/>
        <v>0.20639844223144138</v>
      </c>
      <c r="K70" s="99">
        <f t="shared" si="10"/>
        <v>2.7519792297525519E-2</v>
      </c>
      <c r="M70" s="93" t="s">
        <v>20</v>
      </c>
      <c r="N70" s="94" t="s">
        <v>13</v>
      </c>
      <c r="O70" s="95">
        <v>66</v>
      </c>
      <c r="P70" s="95" t="s">
        <v>14</v>
      </c>
      <c r="Q70" s="96" t="s">
        <v>15</v>
      </c>
      <c r="R70" s="97">
        <f t="shared" si="6"/>
        <v>3.35</v>
      </c>
      <c r="S70" s="100">
        <v>3.3959999999999999</v>
      </c>
      <c r="T70" s="97" t="s">
        <v>135</v>
      </c>
      <c r="U70" s="101">
        <v>1</v>
      </c>
      <c r="V70" s="102">
        <v>-1</v>
      </c>
      <c r="W70" s="103">
        <v>-0.39</v>
      </c>
    </row>
  </sheetData>
  <sheetProtection algorithmName="SHA-512" hashValue="QzpT/Ds8V63pb82NrgqU2Pgwo1XWnszssTYib7rVG4JZzNCUAgR0P8e+8/kWYD6UmSuQH24zzDX4l4DYthor4g==" saltValue="AnS25UU01PeE5MKI1H8h/Q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70"/>
  <sheetViews>
    <sheetView topLeftCell="A23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551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90.2</v>
      </c>
      <c r="G14" s="67">
        <v>89.988207220780851</v>
      </c>
      <c r="H14" s="67">
        <f>G14*0.04</f>
        <v>3.5995282888312339</v>
      </c>
      <c r="I14" s="65"/>
      <c r="J14" s="68">
        <f>((F14-G14)/G14)*100</f>
        <v>0.23535614916689135</v>
      </c>
      <c r="K14" s="69">
        <f>(F14-G14)/(G14*0.04)</f>
        <v>5.8839037291722844E-2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137.5</v>
      </c>
      <c r="G15" s="67">
        <v>136.5</v>
      </c>
      <c r="H15" s="67">
        <f>1</f>
        <v>1</v>
      </c>
      <c r="I15" s="65"/>
      <c r="J15" s="72">
        <f>F15-G15</f>
        <v>1</v>
      </c>
      <c r="K15" s="69">
        <f>(F15-G15)/1</f>
        <v>1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4.05</v>
      </c>
      <c r="G16" s="67">
        <v>5.2092661539829344</v>
      </c>
      <c r="H16" s="67">
        <f>((12.5-0.53*G16)/200)*G16</f>
        <v>0.25366753188689822</v>
      </c>
      <c r="I16" s="65"/>
      <c r="J16" s="68">
        <f t="shared" ref="J16:J30" si="0">((F16-G16)/G16)*100</f>
        <v>-22.253924443783223</v>
      </c>
      <c r="K16" s="105">
        <f>(F16-G16)/((12.5-0.53*G16)/2/100*G16)</f>
        <v>-4.5700218130391717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/>
      <c r="G17" s="67"/>
      <c r="H17" s="67"/>
      <c r="I17" s="65"/>
      <c r="J17" s="68"/>
      <c r="K17" s="73"/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/>
      <c r="G18" s="67"/>
      <c r="H18" s="67"/>
      <c r="I18" s="65"/>
      <c r="J18" s="68"/>
      <c r="K18" s="73"/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13.5</v>
      </c>
      <c r="G19" s="67">
        <v>13.715597215335682</v>
      </c>
      <c r="H19" s="67">
        <f>((12.5-0.53*G19)/200)*G19</f>
        <v>0.35871316747917176</v>
      </c>
      <c r="I19" s="65"/>
      <c r="J19" s="68">
        <f t="shared" si="0"/>
        <v>-1.5719127060294456</v>
      </c>
      <c r="K19" s="69">
        <f t="shared" ref="K19" si="1">(F19-G19)/((12.5-0.53*G19)/2/100*G19)</f>
        <v>-0.60102955475756492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/>
      <c r="G20" s="67"/>
      <c r="H20" s="67"/>
      <c r="I20" s="65"/>
      <c r="J20" s="68"/>
      <c r="K20" s="73"/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/>
      <c r="G21" s="67"/>
      <c r="H21" s="67"/>
      <c r="I21" s="65"/>
      <c r="J21" s="68"/>
      <c r="K21" s="73"/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>
        <v>8.93</v>
      </c>
      <c r="G22" s="67">
        <v>9.1247028202011933</v>
      </c>
      <c r="H22" s="67">
        <f>G22*0.075</f>
        <v>0.68435271151508947</v>
      </c>
      <c r="I22" s="65"/>
      <c r="J22" s="68">
        <f t="shared" si="0"/>
        <v>-2.1337990292696514</v>
      </c>
      <c r="K22" s="69">
        <f>(F22-G22)/(G22*0.075)</f>
        <v>-0.28450653723595354</v>
      </c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>
        <v>5.6</v>
      </c>
      <c r="G23" s="74">
        <v>5.7950062097391912</v>
      </c>
      <c r="H23" s="60">
        <f t="shared" ref="H23:H25" si="2">G23*0.075</f>
        <v>0.43462546573043931</v>
      </c>
      <c r="I23" s="56"/>
      <c r="J23" s="75">
        <f t="shared" si="0"/>
        <v>-3.3650733524920242</v>
      </c>
      <c r="K23" s="69">
        <f>(F23-G23)/(G23*0.075)</f>
        <v>-0.44867644699893661</v>
      </c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>
        <v>12.2</v>
      </c>
      <c r="G24" s="74">
        <v>12.359127261681607</v>
      </c>
      <c r="H24" s="60">
        <f t="shared" si="2"/>
        <v>0.92693454462612046</v>
      </c>
      <c r="I24" s="76"/>
      <c r="J24" s="75">
        <f t="shared" si="0"/>
        <v>-1.2875283044860935</v>
      </c>
      <c r="K24" s="69">
        <f t="shared" ref="K24:K25" si="3">(F24-G24)/(G24*0.075)</f>
        <v>-0.17167044059814579</v>
      </c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>
        <v>19.3</v>
      </c>
      <c r="G25" s="74">
        <v>19.084716855843649</v>
      </c>
      <c r="H25" s="60">
        <f t="shared" si="2"/>
        <v>1.4313537641882736</v>
      </c>
      <c r="I25" s="76"/>
      <c r="J25" s="75">
        <f t="shared" si="0"/>
        <v>1.1280394976907053</v>
      </c>
      <c r="K25" s="69">
        <f t="shared" si="3"/>
        <v>0.15040526635876073</v>
      </c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>
        <v>0.5</v>
      </c>
      <c r="G26" s="60">
        <v>0</v>
      </c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>
        <v>0.5</v>
      </c>
      <c r="G27" s="60">
        <v>0</v>
      </c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49</v>
      </c>
      <c r="B28" s="51" t="s">
        <v>44</v>
      </c>
      <c r="C28" s="52">
        <v>20</v>
      </c>
      <c r="D28" s="52" t="s">
        <v>45</v>
      </c>
      <c r="E28" s="56" t="s">
        <v>46</v>
      </c>
      <c r="F28" s="74">
        <v>86.4</v>
      </c>
      <c r="G28" s="60">
        <v>86.637598794156844</v>
      </c>
      <c r="H28" s="60">
        <f>G28*0.05</f>
        <v>4.331879939707842</v>
      </c>
      <c r="I28" s="76"/>
      <c r="J28" s="75">
        <f t="shared" si="0"/>
        <v>-0.2742444359767538</v>
      </c>
      <c r="K28" s="69">
        <f>(F28-G28)/(G28*0.05)</f>
        <v>-5.4848887195350755E-2</v>
      </c>
      <c r="M28" s="50" t="s">
        <v>49</v>
      </c>
      <c r="N28" s="58" t="s">
        <v>44</v>
      </c>
      <c r="O28" s="56">
        <v>20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48</v>
      </c>
      <c r="B29" s="51" t="s">
        <v>44</v>
      </c>
      <c r="C29" s="52">
        <v>21</v>
      </c>
      <c r="D29" s="52" t="s">
        <v>45</v>
      </c>
      <c r="E29" s="56" t="s">
        <v>46</v>
      </c>
      <c r="F29" s="74">
        <v>112.9</v>
      </c>
      <c r="G29" s="60">
        <v>113.06850829719365</v>
      </c>
      <c r="H29" s="60">
        <f t="shared" ref="H29:H30" si="4">G29*0.05</f>
        <v>5.653425414859683</v>
      </c>
      <c r="I29" s="76"/>
      <c r="J29" s="75">
        <f t="shared" si="0"/>
        <v>-0.14903203352672334</v>
      </c>
      <c r="K29" s="69">
        <f t="shared" ref="K29:K30" si="5">(F29-G29)/(G29*0.05)</f>
        <v>-2.9806406705344662E-2</v>
      </c>
      <c r="M29" s="50" t="s">
        <v>48</v>
      </c>
      <c r="N29" s="58" t="s">
        <v>44</v>
      </c>
      <c r="O29" s="56">
        <v>21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47</v>
      </c>
      <c r="B30" s="51" t="s">
        <v>44</v>
      </c>
      <c r="C30" s="52">
        <v>22</v>
      </c>
      <c r="D30" s="52" t="s">
        <v>45</v>
      </c>
      <c r="E30" s="56" t="s">
        <v>46</v>
      </c>
      <c r="F30" s="74">
        <v>198.9</v>
      </c>
      <c r="G30" s="60">
        <v>167.58839497793699</v>
      </c>
      <c r="H30" s="60">
        <f t="shared" si="4"/>
        <v>8.3794197488968489</v>
      </c>
      <c r="I30" s="76"/>
      <c r="J30" s="75">
        <f t="shared" si="0"/>
        <v>18.683635597909507</v>
      </c>
      <c r="K30" s="105">
        <f t="shared" si="5"/>
        <v>3.7367271195819014</v>
      </c>
      <c r="M30" s="50" t="s">
        <v>47</v>
      </c>
      <c r="N30" s="58" t="s">
        <v>44</v>
      </c>
      <c r="O30" s="56">
        <v>22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74</v>
      </c>
      <c r="B31" s="51" t="s">
        <v>44</v>
      </c>
      <c r="C31" s="52">
        <v>23</v>
      </c>
      <c r="D31" s="52" t="s">
        <v>45</v>
      </c>
      <c r="E31" s="56" t="s">
        <v>46</v>
      </c>
      <c r="F31" s="74">
        <v>0.5</v>
      </c>
      <c r="G31" s="60">
        <v>0</v>
      </c>
      <c r="H31" s="60"/>
      <c r="I31" s="76"/>
      <c r="J31" s="75"/>
      <c r="K31" s="69"/>
      <c r="M31" s="50" t="s">
        <v>74</v>
      </c>
      <c r="N31" s="58" t="s">
        <v>44</v>
      </c>
      <c r="O31" s="56">
        <v>23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x14ac:dyDescent="0.25">
      <c r="A32" s="50" t="s">
        <v>75</v>
      </c>
      <c r="B32" s="51" t="s">
        <v>44</v>
      </c>
      <c r="C32" s="52">
        <v>24</v>
      </c>
      <c r="D32" s="52" t="s">
        <v>45</v>
      </c>
      <c r="E32" s="56" t="s">
        <v>46</v>
      </c>
      <c r="F32" s="74">
        <v>0.5</v>
      </c>
      <c r="G32" s="60">
        <v>0</v>
      </c>
      <c r="H32" s="60"/>
      <c r="I32" s="76"/>
      <c r="J32" s="75"/>
      <c r="K32" s="69"/>
      <c r="M32" s="50" t="s">
        <v>75</v>
      </c>
      <c r="N32" s="58" t="s">
        <v>44</v>
      </c>
      <c r="O32" s="56">
        <v>24</v>
      </c>
      <c r="P32" s="52" t="s">
        <v>45</v>
      </c>
      <c r="Q32" s="56" t="s">
        <v>46</v>
      </c>
      <c r="R32" s="60"/>
      <c r="S32" s="60"/>
      <c r="T32" s="56"/>
      <c r="U32" s="56"/>
      <c r="V32" s="75"/>
      <c r="W32" s="61"/>
    </row>
    <row r="33" spans="1:23" x14ac:dyDescent="0.25">
      <c r="A33" s="62" t="s">
        <v>43</v>
      </c>
      <c r="B33" s="63" t="s">
        <v>13</v>
      </c>
      <c r="C33" s="64">
        <v>30</v>
      </c>
      <c r="D33" s="64" t="s">
        <v>30</v>
      </c>
      <c r="E33" s="65" t="s">
        <v>31</v>
      </c>
      <c r="F33" s="77">
        <v>46.6</v>
      </c>
      <c r="G33" s="67">
        <v>46.100202357211316</v>
      </c>
      <c r="H33" s="67">
        <f>0.075*G33</f>
        <v>3.4575151767908485</v>
      </c>
      <c r="I33" s="78">
        <v>4</v>
      </c>
      <c r="J33" s="78">
        <f>((F33-G33)/G33)*100</f>
        <v>1.084154986817544</v>
      </c>
      <c r="K33" s="79">
        <f>(F33-G33)/H33</f>
        <v>0.14455399824233919</v>
      </c>
      <c r="M33" s="62" t="s">
        <v>43</v>
      </c>
      <c r="N33" s="80" t="s">
        <v>13</v>
      </c>
      <c r="O33" s="65">
        <v>30</v>
      </c>
      <c r="P33" s="64" t="s">
        <v>30</v>
      </c>
      <c r="Q33" s="65" t="s">
        <v>31</v>
      </c>
      <c r="R33" s="66">
        <f t="shared" ref="R33:R70" si="6">F33</f>
        <v>46.6</v>
      </c>
      <c r="S33" s="67" t="s">
        <v>99</v>
      </c>
      <c r="T33" s="67" t="s">
        <v>100</v>
      </c>
      <c r="U33" s="65">
        <v>1</v>
      </c>
      <c r="V33" s="78">
        <v>-2</v>
      </c>
      <c r="W33" s="82">
        <v>-0.66</v>
      </c>
    </row>
    <row r="34" spans="1:23" x14ac:dyDescent="0.25">
      <c r="A34" s="62" t="s">
        <v>42</v>
      </c>
      <c r="B34" s="63" t="s">
        <v>13</v>
      </c>
      <c r="C34" s="64">
        <v>31</v>
      </c>
      <c r="D34" s="64" t="s">
        <v>30</v>
      </c>
      <c r="E34" s="65" t="s">
        <v>31</v>
      </c>
      <c r="F34" s="77">
        <v>63</v>
      </c>
      <c r="G34" s="67">
        <v>62.172595793426893</v>
      </c>
      <c r="H34" s="67">
        <f t="shared" ref="H34:H59" si="7">0.075*G34</f>
        <v>4.6629446845070168</v>
      </c>
      <c r="I34" s="78">
        <v>4</v>
      </c>
      <c r="J34" s="78">
        <f t="shared" ref="J34:J35" si="8">((F34-G34)/G34)*100</f>
        <v>1.3308181780317154</v>
      </c>
      <c r="K34" s="79">
        <f t="shared" ref="K34:K35" si="9">(F34-G34)/H34</f>
        <v>0.17744242373756205</v>
      </c>
      <c r="M34" s="62" t="s">
        <v>42</v>
      </c>
      <c r="N34" s="80" t="s">
        <v>13</v>
      </c>
      <c r="O34" s="65">
        <v>31</v>
      </c>
      <c r="P34" s="64" t="s">
        <v>30</v>
      </c>
      <c r="Q34" s="65" t="s">
        <v>31</v>
      </c>
      <c r="R34" s="66">
        <f t="shared" si="6"/>
        <v>63</v>
      </c>
      <c r="S34" s="67" t="s">
        <v>101</v>
      </c>
      <c r="T34" s="67" t="s">
        <v>102</v>
      </c>
      <c r="U34" s="65">
        <v>1</v>
      </c>
      <c r="V34" s="83">
        <v>-1</v>
      </c>
      <c r="W34" s="82">
        <v>-0.21</v>
      </c>
    </row>
    <row r="35" spans="1:23" x14ac:dyDescent="0.25">
      <c r="A35" s="62" t="s">
        <v>41</v>
      </c>
      <c r="B35" s="63" t="s">
        <v>13</v>
      </c>
      <c r="C35" s="64">
        <v>32</v>
      </c>
      <c r="D35" s="64" t="s">
        <v>30</v>
      </c>
      <c r="E35" s="65" t="s">
        <v>31</v>
      </c>
      <c r="F35" s="84">
        <v>85.7</v>
      </c>
      <c r="G35" s="67">
        <v>84.056310582884961</v>
      </c>
      <c r="H35" s="67">
        <f t="shared" si="7"/>
        <v>6.3042232937163716</v>
      </c>
      <c r="I35" s="78">
        <v>4</v>
      </c>
      <c r="J35" s="78">
        <f t="shared" si="8"/>
        <v>1.9554622439611566</v>
      </c>
      <c r="K35" s="79">
        <f t="shared" si="9"/>
        <v>0.26072829919482088</v>
      </c>
      <c r="M35" s="62" t="s">
        <v>41</v>
      </c>
      <c r="N35" s="80" t="s">
        <v>13</v>
      </c>
      <c r="O35" s="65">
        <v>32</v>
      </c>
      <c r="P35" s="64" t="s">
        <v>30</v>
      </c>
      <c r="Q35" s="65" t="s">
        <v>31</v>
      </c>
      <c r="R35" s="66">
        <f t="shared" si="6"/>
        <v>85.7</v>
      </c>
      <c r="S35" s="67" t="s">
        <v>103</v>
      </c>
      <c r="T35" s="67" t="s">
        <v>104</v>
      </c>
      <c r="U35" s="65">
        <v>1</v>
      </c>
      <c r="V35" s="83">
        <v>-1</v>
      </c>
      <c r="W35" s="82">
        <v>-0.2</v>
      </c>
    </row>
    <row r="36" spans="1:23" x14ac:dyDescent="0.25">
      <c r="A36" s="62" t="s">
        <v>40</v>
      </c>
      <c r="B36" s="63" t="s">
        <v>13</v>
      </c>
      <c r="C36" s="64">
        <v>33</v>
      </c>
      <c r="D36" s="64" t="s">
        <v>30</v>
      </c>
      <c r="E36" s="65" t="s">
        <v>31</v>
      </c>
      <c r="F36" s="77">
        <v>6.7</v>
      </c>
      <c r="G36" s="67">
        <v>9.590381658567896</v>
      </c>
      <c r="H36" s="67">
        <f t="shared" si="7"/>
        <v>0.71927862439259216</v>
      </c>
      <c r="I36" s="78"/>
      <c r="J36" s="78"/>
      <c r="K36" s="73"/>
      <c r="M36" s="62" t="s">
        <v>40</v>
      </c>
      <c r="N36" s="80" t="s">
        <v>13</v>
      </c>
      <c r="O36" s="65">
        <v>33</v>
      </c>
      <c r="P36" s="64" t="s">
        <v>30</v>
      </c>
      <c r="Q36" s="65" t="s">
        <v>31</v>
      </c>
      <c r="R36" s="66">
        <f t="shared" si="6"/>
        <v>6.7</v>
      </c>
      <c r="S36" s="67"/>
      <c r="T36" s="67"/>
      <c r="U36" s="65"/>
      <c r="V36" s="78"/>
      <c r="W36" s="73"/>
    </row>
    <row r="37" spans="1:23" x14ac:dyDescent="0.25">
      <c r="A37" s="62" t="s">
        <v>39</v>
      </c>
      <c r="B37" s="63" t="s">
        <v>13</v>
      </c>
      <c r="C37" s="64">
        <v>34</v>
      </c>
      <c r="D37" s="64" t="s">
        <v>30</v>
      </c>
      <c r="E37" s="65" t="s">
        <v>31</v>
      </c>
      <c r="F37" s="77">
        <v>6.9</v>
      </c>
      <c r="G37" s="67">
        <v>8.3993315730561271</v>
      </c>
      <c r="H37" s="67">
        <f t="shared" si="7"/>
        <v>0.62994986797920949</v>
      </c>
      <c r="I37" s="78"/>
      <c r="J37" s="78"/>
      <c r="K37" s="73"/>
      <c r="M37" s="62" t="s">
        <v>39</v>
      </c>
      <c r="N37" s="80" t="s">
        <v>13</v>
      </c>
      <c r="O37" s="65">
        <v>34</v>
      </c>
      <c r="P37" s="64" t="s">
        <v>30</v>
      </c>
      <c r="Q37" s="65" t="s">
        <v>31</v>
      </c>
      <c r="R37" s="66">
        <f t="shared" si="6"/>
        <v>6.9</v>
      </c>
      <c r="S37" s="67"/>
      <c r="T37" s="67"/>
      <c r="U37" s="65"/>
      <c r="V37" s="78"/>
      <c r="W37" s="73"/>
    </row>
    <row r="38" spans="1:23" x14ac:dyDescent="0.25">
      <c r="A38" s="62" t="s">
        <v>38</v>
      </c>
      <c r="B38" s="63" t="s">
        <v>13</v>
      </c>
      <c r="C38" s="64">
        <v>35</v>
      </c>
      <c r="D38" s="64" t="s">
        <v>30</v>
      </c>
      <c r="E38" s="65" t="s">
        <v>31</v>
      </c>
      <c r="F38" s="77">
        <v>8.8000000000000007</v>
      </c>
      <c r="G38" s="67">
        <v>11.646206484472922</v>
      </c>
      <c r="H38" s="67">
        <f t="shared" si="7"/>
        <v>0.87346548633546905</v>
      </c>
      <c r="I38" s="78"/>
      <c r="J38" s="78"/>
      <c r="K38" s="73"/>
      <c r="M38" s="62" t="s">
        <v>38</v>
      </c>
      <c r="N38" s="80" t="s">
        <v>13</v>
      </c>
      <c r="O38" s="65">
        <v>35</v>
      </c>
      <c r="P38" s="64" t="s">
        <v>30</v>
      </c>
      <c r="Q38" s="65" t="s">
        <v>31</v>
      </c>
      <c r="R38" s="66">
        <f t="shared" si="6"/>
        <v>8.8000000000000007</v>
      </c>
      <c r="S38" s="67"/>
      <c r="T38" s="67"/>
      <c r="U38" s="65"/>
      <c r="V38" s="78"/>
      <c r="W38" s="73"/>
    </row>
    <row r="39" spans="1:23" x14ac:dyDescent="0.25">
      <c r="A39" s="62" t="s">
        <v>37</v>
      </c>
      <c r="B39" s="63" t="s">
        <v>13</v>
      </c>
      <c r="C39" s="64">
        <v>36</v>
      </c>
      <c r="D39" s="64" t="s">
        <v>30</v>
      </c>
      <c r="E39" s="65" t="s">
        <v>31</v>
      </c>
      <c r="F39" s="77">
        <v>21.7</v>
      </c>
      <c r="G39" s="67">
        <v>34.990773073570018</v>
      </c>
      <c r="H39" s="67">
        <f t="shared" si="7"/>
        <v>2.6243079805177514</v>
      </c>
      <c r="I39" s="78"/>
      <c r="J39" s="78"/>
      <c r="K39" s="73"/>
      <c r="M39" s="62" t="s">
        <v>37</v>
      </c>
      <c r="N39" s="80" t="s">
        <v>13</v>
      </c>
      <c r="O39" s="65">
        <v>36</v>
      </c>
      <c r="P39" s="64" t="s">
        <v>30</v>
      </c>
      <c r="Q39" s="65" t="s">
        <v>31</v>
      </c>
      <c r="R39" s="66">
        <f t="shared" si="6"/>
        <v>21.7</v>
      </c>
      <c r="S39" s="67"/>
      <c r="T39" s="67"/>
      <c r="U39" s="65"/>
      <c r="V39" s="78"/>
      <c r="W39" s="73"/>
    </row>
    <row r="40" spans="1:23" x14ac:dyDescent="0.25">
      <c r="A40" s="62" t="s">
        <v>36</v>
      </c>
      <c r="B40" s="63" t="s">
        <v>13</v>
      </c>
      <c r="C40" s="64">
        <v>37</v>
      </c>
      <c r="D40" s="64" t="s">
        <v>30</v>
      </c>
      <c r="E40" s="65" t="s">
        <v>31</v>
      </c>
      <c r="F40" s="77">
        <v>29.7</v>
      </c>
      <c r="G40" s="67">
        <v>45.177729379363036</v>
      </c>
      <c r="H40" s="67">
        <f t="shared" si="7"/>
        <v>3.3883297034522277</v>
      </c>
      <c r="I40" s="78"/>
      <c r="J40" s="78"/>
      <c r="K40" s="73"/>
      <c r="M40" s="62" t="s">
        <v>36</v>
      </c>
      <c r="N40" s="80" t="s">
        <v>13</v>
      </c>
      <c r="O40" s="65">
        <v>37</v>
      </c>
      <c r="P40" s="64" t="s">
        <v>30</v>
      </c>
      <c r="Q40" s="65" t="s">
        <v>31</v>
      </c>
      <c r="R40" s="66">
        <f t="shared" si="6"/>
        <v>29.7</v>
      </c>
      <c r="S40" s="67"/>
      <c r="T40" s="67"/>
      <c r="U40" s="65"/>
      <c r="V40" s="78"/>
      <c r="W40" s="73"/>
    </row>
    <row r="41" spans="1:23" x14ac:dyDescent="0.25">
      <c r="A41" s="62" t="s">
        <v>35</v>
      </c>
      <c r="B41" s="63" t="s">
        <v>13</v>
      </c>
      <c r="C41" s="64">
        <v>38</v>
      </c>
      <c r="D41" s="64" t="s">
        <v>30</v>
      </c>
      <c r="E41" s="65" t="s">
        <v>31</v>
      </c>
      <c r="F41" s="77">
        <v>35.200000000000003</v>
      </c>
      <c r="G41" s="67">
        <v>54.619157428201852</v>
      </c>
      <c r="H41" s="67">
        <f t="shared" si="7"/>
        <v>4.0964368071151389</v>
      </c>
      <c r="I41" s="78"/>
      <c r="J41" s="78"/>
      <c r="K41" s="73"/>
      <c r="M41" s="62" t="s">
        <v>35</v>
      </c>
      <c r="N41" s="80" t="s">
        <v>13</v>
      </c>
      <c r="O41" s="65">
        <v>38</v>
      </c>
      <c r="P41" s="64" t="s">
        <v>30</v>
      </c>
      <c r="Q41" s="65" t="s">
        <v>31</v>
      </c>
      <c r="R41" s="66">
        <f t="shared" si="6"/>
        <v>35.200000000000003</v>
      </c>
      <c r="S41" s="67"/>
      <c r="T41" s="67"/>
      <c r="U41" s="65"/>
      <c r="V41" s="78"/>
      <c r="W41" s="73"/>
    </row>
    <row r="42" spans="1:23" x14ac:dyDescent="0.25">
      <c r="A42" s="62" t="s">
        <v>34</v>
      </c>
      <c r="B42" s="63" t="s">
        <v>13</v>
      </c>
      <c r="C42" s="64">
        <v>39</v>
      </c>
      <c r="D42" s="64" t="s">
        <v>30</v>
      </c>
      <c r="E42" s="65" t="s">
        <v>31</v>
      </c>
      <c r="F42" s="77">
        <v>118</v>
      </c>
      <c r="G42" s="67">
        <v>124.39464245682623</v>
      </c>
      <c r="H42" s="67">
        <f t="shared" si="7"/>
        <v>9.3295981842619664</v>
      </c>
      <c r="I42" s="78"/>
      <c r="J42" s="78"/>
      <c r="K42" s="73"/>
      <c r="M42" s="62" t="s">
        <v>34</v>
      </c>
      <c r="N42" s="80" t="s">
        <v>13</v>
      </c>
      <c r="O42" s="65">
        <v>39</v>
      </c>
      <c r="P42" s="64" t="s">
        <v>30</v>
      </c>
      <c r="Q42" s="65" t="s">
        <v>31</v>
      </c>
      <c r="R42" s="66">
        <f t="shared" si="6"/>
        <v>118</v>
      </c>
      <c r="S42" s="67"/>
      <c r="T42" s="67"/>
      <c r="U42" s="65"/>
      <c r="V42" s="78"/>
      <c r="W42" s="73"/>
    </row>
    <row r="43" spans="1:23" x14ac:dyDescent="0.25">
      <c r="A43" s="62" t="s">
        <v>33</v>
      </c>
      <c r="B43" s="63" t="s">
        <v>13</v>
      </c>
      <c r="C43" s="64">
        <v>40</v>
      </c>
      <c r="D43" s="64" t="s">
        <v>30</v>
      </c>
      <c r="E43" s="65" t="s">
        <v>31</v>
      </c>
      <c r="F43" s="77">
        <v>105</v>
      </c>
      <c r="G43" s="67">
        <v>108.24893491526376</v>
      </c>
      <c r="H43" s="67">
        <f t="shared" si="7"/>
        <v>8.1186701186447809</v>
      </c>
      <c r="I43" s="78"/>
      <c r="J43" s="78"/>
      <c r="K43" s="73"/>
      <c r="M43" s="62" t="s">
        <v>33</v>
      </c>
      <c r="N43" s="80" t="s">
        <v>13</v>
      </c>
      <c r="O43" s="65">
        <v>40</v>
      </c>
      <c r="P43" s="64" t="s">
        <v>30</v>
      </c>
      <c r="Q43" s="65" t="s">
        <v>31</v>
      </c>
      <c r="R43" s="66">
        <f t="shared" si="6"/>
        <v>105</v>
      </c>
      <c r="S43" s="67"/>
      <c r="T43" s="67"/>
      <c r="U43" s="65"/>
      <c r="V43" s="78"/>
      <c r="W43" s="73"/>
    </row>
    <row r="44" spans="1:23" x14ac:dyDescent="0.25">
      <c r="A44" s="62" t="s">
        <v>32</v>
      </c>
      <c r="B44" s="63" t="s">
        <v>13</v>
      </c>
      <c r="C44" s="64">
        <v>41</v>
      </c>
      <c r="D44" s="64" t="s">
        <v>30</v>
      </c>
      <c r="E44" s="65" t="s">
        <v>31</v>
      </c>
      <c r="F44" s="77">
        <v>81.3</v>
      </c>
      <c r="G44" s="67">
        <v>86.05651691781199</v>
      </c>
      <c r="H44" s="67">
        <f t="shared" si="7"/>
        <v>6.4542387688358991</v>
      </c>
      <c r="I44" s="78"/>
      <c r="J44" s="78"/>
      <c r="K44" s="73"/>
      <c r="M44" s="62" t="s">
        <v>32</v>
      </c>
      <c r="N44" s="80" t="s">
        <v>13</v>
      </c>
      <c r="O44" s="65">
        <v>41</v>
      </c>
      <c r="P44" s="64" t="s">
        <v>30</v>
      </c>
      <c r="Q44" s="65" t="s">
        <v>31</v>
      </c>
      <c r="R44" s="66">
        <f t="shared" si="6"/>
        <v>81.3</v>
      </c>
      <c r="S44" s="67"/>
      <c r="T44" s="67"/>
      <c r="U44" s="65"/>
      <c r="V44" s="78"/>
      <c r="W44" s="73"/>
    </row>
    <row r="45" spans="1:23" x14ac:dyDescent="0.25">
      <c r="A45" s="62" t="s">
        <v>29</v>
      </c>
      <c r="B45" s="63" t="s">
        <v>13</v>
      </c>
      <c r="C45" s="64">
        <v>42</v>
      </c>
      <c r="D45" s="64" t="s">
        <v>30</v>
      </c>
      <c r="E45" s="65" t="s">
        <v>31</v>
      </c>
      <c r="F45" s="77">
        <v>51.2</v>
      </c>
      <c r="G45" s="67">
        <v>46.100202357211316</v>
      </c>
      <c r="H45" s="67">
        <f t="shared" si="7"/>
        <v>3.4575151767908485</v>
      </c>
      <c r="I45" s="78">
        <v>4</v>
      </c>
      <c r="J45" s="78">
        <f>((F45-G45)/G45)*100</f>
        <v>11.062419212984086</v>
      </c>
      <c r="K45" s="79">
        <f>(F45-G45)/H45</f>
        <v>1.474989228397878</v>
      </c>
      <c r="M45" s="62" t="s">
        <v>29</v>
      </c>
      <c r="N45" s="80" t="s">
        <v>13</v>
      </c>
      <c r="O45" s="65">
        <v>42</v>
      </c>
      <c r="P45" s="64" t="s">
        <v>30</v>
      </c>
      <c r="Q45" s="65" t="s">
        <v>31</v>
      </c>
      <c r="R45" s="66">
        <f t="shared" si="6"/>
        <v>51.2</v>
      </c>
      <c r="S45" s="67" t="s">
        <v>105</v>
      </c>
      <c r="T45" s="67" t="s">
        <v>106</v>
      </c>
      <c r="U45" s="65">
        <v>1</v>
      </c>
      <c r="V45" s="78">
        <v>7</v>
      </c>
      <c r="W45" s="82">
        <v>1.85</v>
      </c>
    </row>
    <row r="46" spans="1:23" x14ac:dyDescent="0.25">
      <c r="A46" s="50" t="s">
        <v>25</v>
      </c>
      <c r="B46" s="51" t="s">
        <v>13</v>
      </c>
      <c r="C46" s="52">
        <v>43</v>
      </c>
      <c r="D46" s="52" t="s">
        <v>28</v>
      </c>
      <c r="E46" s="56" t="s">
        <v>24</v>
      </c>
      <c r="F46" s="59">
        <v>69.5</v>
      </c>
      <c r="G46" s="60">
        <v>66.517045716658217</v>
      </c>
      <c r="H46" s="60">
        <f t="shared" si="7"/>
        <v>4.9887784287493657</v>
      </c>
      <c r="I46" s="76">
        <v>4</v>
      </c>
      <c r="J46" s="76">
        <f>((F46-G46)/G46)*100</f>
        <v>4.4844960433874865</v>
      </c>
      <c r="K46" s="79">
        <f t="shared" ref="K46:K70" si="10">(F46-G46)/H46</f>
        <v>0.5979328057849983</v>
      </c>
      <c r="M46" s="50" t="s">
        <v>25</v>
      </c>
      <c r="N46" s="51" t="s">
        <v>13</v>
      </c>
      <c r="O46" s="52">
        <v>43</v>
      </c>
      <c r="P46" s="52" t="s">
        <v>28</v>
      </c>
      <c r="Q46" s="56" t="s">
        <v>24</v>
      </c>
      <c r="R46" s="60">
        <f t="shared" si="6"/>
        <v>69.5</v>
      </c>
      <c r="S46" s="60" t="s">
        <v>107</v>
      </c>
      <c r="T46" s="60" t="s">
        <v>108</v>
      </c>
      <c r="U46" s="56">
        <v>1</v>
      </c>
      <c r="V46" s="86">
        <v>4</v>
      </c>
      <c r="W46" s="82">
        <v>1.17</v>
      </c>
    </row>
    <row r="47" spans="1:23" x14ac:dyDescent="0.25">
      <c r="A47" s="50" t="s">
        <v>20</v>
      </c>
      <c r="B47" s="51" t="s">
        <v>13</v>
      </c>
      <c r="C47" s="52">
        <v>44</v>
      </c>
      <c r="D47" s="52" t="s">
        <v>28</v>
      </c>
      <c r="E47" s="56" t="s">
        <v>24</v>
      </c>
      <c r="F47" s="59">
        <v>70.7</v>
      </c>
      <c r="G47" s="60">
        <v>66.517045716658203</v>
      </c>
      <c r="H47" s="60">
        <f t="shared" si="7"/>
        <v>4.9887784287493648</v>
      </c>
      <c r="I47" s="76">
        <v>4</v>
      </c>
      <c r="J47" s="76">
        <f t="shared" ref="J47:J70" si="11">((F47-G47)/G47)*100</f>
        <v>6.2885448959352104</v>
      </c>
      <c r="K47" s="79">
        <f t="shared" si="10"/>
        <v>0.83847265279136152</v>
      </c>
      <c r="M47" s="50" t="s">
        <v>20</v>
      </c>
      <c r="N47" s="51" t="s">
        <v>13</v>
      </c>
      <c r="O47" s="52">
        <v>44</v>
      </c>
      <c r="P47" s="52" t="s">
        <v>28</v>
      </c>
      <c r="Q47" s="56" t="s">
        <v>24</v>
      </c>
      <c r="R47" s="60">
        <f t="shared" si="6"/>
        <v>70.7</v>
      </c>
      <c r="S47" s="60" t="s">
        <v>109</v>
      </c>
      <c r="T47" s="60" t="s">
        <v>110</v>
      </c>
      <c r="U47" s="56">
        <v>1</v>
      </c>
      <c r="V47" s="86">
        <v>6</v>
      </c>
      <c r="W47" s="82">
        <v>1.51</v>
      </c>
    </row>
    <row r="48" spans="1:23" x14ac:dyDescent="0.25">
      <c r="A48" s="50" t="s">
        <v>17</v>
      </c>
      <c r="B48" s="51" t="s">
        <v>13</v>
      </c>
      <c r="C48" s="52">
        <v>45</v>
      </c>
      <c r="D48" s="52" t="s">
        <v>28</v>
      </c>
      <c r="E48" s="56" t="s">
        <v>24</v>
      </c>
      <c r="F48" s="59">
        <v>107</v>
      </c>
      <c r="G48" s="60">
        <v>107.47995764051167</v>
      </c>
      <c r="H48" s="60">
        <f t="shared" si="7"/>
        <v>8.0609968230383746</v>
      </c>
      <c r="I48" s="76">
        <v>4</v>
      </c>
      <c r="J48" s="76">
        <f t="shared" si="11"/>
        <v>-0.44655547978255244</v>
      </c>
      <c r="K48" s="79">
        <f t="shared" si="10"/>
        <v>-5.9540730637673664E-2</v>
      </c>
      <c r="M48" s="50" t="s">
        <v>17</v>
      </c>
      <c r="N48" s="51" t="s">
        <v>13</v>
      </c>
      <c r="O48" s="52">
        <v>45</v>
      </c>
      <c r="P48" s="52" t="s">
        <v>28</v>
      </c>
      <c r="Q48" s="56" t="s">
        <v>24</v>
      </c>
      <c r="R48" s="60">
        <f t="shared" si="6"/>
        <v>107</v>
      </c>
      <c r="S48" s="60" t="s">
        <v>111</v>
      </c>
      <c r="T48" s="60" t="s">
        <v>112</v>
      </c>
      <c r="U48" s="56">
        <v>1</v>
      </c>
      <c r="V48" s="86">
        <v>-2</v>
      </c>
      <c r="W48" s="82">
        <v>-0.66</v>
      </c>
    </row>
    <row r="49" spans="1:23" x14ac:dyDescent="0.25">
      <c r="A49" s="50" t="s">
        <v>22</v>
      </c>
      <c r="B49" s="51" t="s">
        <v>13</v>
      </c>
      <c r="C49" s="52">
        <v>46</v>
      </c>
      <c r="D49" s="52" t="s">
        <v>26</v>
      </c>
      <c r="E49" s="56" t="s">
        <v>24</v>
      </c>
      <c r="F49" s="59"/>
      <c r="G49" s="60">
        <v>80.073846799559817</v>
      </c>
      <c r="H49" s="60">
        <f t="shared" si="7"/>
        <v>6.0055385099669865</v>
      </c>
      <c r="I49" s="76">
        <v>4</v>
      </c>
      <c r="J49" s="76"/>
      <c r="K49" s="130"/>
      <c r="M49" s="50" t="s">
        <v>22</v>
      </c>
      <c r="N49" s="51" t="s">
        <v>13</v>
      </c>
      <c r="O49" s="52">
        <v>46</v>
      </c>
      <c r="P49" s="52" t="s">
        <v>26</v>
      </c>
      <c r="Q49" s="56" t="s">
        <v>24</v>
      </c>
      <c r="R49" s="60"/>
      <c r="S49" s="60" t="s">
        <v>113</v>
      </c>
      <c r="T49" s="60" t="s">
        <v>114</v>
      </c>
      <c r="U49" s="56">
        <v>1</v>
      </c>
      <c r="V49" s="86"/>
      <c r="W49" s="61"/>
    </row>
    <row r="50" spans="1:23" x14ac:dyDescent="0.25">
      <c r="A50" s="50" t="s">
        <v>16</v>
      </c>
      <c r="B50" s="51" t="s">
        <v>13</v>
      </c>
      <c r="C50" s="52">
        <v>47</v>
      </c>
      <c r="D50" s="52" t="s">
        <v>26</v>
      </c>
      <c r="E50" s="56" t="s">
        <v>24</v>
      </c>
      <c r="F50" s="59"/>
      <c r="G50" s="60">
        <v>68.030851431402255</v>
      </c>
      <c r="H50" s="60">
        <f t="shared" si="7"/>
        <v>5.1023138573551687</v>
      </c>
      <c r="I50" s="76">
        <v>4</v>
      </c>
      <c r="J50" s="76"/>
      <c r="K50" s="130"/>
      <c r="M50" s="50" t="s">
        <v>16</v>
      </c>
      <c r="N50" s="51" t="s">
        <v>13</v>
      </c>
      <c r="O50" s="52">
        <v>47</v>
      </c>
      <c r="P50" s="52" t="s">
        <v>26</v>
      </c>
      <c r="Q50" s="56" t="s">
        <v>24</v>
      </c>
      <c r="R50" s="60"/>
      <c r="S50" s="60" t="s">
        <v>115</v>
      </c>
      <c r="T50" s="60" t="s">
        <v>116</v>
      </c>
      <c r="U50" s="56">
        <v>1</v>
      </c>
      <c r="V50" s="86"/>
      <c r="W50" s="61"/>
    </row>
    <row r="51" spans="1:23" x14ac:dyDescent="0.25">
      <c r="A51" s="50" t="s">
        <v>27</v>
      </c>
      <c r="B51" s="51" t="s">
        <v>13</v>
      </c>
      <c r="C51" s="52">
        <v>48</v>
      </c>
      <c r="D51" s="52" t="s">
        <v>26</v>
      </c>
      <c r="E51" s="56" t="s">
        <v>24</v>
      </c>
      <c r="F51" s="59"/>
      <c r="G51" s="60">
        <v>60.124128439580467</v>
      </c>
      <c r="H51" s="60">
        <f t="shared" si="7"/>
        <v>4.5093096329685345</v>
      </c>
      <c r="I51" s="76">
        <v>4</v>
      </c>
      <c r="J51" s="76"/>
      <c r="K51" s="130"/>
      <c r="M51" s="50" t="s">
        <v>27</v>
      </c>
      <c r="N51" s="51" t="s">
        <v>13</v>
      </c>
      <c r="O51" s="52">
        <v>48</v>
      </c>
      <c r="P51" s="52" t="s">
        <v>26</v>
      </c>
      <c r="Q51" s="56" t="s">
        <v>24</v>
      </c>
      <c r="R51" s="60"/>
      <c r="S51" s="60" t="s">
        <v>117</v>
      </c>
      <c r="T51" s="60" t="s">
        <v>118</v>
      </c>
      <c r="U51" s="56">
        <v>1</v>
      </c>
      <c r="V51" s="86"/>
      <c r="W51" s="61"/>
    </row>
    <row r="52" spans="1:23" x14ac:dyDescent="0.25">
      <c r="A52" s="50" t="s">
        <v>25</v>
      </c>
      <c r="B52" s="51" t="s">
        <v>13</v>
      </c>
      <c r="C52" s="52">
        <v>49</v>
      </c>
      <c r="D52" s="52" t="s">
        <v>26</v>
      </c>
      <c r="E52" s="56" t="s">
        <v>24</v>
      </c>
      <c r="F52" s="59"/>
      <c r="G52" s="60">
        <v>88.384367958138668</v>
      </c>
      <c r="H52" s="60">
        <f t="shared" si="7"/>
        <v>6.6288275968603996</v>
      </c>
      <c r="I52" s="76">
        <v>4</v>
      </c>
      <c r="J52" s="76"/>
      <c r="K52" s="130"/>
      <c r="M52" s="50" t="s">
        <v>25</v>
      </c>
      <c r="N52" s="51" t="s">
        <v>13</v>
      </c>
      <c r="O52" s="52">
        <v>49</v>
      </c>
      <c r="P52" s="52" t="s">
        <v>26</v>
      </c>
      <c r="Q52" s="56" t="s">
        <v>24</v>
      </c>
      <c r="R52" s="60"/>
      <c r="S52" s="60" t="s">
        <v>119</v>
      </c>
      <c r="T52" s="60" t="s">
        <v>120</v>
      </c>
      <c r="U52" s="56">
        <v>1</v>
      </c>
      <c r="V52" s="86"/>
      <c r="W52" s="61"/>
    </row>
    <row r="53" spans="1:23" x14ac:dyDescent="0.25">
      <c r="A53" s="50" t="s">
        <v>20</v>
      </c>
      <c r="B53" s="51" t="s">
        <v>13</v>
      </c>
      <c r="C53" s="52">
        <v>50</v>
      </c>
      <c r="D53" s="52" t="s">
        <v>26</v>
      </c>
      <c r="E53" s="56" t="s">
        <v>24</v>
      </c>
      <c r="F53" s="59"/>
      <c r="G53" s="60">
        <v>88.384367958138654</v>
      </c>
      <c r="H53" s="60">
        <f t="shared" si="7"/>
        <v>6.6288275968603987</v>
      </c>
      <c r="I53" s="56">
        <v>4</v>
      </c>
      <c r="J53" s="76"/>
      <c r="K53" s="130"/>
      <c r="M53" s="50" t="s">
        <v>20</v>
      </c>
      <c r="N53" s="51" t="s">
        <v>13</v>
      </c>
      <c r="O53" s="52">
        <v>50</v>
      </c>
      <c r="P53" s="52" t="s">
        <v>26</v>
      </c>
      <c r="Q53" s="56" t="s">
        <v>24</v>
      </c>
      <c r="R53" s="60"/>
      <c r="S53" s="60" t="s">
        <v>121</v>
      </c>
      <c r="T53" s="60" t="s">
        <v>122</v>
      </c>
      <c r="U53" s="56">
        <v>1</v>
      </c>
      <c r="V53" s="86"/>
      <c r="W53" s="61"/>
    </row>
    <row r="54" spans="1:23" x14ac:dyDescent="0.25">
      <c r="A54" s="50" t="s">
        <v>12</v>
      </c>
      <c r="B54" s="51" t="s">
        <v>13</v>
      </c>
      <c r="C54" s="52">
        <v>51</v>
      </c>
      <c r="D54" s="52" t="s">
        <v>23</v>
      </c>
      <c r="E54" s="56" t="s">
        <v>24</v>
      </c>
      <c r="F54" s="59">
        <v>47</v>
      </c>
      <c r="G54" s="60">
        <v>62.252210907113707</v>
      </c>
      <c r="H54" s="60">
        <f t="shared" si="7"/>
        <v>4.6689158180335282</v>
      </c>
      <c r="I54" s="56">
        <v>4</v>
      </c>
      <c r="J54" s="76">
        <f t="shared" si="11"/>
        <v>-24.500673445753556</v>
      </c>
      <c r="K54" s="105">
        <f t="shared" si="10"/>
        <v>-3.2667564594338074</v>
      </c>
      <c r="M54" s="50" t="s">
        <v>12</v>
      </c>
      <c r="N54" s="51" t="s">
        <v>13</v>
      </c>
      <c r="O54" s="52">
        <v>51</v>
      </c>
      <c r="P54" s="52" t="s">
        <v>23</v>
      </c>
      <c r="Q54" s="56" t="s">
        <v>24</v>
      </c>
      <c r="R54" s="60">
        <f t="shared" si="6"/>
        <v>47</v>
      </c>
      <c r="S54" s="60" t="s">
        <v>123</v>
      </c>
      <c r="T54" s="60" t="s">
        <v>124</v>
      </c>
      <c r="U54" s="56">
        <v>1</v>
      </c>
      <c r="V54" s="86">
        <v>-24</v>
      </c>
      <c r="W54" s="107">
        <v>-2.19</v>
      </c>
    </row>
    <row r="55" spans="1:23" x14ac:dyDescent="0.25">
      <c r="A55" s="50" t="s">
        <v>27</v>
      </c>
      <c r="B55" s="51" t="s">
        <v>13</v>
      </c>
      <c r="C55" s="52">
        <v>52</v>
      </c>
      <c r="D55" s="52" t="s">
        <v>23</v>
      </c>
      <c r="E55" s="56" t="s">
        <v>24</v>
      </c>
      <c r="F55" s="59">
        <v>139</v>
      </c>
      <c r="G55" s="60">
        <v>145.03797572555598</v>
      </c>
      <c r="H55" s="60">
        <f t="shared" si="7"/>
        <v>10.877848179416699</v>
      </c>
      <c r="I55" s="56">
        <v>4</v>
      </c>
      <c r="J55" s="76">
        <f t="shared" si="11"/>
        <v>-4.163030885773785</v>
      </c>
      <c r="K55" s="79">
        <f t="shared" si="10"/>
        <v>-0.55507078476983807</v>
      </c>
      <c r="M55" s="50" t="s">
        <v>27</v>
      </c>
      <c r="N55" s="51" t="s">
        <v>13</v>
      </c>
      <c r="O55" s="52">
        <v>52</v>
      </c>
      <c r="P55" s="52" t="s">
        <v>23</v>
      </c>
      <c r="Q55" s="56" t="s">
        <v>24</v>
      </c>
      <c r="R55" s="60">
        <f t="shared" si="6"/>
        <v>139</v>
      </c>
      <c r="S55" s="60" t="s">
        <v>125</v>
      </c>
      <c r="T55" s="60" t="s">
        <v>126</v>
      </c>
      <c r="U55" s="56">
        <v>1</v>
      </c>
      <c r="V55" s="86">
        <v>-2</v>
      </c>
      <c r="W55" s="82">
        <v>-0.48</v>
      </c>
    </row>
    <row r="56" spans="1:23" x14ac:dyDescent="0.25">
      <c r="A56" s="50" t="s">
        <v>21</v>
      </c>
      <c r="B56" s="51" t="s">
        <v>13</v>
      </c>
      <c r="C56" s="52">
        <v>53</v>
      </c>
      <c r="D56" s="52" t="s">
        <v>23</v>
      </c>
      <c r="E56" s="56" t="s">
        <v>24</v>
      </c>
      <c r="F56" s="59">
        <v>174</v>
      </c>
      <c r="G56" s="60">
        <v>178.57792066385051</v>
      </c>
      <c r="H56" s="60">
        <f t="shared" si="7"/>
        <v>13.393344049788787</v>
      </c>
      <c r="I56" s="56">
        <v>4</v>
      </c>
      <c r="J56" s="76">
        <f t="shared" si="11"/>
        <v>-2.5635423723338344</v>
      </c>
      <c r="K56" s="79">
        <f t="shared" si="10"/>
        <v>-0.34180564964451127</v>
      </c>
      <c r="M56" s="50" t="s">
        <v>21</v>
      </c>
      <c r="N56" s="51" t="s">
        <v>13</v>
      </c>
      <c r="O56" s="52">
        <v>53</v>
      </c>
      <c r="P56" s="52" t="s">
        <v>23</v>
      </c>
      <c r="Q56" s="56" t="s">
        <v>24</v>
      </c>
      <c r="R56" s="60">
        <f t="shared" si="6"/>
        <v>174</v>
      </c>
      <c r="S56" s="60" t="s">
        <v>127</v>
      </c>
      <c r="T56" s="60" t="s">
        <v>128</v>
      </c>
      <c r="U56" s="56">
        <v>1</v>
      </c>
      <c r="V56" s="86">
        <v>-1</v>
      </c>
      <c r="W56" s="82">
        <v>-0.17</v>
      </c>
    </row>
    <row r="57" spans="1:23" x14ac:dyDescent="0.25">
      <c r="A57" s="50" t="s">
        <v>25</v>
      </c>
      <c r="B57" s="51" t="s">
        <v>13</v>
      </c>
      <c r="C57" s="52">
        <v>54</v>
      </c>
      <c r="D57" s="52" t="s">
        <v>23</v>
      </c>
      <c r="E57" s="56" t="s">
        <v>24</v>
      </c>
      <c r="F57" s="59">
        <v>71.8</v>
      </c>
      <c r="G57" s="60">
        <v>71.084104320942913</v>
      </c>
      <c r="H57" s="60">
        <f t="shared" si="7"/>
        <v>5.3313078240707181</v>
      </c>
      <c r="I57" s="56">
        <v>4</v>
      </c>
      <c r="J57" s="76">
        <f t="shared" si="11"/>
        <v>1.0071107822148724</v>
      </c>
      <c r="K57" s="79">
        <f t="shared" si="10"/>
        <v>0.13428143762864966</v>
      </c>
      <c r="M57" s="50" t="s">
        <v>25</v>
      </c>
      <c r="N57" s="51" t="s">
        <v>13</v>
      </c>
      <c r="O57" s="52">
        <v>54</v>
      </c>
      <c r="P57" s="52" t="s">
        <v>23</v>
      </c>
      <c r="Q57" s="56" t="s">
        <v>24</v>
      </c>
      <c r="R57" s="60">
        <f t="shared" si="6"/>
        <v>71.8</v>
      </c>
      <c r="S57" s="60" t="s">
        <v>129</v>
      </c>
      <c r="T57" s="60" t="s">
        <v>130</v>
      </c>
      <c r="U57" s="56">
        <v>1</v>
      </c>
      <c r="V57" s="86">
        <v>2</v>
      </c>
      <c r="W57" s="82">
        <v>0.55000000000000004</v>
      </c>
    </row>
    <row r="58" spans="1:23" x14ac:dyDescent="0.25">
      <c r="A58" s="50" t="s">
        <v>20</v>
      </c>
      <c r="B58" s="51" t="s">
        <v>13</v>
      </c>
      <c r="C58" s="52">
        <v>55</v>
      </c>
      <c r="D58" s="52" t="s">
        <v>23</v>
      </c>
      <c r="E58" s="56" t="s">
        <v>24</v>
      </c>
      <c r="F58" s="59">
        <v>69.7</v>
      </c>
      <c r="G58" s="60">
        <v>71.084104320942913</v>
      </c>
      <c r="H58" s="60">
        <f t="shared" si="7"/>
        <v>5.3313078240707181</v>
      </c>
      <c r="I58" s="56">
        <v>4</v>
      </c>
      <c r="J58" s="76">
        <f t="shared" si="11"/>
        <v>-1.9471361905239948</v>
      </c>
      <c r="K58" s="79">
        <f t="shared" si="10"/>
        <v>-0.25961815873653266</v>
      </c>
      <c r="M58" s="50" t="s">
        <v>20</v>
      </c>
      <c r="N58" s="51" t="s">
        <v>13</v>
      </c>
      <c r="O58" s="52">
        <v>55</v>
      </c>
      <c r="P58" s="52" t="s">
        <v>23</v>
      </c>
      <c r="Q58" s="56" t="s">
        <v>24</v>
      </c>
      <c r="R58" s="60">
        <f t="shared" si="6"/>
        <v>69.7</v>
      </c>
      <c r="S58" s="60" t="s">
        <v>131</v>
      </c>
      <c r="T58" s="60" t="s">
        <v>132</v>
      </c>
      <c r="U58" s="56">
        <v>1</v>
      </c>
      <c r="V58" s="86">
        <v>0</v>
      </c>
      <c r="W58" s="82">
        <v>-0.02</v>
      </c>
    </row>
    <row r="59" spans="1:23" x14ac:dyDescent="0.25">
      <c r="A59" s="50" t="s">
        <v>19</v>
      </c>
      <c r="B59" s="51" t="s">
        <v>13</v>
      </c>
      <c r="C59" s="52">
        <v>56</v>
      </c>
      <c r="D59" s="52" t="s">
        <v>23</v>
      </c>
      <c r="E59" s="56" t="s">
        <v>24</v>
      </c>
      <c r="F59" s="59">
        <v>86.1</v>
      </c>
      <c r="G59" s="60">
        <v>87.932932879484952</v>
      </c>
      <c r="H59" s="60">
        <f t="shared" si="7"/>
        <v>6.5949699659613712</v>
      </c>
      <c r="I59" s="56">
        <v>4</v>
      </c>
      <c r="J59" s="76">
        <f t="shared" si="11"/>
        <v>-2.0844668993323054</v>
      </c>
      <c r="K59" s="79">
        <f t="shared" si="10"/>
        <v>-0.27792891991097407</v>
      </c>
      <c r="M59" s="50" t="s">
        <v>19</v>
      </c>
      <c r="N59" s="51" t="s">
        <v>13</v>
      </c>
      <c r="O59" s="52">
        <v>56</v>
      </c>
      <c r="P59" s="52" t="s">
        <v>23</v>
      </c>
      <c r="Q59" s="56" t="s">
        <v>24</v>
      </c>
      <c r="R59" s="60">
        <f t="shared" si="6"/>
        <v>86.1</v>
      </c>
      <c r="S59" s="60" t="s">
        <v>133</v>
      </c>
      <c r="T59" s="60" t="s">
        <v>134</v>
      </c>
      <c r="U59" s="56">
        <v>1</v>
      </c>
      <c r="V59" s="86">
        <v>0</v>
      </c>
      <c r="W59" s="82">
        <v>0.06</v>
      </c>
    </row>
    <row r="60" spans="1:23" x14ac:dyDescent="0.25">
      <c r="A60" s="50" t="s">
        <v>22</v>
      </c>
      <c r="B60" s="51" t="s">
        <v>13</v>
      </c>
      <c r="C60" s="52">
        <v>57</v>
      </c>
      <c r="D60" s="52" t="s">
        <v>18</v>
      </c>
      <c r="E60" s="56" t="s">
        <v>15</v>
      </c>
      <c r="F60" s="59">
        <v>8.7100000000000009</v>
      </c>
      <c r="G60" s="60">
        <v>8.3931705729568318</v>
      </c>
      <c r="H60" s="56" t="s">
        <v>86</v>
      </c>
      <c r="I60" s="56">
        <v>4</v>
      </c>
      <c r="J60" s="60">
        <f>((F60-G60))</f>
        <v>0.31682942704316908</v>
      </c>
      <c r="K60" s="108">
        <f t="shared" si="10"/>
        <v>2.112196180287794</v>
      </c>
      <c r="M60" s="50" t="s">
        <v>22</v>
      </c>
      <c r="N60" s="51" t="s">
        <v>13</v>
      </c>
      <c r="O60" s="52">
        <v>57</v>
      </c>
      <c r="P60" s="52" t="s">
        <v>18</v>
      </c>
      <c r="Q60" s="56" t="s">
        <v>15</v>
      </c>
      <c r="R60" s="60">
        <f t="shared" si="6"/>
        <v>8.7100000000000009</v>
      </c>
      <c r="S60" s="60">
        <v>8.5564285724774312</v>
      </c>
      <c r="T60" s="60">
        <v>5.7729249379899872E-2</v>
      </c>
      <c r="U60" s="56" t="s">
        <v>76</v>
      </c>
      <c r="V60" s="87">
        <f>(R60-S60)</f>
        <v>0.15357142752256969</v>
      </c>
      <c r="W60" s="108">
        <v>2.6602013567153722</v>
      </c>
    </row>
    <row r="61" spans="1:23" x14ac:dyDescent="0.25">
      <c r="A61" s="50" t="s">
        <v>16</v>
      </c>
      <c r="B61" s="51" t="s">
        <v>13</v>
      </c>
      <c r="C61" s="52">
        <v>58</v>
      </c>
      <c r="D61" s="52" t="s">
        <v>18</v>
      </c>
      <c r="E61" s="56" t="s">
        <v>15</v>
      </c>
      <c r="F61" s="59">
        <v>16.77</v>
      </c>
      <c r="G61" s="60">
        <v>16.459352302610128</v>
      </c>
      <c r="H61" s="56" t="s">
        <v>86</v>
      </c>
      <c r="I61" s="56">
        <v>4</v>
      </c>
      <c r="J61" s="60">
        <f t="shared" ref="J61:J68" si="12">((F61-G61))</f>
        <v>0.31064769738987152</v>
      </c>
      <c r="K61" s="108">
        <f t="shared" si="10"/>
        <v>2.0709846492658102</v>
      </c>
      <c r="M61" s="50" t="s">
        <v>16</v>
      </c>
      <c r="N61" s="51" t="s">
        <v>13</v>
      </c>
      <c r="O61" s="52">
        <v>58</v>
      </c>
      <c r="P61" s="52" t="s">
        <v>18</v>
      </c>
      <c r="Q61" s="56" t="s">
        <v>15</v>
      </c>
      <c r="R61" s="60">
        <f t="shared" si="6"/>
        <v>16.77</v>
      </c>
      <c r="S61" s="60">
        <v>16.525655268243522</v>
      </c>
      <c r="T61" s="60">
        <v>9.686232943678838E-2</v>
      </c>
      <c r="U61" s="56" t="s">
        <v>76</v>
      </c>
      <c r="V61" s="87">
        <f t="shared" ref="V61:V68" si="13">(R61-S61)</f>
        <v>0.24434473175647753</v>
      </c>
      <c r="W61" s="108">
        <v>2.5225981367290475</v>
      </c>
    </row>
    <row r="62" spans="1:23" x14ac:dyDescent="0.25">
      <c r="A62" s="50" t="s">
        <v>12</v>
      </c>
      <c r="B62" s="51" t="s">
        <v>13</v>
      </c>
      <c r="C62" s="52">
        <v>59</v>
      </c>
      <c r="D62" s="52" t="s">
        <v>18</v>
      </c>
      <c r="E62" s="56" t="s">
        <v>15</v>
      </c>
      <c r="F62" s="74">
        <v>8.7799999999999994</v>
      </c>
      <c r="G62" s="60">
        <v>8.6261406782499943</v>
      </c>
      <c r="H62" s="56" t="s">
        <v>86</v>
      </c>
      <c r="I62" s="76">
        <v>4</v>
      </c>
      <c r="J62" s="60">
        <f t="shared" si="12"/>
        <v>0.15385932175000505</v>
      </c>
      <c r="K62" s="109">
        <f t="shared" si="10"/>
        <v>1.0257288116667005</v>
      </c>
      <c r="M62" s="50" t="s">
        <v>12</v>
      </c>
      <c r="N62" s="51" t="s">
        <v>13</v>
      </c>
      <c r="O62" s="52">
        <v>59</v>
      </c>
      <c r="P62" s="52" t="s">
        <v>18</v>
      </c>
      <c r="Q62" s="56" t="s">
        <v>15</v>
      </c>
      <c r="R62" s="60">
        <f t="shared" si="6"/>
        <v>8.7799999999999994</v>
      </c>
      <c r="S62" s="60">
        <v>8.6207142857122658</v>
      </c>
      <c r="T62" s="88">
        <v>4.3704270423333441E-2</v>
      </c>
      <c r="U62" s="56" t="s">
        <v>76</v>
      </c>
      <c r="V62" s="87">
        <f t="shared" si="13"/>
        <v>0.15928571428773353</v>
      </c>
      <c r="W62" s="105">
        <v>3.6446258625265111</v>
      </c>
    </row>
    <row r="63" spans="1:23" x14ac:dyDescent="0.25">
      <c r="A63" s="50" t="s">
        <v>27</v>
      </c>
      <c r="B63" s="51" t="s">
        <v>13</v>
      </c>
      <c r="C63" s="52">
        <v>60</v>
      </c>
      <c r="D63" s="52" t="s">
        <v>18</v>
      </c>
      <c r="E63" s="56" t="s">
        <v>15</v>
      </c>
      <c r="F63" s="74">
        <v>8.6</v>
      </c>
      <c r="G63" s="60">
        <v>8.3928099176882078</v>
      </c>
      <c r="H63" s="56" t="s">
        <v>86</v>
      </c>
      <c r="I63" s="76">
        <v>4</v>
      </c>
      <c r="J63" s="60">
        <f t="shared" si="12"/>
        <v>0.20719008231179181</v>
      </c>
      <c r="K63" s="109">
        <f t="shared" si="10"/>
        <v>1.3812672154119454</v>
      </c>
      <c r="M63" s="50" t="s">
        <v>27</v>
      </c>
      <c r="N63" s="51" t="s">
        <v>13</v>
      </c>
      <c r="O63" s="52">
        <v>60</v>
      </c>
      <c r="P63" s="52" t="s">
        <v>18</v>
      </c>
      <c r="Q63" s="56" t="s">
        <v>15</v>
      </c>
      <c r="R63" s="60">
        <f t="shared" si="6"/>
        <v>8.6</v>
      </c>
      <c r="S63" s="60">
        <v>8.4385714285760329</v>
      </c>
      <c r="T63" s="88">
        <v>4.1157852575285932E-2</v>
      </c>
      <c r="U63" s="56" t="s">
        <v>76</v>
      </c>
      <c r="V63" s="87">
        <f t="shared" si="13"/>
        <v>0.16142857142396672</v>
      </c>
      <c r="W63" s="105">
        <v>3.9221815843934427</v>
      </c>
    </row>
    <row r="64" spans="1:23" x14ac:dyDescent="0.25">
      <c r="A64" s="50" t="s">
        <v>21</v>
      </c>
      <c r="B64" s="51" t="s">
        <v>13</v>
      </c>
      <c r="C64" s="52">
        <v>61</v>
      </c>
      <c r="D64" s="52" t="s">
        <v>18</v>
      </c>
      <c r="E64" s="56" t="s">
        <v>15</v>
      </c>
      <c r="F64" s="74">
        <v>6.39</v>
      </c>
      <c r="G64" s="60">
        <v>6.1778541845745085</v>
      </c>
      <c r="H64" s="56" t="s">
        <v>86</v>
      </c>
      <c r="I64" s="76">
        <v>4</v>
      </c>
      <c r="J64" s="60">
        <f t="shared" si="12"/>
        <v>0.21214581542549116</v>
      </c>
      <c r="K64" s="109">
        <f t="shared" si="10"/>
        <v>1.4143054361699412</v>
      </c>
      <c r="M64" s="50" t="s">
        <v>21</v>
      </c>
      <c r="N64" s="51" t="s">
        <v>13</v>
      </c>
      <c r="O64" s="52">
        <v>61</v>
      </c>
      <c r="P64" s="52" t="s">
        <v>18</v>
      </c>
      <c r="Q64" s="56" t="s">
        <v>15</v>
      </c>
      <c r="R64" s="60">
        <f t="shared" si="6"/>
        <v>6.39</v>
      </c>
      <c r="S64" s="60">
        <v>6.2357142856676706</v>
      </c>
      <c r="T64" s="88">
        <v>5.8212815232605193E-2</v>
      </c>
      <c r="U64" s="56" t="s">
        <v>76</v>
      </c>
      <c r="V64" s="87">
        <f t="shared" si="13"/>
        <v>0.15428571433232907</v>
      </c>
      <c r="W64" s="108">
        <v>2.6503736971977458</v>
      </c>
    </row>
    <row r="65" spans="1:23" x14ac:dyDescent="0.25">
      <c r="A65" s="50" t="s">
        <v>25</v>
      </c>
      <c r="B65" s="51" t="s">
        <v>13</v>
      </c>
      <c r="C65" s="52">
        <v>62</v>
      </c>
      <c r="D65" s="52" t="s">
        <v>18</v>
      </c>
      <c r="E65" s="56" t="s">
        <v>15</v>
      </c>
      <c r="F65" s="74">
        <v>13.38</v>
      </c>
      <c r="G65" s="60">
        <v>13.241236928029194</v>
      </c>
      <c r="H65" s="56" t="s">
        <v>86</v>
      </c>
      <c r="I65" s="76">
        <v>4</v>
      </c>
      <c r="J65" s="60">
        <f t="shared" si="12"/>
        <v>0.13876307197080706</v>
      </c>
      <c r="K65" s="109">
        <f t="shared" si="10"/>
        <v>0.92508714647204715</v>
      </c>
      <c r="M65" s="50" t="s">
        <v>25</v>
      </c>
      <c r="N65" s="51" t="s">
        <v>13</v>
      </c>
      <c r="O65" s="52">
        <v>62</v>
      </c>
      <c r="P65" s="52" t="s">
        <v>18</v>
      </c>
      <c r="Q65" s="56" t="s">
        <v>15</v>
      </c>
      <c r="R65" s="60">
        <f t="shared" si="6"/>
        <v>13.38</v>
      </c>
      <c r="S65" s="60">
        <v>13.251303155006859</v>
      </c>
      <c r="T65" s="88">
        <v>6.6823950150088074E-2</v>
      </c>
      <c r="U65" s="56" t="s">
        <v>76</v>
      </c>
      <c r="V65" s="87">
        <f t="shared" si="13"/>
        <v>0.12869684499314182</v>
      </c>
      <c r="W65" s="79">
        <v>1.92590896982423</v>
      </c>
    </row>
    <row r="66" spans="1:23" x14ac:dyDescent="0.25">
      <c r="A66" s="50" t="s">
        <v>20</v>
      </c>
      <c r="B66" s="51" t="s">
        <v>13</v>
      </c>
      <c r="C66" s="52">
        <v>63</v>
      </c>
      <c r="D66" s="52" t="s">
        <v>18</v>
      </c>
      <c r="E66" s="56" t="s">
        <v>15</v>
      </c>
      <c r="F66" s="74">
        <v>7.37</v>
      </c>
      <c r="G66" s="60">
        <v>7.2285451553874287</v>
      </c>
      <c r="H66" s="56" t="s">
        <v>86</v>
      </c>
      <c r="I66" s="76">
        <v>4</v>
      </c>
      <c r="J66" s="60">
        <f t="shared" si="12"/>
        <v>0.14145484461257141</v>
      </c>
      <c r="K66" s="109">
        <f t="shared" si="10"/>
        <v>0.94303229741714278</v>
      </c>
      <c r="M66" s="50" t="s">
        <v>20</v>
      </c>
      <c r="N66" s="51" t="s">
        <v>13</v>
      </c>
      <c r="O66" s="52">
        <v>63</v>
      </c>
      <c r="P66" s="52" t="s">
        <v>18</v>
      </c>
      <c r="Q66" s="56" t="s">
        <v>15</v>
      </c>
      <c r="R66" s="60">
        <f t="shared" si="6"/>
        <v>7.37</v>
      </c>
      <c r="S66" s="60">
        <v>7.2257142857764416</v>
      </c>
      <c r="T66" s="88">
        <v>6.3262287849268448E-2</v>
      </c>
      <c r="U66" s="56" t="s">
        <v>76</v>
      </c>
      <c r="V66" s="87">
        <f t="shared" si="13"/>
        <v>0.14428571422355851</v>
      </c>
      <c r="W66" s="108">
        <v>2.2807539709493292</v>
      </c>
    </row>
    <row r="67" spans="1:23" x14ac:dyDescent="0.25">
      <c r="A67" s="50" t="s">
        <v>19</v>
      </c>
      <c r="B67" s="51" t="s">
        <v>13</v>
      </c>
      <c r="C67" s="52">
        <v>64</v>
      </c>
      <c r="D67" s="52" t="s">
        <v>18</v>
      </c>
      <c r="E67" s="56" t="s">
        <v>15</v>
      </c>
      <c r="F67" s="74">
        <v>16.64</v>
      </c>
      <c r="G67" s="60">
        <v>16.327260146346774</v>
      </c>
      <c r="H67" s="56" t="s">
        <v>86</v>
      </c>
      <c r="I67" s="76">
        <v>4</v>
      </c>
      <c r="J67" s="60">
        <f t="shared" si="12"/>
        <v>0.31273985365322687</v>
      </c>
      <c r="K67" s="108">
        <f t="shared" si="10"/>
        <v>2.0849323576881793</v>
      </c>
      <c r="M67" s="50" t="s">
        <v>19</v>
      </c>
      <c r="N67" s="51" t="s">
        <v>13</v>
      </c>
      <c r="O67" s="52">
        <v>64</v>
      </c>
      <c r="P67" s="52" t="s">
        <v>18</v>
      </c>
      <c r="Q67" s="56" t="s">
        <v>15</v>
      </c>
      <c r="R67" s="60">
        <f t="shared" si="6"/>
        <v>16.64</v>
      </c>
      <c r="S67" s="60">
        <v>16.360262159690187</v>
      </c>
      <c r="T67" s="88">
        <v>7.077006696386122E-2</v>
      </c>
      <c r="U67" s="56" t="s">
        <v>76</v>
      </c>
      <c r="V67" s="87">
        <f t="shared" si="13"/>
        <v>0.27973784030981363</v>
      </c>
      <c r="W67" s="108">
        <v>3.9527706036036667</v>
      </c>
    </row>
    <row r="68" spans="1:23" x14ac:dyDescent="0.25">
      <c r="A68" s="50" t="s">
        <v>17</v>
      </c>
      <c r="B68" s="51" t="s">
        <v>13</v>
      </c>
      <c r="C68" s="52">
        <v>65</v>
      </c>
      <c r="D68" s="52" t="s">
        <v>18</v>
      </c>
      <c r="E68" s="56" t="s">
        <v>15</v>
      </c>
      <c r="F68" s="74">
        <v>16.79</v>
      </c>
      <c r="G68" s="60">
        <v>16.465718793246658</v>
      </c>
      <c r="H68" s="56" t="s">
        <v>86</v>
      </c>
      <c r="I68" s="76">
        <v>4</v>
      </c>
      <c r="J68" s="60">
        <f t="shared" si="12"/>
        <v>0.32428120675334071</v>
      </c>
      <c r="K68" s="108">
        <f t="shared" si="10"/>
        <v>2.1618747116889381</v>
      </c>
      <c r="M68" s="50" t="s">
        <v>17</v>
      </c>
      <c r="N68" s="51" t="s">
        <v>13</v>
      </c>
      <c r="O68" s="52">
        <v>65</v>
      </c>
      <c r="P68" s="52" t="s">
        <v>18</v>
      </c>
      <c r="Q68" s="56" t="s">
        <v>15</v>
      </c>
      <c r="R68" s="60">
        <f t="shared" si="6"/>
        <v>16.79</v>
      </c>
      <c r="S68" s="60">
        <v>16.504448547262811</v>
      </c>
      <c r="T68" s="88">
        <v>7.5340589457731824E-2</v>
      </c>
      <c r="U68" s="56" t="s">
        <v>76</v>
      </c>
      <c r="V68" s="87">
        <f t="shared" si="13"/>
        <v>0.28555145273718807</v>
      </c>
      <c r="W68" s="105">
        <v>3.7901409425179824</v>
      </c>
    </row>
    <row r="69" spans="1:23" x14ac:dyDescent="0.25">
      <c r="A69" s="89" t="s">
        <v>25</v>
      </c>
      <c r="B69" s="90" t="s">
        <v>13</v>
      </c>
      <c r="C69" s="91">
        <v>66</v>
      </c>
      <c r="D69" s="91" t="s">
        <v>14</v>
      </c>
      <c r="E69" s="59" t="s">
        <v>15</v>
      </c>
      <c r="F69" s="59">
        <v>3.47</v>
      </c>
      <c r="G69" s="60">
        <v>3.3430998938967571</v>
      </c>
      <c r="H69" s="60">
        <f t="shared" ref="H69:H70" si="14">0.075*G69</f>
        <v>0.25073249204225678</v>
      </c>
      <c r="I69" s="76">
        <v>4</v>
      </c>
      <c r="J69" s="76">
        <f t="shared" si="11"/>
        <v>3.795881371505379</v>
      </c>
      <c r="K69" s="79">
        <f t="shared" si="10"/>
        <v>0.50611751620071721</v>
      </c>
      <c r="M69" s="89" t="s">
        <v>25</v>
      </c>
      <c r="N69" s="90" t="s">
        <v>13</v>
      </c>
      <c r="O69" s="91">
        <v>66</v>
      </c>
      <c r="P69" s="91" t="s">
        <v>14</v>
      </c>
      <c r="Q69" s="59" t="s">
        <v>15</v>
      </c>
      <c r="R69" s="60">
        <f t="shared" si="6"/>
        <v>3.47</v>
      </c>
      <c r="S69" s="74">
        <v>3.3860000000000001</v>
      </c>
      <c r="T69" s="88">
        <v>9.8360000000000003E-2</v>
      </c>
      <c r="U69" s="92">
        <v>1</v>
      </c>
      <c r="V69" s="86">
        <v>2</v>
      </c>
      <c r="W69" s="79">
        <v>0.85</v>
      </c>
    </row>
    <row r="70" spans="1:23" ht="15.75" thickBot="1" x14ac:dyDescent="0.3">
      <c r="A70" s="93" t="s">
        <v>20</v>
      </c>
      <c r="B70" s="94" t="s">
        <v>13</v>
      </c>
      <c r="C70" s="95">
        <v>66</v>
      </c>
      <c r="D70" s="95" t="s">
        <v>14</v>
      </c>
      <c r="E70" s="96" t="s">
        <v>15</v>
      </c>
      <c r="F70" s="96">
        <v>3.57</v>
      </c>
      <c r="G70" s="97">
        <v>3.3430998938967562</v>
      </c>
      <c r="H70" s="97">
        <f t="shared" si="14"/>
        <v>0.25073249204225673</v>
      </c>
      <c r="I70" s="98">
        <v>4</v>
      </c>
      <c r="J70" s="98">
        <f t="shared" si="11"/>
        <v>6.787117145900365</v>
      </c>
      <c r="K70" s="99">
        <f t="shared" si="10"/>
        <v>0.90494895278671517</v>
      </c>
      <c r="M70" s="93" t="s">
        <v>20</v>
      </c>
      <c r="N70" s="94" t="s">
        <v>13</v>
      </c>
      <c r="O70" s="95">
        <v>66</v>
      </c>
      <c r="P70" s="95" t="s">
        <v>14</v>
      </c>
      <c r="Q70" s="96" t="s">
        <v>15</v>
      </c>
      <c r="R70" s="97">
        <f t="shared" si="6"/>
        <v>3.57</v>
      </c>
      <c r="S70" s="100">
        <v>3.3959999999999999</v>
      </c>
      <c r="T70" s="97" t="s">
        <v>135</v>
      </c>
      <c r="U70" s="101">
        <v>1</v>
      </c>
      <c r="V70" s="102">
        <v>5</v>
      </c>
      <c r="W70" s="103">
        <v>1.47</v>
      </c>
    </row>
  </sheetData>
  <sheetProtection algorithmName="SHA-512" hashValue="IXAl2yarHCHX9Y8qHvkJa/1rK12dxXqXGOk7pLID25Hx6LnzHtr7/oER4DsBGFFDyL7VpxM96vln9g4GSr/KHw==" saltValue="Go8y0HYYeAtTcTl2uqZQww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70"/>
  <sheetViews>
    <sheetView topLeftCell="A23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579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91.4</v>
      </c>
      <c r="G14" s="67">
        <v>89.762686504235234</v>
      </c>
      <c r="H14" s="67">
        <f>G14*0.04</f>
        <v>3.5905074601694094</v>
      </c>
      <c r="I14" s="65"/>
      <c r="J14" s="68">
        <f>((F14-G14)/G14)*100</f>
        <v>1.8240468946832598</v>
      </c>
      <c r="K14" s="69">
        <f>(F14-G14)/(G14*0.04)</f>
        <v>0.45601172367081488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136.69999999999999</v>
      </c>
      <c r="G15" s="67">
        <v>136.5</v>
      </c>
      <c r="H15" s="67">
        <f>1</f>
        <v>1</v>
      </c>
      <c r="I15" s="65"/>
      <c r="J15" s="72">
        <f>F15-G15</f>
        <v>0.19999999999998863</v>
      </c>
      <c r="K15" s="69">
        <f>(F15-G15)/1</f>
        <v>0.19999999999998863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5.25</v>
      </c>
      <c r="G16" s="67">
        <v>5.194653452162167</v>
      </c>
      <c r="H16" s="67">
        <f>((12.5-0.53*G16)/200)*G16</f>
        <v>0.25315711586677558</v>
      </c>
      <c r="I16" s="65"/>
      <c r="J16" s="68">
        <f t="shared" ref="J16:J30" si="0">((F16-G16)/G16)*100</f>
        <v>1.0654521682249303</v>
      </c>
      <c r="K16" s="69">
        <f>(F16-G16)/((12.5-0.53*G16)/2/100*G16)</f>
        <v>0.21862528986528357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>
        <v>5.14</v>
      </c>
      <c r="G17" s="67">
        <v>5.2751528985839942</v>
      </c>
      <c r="H17" s="67">
        <f>((12.5-0.53*G17)/200)*G17</f>
        <v>0.25595487518738597</v>
      </c>
      <c r="I17" s="65"/>
      <c r="J17" s="68">
        <f t="shared" si="0"/>
        <v>-2.5620659947178686</v>
      </c>
      <c r="K17" s="69">
        <f t="shared" ref="K17:K20" si="1">(F17-G17)/((12.5-0.53*G17)/2/100*G17)</f>
        <v>-0.52803408602804813</v>
      </c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/>
      <c r="G18" s="67"/>
      <c r="H18" s="67"/>
      <c r="I18" s="65"/>
      <c r="J18" s="68"/>
      <c r="K18" s="73"/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13.81</v>
      </c>
      <c r="G19" s="67">
        <v>13.752981590906716</v>
      </c>
      <c r="H19" s="67">
        <f>((12.5-0.53*G19)/200)*G19</f>
        <v>0.35832841743614929</v>
      </c>
      <c r="I19" s="65"/>
      <c r="J19" s="68">
        <f t="shared" si="0"/>
        <v>0.41458943805308818</v>
      </c>
      <c r="K19" s="69">
        <f t="shared" si="1"/>
        <v>0.15912332463401385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>
        <v>13.73</v>
      </c>
      <c r="G20" s="67">
        <v>13.842596727044462</v>
      </c>
      <c r="H20" s="67">
        <f>((12.5-0.53*G20)/200)*G20</f>
        <v>0.3573759624491864</v>
      </c>
      <c r="I20" s="65"/>
      <c r="J20" s="68">
        <f t="shared" si="0"/>
        <v>-0.8134075510881581</v>
      </c>
      <c r="K20" s="69">
        <f t="shared" si="1"/>
        <v>-0.31506519429233154</v>
      </c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/>
      <c r="G21" s="67"/>
      <c r="H21" s="67"/>
      <c r="I21" s="65"/>
      <c r="J21" s="68"/>
      <c r="K21" s="73"/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>
        <v>9</v>
      </c>
      <c r="G22" s="67">
        <v>9.1247028202011933</v>
      </c>
      <c r="H22" s="67">
        <f>G22*0.075</f>
        <v>0.68435271151508947</v>
      </c>
      <c r="I22" s="65"/>
      <c r="J22" s="68">
        <f t="shared" si="0"/>
        <v>-1.3666507573826241</v>
      </c>
      <c r="K22" s="69">
        <f>(F22-G22)/(G22*0.075)</f>
        <v>-0.1822201009843499</v>
      </c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>
        <v>5.82</v>
      </c>
      <c r="G23" s="74">
        <v>5.7799932402839085</v>
      </c>
      <c r="H23" s="60">
        <f t="shared" ref="H23:H25" si="2">G23*0.075</f>
        <v>0.43349949302129315</v>
      </c>
      <c r="I23" s="56"/>
      <c r="J23" s="75">
        <f t="shared" si="0"/>
        <v>0.69215928207775379</v>
      </c>
      <c r="K23" s="69">
        <f>(F23-G23)/(G23*0.075)</f>
        <v>9.228790427703383E-2</v>
      </c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>
        <v>12.31</v>
      </c>
      <c r="G24" s="74">
        <v>12.239135734869166</v>
      </c>
      <c r="H24" s="60">
        <f t="shared" si="2"/>
        <v>0.91793518011518738</v>
      </c>
      <c r="I24" s="76"/>
      <c r="J24" s="75">
        <f t="shared" si="0"/>
        <v>0.57899729740673889</v>
      </c>
      <c r="K24" s="69">
        <f t="shared" ref="K24:K25" si="3">(F24-G24)/(G24*0.075)</f>
        <v>7.719963965423185E-2</v>
      </c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>
        <v>18.440000000000001</v>
      </c>
      <c r="G25" s="74">
        <v>18.868989084300576</v>
      </c>
      <c r="H25" s="60">
        <f t="shared" si="2"/>
        <v>1.4151741813225431</v>
      </c>
      <c r="I25" s="76"/>
      <c r="J25" s="75">
        <f t="shared" si="0"/>
        <v>-2.2735138718030399</v>
      </c>
      <c r="K25" s="69">
        <f t="shared" si="3"/>
        <v>-0.30313518290707203</v>
      </c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>
        <v>0</v>
      </c>
      <c r="G26" s="60">
        <v>0</v>
      </c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>
        <v>0</v>
      </c>
      <c r="G27" s="60">
        <v>0</v>
      </c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49</v>
      </c>
      <c r="B28" s="51" t="s">
        <v>44</v>
      </c>
      <c r="C28" s="52">
        <v>20</v>
      </c>
      <c r="D28" s="52" t="s">
        <v>45</v>
      </c>
      <c r="E28" s="56" t="s">
        <v>46</v>
      </c>
      <c r="F28" s="74">
        <v>86.78</v>
      </c>
      <c r="G28" s="60">
        <v>86.76028018582231</v>
      </c>
      <c r="H28" s="60">
        <f>G28*0.05</f>
        <v>4.3380140092911157</v>
      </c>
      <c r="I28" s="76"/>
      <c r="J28" s="75">
        <f t="shared" si="0"/>
        <v>2.2729080790720314E-2</v>
      </c>
      <c r="K28" s="69">
        <f>(F28-G28)/(G28*0.05)</f>
        <v>4.5458161581440632E-3</v>
      </c>
      <c r="M28" s="50" t="s">
        <v>49</v>
      </c>
      <c r="N28" s="58" t="s">
        <v>44</v>
      </c>
      <c r="O28" s="56">
        <v>20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48</v>
      </c>
      <c r="B29" s="51" t="s">
        <v>44</v>
      </c>
      <c r="C29" s="52">
        <v>21</v>
      </c>
      <c r="D29" s="52" t="s">
        <v>45</v>
      </c>
      <c r="E29" s="56" t="s">
        <v>46</v>
      </c>
      <c r="F29" s="74">
        <v>113.38</v>
      </c>
      <c r="G29" s="60">
        <v>113.38774177747514</v>
      </c>
      <c r="H29" s="60">
        <f t="shared" ref="H29:H30" si="4">G29*0.05</f>
        <v>5.6693870888737576</v>
      </c>
      <c r="I29" s="76"/>
      <c r="J29" s="75">
        <f t="shared" si="0"/>
        <v>-6.8277023193036501E-3</v>
      </c>
      <c r="K29" s="69">
        <f t="shared" ref="K29:K30" si="5">(F29-G29)/(G29*0.05)</f>
        <v>-1.3655404638607301E-3</v>
      </c>
      <c r="M29" s="50" t="s">
        <v>48</v>
      </c>
      <c r="N29" s="58" t="s">
        <v>44</v>
      </c>
      <c r="O29" s="56">
        <v>21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47</v>
      </c>
      <c r="B30" s="51" t="s">
        <v>44</v>
      </c>
      <c r="C30" s="52">
        <v>22</v>
      </c>
      <c r="D30" s="52" t="s">
        <v>45</v>
      </c>
      <c r="E30" s="56" t="s">
        <v>46</v>
      </c>
      <c r="F30" s="74">
        <v>195.62</v>
      </c>
      <c r="G30" s="60">
        <v>200.82357347875438</v>
      </c>
      <c r="H30" s="60">
        <f t="shared" si="4"/>
        <v>10.04117867393772</v>
      </c>
      <c r="I30" s="76"/>
      <c r="J30" s="75">
        <f t="shared" si="0"/>
        <v>-2.5911168637305808</v>
      </c>
      <c r="K30" s="69">
        <f t="shared" si="5"/>
        <v>-0.51822337274611607</v>
      </c>
      <c r="M30" s="50" t="s">
        <v>47</v>
      </c>
      <c r="N30" s="58" t="s">
        <v>44</v>
      </c>
      <c r="O30" s="56">
        <v>22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74</v>
      </c>
      <c r="B31" s="51" t="s">
        <v>44</v>
      </c>
      <c r="C31" s="52">
        <v>23</v>
      </c>
      <c r="D31" s="52" t="s">
        <v>45</v>
      </c>
      <c r="E31" s="56" t="s">
        <v>46</v>
      </c>
      <c r="F31" s="74">
        <v>0</v>
      </c>
      <c r="G31" s="60">
        <v>0</v>
      </c>
      <c r="H31" s="60"/>
      <c r="I31" s="76"/>
      <c r="J31" s="75"/>
      <c r="K31" s="69"/>
      <c r="M31" s="50" t="s">
        <v>74</v>
      </c>
      <c r="N31" s="58" t="s">
        <v>44</v>
      </c>
      <c r="O31" s="56">
        <v>23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x14ac:dyDescent="0.25">
      <c r="A32" s="50" t="s">
        <v>75</v>
      </c>
      <c r="B32" s="51" t="s">
        <v>44</v>
      </c>
      <c r="C32" s="52">
        <v>24</v>
      </c>
      <c r="D32" s="52" t="s">
        <v>45</v>
      </c>
      <c r="E32" s="56" t="s">
        <v>46</v>
      </c>
      <c r="F32" s="74">
        <v>0</v>
      </c>
      <c r="G32" s="60">
        <v>0</v>
      </c>
      <c r="H32" s="60"/>
      <c r="I32" s="76"/>
      <c r="J32" s="75"/>
      <c r="K32" s="69"/>
      <c r="M32" s="50" t="s">
        <v>75</v>
      </c>
      <c r="N32" s="58" t="s">
        <v>44</v>
      </c>
      <c r="O32" s="56">
        <v>24</v>
      </c>
      <c r="P32" s="52" t="s">
        <v>45</v>
      </c>
      <c r="Q32" s="56" t="s">
        <v>46</v>
      </c>
      <c r="R32" s="60"/>
      <c r="S32" s="60"/>
      <c r="T32" s="56"/>
      <c r="U32" s="56"/>
      <c r="V32" s="75"/>
      <c r="W32" s="61"/>
    </row>
    <row r="33" spans="1:23" x14ac:dyDescent="0.25">
      <c r="A33" s="62" t="s">
        <v>43</v>
      </c>
      <c r="B33" s="63" t="s">
        <v>13</v>
      </c>
      <c r="C33" s="64">
        <v>30</v>
      </c>
      <c r="D33" s="64" t="s">
        <v>30</v>
      </c>
      <c r="E33" s="65" t="s">
        <v>31</v>
      </c>
      <c r="F33" s="77">
        <v>46.3</v>
      </c>
      <c r="G33" s="67">
        <v>46.100202357211316</v>
      </c>
      <c r="H33" s="67">
        <f>0.075*G33</f>
        <v>3.4575151767908485</v>
      </c>
      <c r="I33" s="78">
        <v>4</v>
      </c>
      <c r="J33" s="78">
        <f>((F33-G33)/G33)*100</f>
        <v>0.43339862424145614</v>
      </c>
      <c r="K33" s="79">
        <f>(F33-G33)/H33</f>
        <v>5.7786483232194152E-2</v>
      </c>
      <c r="M33" s="62" t="s">
        <v>43</v>
      </c>
      <c r="N33" s="80" t="s">
        <v>13</v>
      </c>
      <c r="O33" s="65">
        <v>30</v>
      </c>
      <c r="P33" s="64" t="s">
        <v>30</v>
      </c>
      <c r="Q33" s="65" t="s">
        <v>31</v>
      </c>
      <c r="R33" s="66">
        <f t="shared" ref="R33:R70" si="6">F33</f>
        <v>46.3</v>
      </c>
      <c r="S33" s="67" t="s">
        <v>99</v>
      </c>
      <c r="T33" s="67" t="s">
        <v>100</v>
      </c>
      <c r="U33" s="65">
        <v>1</v>
      </c>
      <c r="V33" s="78">
        <v>-3</v>
      </c>
      <c r="W33" s="82">
        <v>-0.86</v>
      </c>
    </row>
    <row r="34" spans="1:23" x14ac:dyDescent="0.25">
      <c r="A34" s="62" t="s">
        <v>42</v>
      </c>
      <c r="B34" s="63" t="s">
        <v>13</v>
      </c>
      <c r="C34" s="64">
        <v>31</v>
      </c>
      <c r="D34" s="64" t="s">
        <v>30</v>
      </c>
      <c r="E34" s="65" t="s">
        <v>31</v>
      </c>
      <c r="F34" s="77">
        <v>61.1</v>
      </c>
      <c r="G34" s="67">
        <v>62.172595793426893</v>
      </c>
      <c r="H34" s="67">
        <f t="shared" ref="H34:H59" si="7">0.075*G34</f>
        <v>4.6629446845070168</v>
      </c>
      <c r="I34" s="78">
        <v>4</v>
      </c>
      <c r="J34" s="78">
        <f t="shared" ref="J34:J35" si="8">((F34-G34)/G34)*100</f>
        <v>-1.7251906241628898</v>
      </c>
      <c r="K34" s="79">
        <f t="shared" ref="K34:K35" si="9">(F34-G34)/H34</f>
        <v>-0.23002541655505196</v>
      </c>
      <c r="M34" s="62" t="s">
        <v>42</v>
      </c>
      <c r="N34" s="80" t="s">
        <v>13</v>
      </c>
      <c r="O34" s="65">
        <v>31</v>
      </c>
      <c r="P34" s="64" t="s">
        <v>30</v>
      </c>
      <c r="Q34" s="65" t="s">
        <v>31</v>
      </c>
      <c r="R34" s="66">
        <f t="shared" si="6"/>
        <v>61.1</v>
      </c>
      <c r="S34" s="67" t="s">
        <v>101</v>
      </c>
      <c r="T34" s="67" t="s">
        <v>102</v>
      </c>
      <c r="U34" s="65">
        <v>1</v>
      </c>
      <c r="V34" s="83">
        <v>-4</v>
      </c>
      <c r="W34" s="82">
        <v>-1.23</v>
      </c>
    </row>
    <row r="35" spans="1:23" x14ac:dyDescent="0.25">
      <c r="A35" s="62" t="s">
        <v>41</v>
      </c>
      <c r="B35" s="63" t="s">
        <v>13</v>
      </c>
      <c r="C35" s="64">
        <v>32</v>
      </c>
      <c r="D35" s="64" t="s">
        <v>30</v>
      </c>
      <c r="E35" s="65" t="s">
        <v>31</v>
      </c>
      <c r="F35" s="84">
        <v>85.1</v>
      </c>
      <c r="G35" s="67">
        <v>84.056310582884961</v>
      </c>
      <c r="H35" s="67">
        <f t="shared" si="7"/>
        <v>6.3042232937163716</v>
      </c>
      <c r="I35" s="78">
        <v>4</v>
      </c>
      <c r="J35" s="78">
        <f t="shared" si="8"/>
        <v>1.2416550403861557</v>
      </c>
      <c r="K35" s="79">
        <f t="shared" si="9"/>
        <v>0.16555400538482079</v>
      </c>
      <c r="M35" s="62" t="s">
        <v>41</v>
      </c>
      <c r="N35" s="80" t="s">
        <v>13</v>
      </c>
      <c r="O35" s="65">
        <v>32</v>
      </c>
      <c r="P35" s="64" t="s">
        <v>30</v>
      </c>
      <c r="Q35" s="65" t="s">
        <v>31</v>
      </c>
      <c r="R35" s="66">
        <f t="shared" si="6"/>
        <v>85.1</v>
      </c>
      <c r="S35" s="67" t="s">
        <v>103</v>
      </c>
      <c r="T35" s="67" t="s">
        <v>104</v>
      </c>
      <c r="U35" s="65">
        <v>1</v>
      </c>
      <c r="V35" s="83">
        <v>-1</v>
      </c>
      <c r="W35" s="82">
        <v>-0.42</v>
      </c>
    </row>
    <row r="36" spans="1:23" x14ac:dyDescent="0.25">
      <c r="A36" s="62" t="s">
        <v>40</v>
      </c>
      <c r="B36" s="63" t="s">
        <v>13</v>
      </c>
      <c r="C36" s="64">
        <v>33</v>
      </c>
      <c r="D36" s="64" t="s">
        <v>30</v>
      </c>
      <c r="E36" s="65" t="s">
        <v>31</v>
      </c>
      <c r="F36" s="77">
        <v>6.2</v>
      </c>
      <c r="G36" s="67">
        <v>9.590381658567896</v>
      </c>
      <c r="H36" s="67">
        <f t="shared" si="7"/>
        <v>0.71927862439259216</v>
      </c>
      <c r="I36" s="78"/>
      <c r="J36" s="78"/>
      <c r="K36" s="73"/>
      <c r="M36" s="62" t="s">
        <v>40</v>
      </c>
      <c r="N36" s="80" t="s">
        <v>13</v>
      </c>
      <c r="O36" s="65">
        <v>33</v>
      </c>
      <c r="P36" s="64" t="s">
        <v>30</v>
      </c>
      <c r="Q36" s="65" t="s">
        <v>31</v>
      </c>
      <c r="R36" s="66">
        <f t="shared" si="6"/>
        <v>6.2</v>
      </c>
      <c r="S36" s="67"/>
      <c r="T36" s="67"/>
      <c r="U36" s="65"/>
      <c r="V36" s="78"/>
      <c r="W36" s="73"/>
    </row>
    <row r="37" spans="1:23" x14ac:dyDescent="0.25">
      <c r="A37" s="62" t="s">
        <v>39</v>
      </c>
      <c r="B37" s="63" t="s">
        <v>13</v>
      </c>
      <c r="C37" s="64">
        <v>34</v>
      </c>
      <c r="D37" s="64" t="s">
        <v>30</v>
      </c>
      <c r="E37" s="65" t="s">
        <v>31</v>
      </c>
      <c r="F37" s="77">
        <v>6.8</v>
      </c>
      <c r="G37" s="67">
        <v>8.3993315730561271</v>
      </c>
      <c r="H37" s="67">
        <f t="shared" si="7"/>
        <v>0.62994986797920949</v>
      </c>
      <c r="I37" s="78"/>
      <c r="J37" s="78"/>
      <c r="K37" s="73"/>
      <c r="M37" s="62" t="s">
        <v>39</v>
      </c>
      <c r="N37" s="80" t="s">
        <v>13</v>
      </c>
      <c r="O37" s="65">
        <v>34</v>
      </c>
      <c r="P37" s="64" t="s">
        <v>30</v>
      </c>
      <c r="Q37" s="65" t="s">
        <v>31</v>
      </c>
      <c r="R37" s="66">
        <f t="shared" si="6"/>
        <v>6.8</v>
      </c>
      <c r="S37" s="67"/>
      <c r="T37" s="67"/>
      <c r="U37" s="65"/>
      <c r="V37" s="78"/>
      <c r="W37" s="73"/>
    </row>
    <row r="38" spans="1:23" x14ac:dyDescent="0.25">
      <c r="A38" s="62" t="s">
        <v>38</v>
      </c>
      <c r="B38" s="63" t="s">
        <v>13</v>
      </c>
      <c r="C38" s="64">
        <v>35</v>
      </c>
      <c r="D38" s="64" t="s">
        <v>30</v>
      </c>
      <c r="E38" s="65" t="s">
        <v>31</v>
      </c>
      <c r="F38" s="77">
        <v>8.1999999999999993</v>
      </c>
      <c r="G38" s="67">
        <v>11.646206484472922</v>
      </c>
      <c r="H38" s="67">
        <f t="shared" si="7"/>
        <v>0.87346548633546905</v>
      </c>
      <c r="I38" s="78"/>
      <c r="J38" s="78"/>
      <c r="K38" s="73"/>
      <c r="M38" s="62" t="s">
        <v>38</v>
      </c>
      <c r="N38" s="80" t="s">
        <v>13</v>
      </c>
      <c r="O38" s="65">
        <v>35</v>
      </c>
      <c r="P38" s="64" t="s">
        <v>30</v>
      </c>
      <c r="Q38" s="65" t="s">
        <v>31</v>
      </c>
      <c r="R38" s="66">
        <f t="shared" si="6"/>
        <v>8.1999999999999993</v>
      </c>
      <c r="S38" s="67"/>
      <c r="T38" s="67"/>
      <c r="U38" s="65"/>
      <c r="V38" s="78"/>
      <c r="W38" s="73"/>
    </row>
    <row r="39" spans="1:23" x14ac:dyDescent="0.25">
      <c r="A39" s="62" t="s">
        <v>37</v>
      </c>
      <c r="B39" s="63" t="s">
        <v>13</v>
      </c>
      <c r="C39" s="64">
        <v>36</v>
      </c>
      <c r="D39" s="64" t="s">
        <v>30</v>
      </c>
      <c r="E39" s="65" t="s">
        <v>31</v>
      </c>
      <c r="F39" s="77">
        <v>24.8</v>
      </c>
      <c r="G39" s="67">
        <v>34.990773073570018</v>
      </c>
      <c r="H39" s="67">
        <f t="shared" si="7"/>
        <v>2.6243079805177514</v>
      </c>
      <c r="I39" s="78"/>
      <c r="J39" s="78"/>
      <c r="K39" s="73"/>
      <c r="M39" s="62" t="s">
        <v>37</v>
      </c>
      <c r="N39" s="80" t="s">
        <v>13</v>
      </c>
      <c r="O39" s="65">
        <v>36</v>
      </c>
      <c r="P39" s="64" t="s">
        <v>30</v>
      </c>
      <c r="Q39" s="65" t="s">
        <v>31</v>
      </c>
      <c r="R39" s="66">
        <f t="shared" si="6"/>
        <v>24.8</v>
      </c>
      <c r="S39" s="67"/>
      <c r="T39" s="67"/>
      <c r="U39" s="65"/>
      <c r="V39" s="78"/>
      <c r="W39" s="73"/>
    </row>
    <row r="40" spans="1:23" x14ac:dyDescent="0.25">
      <c r="A40" s="62" t="s">
        <v>36</v>
      </c>
      <c r="B40" s="63" t="s">
        <v>13</v>
      </c>
      <c r="C40" s="64">
        <v>37</v>
      </c>
      <c r="D40" s="64" t="s">
        <v>30</v>
      </c>
      <c r="E40" s="65" t="s">
        <v>31</v>
      </c>
      <c r="F40" s="77">
        <v>31.2</v>
      </c>
      <c r="G40" s="67">
        <v>45.177729379363036</v>
      </c>
      <c r="H40" s="67">
        <f t="shared" si="7"/>
        <v>3.3883297034522277</v>
      </c>
      <c r="I40" s="78"/>
      <c r="J40" s="78"/>
      <c r="K40" s="73"/>
      <c r="M40" s="62" t="s">
        <v>36</v>
      </c>
      <c r="N40" s="80" t="s">
        <v>13</v>
      </c>
      <c r="O40" s="65">
        <v>37</v>
      </c>
      <c r="P40" s="64" t="s">
        <v>30</v>
      </c>
      <c r="Q40" s="65" t="s">
        <v>31</v>
      </c>
      <c r="R40" s="66">
        <f t="shared" si="6"/>
        <v>31.2</v>
      </c>
      <c r="S40" s="67"/>
      <c r="T40" s="67"/>
      <c r="U40" s="65"/>
      <c r="V40" s="78"/>
      <c r="W40" s="73"/>
    </row>
    <row r="41" spans="1:23" x14ac:dyDescent="0.25">
      <c r="A41" s="62" t="s">
        <v>35</v>
      </c>
      <c r="B41" s="63" t="s">
        <v>13</v>
      </c>
      <c r="C41" s="64">
        <v>38</v>
      </c>
      <c r="D41" s="64" t="s">
        <v>30</v>
      </c>
      <c r="E41" s="65" t="s">
        <v>31</v>
      </c>
      <c r="F41" s="77">
        <v>36.799999999999997</v>
      </c>
      <c r="G41" s="67">
        <v>54.619157428201852</v>
      </c>
      <c r="H41" s="67">
        <f t="shared" si="7"/>
        <v>4.0964368071151389</v>
      </c>
      <c r="I41" s="78"/>
      <c r="J41" s="78"/>
      <c r="K41" s="73"/>
      <c r="M41" s="62" t="s">
        <v>35</v>
      </c>
      <c r="N41" s="80" t="s">
        <v>13</v>
      </c>
      <c r="O41" s="65">
        <v>38</v>
      </c>
      <c r="P41" s="64" t="s">
        <v>30</v>
      </c>
      <c r="Q41" s="65" t="s">
        <v>31</v>
      </c>
      <c r="R41" s="66">
        <f t="shared" si="6"/>
        <v>36.799999999999997</v>
      </c>
      <c r="S41" s="67"/>
      <c r="T41" s="67"/>
      <c r="U41" s="65"/>
      <c r="V41" s="78"/>
      <c r="W41" s="73"/>
    </row>
    <row r="42" spans="1:23" x14ac:dyDescent="0.25">
      <c r="A42" s="62" t="s">
        <v>34</v>
      </c>
      <c r="B42" s="63" t="s">
        <v>13</v>
      </c>
      <c r="C42" s="64">
        <v>39</v>
      </c>
      <c r="D42" s="64" t="s">
        <v>30</v>
      </c>
      <c r="E42" s="65" t="s">
        <v>31</v>
      </c>
      <c r="F42" s="77">
        <v>119.5</v>
      </c>
      <c r="G42" s="67">
        <v>124.39464245682623</v>
      </c>
      <c r="H42" s="67">
        <f t="shared" si="7"/>
        <v>9.3295981842619664</v>
      </c>
      <c r="I42" s="78"/>
      <c r="J42" s="78"/>
      <c r="K42" s="73"/>
      <c r="M42" s="62" t="s">
        <v>34</v>
      </c>
      <c r="N42" s="80" t="s">
        <v>13</v>
      </c>
      <c r="O42" s="65">
        <v>39</v>
      </c>
      <c r="P42" s="64" t="s">
        <v>30</v>
      </c>
      <c r="Q42" s="65" t="s">
        <v>31</v>
      </c>
      <c r="R42" s="66">
        <f t="shared" si="6"/>
        <v>119.5</v>
      </c>
      <c r="S42" s="67"/>
      <c r="T42" s="67"/>
      <c r="U42" s="65"/>
      <c r="V42" s="78"/>
      <c r="W42" s="73"/>
    </row>
    <row r="43" spans="1:23" x14ac:dyDescent="0.25">
      <c r="A43" s="62" t="s">
        <v>33</v>
      </c>
      <c r="B43" s="63" t="s">
        <v>13</v>
      </c>
      <c r="C43" s="64">
        <v>40</v>
      </c>
      <c r="D43" s="64" t="s">
        <v>30</v>
      </c>
      <c r="E43" s="65" t="s">
        <v>31</v>
      </c>
      <c r="F43" s="77">
        <v>100.7</v>
      </c>
      <c r="G43" s="67">
        <v>108.24893491526376</v>
      </c>
      <c r="H43" s="67">
        <f t="shared" si="7"/>
        <v>8.1186701186447809</v>
      </c>
      <c r="I43" s="78"/>
      <c r="J43" s="78"/>
      <c r="K43" s="73"/>
      <c r="M43" s="62" t="s">
        <v>33</v>
      </c>
      <c r="N43" s="80" t="s">
        <v>13</v>
      </c>
      <c r="O43" s="65">
        <v>40</v>
      </c>
      <c r="P43" s="64" t="s">
        <v>30</v>
      </c>
      <c r="Q43" s="65" t="s">
        <v>31</v>
      </c>
      <c r="R43" s="66">
        <f t="shared" si="6"/>
        <v>100.7</v>
      </c>
      <c r="S43" s="67"/>
      <c r="T43" s="67"/>
      <c r="U43" s="65"/>
      <c r="V43" s="78"/>
      <c r="W43" s="73"/>
    </row>
    <row r="44" spans="1:23" x14ac:dyDescent="0.25">
      <c r="A44" s="62" t="s">
        <v>32</v>
      </c>
      <c r="B44" s="63" t="s">
        <v>13</v>
      </c>
      <c r="C44" s="64">
        <v>41</v>
      </c>
      <c r="D44" s="64" t="s">
        <v>30</v>
      </c>
      <c r="E44" s="65" t="s">
        <v>31</v>
      </c>
      <c r="F44" s="77">
        <v>78.400000000000006</v>
      </c>
      <c r="G44" s="67">
        <v>86.05651691781199</v>
      </c>
      <c r="H44" s="67">
        <f t="shared" si="7"/>
        <v>6.4542387688358991</v>
      </c>
      <c r="I44" s="78"/>
      <c r="J44" s="78"/>
      <c r="K44" s="73"/>
      <c r="M44" s="62" t="s">
        <v>32</v>
      </c>
      <c r="N44" s="80" t="s">
        <v>13</v>
      </c>
      <c r="O44" s="65">
        <v>41</v>
      </c>
      <c r="P44" s="64" t="s">
        <v>30</v>
      </c>
      <c r="Q44" s="65" t="s">
        <v>31</v>
      </c>
      <c r="R44" s="66">
        <f t="shared" si="6"/>
        <v>78.400000000000006</v>
      </c>
      <c r="S44" s="67"/>
      <c r="T44" s="67"/>
      <c r="U44" s="65"/>
      <c r="V44" s="78"/>
      <c r="W44" s="73"/>
    </row>
    <row r="45" spans="1:23" x14ac:dyDescent="0.25">
      <c r="A45" s="62" t="s">
        <v>29</v>
      </c>
      <c r="B45" s="63" t="s">
        <v>13</v>
      </c>
      <c r="C45" s="64">
        <v>42</v>
      </c>
      <c r="D45" s="64" t="s">
        <v>30</v>
      </c>
      <c r="E45" s="65" t="s">
        <v>31</v>
      </c>
      <c r="F45" s="77">
        <v>46.5</v>
      </c>
      <c r="G45" s="67">
        <v>46.100202357211316</v>
      </c>
      <c r="H45" s="67">
        <f t="shared" si="7"/>
        <v>3.4575151767908485</v>
      </c>
      <c r="I45" s="78">
        <v>4</v>
      </c>
      <c r="J45" s="78">
        <f>((F45-G45)/G45)*100</f>
        <v>0.86723619929218143</v>
      </c>
      <c r="K45" s="79">
        <f>(F45-G45)/H45</f>
        <v>0.11563149323895752</v>
      </c>
      <c r="M45" s="62" t="s">
        <v>29</v>
      </c>
      <c r="N45" s="80" t="s">
        <v>13</v>
      </c>
      <c r="O45" s="65">
        <v>42</v>
      </c>
      <c r="P45" s="64" t="s">
        <v>30</v>
      </c>
      <c r="Q45" s="65" t="s">
        <v>31</v>
      </c>
      <c r="R45" s="66">
        <f t="shared" si="6"/>
        <v>46.5</v>
      </c>
      <c r="S45" s="67" t="s">
        <v>105</v>
      </c>
      <c r="T45" s="67" t="s">
        <v>106</v>
      </c>
      <c r="U45" s="65">
        <v>1</v>
      </c>
      <c r="V45" s="78">
        <v>-3</v>
      </c>
      <c r="W45" s="82">
        <v>-0.68</v>
      </c>
    </row>
    <row r="46" spans="1:23" x14ac:dyDescent="0.25">
      <c r="A46" s="50" t="s">
        <v>25</v>
      </c>
      <c r="B46" s="51" t="s">
        <v>13</v>
      </c>
      <c r="C46" s="52">
        <v>43</v>
      </c>
      <c r="D46" s="52" t="s">
        <v>28</v>
      </c>
      <c r="E46" s="56" t="s">
        <v>24</v>
      </c>
      <c r="F46" s="59">
        <v>68.400000000000006</v>
      </c>
      <c r="G46" s="60">
        <v>66.517045716658217</v>
      </c>
      <c r="H46" s="60">
        <f t="shared" si="7"/>
        <v>4.9887784287493657</v>
      </c>
      <c r="I46" s="76">
        <v>4</v>
      </c>
      <c r="J46" s="76">
        <f>((F46-G46)/G46)*100</f>
        <v>2.8307845952187725</v>
      </c>
      <c r="K46" s="79">
        <f t="shared" ref="K46:K70" si="10">(F46-G46)/H46</f>
        <v>0.37743794602916969</v>
      </c>
      <c r="M46" s="50" t="s">
        <v>25</v>
      </c>
      <c r="N46" s="51" t="s">
        <v>13</v>
      </c>
      <c r="O46" s="52">
        <v>43</v>
      </c>
      <c r="P46" s="52" t="s">
        <v>28</v>
      </c>
      <c r="Q46" s="56" t="s">
        <v>24</v>
      </c>
      <c r="R46" s="60">
        <f t="shared" si="6"/>
        <v>68.400000000000006</v>
      </c>
      <c r="S46" s="60" t="s">
        <v>107</v>
      </c>
      <c r="T46" s="60" t="s">
        <v>108</v>
      </c>
      <c r="U46" s="56">
        <v>1</v>
      </c>
      <c r="V46" s="86">
        <v>3</v>
      </c>
      <c r="W46" s="82">
        <v>0.72</v>
      </c>
    </row>
    <row r="47" spans="1:23" x14ac:dyDescent="0.25">
      <c r="A47" s="50" t="s">
        <v>20</v>
      </c>
      <c r="B47" s="51" t="s">
        <v>13</v>
      </c>
      <c r="C47" s="52">
        <v>44</v>
      </c>
      <c r="D47" s="52" t="s">
        <v>28</v>
      </c>
      <c r="E47" s="56" t="s">
        <v>24</v>
      </c>
      <c r="F47" s="59">
        <v>67.900000000000006</v>
      </c>
      <c r="G47" s="60">
        <v>66.517045716658203</v>
      </c>
      <c r="H47" s="60">
        <f t="shared" si="7"/>
        <v>4.9887784287493648</v>
      </c>
      <c r="I47" s="76">
        <v>4</v>
      </c>
      <c r="J47" s="76">
        <f t="shared" ref="J47:J70" si="11">((F47-G47)/G47)*100</f>
        <v>2.0790975733239199</v>
      </c>
      <c r="K47" s="79">
        <f t="shared" si="10"/>
        <v>0.27721300977652269</v>
      </c>
      <c r="M47" s="50" t="s">
        <v>20</v>
      </c>
      <c r="N47" s="51" t="s">
        <v>13</v>
      </c>
      <c r="O47" s="52">
        <v>44</v>
      </c>
      <c r="P47" s="52" t="s">
        <v>28</v>
      </c>
      <c r="Q47" s="56" t="s">
        <v>24</v>
      </c>
      <c r="R47" s="60">
        <f t="shared" si="6"/>
        <v>67.900000000000006</v>
      </c>
      <c r="S47" s="60" t="s">
        <v>109</v>
      </c>
      <c r="T47" s="60" t="s">
        <v>110</v>
      </c>
      <c r="U47" s="56">
        <v>1</v>
      </c>
      <c r="V47" s="86">
        <v>2</v>
      </c>
      <c r="W47" s="82">
        <v>0.46</v>
      </c>
    </row>
    <row r="48" spans="1:23" x14ac:dyDescent="0.25">
      <c r="A48" s="50" t="s">
        <v>17</v>
      </c>
      <c r="B48" s="51" t="s">
        <v>13</v>
      </c>
      <c r="C48" s="52">
        <v>45</v>
      </c>
      <c r="D48" s="52" t="s">
        <v>28</v>
      </c>
      <c r="E48" s="56" t="s">
        <v>24</v>
      </c>
      <c r="F48" s="59">
        <v>110.8</v>
      </c>
      <c r="G48" s="60">
        <v>107.47995764051167</v>
      </c>
      <c r="H48" s="60">
        <f t="shared" si="7"/>
        <v>8.0609968230383746</v>
      </c>
      <c r="I48" s="76">
        <v>4</v>
      </c>
      <c r="J48" s="76">
        <f t="shared" si="11"/>
        <v>3.0889874097204943</v>
      </c>
      <c r="K48" s="79">
        <f t="shared" si="10"/>
        <v>0.41186498796273263</v>
      </c>
      <c r="M48" s="50" t="s">
        <v>17</v>
      </c>
      <c r="N48" s="51" t="s">
        <v>13</v>
      </c>
      <c r="O48" s="52">
        <v>45</v>
      </c>
      <c r="P48" s="52" t="s">
        <v>28</v>
      </c>
      <c r="Q48" s="56" t="s">
        <v>24</v>
      </c>
      <c r="R48" s="60">
        <f t="shared" si="6"/>
        <v>110.8</v>
      </c>
      <c r="S48" s="60" t="s">
        <v>111</v>
      </c>
      <c r="T48" s="60" t="s">
        <v>112</v>
      </c>
      <c r="U48" s="56">
        <v>1</v>
      </c>
      <c r="V48" s="86">
        <v>2</v>
      </c>
      <c r="W48" s="82">
        <v>0.8</v>
      </c>
    </row>
    <row r="49" spans="1:23" x14ac:dyDescent="0.25">
      <c r="A49" s="50" t="s">
        <v>22</v>
      </c>
      <c r="B49" s="51" t="s">
        <v>13</v>
      </c>
      <c r="C49" s="52">
        <v>46</v>
      </c>
      <c r="D49" s="52" t="s">
        <v>26</v>
      </c>
      <c r="E49" s="56" t="s">
        <v>24</v>
      </c>
      <c r="F49" s="59">
        <v>73.8</v>
      </c>
      <c r="G49" s="60">
        <v>80.073846799559817</v>
      </c>
      <c r="H49" s="60">
        <f t="shared" si="7"/>
        <v>6.0055385099669865</v>
      </c>
      <c r="I49" s="76">
        <v>4</v>
      </c>
      <c r="J49" s="76">
        <f t="shared" si="11"/>
        <v>-7.8350760583096006</v>
      </c>
      <c r="K49" s="79">
        <f t="shared" si="10"/>
        <v>-1.0446768077746134</v>
      </c>
      <c r="M49" s="50" t="s">
        <v>22</v>
      </c>
      <c r="N49" s="51" t="s">
        <v>13</v>
      </c>
      <c r="O49" s="52">
        <v>46</v>
      </c>
      <c r="P49" s="52" t="s">
        <v>26</v>
      </c>
      <c r="Q49" s="56" t="s">
        <v>24</v>
      </c>
      <c r="R49" s="60">
        <f t="shared" si="6"/>
        <v>73.8</v>
      </c>
      <c r="S49" s="60" t="s">
        <v>113</v>
      </c>
      <c r="T49" s="60" t="s">
        <v>114</v>
      </c>
      <c r="U49" s="56">
        <v>1</v>
      </c>
      <c r="V49" s="86">
        <v>-4</v>
      </c>
      <c r="W49" s="82">
        <v>-0.62</v>
      </c>
    </row>
    <row r="50" spans="1:23" x14ac:dyDescent="0.25">
      <c r="A50" s="50" t="s">
        <v>16</v>
      </c>
      <c r="B50" s="51" t="s">
        <v>13</v>
      </c>
      <c r="C50" s="52">
        <v>47</v>
      </c>
      <c r="D50" s="52" t="s">
        <v>26</v>
      </c>
      <c r="E50" s="56" t="s">
        <v>24</v>
      </c>
      <c r="F50" s="59">
        <v>67.099999999999994</v>
      </c>
      <c r="G50" s="60">
        <v>68.030851431402255</v>
      </c>
      <c r="H50" s="60">
        <f t="shared" si="7"/>
        <v>5.1023138573551687</v>
      </c>
      <c r="I50" s="76">
        <v>4</v>
      </c>
      <c r="J50" s="76">
        <f t="shared" si="11"/>
        <v>-1.3682783793186366</v>
      </c>
      <c r="K50" s="79">
        <f t="shared" si="10"/>
        <v>-0.18243711724248488</v>
      </c>
      <c r="M50" s="50" t="s">
        <v>16</v>
      </c>
      <c r="N50" s="51" t="s">
        <v>13</v>
      </c>
      <c r="O50" s="52">
        <v>47</v>
      </c>
      <c r="P50" s="52" t="s">
        <v>26</v>
      </c>
      <c r="Q50" s="56" t="s">
        <v>24</v>
      </c>
      <c r="R50" s="60">
        <f t="shared" si="6"/>
        <v>67.099999999999994</v>
      </c>
      <c r="S50" s="60" t="s">
        <v>115</v>
      </c>
      <c r="T50" s="60" t="s">
        <v>116</v>
      </c>
      <c r="U50" s="56">
        <v>1</v>
      </c>
      <c r="V50" s="86">
        <v>-2</v>
      </c>
      <c r="W50" s="82">
        <v>-0.33</v>
      </c>
    </row>
    <row r="51" spans="1:23" x14ac:dyDescent="0.25">
      <c r="A51" s="50" t="s">
        <v>27</v>
      </c>
      <c r="B51" s="51" t="s">
        <v>13</v>
      </c>
      <c r="C51" s="52">
        <v>48</v>
      </c>
      <c r="D51" s="52" t="s">
        <v>26</v>
      </c>
      <c r="E51" s="56" t="s">
        <v>24</v>
      </c>
      <c r="F51" s="59">
        <v>56.4</v>
      </c>
      <c r="G51" s="60">
        <v>60.124128439580467</v>
      </c>
      <c r="H51" s="60">
        <f t="shared" si="7"/>
        <v>4.5093096329685345</v>
      </c>
      <c r="I51" s="76">
        <v>4</v>
      </c>
      <c r="J51" s="76">
        <f t="shared" si="11"/>
        <v>-6.1940664026804049</v>
      </c>
      <c r="K51" s="79">
        <f t="shared" si="10"/>
        <v>-0.82587552035738743</v>
      </c>
      <c r="M51" s="50" t="s">
        <v>27</v>
      </c>
      <c r="N51" s="51" t="s">
        <v>13</v>
      </c>
      <c r="O51" s="52">
        <v>48</v>
      </c>
      <c r="P51" s="52" t="s">
        <v>26</v>
      </c>
      <c r="Q51" s="56" t="s">
        <v>24</v>
      </c>
      <c r="R51" s="60">
        <f t="shared" si="6"/>
        <v>56.4</v>
      </c>
      <c r="S51" s="60" t="s">
        <v>117</v>
      </c>
      <c r="T51" s="60" t="s">
        <v>118</v>
      </c>
      <c r="U51" s="56">
        <v>1</v>
      </c>
      <c r="V51" s="86">
        <v>-3</v>
      </c>
      <c r="W51" s="82">
        <v>-0.34</v>
      </c>
    </row>
    <row r="52" spans="1:23" x14ac:dyDescent="0.25">
      <c r="A52" s="50" t="s">
        <v>25</v>
      </c>
      <c r="B52" s="51" t="s">
        <v>13</v>
      </c>
      <c r="C52" s="52">
        <v>49</v>
      </c>
      <c r="D52" s="52" t="s">
        <v>26</v>
      </c>
      <c r="E52" s="56" t="s">
        <v>24</v>
      </c>
      <c r="F52" s="59">
        <v>86.3</v>
      </c>
      <c r="G52" s="60">
        <v>88.384367958138668</v>
      </c>
      <c r="H52" s="60">
        <f t="shared" si="7"/>
        <v>6.6288275968603996</v>
      </c>
      <c r="I52" s="76">
        <v>4</v>
      </c>
      <c r="J52" s="76">
        <f t="shared" si="11"/>
        <v>-2.3582993308566582</v>
      </c>
      <c r="K52" s="79">
        <f t="shared" si="10"/>
        <v>-0.31443991078088779</v>
      </c>
      <c r="M52" s="50" t="s">
        <v>25</v>
      </c>
      <c r="N52" s="51" t="s">
        <v>13</v>
      </c>
      <c r="O52" s="52">
        <v>49</v>
      </c>
      <c r="P52" s="52" t="s">
        <v>26</v>
      </c>
      <c r="Q52" s="56" t="s">
        <v>24</v>
      </c>
      <c r="R52" s="60">
        <f t="shared" si="6"/>
        <v>86.3</v>
      </c>
      <c r="S52" s="60" t="s">
        <v>119</v>
      </c>
      <c r="T52" s="60" t="s">
        <v>120</v>
      </c>
      <c r="U52" s="56">
        <v>1</v>
      </c>
      <c r="V52" s="86">
        <v>-2</v>
      </c>
      <c r="W52" s="82">
        <v>-0.4</v>
      </c>
    </row>
    <row r="53" spans="1:23" x14ac:dyDescent="0.25">
      <c r="A53" s="50" t="s">
        <v>20</v>
      </c>
      <c r="B53" s="51" t="s">
        <v>13</v>
      </c>
      <c r="C53" s="52">
        <v>50</v>
      </c>
      <c r="D53" s="52" t="s">
        <v>26</v>
      </c>
      <c r="E53" s="56" t="s">
        <v>24</v>
      </c>
      <c r="F53" s="59">
        <v>84.8</v>
      </c>
      <c r="G53" s="60">
        <v>88.384367958138654</v>
      </c>
      <c r="H53" s="60">
        <f t="shared" si="7"/>
        <v>6.6288275968603987</v>
      </c>
      <c r="I53" s="56">
        <v>4</v>
      </c>
      <c r="J53" s="76">
        <f t="shared" si="11"/>
        <v>-4.0554320191963305</v>
      </c>
      <c r="K53" s="79">
        <f t="shared" si="10"/>
        <v>-0.54072426922617745</v>
      </c>
      <c r="M53" s="50" t="s">
        <v>20</v>
      </c>
      <c r="N53" s="51" t="s">
        <v>13</v>
      </c>
      <c r="O53" s="52">
        <v>50</v>
      </c>
      <c r="P53" s="52" t="s">
        <v>26</v>
      </c>
      <c r="Q53" s="56" t="s">
        <v>24</v>
      </c>
      <c r="R53" s="60">
        <f t="shared" si="6"/>
        <v>84.8</v>
      </c>
      <c r="S53" s="60" t="s">
        <v>121</v>
      </c>
      <c r="T53" s="60" t="s">
        <v>122</v>
      </c>
      <c r="U53" s="56">
        <v>1</v>
      </c>
      <c r="V53" s="86">
        <v>-3</v>
      </c>
      <c r="W53" s="82">
        <v>-0.57999999999999996</v>
      </c>
    </row>
    <row r="54" spans="1:23" x14ac:dyDescent="0.25">
      <c r="A54" s="50" t="s">
        <v>12</v>
      </c>
      <c r="B54" s="51" t="s">
        <v>13</v>
      </c>
      <c r="C54" s="52">
        <v>51</v>
      </c>
      <c r="D54" s="52" t="s">
        <v>23</v>
      </c>
      <c r="E54" s="56" t="s">
        <v>24</v>
      </c>
      <c r="F54" s="59">
        <v>65.2</v>
      </c>
      <c r="G54" s="60">
        <v>62.252210907113707</v>
      </c>
      <c r="H54" s="60">
        <f t="shared" si="7"/>
        <v>4.6689158180335282</v>
      </c>
      <c r="I54" s="56">
        <v>4</v>
      </c>
      <c r="J54" s="76">
        <f t="shared" si="11"/>
        <v>4.7352359858908164</v>
      </c>
      <c r="K54" s="79">
        <f t="shared" si="10"/>
        <v>0.63136479811877555</v>
      </c>
      <c r="M54" s="50" t="s">
        <v>12</v>
      </c>
      <c r="N54" s="51" t="s">
        <v>13</v>
      </c>
      <c r="O54" s="52">
        <v>51</v>
      </c>
      <c r="P54" s="52" t="s">
        <v>23</v>
      </c>
      <c r="Q54" s="56" t="s">
        <v>24</v>
      </c>
      <c r="R54" s="60">
        <f t="shared" si="6"/>
        <v>65.2</v>
      </c>
      <c r="S54" s="60" t="s">
        <v>123</v>
      </c>
      <c r="T54" s="60" t="s">
        <v>124</v>
      </c>
      <c r="U54" s="56">
        <v>1</v>
      </c>
      <c r="V54" s="86">
        <v>6</v>
      </c>
      <c r="W54" s="82">
        <v>0.56999999999999995</v>
      </c>
    </row>
    <row r="55" spans="1:23" x14ac:dyDescent="0.25">
      <c r="A55" s="50" t="s">
        <v>27</v>
      </c>
      <c r="B55" s="51" t="s">
        <v>13</v>
      </c>
      <c r="C55" s="52">
        <v>52</v>
      </c>
      <c r="D55" s="52" t="s">
        <v>23</v>
      </c>
      <c r="E55" s="56" t="s">
        <v>24</v>
      </c>
      <c r="F55" s="59">
        <v>146.30000000000001</v>
      </c>
      <c r="G55" s="60">
        <v>145.03797572555598</v>
      </c>
      <c r="H55" s="60">
        <f t="shared" si="7"/>
        <v>10.877848179416699</v>
      </c>
      <c r="I55" s="56">
        <v>4</v>
      </c>
      <c r="J55" s="76">
        <f t="shared" si="11"/>
        <v>0.87013367921795903</v>
      </c>
      <c r="K55" s="79">
        <f t="shared" si="10"/>
        <v>0.11601782389572786</v>
      </c>
      <c r="M55" s="50" t="s">
        <v>27</v>
      </c>
      <c r="N55" s="51" t="s">
        <v>13</v>
      </c>
      <c r="O55" s="52">
        <v>52</v>
      </c>
      <c r="P55" s="52" t="s">
        <v>23</v>
      </c>
      <c r="Q55" s="56" t="s">
        <v>24</v>
      </c>
      <c r="R55" s="60">
        <f t="shared" si="6"/>
        <v>146.30000000000001</v>
      </c>
      <c r="S55" s="60" t="s">
        <v>125</v>
      </c>
      <c r="T55" s="60" t="s">
        <v>126</v>
      </c>
      <c r="U55" s="56">
        <v>1</v>
      </c>
      <c r="V55" s="86">
        <v>3</v>
      </c>
      <c r="W55" s="82">
        <v>0.77</v>
      </c>
    </row>
    <row r="56" spans="1:23" x14ac:dyDescent="0.25">
      <c r="A56" s="50" t="s">
        <v>21</v>
      </c>
      <c r="B56" s="51" t="s">
        <v>13</v>
      </c>
      <c r="C56" s="52">
        <v>53</v>
      </c>
      <c r="D56" s="52" t="s">
        <v>23</v>
      </c>
      <c r="E56" s="56" t="s">
        <v>24</v>
      </c>
      <c r="F56" s="59">
        <v>180.9</v>
      </c>
      <c r="G56" s="60">
        <v>178.57792066385051</v>
      </c>
      <c r="H56" s="60">
        <f t="shared" si="7"/>
        <v>13.393344049788787</v>
      </c>
      <c r="I56" s="56">
        <v>4</v>
      </c>
      <c r="J56" s="76">
        <f t="shared" si="11"/>
        <v>1.3003171542805168</v>
      </c>
      <c r="K56" s="79">
        <f t="shared" si="10"/>
        <v>0.17337562057073558</v>
      </c>
      <c r="M56" s="50" t="s">
        <v>21</v>
      </c>
      <c r="N56" s="51" t="s">
        <v>13</v>
      </c>
      <c r="O56" s="52">
        <v>53</v>
      </c>
      <c r="P56" s="52" t="s">
        <v>23</v>
      </c>
      <c r="Q56" s="56" t="s">
        <v>24</v>
      </c>
      <c r="R56" s="60">
        <f t="shared" si="6"/>
        <v>180.9</v>
      </c>
      <c r="S56" s="60" t="s">
        <v>127</v>
      </c>
      <c r="T56" s="60" t="s">
        <v>128</v>
      </c>
      <c r="U56" s="56">
        <v>1</v>
      </c>
      <c r="V56" s="86">
        <v>3</v>
      </c>
      <c r="W56" s="82">
        <v>1.18</v>
      </c>
    </row>
    <row r="57" spans="1:23" x14ac:dyDescent="0.25">
      <c r="A57" s="50" t="s">
        <v>25</v>
      </c>
      <c r="B57" s="51" t="s">
        <v>13</v>
      </c>
      <c r="C57" s="52">
        <v>54</v>
      </c>
      <c r="D57" s="52" t="s">
        <v>23</v>
      </c>
      <c r="E57" s="56" t="s">
        <v>24</v>
      </c>
      <c r="F57" s="59">
        <v>71.599999999999994</v>
      </c>
      <c r="G57" s="60">
        <v>71.084104320942913</v>
      </c>
      <c r="H57" s="60">
        <f t="shared" si="7"/>
        <v>5.3313078240707181</v>
      </c>
      <c r="I57" s="56">
        <v>4</v>
      </c>
      <c r="J57" s="76">
        <f t="shared" si="11"/>
        <v>0.72575392766830882</v>
      </c>
      <c r="K57" s="79">
        <f t="shared" si="10"/>
        <v>9.6767190355774524E-2</v>
      </c>
      <c r="M57" s="50" t="s">
        <v>25</v>
      </c>
      <c r="N57" s="51" t="s">
        <v>13</v>
      </c>
      <c r="O57" s="52">
        <v>54</v>
      </c>
      <c r="P57" s="52" t="s">
        <v>23</v>
      </c>
      <c r="Q57" s="56" t="s">
        <v>24</v>
      </c>
      <c r="R57" s="60">
        <f t="shared" si="6"/>
        <v>71.599999999999994</v>
      </c>
      <c r="S57" s="60" t="s">
        <v>129</v>
      </c>
      <c r="T57" s="60" t="s">
        <v>130</v>
      </c>
      <c r="U57" s="56">
        <v>1</v>
      </c>
      <c r="V57" s="86">
        <v>2</v>
      </c>
      <c r="W57" s="82">
        <v>0.48</v>
      </c>
    </row>
    <row r="58" spans="1:23" x14ac:dyDescent="0.25">
      <c r="A58" s="50" t="s">
        <v>20</v>
      </c>
      <c r="B58" s="51" t="s">
        <v>13</v>
      </c>
      <c r="C58" s="52">
        <v>55</v>
      </c>
      <c r="D58" s="52" t="s">
        <v>23</v>
      </c>
      <c r="E58" s="56" t="s">
        <v>24</v>
      </c>
      <c r="F58" s="59">
        <v>71.5</v>
      </c>
      <c r="G58" s="60">
        <v>71.084104320942913</v>
      </c>
      <c r="H58" s="60">
        <f t="shared" si="7"/>
        <v>5.3313078240707181</v>
      </c>
      <c r="I58" s="56">
        <v>4</v>
      </c>
      <c r="J58" s="76">
        <f t="shared" si="11"/>
        <v>0.58507550039503708</v>
      </c>
      <c r="K58" s="79">
        <f t="shared" si="10"/>
        <v>7.8010066719338286E-2</v>
      </c>
      <c r="M58" s="50" t="s">
        <v>20</v>
      </c>
      <c r="N58" s="51" t="s">
        <v>13</v>
      </c>
      <c r="O58" s="52">
        <v>55</v>
      </c>
      <c r="P58" s="52" t="s">
        <v>23</v>
      </c>
      <c r="Q58" s="56" t="s">
        <v>24</v>
      </c>
      <c r="R58" s="60">
        <f t="shared" si="6"/>
        <v>71.5</v>
      </c>
      <c r="S58" s="60" t="s">
        <v>131</v>
      </c>
      <c r="T58" s="60" t="s">
        <v>132</v>
      </c>
      <c r="U58" s="56">
        <v>1</v>
      </c>
      <c r="V58" s="86">
        <v>2</v>
      </c>
      <c r="W58" s="82">
        <v>0.63</v>
      </c>
    </row>
    <row r="59" spans="1:23" x14ac:dyDescent="0.25">
      <c r="A59" s="50" t="s">
        <v>19</v>
      </c>
      <c r="B59" s="51" t="s">
        <v>13</v>
      </c>
      <c r="C59" s="52">
        <v>56</v>
      </c>
      <c r="D59" s="52" t="s">
        <v>23</v>
      </c>
      <c r="E59" s="56" t="s">
        <v>24</v>
      </c>
      <c r="F59" s="59">
        <v>87.8</v>
      </c>
      <c r="G59" s="60">
        <v>87.932932879484952</v>
      </c>
      <c r="H59" s="60">
        <f t="shared" si="7"/>
        <v>6.5949699659613712</v>
      </c>
      <c r="I59" s="56">
        <v>4</v>
      </c>
      <c r="J59" s="76">
        <f t="shared" si="11"/>
        <v>-0.15117530501017573</v>
      </c>
      <c r="K59" s="79">
        <f t="shared" si="10"/>
        <v>-2.0156707334690098E-2</v>
      </c>
      <c r="M59" s="50" t="s">
        <v>19</v>
      </c>
      <c r="N59" s="51" t="s">
        <v>13</v>
      </c>
      <c r="O59" s="52">
        <v>56</v>
      </c>
      <c r="P59" s="52" t="s">
        <v>23</v>
      </c>
      <c r="Q59" s="56" t="s">
        <v>24</v>
      </c>
      <c r="R59" s="60">
        <f t="shared" si="6"/>
        <v>87.8</v>
      </c>
      <c r="S59" s="60" t="s">
        <v>133</v>
      </c>
      <c r="T59" s="60" t="s">
        <v>134</v>
      </c>
      <c r="U59" s="56">
        <v>1</v>
      </c>
      <c r="V59" s="86">
        <v>2</v>
      </c>
      <c r="W59" s="82">
        <v>0.52</v>
      </c>
    </row>
    <row r="60" spans="1:23" x14ac:dyDescent="0.25">
      <c r="A60" s="50" t="s">
        <v>22</v>
      </c>
      <c r="B60" s="51" t="s">
        <v>13</v>
      </c>
      <c r="C60" s="52">
        <v>57</v>
      </c>
      <c r="D60" s="52" t="s">
        <v>18</v>
      </c>
      <c r="E60" s="56" t="s">
        <v>15</v>
      </c>
      <c r="F60" s="59">
        <v>8.59</v>
      </c>
      <c r="G60" s="60">
        <v>8.3931705729568318</v>
      </c>
      <c r="H60" s="56" t="s">
        <v>86</v>
      </c>
      <c r="I60" s="56">
        <v>4</v>
      </c>
      <c r="J60" s="60">
        <f>((F60-G60))</f>
        <v>0.19682942704316808</v>
      </c>
      <c r="K60" s="79">
        <f t="shared" si="10"/>
        <v>1.3121961802877873</v>
      </c>
      <c r="M60" s="50" t="s">
        <v>22</v>
      </c>
      <c r="N60" s="51" t="s">
        <v>13</v>
      </c>
      <c r="O60" s="52">
        <v>57</v>
      </c>
      <c r="P60" s="52" t="s">
        <v>18</v>
      </c>
      <c r="Q60" s="56" t="s">
        <v>15</v>
      </c>
      <c r="R60" s="60">
        <f t="shared" si="6"/>
        <v>8.59</v>
      </c>
      <c r="S60" s="60">
        <v>8.5564285724774312</v>
      </c>
      <c r="T60" s="60">
        <v>5.7729249379899872E-2</v>
      </c>
      <c r="U60" s="56" t="s">
        <v>76</v>
      </c>
      <c r="V60" s="87">
        <f>(R60-S60)</f>
        <v>3.3571427522568698E-2</v>
      </c>
      <c r="W60" s="79">
        <v>0.58153237541068004</v>
      </c>
    </row>
    <row r="61" spans="1:23" x14ac:dyDescent="0.25">
      <c r="A61" s="50" t="s">
        <v>16</v>
      </c>
      <c r="B61" s="51" t="s">
        <v>13</v>
      </c>
      <c r="C61" s="52">
        <v>58</v>
      </c>
      <c r="D61" s="52" t="s">
        <v>18</v>
      </c>
      <c r="E61" s="56" t="s">
        <v>15</v>
      </c>
      <c r="F61" s="59">
        <v>16.48</v>
      </c>
      <c r="G61" s="60">
        <v>16.459352302610128</v>
      </c>
      <c r="H61" s="56" t="s">
        <v>86</v>
      </c>
      <c r="I61" s="56">
        <v>4</v>
      </c>
      <c r="J61" s="60">
        <f t="shared" ref="J61:J68" si="12">((F61-G61))</f>
        <v>2.0647697389872377E-2</v>
      </c>
      <c r="K61" s="79">
        <f t="shared" si="10"/>
        <v>0.13765131593248253</v>
      </c>
      <c r="M61" s="50" t="s">
        <v>16</v>
      </c>
      <c r="N61" s="51" t="s">
        <v>13</v>
      </c>
      <c r="O61" s="52">
        <v>58</v>
      </c>
      <c r="P61" s="52" t="s">
        <v>18</v>
      </c>
      <c r="Q61" s="56" t="s">
        <v>15</v>
      </c>
      <c r="R61" s="60">
        <f t="shared" si="6"/>
        <v>16.48</v>
      </c>
      <c r="S61" s="60">
        <v>16.525655268243522</v>
      </c>
      <c r="T61" s="60">
        <v>9.686232943678838E-2</v>
      </c>
      <c r="U61" s="56" t="s">
        <v>76</v>
      </c>
      <c r="V61" s="87">
        <f t="shared" ref="V61:V68" si="13">(R61-S61)</f>
        <v>-4.5655268243521618E-2</v>
      </c>
      <c r="W61" s="79">
        <v>-0.47134183649089195</v>
      </c>
    </row>
    <row r="62" spans="1:23" x14ac:dyDescent="0.25">
      <c r="A62" s="50" t="s">
        <v>12</v>
      </c>
      <c r="B62" s="51" t="s">
        <v>13</v>
      </c>
      <c r="C62" s="52">
        <v>59</v>
      </c>
      <c r="D62" s="52" t="s">
        <v>18</v>
      </c>
      <c r="E62" s="56" t="s">
        <v>15</v>
      </c>
      <c r="F62" s="74">
        <v>8.6300000000000008</v>
      </c>
      <c r="G62" s="60">
        <v>8.6261406782499943</v>
      </c>
      <c r="H62" s="56" t="s">
        <v>86</v>
      </c>
      <c r="I62" s="76">
        <v>4</v>
      </c>
      <c r="J62" s="60">
        <f t="shared" si="12"/>
        <v>3.8593217500064725E-3</v>
      </c>
      <c r="K62" s="79">
        <f t="shared" si="10"/>
        <v>2.5728811666709817E-2</v>
      </c>
      <c r="M62" s="50" t="s">
        <v>12</v>
      </c>
      <c r="N62" s="51" t="s">
        <v>13</v>
      </c>
      <c r="O62" s="52">
        <v>59</v>
      </c>
      <c r="P62" s="52" t="s">
        <v>18</v>
      </c>
      <c r="Q62" s="56" t="s">
        <v>15</v>
      </c>
      <c r="R62" s="60">
        <f t="shared" si="6"/>
        <v>8.6300000000000008</v>
      </c>
      <c r="S62" s="60">
        <v>8.6207142857122658</v>
      </c>
      <c r="T62" s="88">
        <v>4.3704270423333441E-2</v>
      </c>
      <c r="U62" s="56" t="s">
        <v>76</v>
      </c>
      <c r="V62" s="87">
        <f t="shared" si="13"/>
        <v>9.2857142877349474E-3</v>
      </c>
      <c r="W62" s="79">
        <v>0.21246697857647709</v>
      </c>
    </row>
    <row r="63" spans="1:23" x14ac:dyDescent="0.25">
      <c r="A63" s="50" t="s">
        <v>27</v>
      </c>
      <c r="B63" s="51" t="s">
        <v>13</v>
      </c>
      <c r="C63" s="52">
        <v>60</v>
      </c>
      <c r="D63" s="52" t="s">
        <v>18</v>
      </c>
      <c r="E63" s="56" t="s">
        <v>15</v>
      </c>
      <c r="F63" s="74">
        <v>8.4600000000000009</v>
      </c>
      <c r="G63" s="60">
        <v>8.3928099176882078</v>
      </c>
      <c r="H63" s="56" t="s">
        <v>86</v>
      </c>
      <c r="I63" s="76">
        <v>4</v>
      </c>
      <c r="J63" s="60">
        <f t="shared" si="12"/>
        <v>6.719008231179302E-2</v>
      </c>
      <c r="K63" s="79">
        <f t="shared" si="10"/>
        <v>0.44793388207862017</v>
      </c>
      <c r="M63" s="50" t="s">
        <v>27</v>
      </c>
      <c r="N63" s="51" t="s">
        <v>13</v>
      </c>
      <c r="O63" s="52">
        <v>60</v>
      </c>
      <c r="P63" s="52" t="s">
        <v>18</v>
      </c>
      <c r="Q63" s="56" t="s">
        <v>15</v>
      </c>
      <c r="R63" s="60">
        <f t="shared" si="6"/>
        <v>8.4600000000000009</v>
      </c>
      <c r="S63" s="60">
        <v>8.4385714285760329</v>
      </c>
      <c r="T63" s="88">
        <v>4.1157852575285932E-2</v>
      </c>
      <c r="U63" s="56" t="s">
        <v>76</v>
      </c>
      <c r="V63" s="87">
        <f t="shared" si="13"/>
        <v>2.1428571423967924E-2</v>
      </c>
      <c r="W63" s="79">
        <v>0.52064357305257336</v>
      </c>
    </row>
    <row r="64" spans="1:23" x14ac:dyDescent="0.25">
      <c r="A64" s="50" t="s">
        <v>21</v>
      </c>
      <c r="B64" s="51" t="s">
        <v>13</v>
      </c>
      <c r="C64" s="52">
        <v>61</v>
      </c>
      <c r="D64" s="52" t="s">
        <v>18</v>
      </c>
      <c r="E64" s="56" t="s">
        <v>15</v>
      </c>
      <c r="F64" s="74">
        <v>6.26</v>
      </c>
      <c r="G64" s="60">
        <v>6.1778541845745085</v>
      </c>
      <c r="H64" s="56" t="s">
        <v>86</v>
      </c>
      <c r="I64" s="76">
        <v>4</v>
      </c>
      <c r="J64" s="60">
        <f t="shared" si="12"/>
        <v>8.2145815425491264E-2</v>
      </c>
      <c r="K64" s="79">
        <f t="shared" si="10"/>
        <v>0.54763876950327517</v>
      </c>
      <c r="M64" s="50" t="s">
        <v>21</v>
      </c>
      <c r="N64" s="51" t="s">
        <v>13</v>
      </c>
      <c r="O64" s="52">
        <v>61</v>
      </c>
      <c r="P64" s="52" t="s">
        <v>18</v>
      </c>
      <c r="Q64" s="56" t="s">
        <v>15</v>
      </c>
      <c r="R64" s="60">
        <f t="shared" si="6"/>
        <v>6.26</v>
      </c>
      <c r="S64" s="60">
        <v>6.2357142856676706</v>
      </c>
      <c r="T64" s="88">
        <v>5.8212815232605193E-2</v>
      </c>
      <c r="U64" s="56" t="s">
        <v>76</v>
      </c>
      <c r="V64" s="87">
        <f t="shared" si="13"/>
        <v>2.4285714332329178E-2</v>
      </c>
      <c r="W64" s="79">
        <v>0.41718845301140267</v>
      </c>
    </row>
    <row r="65" spans="1:23" x14ac:dyDescent="0.25">
      <c r="A65" s="50" t="s">
        <v>25</v>
      </c>
      <c r="B65" s="51" t="s">
        <v>13</v>
      </c>
      <c r="C65" s="52">
        <v>62</v>
      </c>
      <c r="D65" s="52" t="s">
        <v>18</v>
      </c>
      <c r="E65" s="56" t="s">
        <v>15</v>
      </c>
      <c r="F65" s="74">
        <v>13.24</v>
      </c>
      <c r="G65" s="60">
        <v>13.241236928029194</v>
      </c>
      <c r="H65" s="56" t="s">
        <v>86</v>
      </c>
      <c r="I65" s="76">
        <v>4</v>
      </c>
      <c r="J65" s="60">
        <f t="shared" si="12"/>
        <v>-1.236928029193507E-3</v>
      </c>
      <c r="K65" s="79">
        <f t="shared" si="10"/>
        <v>-8.2461868612900471E-3</v>
      </c>
      <c r="M65" s="50" t="s">
        <v>25</v>
      </c>
      <c r="N65" s="51" t="s">
        <v>13</v>
      </c>
      <c r="O65" s="52">
        <v>62</v>
      </c>
      <c r="P65" s="52" t="s">
        <v>18</v>
      </c>
      <c r="Q65" s="56" t="s">
        <v>15</v>
      </c>
      <c r="R65" s="60">
        <f t="shared" si="6"/>
        <v>13.24</v>
      </c>
      <c r="S65" s="60">
        <v>13.251303155006859</v>
      </c>
      <c r="T65" s="88">
        <v>6.6823950150088074E-2</v>
      </c>
      <c r="U65" s="56" t="s">
        <v>76</v>
      </c>
      <c r="V65" s="87">
        <f t="shared" si="13"/>
        <v>-1.1303155006858745E-2</v>
      </c>
      <c r="W65" s="79">
        <v>-0.16914826168569216</v>
      </c>
    </row>
    <row r="66" spans="1:23" x14ac:dyDescent="0.25">
      <c r="A66" s="50" t="s">
        <v>20</v>
      </c>
      <c r="B66" s="51" t="s">
        <v>13</v>
      </c>
      <c r="C66" s="52">
        <v>63</v>
      </c>
      <c r="D66" s="52" t="s">
        <v>18</v>
      </c>
      <c r="E66" s="56" t="s">
        <v>15</v>
      </c>
      <c r="F66" s="74">
        <v>7.23</v>
      </c>
      <c r="G66" s="60">
        <v>7.2285451553874287</v>
      </c>
      <c r="H66" s="56" t="s">
        <v>86</v>
      </c>
      <c r="I66" s="76">
        <v>4</v>
      </c>
      <c r="J66" s="60">
        <f t="shared" si="12"/>
        <v>1.4548446125717263E-3</v>
      </c>
      <c r="K66" s="79">
        <f t="shared" si="10"/>
        <v>9.698964083811509E-3</v>
      </c>
      <c r="M66" s="50" t="s">
        <v>20</v>
      </c>
      <c r="N66" s="51" t="s">
        <v>13</v>
      </c>
      <c r="O66" s="52">
        <v>63</v>
      </c>
      <c r="P66" s="52" t="s">
        <v>18</v>
      </c>
      <c r="Q66" s="56" t="s">
        <v>15</v>
      </c>
      <c r="R66" s="60">
        <f t="shared" si="6"/>
        <v>7.23</v>
      </c>
      <c r="S66" s="60">
        <v>7.2257142857764416</v>
      </c>
      <c r="T66" s="88">
        <v>6.3262287849268448E-2</v>
      </c>
      <c r="U66" s="56" t="s">
        <v>76</v>
      </c>
      <c r="V66" s="87">
        <f t="shared" si="13"/>
        <v>4.2857142235588341E-3</v>
      </c>
      <c r="W66" s="79">
        <v>6.7745166500619902E-2</v>
      </c>
    </row>
    <row r="67" spans="1:23" x14ac:dyDescent="0.25">
      <c r="A67" s="50" t="s">
        <v>19</v>
      </c>
      <c r="B67" s="51" t="s">
        <v>13</v>
      </c>
      <c r="C67" s="52">
        <v>64</v>
      </c>
      <c r="D67" s="52" t="s">
        <v>18</v>
      </c>
      <c r="E67" s="56" t="s">
        <v>15</v>
      </c>
      <c r="F67" s="74">
        <v>16.32</v>
      </c>
      <c r="G67" s="60">
        <v>16.327260146346774</v>
      </c>
      <c r="H67" s="56" t="s">
        <v>86</v>
      </c>
      <c r="I67" s="76">
        <v>4</v>
      </c>
      <c r="J67" s="60">
        <f t="shared" si="12"/>
        <v>-7.2601463467734106E-3</v>
      </c>
      <c r="K67" s="79">
        <f t="shared" si="10"/>
        <v>-4.8400975645156073E-2</v>
      </c>
      <c r="M67" s="50" t="s">
        <v>19</v>
      </c>
      <c r="N67" s="51" t="s">
        <v>13</v>
      </c>
      <c r="O67" s="52">
        <v>64</v>
      </c>
      <c r="P67" s="52" t="s">
        <v>18</v>
      </c>
      <c r="Q67" s="56" t="s">
        <v>15</v>
      </c>
      <c r="R67" s="60">
        <f t="shared" si="6"/>
        <v>16.32</v>
      </c>
      <c r="S67" s="60">
        <v>16.360262159690187</v>
      </c>
      <c r="T67" s="88">
        <v>7.077006696386122E-2</v>
      </c>
      <c r="U67" s="56" t="s">
        <v>76</v>
      </c>
      <c r="V67" s="87">
        <f t="shared" si="13"/>
        <v>-4.026215969018665E-2</v>
      </c>
      <c r="W67" s="79">
        <v>-0.5689150995257154</v>
      </c>
    </row>
    <row r="68" spans="1:23" x14ac:dyDescent="0.25">
      <c r="A68" s="50" t="s">
        <v>17</v>
      </c>
      <c r="B68" s="51" t="s">
        <v>13</v>
      </c>
      <c r="C68" s="52">
        <v>65</v>
      </c>
      <c r="D68" s="52" t="s">
        <v>18</v>
      </c>
      <c r="E68" s="56" t="s">
        <v>15</v>
      </c>
      <c r="F68" s="74">
        <v>16.45</v>
      </c>
      <c r="G68" s="60">
        <v>16.465718793246658</v>
      </c>
      <c r="H68" s="56" t="s">
        <v>86</v>
      </c>
      <c r="I68" s="76">
        <v>4</v>
      </c>
      <c r="J68" s="60">
        <f t="shared" si="12"/>
        <v>-1.5718793246659146E-2</v>
      </c>
      <c r="K68" s="79">
        <f t="shared" si="10"/>
        <v>-0.10479195497772764</v>
      </c>
      <c r="M68" s="50" t="s">
        <v>17</v>
      </c>
      <c r="N68" s="51" t="s">
        <v>13</v>
      </c>
      <c r="O68" s="52">
        <v>65</v>
      </c>
      <c r="P68" s="52" t="s">
        <v>18</v>
      </c>
      <c r="Q68" s="56" t="s">
        <v>15</v>
      </c>
      <c r="R68" s="60">
        <f t="shared" si="6"/>
        <v>16.45</v>
      </c>
      <c r="S68" s="60">
        <v>16.504448547262811</v>
      </c>
      <c r="T68" s="88">
        <v>7.5340589457731824E-2</v>
      </c>
      <c r="U68" s="56" t="s">
        <v>76</v>
      </c>
      <c r="V68" s="87">
        <f t="shared" si="13"/>
        <v>-5.4448547262811786E-2</v>
      </c>
      <c r="W68" s="79">
        <v>-0.72269871598707014</v>
      </c>
    </row>
    <row r="69" spans="1:23" x14ac:dyDescent="0.25">
      <c r="A69" s="89" t="s">
        <v>25</v>
      </c>
      <c r="B69" s="90" t="s">
        <v>13</v>
      </c>
      <c r="C69" s="91">
        <v>66</v>
      </c>
      <c r="D69" s="91" t="s">
        <v>14</v>
      </c>
      <c r="E69" s="59" t="s">
        <v>15</v>
      </c>
      <c r="F69" s="59">
        <v>3.27</v>
      </c>
      <c r="G69" s="60">
        <v>3.3430998938967571</v>
      </c>
      <c r="H69" s="60">
        <f t="shared" ref="H69:H70" si="14">0.075*G69</f>
        <v>0.25073249204225678</v>
      </c>
      <c r="I69" s="76">
        <v>4</v>
      </c>
      <c r="J69" s="76">
        <f t="shared" si="11"/>
        <v>-2.1865901772845615</v>
      </c>
      <c r="K69" s="79">
        <f t="shared" si="10"/>
        <v>-0.29154535697127487</v>
      </c>
      <c r="M69" s="89" t="s">
        <v>25</v>
      </c>
      <c r="N69" s="90" t="s">
        <v>13</v>
      </c>
      <c r="O69" s="91">
        <v>66</v>
      </c>
      <c r="P69" s="91" t="s">
        <v>14</v>
      </c>
      <c r="Q69" s="59" t="s">
        <v>15</v>
      </c>
      <c r="R69" s="60">
        <f t="shared" si="6"/>
        <v>3.27</v>
      </c>
      <c r="S69" s="74">
        <v>3.3860000000000001</v>
      </c>
      <c r="T69" s="88">
        <v>9.8360000000000003E-2</v>
      </c>
      <c r="U69" s="92">
        <v>1</v>
      </c>
      <c r="V69" s="86">
        <v>-3</v>
      </c>
      <c r="W69" s="82">
        <v>-1.18</v>
      </c>
    </row>
    <row r="70" spans="1:23" ht="15.75" thickBot="1" x14ac:dyDescent="0.3">
      <c r="A70" s="93" t="s">
        <v>20</v>
      </c>
      <c r="B70" s="94" t="s">
        <v>13</v>
      </c>
      <c r="C70" s="95">
        <v>66</v>
      </c>
      <c r="D70" s="95" t="s">
        <v>14</v>
      </c>
      <c r="E70" s="96" t="s">
        <v>15</v>
      </c>
      <c r="F70" s="96">
        <v>3.26</v>
      </c>
      <c r="G70" s="97">
        <v>3.3430998938967562</v>
      </c>
      <c r="H70" s="97">
        <f t="shared" si="14"/>
        <v>0.25073249204225673</v>
      </c>
      <c r="I70" s="98">
        <v>4</v>
      </c>
      <c r="J70" s="98">
        <f t="shared" si="11"/>
        <v>-2.4857137547240389</v>
      </c>
      <c r="K70" s="99">
        <f t="shared" si="10"/>
        <v>-0.33142850062987189</v>
      </c>
      <c r="M70" s="93" t="s">
        <v>20</v>
      </c>
      <c r="N70" s="94" t="s">
        <v>13</v>
      </c>
      <c r="O70" s="95">
        <v>66</v>
      </c>
      <c r="P70" s="95" t="s">
        <v>14</v>
      </c>
      <c r="Q70" s="96" t="s">
        <v>15</v>
      </c>
      <c r="R70" s="97">
        <f t="shared" si="6"/>
        <v>3.26</v>
      </c>
      <c r="S70" s="100">
        <v>3.3959999999999999</v>
      </c>
      <c r="T70" s="97" t="s">
        <v>135</v>
      </c>
      <c r="U70" s="101">
        <v>1</v>
      </c>
      <c r="V70" s="102">
        <v>-4</v>
      </c>
      <c r="W70" s="103">
        <v>-1.1499999999999999</v>
      </c>
    </row>
  </sheetData>
  <sheetProtection algorithmName="SHA-512" hashValue="5UiaeYOYNh7P6hVaudHc662bgssA5FSbhRI7TseDOPDLvBSaKlZJ0Ju71vJ2EProAR7RM9kbMlGZkmJammLsXw==" saltValue="4CrFc19J3rSmTjqhE4lD1Q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70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591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106</v>
      </c>
      <c r="G14" s="67">
        <v>113.32978918502381</v>
      </c>
      <c r="H14" s="67">
        <f>G14*0.04</f>
        <v>4.5331915674009524</v>
      </c>
      <c r="I14" s="65"/>
      <c r="J14" s="68">
        <f>((F14-G14)/G14)*100</f>
        <v>-6.4676633017088703</v>
      </c>
      <c r="K14" s="69">
        <f>(F14-G14)/(G14*0.04)</f>
        <v>-1.6169158254272176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136.19999999999999</v>
      </c>
      <c r="G15" s="67">
        <v>136.4</v>
      </c>
      <c r="H15" s="67">
        <f>1</f>
        <v>1</v>
      </c>
      <c r="I15" s="65"/>
      <c r="J15" s="72">
        <f>F15-G15</f>
        <v>-0.20000000000001705</v>
      </c>
      <c r="K15" s="69">
        <f>(F15-G15)/1</f>
        <v>-0.20000000000001705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5.01</v>
      </c>
      <c r="G16" s="67">
        <v>5.2219765469679853</v>
      </c>
      <c r="H16" s="67">
        <f t="shared" ref="H16:H21" si="0">((12.5-0.53*G16)/200)*G16</f>
        <v>0.25411058068422732</v>
      </c>
      <c r="I16" s="65"/>
      <c r="J16" s="68">
        <f t="shared" ref="J16:J30" si="1">((F16-G16)/G16)*100</f>
        <v>-4.0593163347519168</v>
      </c>
      <c r="K16" s="69">
        <f>(F16-G16)/((12.5-0.53*G16)/2/100*G16)</f>
        <v>-0.83419016397195977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>
        <v>5.21</v>
      </c>
      <c r="G17" s="67">
        <v>5.3071428892971326</v>
      </c>
      <c r="H17" s="67">
        <f t="shared" si="0"/>
        <v>0.25705715161541542</v>
      </c>
      <c r="I17" s="65"/>
      <c r="J17" s="68">
        <f t="shared" si="1"/>
        <v>-1.8304178222342544</v>
      </c>
      <c r="K17" s="69">
        <f t="shared" ref="K17:K21" si="2">(F17-G17)/((12.5-0.53*G17)/2/100*G17)</f>
        <v>-0.37790385790343095</v>
      </c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>
        <v>5.38</v>
      </c>
      <c r="G18" s="67">
        <v>5.2285497839917463</v>
      </c>
      <c r="H18" s="67">
        <f t="shared" si="0"/>
        <v>0.25433936946373181</v>
      </c>
      <c r="I18" s="65"/>
      <c r="J18" s="68">
        <f t="shared" si="1"/>
        <v>2.8966008217412176</v>
      </c>
      <c r="K18" s="69">
        <f t="shared" si="2"/>
        <v>0.59546509188720009</v>
      </c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13.6</v>
      </c>
      <c r="G19" s="67">
        <v>13.616308973359837</v>
      </c>
      <c r="H19" s="67">
        <f t="shared" si="0"/>
        <v>0.35969905518129081</v>
      </c>
      <c r="I19" s="65"/>
      <c r="J19" s="68">
        <f t="shared" si="1"/>
        <v>-0.11977528852896875</v>
      </c>
      <c r="K19" s="69">
        <f t="shared" si="2"/>
        <v>-4.5340606612429862E-2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>
        <v>13.4</v>
      </c>
      <c r="G20" s="67">
        <v>13.878220226758048</v>
      </c>
      <c r="H20" s="67">
        <f t="shared" si="0"/>
        <v>0.35698552301702802</v>
      </c>
      <c r="I20" s="65"/>
      <c r="J20" s="68">
        <f t="shared" si="1"/>
        <v>-3.4458325271133092</v>
      </c>
      <c r="K20" s="69">
        <f t="shared" si="2"/>
        <v>-1.3396067793349604</v>
      </c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>
        <v>13.7</v>
      </c>
      <c r="G21" s="67">
        <v>13.669593230352369</v>
      </c>
      <c r="H21" s="67">
        <f t="shared" si="0"/>
        <v>0.35917646232629047</v>
      </c>
      <c r="I21" s="65"/>
      <c r="J21" s="68">
        <f t="shared" si="1"/>
        <v>0.22244092516311414</v>
      </c>
      <c r="K21" s="69">
        <f t="shared" si="2"/>
        <v>8.4656910563386201E-2</v>
      </c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>
        <v>9.82</v>
      </c>
      <c r="G22" s="67">
        <v>9.1247028202011933</v>
      </c>
      <c r="H22" s="67">
        <f>G22*0.075</f>
        <v>0.68435271151508947</v>
      </c>
      <c r="I22" s="65"/>
      <c r="J22" s="68">
        <f t="shared" si="1"/>
        <v>7.6199432847225177</v>
      </c>
      <c r="K22" s="69">
        <f>(F22-G22)/(G22*0.075)</f>
        <v>1.0159924379630023</v>
      </c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>
        <v>5.5999999999999943</v>
      </c>
      <c r="G23" s="74">
        <v>5.7799932402839085</v>
      </c>
      <c r="H23" s="60">
        <f t="shared" ref="H23:H25" si="3">G23*0.075</f>
        <v>0.43349949302129315</v>
      </c>
      <c r="I23" s="56"/>
      <c r="J23" s="75">
        <f t="shared" si="1"/>
        <v>-3.1140735430180722</v>
      </c>
      <c r="K23" s="69">
        <f>(F23-G23)/(G23*0.075)</f>
        <v>-0.4152098057357429</v>
      </c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>
        <v>12.300000000000011</v>
      </c>
      <c r="G24" s="74">
        <v>12.239135734869166</v>
      </c>
      <c r="H24" s="60">
        <f t="shared" si="3"/>
        <v>0.91793518011518738</v>
      </c>
      <c r="I24" s="76"/>
      <c r="J24" s="75">
        <f t="shared" si="1"/>
        <v>0.49729218181185875</v>
      </c>
      <c r="K24" s="69">
        <f t="shared" ref="K24:K25" si="4">(F24-G24)/(G24*0.075)</f>
        <v>6.6305624241581179E-2</v>
      </c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>
        <v>18.299999999999983</v>
      </c>
      <c r="G25" s="74">
        <v>17.962932443819678</v>
      </c>
      <c r="H25" s="60">
        <f t="shared" si="3"/>
        <v>1.3472199332864758</v>
      </c>
      <c r="I25" s="76"/>
      <c r="J25" s="75">
        <f t="shared" si="1"/>
        <v>1.8764617482947561</v>
      </c>
      <c r="K25" s="69">
        <f t="shared" si="4"/>
        <v>0.25019489977263415</v>
      </c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>
        <v>0</v>
      </c>
      <c r="G26" s="60">
        <v>0</v>
      </c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>
        <v>-9.9999999999994316E-2</v>
      </c>
      <c r="G27" s="60">
        <v>0</v>
      </c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49</v>
      </c>
      <c r="B28" s="51" t="s">
        <v>44</v>
      </c>
      <c r="C28" s="52">
        <v>20</v>
      </c>
      <c r="D28" s="52" t="s">
        <v>45</v>
      </c>
      <c r="E28" s="56" t="s">
        <v>46</v>
      </c>
      <c r="F28" s="74">
        <v>80.200000000000728</v>
      </c>
      <c r="G28" s="60">
        <v>80.833825022179951</v>
      </c>
      <c r="H28" s="60">
        <f>G28*0.05</f>
        <v>4.0416912511089977</v>
      </c>
      <c r="I28" s="76"/>
      <c r="J28" s="75">
        <f t="shared" si="1"/>
        <v>-0.78410865996420276</v>
      </c>
      <c r="K28" s="69">
        <f>(F28-G28)/(G28*0.05)</f>
        <v>-0.15682173199284055</v>
      </c>
      <c r="M28" s="50" t="s">
        <v>49</v>
      </c>
      <c r="N28" s="58" t="s">
        <v>44</v>
      </c>
      <c r="O28" s="56">
        <v>20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48</v>
      </c>
      <c r="B29" s="51" t="s">
        <v>44</v>
      </c>
      <c r="C29" s="52">
        <v>21</v>
      </c>
      <c r="D29" s="52" t="s">
        <v>45</v>
      </c>
      <c r="E29" s="56" t="s">
        <v>46</v>
      </c>
      <c r="F29" s="74">
        <v>135.09999999999854</v>
      </c>
      <c r="G29" s="60">
        <v>135.64170684320354</v>
      </c>
      <c r="H29" s="60">
        <f t="shared" ref="H29:H30" si="5">G29*0.05</f>
        <v>6.782085342160177</v>
      </c>
      <c r="I29" s="76"/>
      <c r="J29" s="75">
        <f t="shared" si="1"/>
        <v>-0.39936598839115423</v>
      </c>
      <c r="K29" s="69">
        <f t="shared" ref="K29:K30" si="6">(F29-G29)/(G29*0.05)</f>
        <v>-7.9873197678230839E-2</v>
      </c>
      <c r="M29" s="50" t="s">
        <v>48</v>
      </c>
      <c r="N29" s="58" t="s">
        <v>44</v>
      </c>
      <c r="O29" s="56">
        <v>21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47</v>
      </c>
      <c r="B30" s="51" t="s">
        <v>44</v>
      </c>
      <c r="C30" s="52">
        <v>22</v>
      </c>
      <c r="D30" s="52" t="s">
        <v>45</v>
      </c>
      <c r="E30" s="56" t="s">
        <v>46</v>
      </c>
      <c r="F30" s="74">
        <v>185.40000000000146</v>
      </c>
      <c r="G30" s="60">
        <v>177.62320118818147</v>
      </c>
      <c r="H30" s="60">
        <f t="shared" si="5"/>
        <v>8.8811600594090745</v>
      </c>
      <c r="I30" s="76"/>
      <c r="J30" s="75">
        <f t="shared" si="1"/>
        <v>4.3782561961491284</v>
      </c>
      <c r="K30" s="69">
        <f t="shared" si="6"/>
        <v>0.87565123922982546</v>
      </c>
      <c r="M30" s="50" t="s">
        <v>47</v>
      </c>
      <c r="N30" s="58" t="s">
        <v>44</v>
      </c>
      <c r="O30" s="56">
        <v>22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74</v>
      </c>
      <c r="B31" s="51" t="s">
        <v>44</v>
      </c>
      <c r="C31" s="52">
        <v>23</v>
      </c>
      <c r="D31" s="52" t="s">
        <v>45</v>
      </c>
      <c r="E31" s="56" t="s">
        <v>46</v>
      </c>
      <c r="F31" s="74">
        <v>0</v>
      </c>
      <c r="G31" s="60">
        <v>0</v>
      </c>
      <c r="H31" s="60"/>
      <c r="I31" s="76"/>
      <c r="J31" s="75"/>
      <c r="K31" s="69"/>
      <c r="M31" s="50" t="s">
        <v>74</v>
      </c>
      <c r="N31" s="58" t="s">
        <v>44</v>
      </c>
      <c r="O31" s="56">
        <v>23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x14ac:dyDescent="0.25">
      <c r="A32" s="50" t="s">
        <v>75</v>
      </c>
      <c r="B32" s="51" t="s">
        <v>44</v>
      </c>
      <c r="C32" s="52">
        <v>24</v>
      </c>
      <c r="D32" s="52" t="s">
        <v>45</v>
      </c>
      <c r="E32" s="56" t="s">
        <v>46</v>
      </c>
      <c r="F32" s="74">
        <v>0.10000000000218279</v>
      </c>
      <c r="G32" s="60">
        <v>0</v>
      </c>
      <c r="H32" s="60"/>
      <c r="I32" s="76"/>
      <c r="J32" s="75"/>
      <c r="K32" s="69"/>
      <c r="M32" s="50" t="s">
        <v>75</v>
      </c>
      <c r="N32" s="58" t="s">
        <v>44</v>
      </c>
      <c r="O32" s="56">
        <v>24</v>
      </c>
      <c r="P32" s="52" t="s">
        <v>45</v>
      </c>
      <c r="Q32" s="56" t="s">
        <v>46</v>
      </c>
      <c r="R32" s="60"/>
      <c r="S32" s="60"/>
      <c r="T32" s="56"/>
      <c r="U32" s="56"/>
      <c r="V32" s="75"/>
      <c r="W32" s="61"/>
    </row>
    <row r="33" spans="1:23" x14ac:dyDescent="0.25">
      <c r="A33" s="62" t="s">
        <v>43</v>
      </c>
      <c r="B33" s="63" t="s">
        <v>13</v>
      </c>
      <c r="C33" s="64">
        <v>30</v>
      </c>
      <c r="D33" s="64" t="s">
        <v>30</v>
      </c>
      <c r="E33" s="65" t="s">
        <v>31</v>
      </c>
      <c r="F33" s="77">
        <v>46.6</v>
      </c>
      <c r="G33" s="67">
        <v>46.100202357211316</v>
      </c>
      <c r="H33" s="67">
        <f>0.075*G33</f>
        <v>3.4575151767908485</v>
      </c>
      <c r="I33" s="78">
        <v>4</v>
      </c>
      <c r="J33" s="78">
        <f>((F33-G33)/G33)*100</f>
        <v>1.084154986817544</v>
      </c>
      <c r="K33" s="79">
        <f>(F33-G33)/H33</f>
        <v>0.14455399824233919</v>
      </c>
      <c r="M33" s="62" t="s">
        <v>43</v>
      </c>
      <c r="N33" s="80" t="s">
        <v>13</v>
      </c>
      <c r="O33" s="65">
        <v>30</v>
      </c>
      <c r="P33" s="64" t="s">
        <v>30</v>
      </c>
      <c r="Q33" s="65" t="s">
        <v>31</v>
      </c>
      <c r="R33" s="66">
        <f t="shared" ref="R33:R70" si="7">F33</f>
        <v>46.6</v>
      </c>
      <c r="S33" s="67" t="s">
        <v>99</v>
      </c>
      <c r="T33" s="67" t="s">
        <v>100</v>
      </c>
      <c r="U33" s="65">
        <v>1</v>
      </c>
      <c r="V33" s="78">
        <v>-2</v>
      </c>
      <c r="W33" s="82">
        <v>-0.66</v>
      </c>
    </row>
    <row r="34" spans="1:23" x14ac:dyDescent="0.25">
      <c r="A34" s="62" t="s">
        <v>42</v>
      </c>
      <c r="B34" s="63" t="s">
        <v>13</v>
      </c>
      <c r="C34" s="64">
        <v>31</v>
      </c>
      <c r="D34" s="64" t="s">
        <v>30</v>
      </c>
      <c r="E34" s="65" t="s">
        <v>31</v>
      </c>
      <c r="F34" s="77">
        <v>61.6</v>
      </c>
      <c r="G34" s="67">
        <v>62.172595793426893</v>
      </c>
      <c r="H34" s="67">
        <f t="shared" ref="H34:H59" si="8">0.075*G34</f>
        <v>4.6629446845070168</v>
      </c>
      <c r="I34" s="78">
        <v>4</v>
      </c>
      <c r="J34" s="78">
        <f t="shared" ref="J34:J35" si="9">((F34-G34)/G34)*100</f>
        <v>-0.92097778148009823</v>
      </c>
      <c r="K34" s="79">
        <f t="shared" ref="K34:K35" si="10">(F34-G34)/H34</f>
        <v>-0.12279703753067978</v>
      </c>
      <c r="M34" s="62" t="s">
        <v>42</v>
      </c>
      <c r="N34" s="80" t="s">
        <v>13</v>
      </c>
      <c r="O34" s="65">
        <v>31</v>
      </c>
      <c r="P34" s="64" t="s">
        <v>30</v>
      </c>
      <c r="Q34" s="65" t="s">
        <v>31</v>
      </c>
      <c r="R34" s="66">
        <f t="shared" si="7"/>
        <v>61.6</v>
      </c>
      <c r="S34" s="67" t="s">
        <v>101</v>
      </c>
      <c r="T34" s="67" t="s">
        <v>102</v>
      </c>
      <c r="U34" s="65">
        <v>1</v>
      </c>
      <c r="V34" s="83">
        <v>-3</v>
      </c>
      <c r="W34" s="82">
        <v>-0.96</v>
      </c>
    </row>
    <row r="35" spans="1:23" x14ac:dyDescent="0.25">
      <c r="A35" s="62" t="s">
        <v>41</v>
      </c>
      <c r="B35" s="63" t="s">
        <v>13</v>
      </c>
      <c r="C35" s="64">
        <v>32</v>
      </c>
      <c r="D35" s="64" t="s">
        <v>30</v>
      </c>
      <c r="E35" s="65" t="s">
        <v>31</v>
      </c>
      <c r="F35" s="84">
        <v>85.5</v>
      </c>
      <c r="G35" s="67">
        <v>84.056310582884961</v>
      </c>
      <c r="H35" s="67">
        <f t="shared" si="8"/>
        <v>6.3042232937163716</v>
      </c>
      <c r="I35" s="78">
        <v>4</v>
      </c>
      <c r="J35" s="78">
        <f t="shared" si="9"/>
        <v>1.7175265094361563</v>
      </c>
      <c r="K35" s="79">
        <f t="shared" si="10"/>
        <v>0.22900353459148753</v>
      </c>
      <c r="M35" s="62" t="s">
        <v>41</v>
      </c>
      <c r="N35" s="80" t="s">
        <v>13</v>
      </c>
      <c r="O35" s="65">
        <v>32</v>
      </c>
      <c r="P35" s="64" t="s">
        <v>30</v>
      </c>
      <c r="Q35" s="65" t="s">
        <v>31</v>
      </c>
      <c r="R35" s="66">
        <f t="shared" si="7"/>
        <v>85.5</v>
      </c>
      <c r="S35" s="67" t="s">
        <v>103</v>
      </c>
      <c r="T35" s="67" t="s">
        <v>104</v>
      </c>
      <c r="U35" s="65">
        <v>1</v>
      </c>
      <c r="V35" s="83">
        <v>-1</v>
      </c>
      <c r="W35" s="82">
        <v>-0.27</v>
      </c>
    </row>
    <row r="36" spans="1:23" x14ac:dyDescent="0.25">
      <c r="A36" s="62" t="s">
        <v>40</v>
      </c>
      <c r="B36" s="63" t="s">
        <v>13</v>
      </c>
      <c r="C36" s="64">
        <v>33</v>
      </c>
      <c r="D36" s="64" t="s">
        <v>30</v>
      </c>
      <c r="E36" s="65" t="s">
        <v>31</v>
      </c>
      <c r="F36" s="77">
        <v>6.68</v>
      </c>
      <c r="G36" s="67">
        <v>9.590381658567896</v>
      </c>
      <c r="H36" s="67">
        <f t="shared" si="8"/>
        <v>0.71927862439259216</v>
      </c>
      <c r="I36" s="78"/>
      <c r="J36" s="78"/>
      <c r="K36" s="73"/>
      <c r="M36" s="62" t="s">
        <v>40</v>
      </c>
      <c r="N36" s="80" t="s">
        <v>13</v>
      </c>
      <c r="O36" s="65">
        <v>33</v>
      </c>
      <c r="P36" s="64" t="s">
        <v>30</v>
      </c>
      <c r="Q36" s="65" t="s">
        <v>31</v>
      </c>
      <c r="R36" s="66">
        <f t="shared" si="7"/>
        <v>6.68</v>
      </c>
      <c r="S36" s="67"/>
      <c r="T36" s="67"/>
      <c r="U36" s="65"/>
      <c r="V36" s="78"/>
      <c r="W36" s="73"/>
    </row>
    <row r="37" spans="1:23" x14ac:dyDescent="0.25">
      <c r="A37" s="62" t="s">
        <v>39</v>
      </c>
      <c r="B37" s="63" t="s">
        <v>13</v>
      </c>
      <c r="C37" s="64">
        <v>34</v>
      </c>
      <c r="D37" s="64" t="s">
        <v>30</v>
      </c>
      <c r="E37" s="65" t="s">
        <v>31</v>
      </c>
      <c r="F37" s="77">
        <v>7.32</v>
      </c>
      <c r="G37" s="67">
        <v>8.3993315730561271</v>
      </c>
      <c r="H37" s="67">
        <f t="shared" si="8"/>
        <v>0.62994986797920949</v>
      </c>
      <c r="I37" s="78"/>
      <c r="J37" s="78"/>
      <c r="K37" s="73"/>
      <c r="M37" s="62" t="s">
        <v>39</v>
      </c>
      <c r="N37" s="80" t="s">
        <v>13</v>
      </c>
      <c r="O37" s="65">
        <v>34</v>
      </c>
      <c r="P37" s="64" t="s">
        <v>30</v>
      </c>
      <c r="Q37" s="65" t="s">
        <v>31</v>
      </c>
      <c r="R37" s="66">
        <f t="shared" si="7"/>
        <v>7.32</v>
      </c>
      <c r="S37" s="67"/>
      <c r="T37" s="67"/>
      <c r="U37" s="65"/>
      <c r="V37" s="78"/>
      <c r="W37" s="73"/>
    </row>
    <row r="38" spans="1:23" x14ac:dyDescent="0.25">
      <c r="A38" s="62" t="s">
        <v>38</v>
      </c>
      <c r="B38" s="63" t="s">
        <v>13</v>
      </c>
      <c r="C38" s="64">
        <v>35</v>
      </c>
      <c r="D38" s="64" t="s">
        <v>30</v>
      </c>
      <c r="E38" s="65" t="s">
        <v>31</v>
      </c>
      <c r="F38" s="77">
        <v>9</v>
      </c>
      <c r="G38" s="67">
        <v>11.646206484472922</v>
      </c>
      <c r="H38" s="67">
        <f t="shared" si="8"/>
        <v>0.87346548633546905</v>
      </c>
      <c r="I38" s="78"/>
      <c r="J38" s="78"/>
      <c r="K38" s="73"/>
      <c r="M38" s="62" t="s">
        <v>38</v>
      </c>
      <c r="N38" s="80" t="s">
        <v>13</v>
      </c>
      <c r="O38" s="65">
        <v>35</v>
      </c>
      <c r="P38" s="64" t="s">
        <v>30</v>
      </c>
      <c r="Q38" s="65" t="s">
        <v>31</v>
      </c>
      <c r="R38" s="66">
        <f t="shared" si="7"/>
        <v>9</v>
      </c>
      <c r="S38" s="67"/>
      <c r="T38" s="67"/>
      <c r="U38" s="65"/>
      <c r="V38" s="78"/>
      <c r="W38" s="73"/>
    </row>
    <row r="39" spans="1:23" x14ac:dyDescent="0.25">
      <c r="A39" s="62" t="s">
        <v>37</v>
      </c>
      <c r="B39" s="63" t="s">
        <v>13</v>
      </c>
      <c r="C39" s="64">
        <v>36</v>
      </c>
      <c r="D39" s="64" t="s">
        <v>30</v>
      </c>
      <c r="E39" s="65" t="s">
        <v>31</v>
      </c>
      <c r="F39" s="77">
        <v>24.1</v>
      </c>
      <c r="G39" s="67">
        <v>34.990773073570018</v>
      </c>
      <c r="H39" s="67">
        <f t="shared" si="8"/>
        <v>2.6243079805177514</v>
      </c>
      <c r="I39" s="78"/>
      <c r="J39" s="78"/>
      <c r="K39" s="73"/>
      <c r="M39" s="62" t="s">
        <v>37</v>
      </c>
      <c r="N39" s="80" t="s">
        <v>13</v>
      </c>
      <c r="O39" s="65">
        <v>36</v>
      </c>
      <c r="P39" s="64" t="s">
        <v>30</v>
      </c>
      <c r="Q39" s="65" t="s">
        <v>31</v>
      </c>
      <c r="R39" s="66">
        <f t="shared" si="7"/>
        <v>24.1</v>
      </c>
      <c r="S39" s="67"/>
      <c r="T39" s="67"/>
      <c r="U39" s="65"/>
      <c r="V39" s="78"/>
      <c r="W39" s="73"/>
    </row>
    <row r="40" spans="1:23" x14ac:dyDescent="0.25">
      <c r="A40" s="62" t="s">
        <v>36</v>
      </c>
      <c r="B40" s="63" t="s">
        <v>13</v>
      </c>
      <c r="C40" s="64">
        <v>37</v>
      </c>
      <c r="D40" s="64" t="s">
        <v>30</v>
      </c>
      <c r="E40" s="65" t="s">
        <v>31</v>
      </c>
      <c r="F40" s="77">
        <v>30.4</v>
      </c>
      <c r="G40" s="67">
        <v>45.177729379363036</v>
      </c>
      <c r="H40" s="67">
        <f t="shared" si="8"/>
        <v>3.3883297034522277</v>
      </c>
      <c r="I40" s="78"/>
      <c r="J40" s="78"/>
      <c r="K40" s="73"/>
      <c r="M40" s="62" t="s">
        <v>36</v>
      </c>
      <c r="N40" s="80" t="s">
        <v>13</v>
      </c>
      <c r="O40" s="65">
        <v>37</v>
      </c>
      <c r="P40" s="64" t="s">
        <v>30</v>
      </c>
      <c r="Q40" s="65" t="s">
        <v>31</v>
      </c>
      <c r="R40" s="66">
        <f t="shared" si="7"/>
        <v>30.4</v>
      </c>
      <c r="S40" s="67"/>
      <c r="T40" s="67"/>
      <c r="U40" s="65"/>
      <c r="V40" s="78"/>
      <c r="W40" s="73"/>
    </row>
    <row r="41" spans="1:23" x14ac:dyDescent="0.25">
      <c r="A41" s="62" t="s">
        <v>35</v>
      </c>
      <c r="B41" s="63" t="s">
        <v>13</v>
      </c>
      <c r="C41" s="64">
        <v>38</v>
      </c>
      <c r="D41" s="64" t="s">
        <v>30</v>
      </c>
      <c r="E41" s="65" t="s">
        <v>31</v>
      </c>
      <c r="F41" s="77">
        <v>35.6</v>
      </c>
      <c r="G41" s="67">
        <v>54.619157428201852</v>
      </c>
      <c r="H41" s="67">
        <f t="shared" si="8"/>
        <v>4.0964368071151389</v>
      </c>
      <c r="I41" s="78"/>
      <c r="J41" s="78"/>
      <c r="K41" s="73"/>
      <c r="M41" s="62" t="s">
        <v>35</v>
      </c>
      <c r="N41" s="80" t="s">
        <v>13</v>
      </c>
      <c r="O41" s="65">
        <v>38</v>
      </c>
      <c r="P41" s="64" t="s">
        <v>30</v>
      </c>
      <c r="Q41" s="65" t="s">
        <v>31</v>
      </c>
      <c r="R41" s="66">
        <f t="shared" si="7"/>
        <v>35.6</v>
      </c>
      <c r="S41" s="67"/>
      <c r="T41" s="67"/>
      <c r="U41" s="65"/>
      <c r="V41" s="78"/>
      <c r="W41" s="73"/>
    </row>
    <row r="42" spans="1:23" x14ac:dyDescent="0.25">
      <c r="A42" s="62" t="s">
        <v>34</v>
      </c>
      <c r="B42" s="63" t="s">
        <v>13</v>
      </c>
      <c r="C42" s="64">
        <v>39</v>
      </c>
      <c r="D42" s="64" t="s">
        <v>30</v>
      </c>
      <c r="E42" s="65" t="s">
        <v>31</v>
      </c>
      <c r="F42" s="77">
        <v>118</v>
      </c>
      <c r="G42" s="67">
        <v>124.39464245682623</v>
      </c>
      <c r="H42" s="67">
        <f t="shared" si="8"/>
        <v>9.3295981842619664</v>
      </c>
      <c r="I42" s="78"/>
      <c r="J42" s="78"/>
      <c r="K42" s="73"/>
      <c r="M42" s="62" t="s">
        <v>34</v>
      </c>
      <c r="N42" s="80" t="s">
        <v>13</v>
      </c>
      <c r="O42" s="65">
        <v>39</v>
      </c>
      <c r="P42" s="64" t="s">
        <v>30</v>
      </c>
      <c r="Q42" s="65" t="s">
        <v>31</v>
      </c>
      <c r="R42" s="66">
        <f t="shared" si="7"/>
        <v>118</v>
      </c>
      <c r="S42" s="67"/>
      <c r="T42" s="67"/>
      <c r="U42" s="65"/>
      <c r="V42" s="78"/>
      <c r="W42" s="73"/>
    </row>
    <row r="43" spans="1:23" x14ac:dyDescent="0.25">
      <c r="A43" s="62" t="s">
        <v>33</v>
      </c>
      <c r="B43" s="63" t="s">
        <v>13</v>
      </c>
      <c r="C43" s="64">
        <v>40</v>
      </c>
      <c r="D43" s="64" t="s">
        <v>30</v>
      </c>
      <c r="E43" s="65" t="s">
        <v>31</v>
      </c>
      <c r="F43" s="77">
        <v>104</v>
      </c>
      <c r="G43" s="67">
        <v>108.24893491526376</v>
      </c>
      <c r="H43" s="67">
        <f t="shared" si="8"/>
        <v>8.1186701186447809</v>
      </c>
      <c r="I43" s="78"/>
      <c r="J43" s="78"/>
      <c r="K43" s="73"/>
      <c r="M43" s="62" t="s">
        <v>33</v>
      </c>
      <c r="N43" s="80" t="s">
        <v>13</v>
      </c>
      <c r="O43" s="65">
        <v>40</v>
      </c>
      <c r="P43" s="64" t="s">
        <v>30</v>
      </c>
      <c r="Q43" s="65" t="s">
        <v>31</v>
      </c>
      <c r="R43" s="66">
        <f t="shared" si="7"/>
        <v>104</v>
      </c>
      <c r="S43" s="67"/>
      <c r="T43" s="67"/>
      <c r="U43" s="65"/>
      <c r="V43" s="78"/>
      <c r="W43" s="73"/>
    </row>
    <row r="44" spans="1:23" x14ac:dyDescent="0.25">
      <c r="A44" s="62" t="s">
        <v>32</v>
      </c>
      <c r="B44" s="63" t="s">
        <v>13</v>
      </c>
      <c r="C44" s="64">
        <v>41</v>
      </c>
      <c r="D44" s="64" t="s">
        <v>30</v>
      </c>
      <c r="E44" s="65" t="s">
        <v>31</v>
      </c>
      <c r="F44" s="77">
        <v>80</v>
      </c>
      <c r="G44" s="67">
        <v>86.05651691781199</v>
      </c>
      <c r="H44" s="67">
        <f t="shared" si="8"/>
        <v>6.4542387688358991</v>
      </c>
      <c r="I44" s="78"/>
      <c r="J44" s="78"/>
      <c r="K44" s="73"/>
      <c r="M44" s="62" t="s">
        <v>32</v>
      </c>
      <c r="N44" s="80" t="s">
        <v>13</v>
      </c>
      <c r="O44" s="65">
        <v>41</v>
      </c>
      <c r="P44" s="64" t="s">
        <v>30</v>
      </c>
      <c r="Q44" s="65" t="s">
        <v>31</v>
      </c>
      <c r="R44" s="66">
        <f t="shared" si="7"/>
        <v>80</v>
      </c>
      <c r="S44" s="67"/>
      <c r="T44" s="67"/>
      <c r="U44" s="65"/>
      <c r="V44" s="78"/>
      <c r="W44" s="73"/>
    </row>
    <row r="45" spans="1:23" x14ac:dyDescent="0.25">
      <c r="A45" s="62" t="s">
        <v>29</v>
      </c>
      <c r="B45" s="63" t="s">
        <v>13</v>
      </c>
      <c r="C45" s="64">
        <v>42</v>
      </c>
      <c r="D45" s="64" t="s">
        <v>30</v>
      </c>
      <c r="E45" s="65" t="s">
        <v>31</v>
      </c>
      <c r="F45" s="77">
        <v>45.8</v>
      </c>
      <c r="G45" s="67">
        <v>46.100202357211316</v>
      </c>
      <c r="H45" s="67">
        <f t="shared" si="8"/>
        <v>3.4575151767908485</v>
      </c>
      <c r="I45" s="78">
        <v>4</v>
      </c>
      <c r="J45" s="78">
        <f>((F45-G45)/G45)*100</f>
        <v>-0.65119531338534153</v>
      </c>
      <c r="K45" s="79">
        <f>(F45-G45)/H45</f>
        <v>-8.6826041784712205E-2</v>
      </c>
      <c r="M45" s="62" t="s">
        <v>29</v>
      </c>
      <c r="N45" s="80" t="s">
        <v>13</v>
      </c>
      <c r="O45" s="65">
        <v>42</v>
      </c>
      <c r="P45" s="64" t="s">
        <v>30</v>
      </c>
      <c r="Q45" s="65" t="s">
        <v>31</v>
      </c>
      <c r="R45" s="66">
        <f t="shared" si="7"/>
        <v>45.8</v>
      </c>
      <c r="S45" s="67" t="s">
        <v>105</v>
      </c>
      <c r="T45" s="67" t="s">
        <v>106</v>
      </c>
      <c r="U45" s="65">
        <v>1</v>
      </c>
      <c r="V45" s="78">
        <v>-4</v>
      </c>
      <c r="W45" s="82">
        <v>-1.06</v>
      </c>
    </row>
    <row r="46" spans="1:23" x14ac:dyDescent="0.25">
      <c r="A46" s="50" t="s">
        <v>25</v>
      </c>
      <c r="B46" s="51" t="s">
        <v>13</v>
      </c>
      <c r="C46" s="52">
        <v>43</v>
      </c>
      <c r="D46" s="52" t="s">
        <v>28</v>
      </c>
      <c r="E46" s="56" t="s">
        <v>24</v>
      </c>
      <c r="F46" s="59">
        <v>62.3</v>
      </c>
      <c r="G46" s="60">
        <v>66.517045716658217</v>
      </c>
      <c r="H46" s="60">
        <f t="shared" si="8"/>
        <v>4.9887784287493657</v>
      </c>
      <c r="I46" s="76">
        <v>4</v>
      </c>
      <c r="J46" s="76">
        <f>((F46-G46)/G46)*100</f>
        <v>-6.3397970718987038</v>
      </c>
      <c r="K46" s="79">
        <f t="shared" ref="K46:K70" si="11">(F46-G46)/H46</f>
        <v>-0.84530627625316057</v>
      </c>
      <c r="M46" s="50" t="s">
        <v>25</v>
      </c>
      <c r="N46" s="51" t="s">
        <v>13</v>
      </c>
      <c r="O46" s="52">
        <v>43</v>
      </c>
      <c r="P46" s="52" t="s">
        <v>28</v>
      </c>
      <c r="Q46" s="56" t="s">
        <v>24</v>
      </c>
      <c r="R46" s="60">
        <f t="shared" si="7"/>
        <v>62.3</v>
      </c>
      <c r="S46" s="60" t="s">
        <v>107</v>
      </c>
      <c r="T46" s="60" t="s">
        <v>108</v>
      </c>
      <c r="U46" s="56">
        <v>1</v>
      </c>
      <c r="V46" s="86">
        <v>-7</v>
      </c>
      <c r="W46" s="82">
        <v>-1.77</v>
      </c>
    </row>
    <row r="47" spans="1:23" x14ac:dyDescent="0.25">
      <c r="A47" s="50" t="s">
        <v>20</v>
      </c>
      <c r="B47" s="51" t="s">
        <v>13</v>
      </c>
      <c r="C47" s="52">
        <v>44</v>
      </c>
      <c r="D47" s="52" t="s">
        <v>28</v>
      </c>
      <c r="E47" s="56" t="s">
        <v>24</v>
      </c>
      <c r="F47" s="59">
        <v>62.1</v>
      </c>
      <c r="G47" s="60">
        <v>66.517045716658203</v>
      </c>
      <c r="H47" s="60">
        <f t="shared" si="8"/>
        <v>4.9887784287493648</v>
      </c>
      <c r="I47" s="76">
        <v>4</v>
      </c>
      <c r="J47" s="76">
        <f t="shared" ref="J47:J70" si="12">((F47-G47)/G47)*100</f>
        <v>-6.6404718806566274</v>
      </c>
      <c r="K47" s="79">
        <f t="shared" si="11"/>
        <v>-0.88539625075421691</v>
      </c>
      <c r="M47" s="50" t="s">
        <v>20</v>
      </c>
      <c r="N47" s="51" t="s">
        <v>13</v>
      </c>
      <c r="O47" s="52">
        <v>44</v>
      </c>
      <c r="P47" s="52" t="s">
        <v>28</v>
      </c>
      <c r="Q47" s="56" t="s">
        <v>24</v>
      </c>
      <c r="R47" s="60">
        <f t="shared" si="7"/>
        <v>62.1</v>
      </c>
      <c r="S47" s="60" t="s">
        <v>109</v>
      </c>
      <c r="T47" s="60" t="s">
        <v>110</v>
      </c>
      <c r="U47" s="56">
        <v>1</v>
      </c>
      <c r="V47" s="86">
        <v>-7</v>
      </c>
      <c r="W47" s="82">
        <v>-1.71</v>
      </c>
    </row>
    <row r="48" spans="1:23" x14ac:dyDescent="0.25">
      <c r="A48" s="50" t="s">
        <v>17</v>
      </c>
      <c r="B48" s="51" t="s">
        <v>13</v>
      </c>
      <c r="C48" s="52">
        <v>45</v>
      </c>
      <c r="D48" s="52" t="s">
        <v>28</v>
      </c>
      <c r="E48" s="56" t="s">
        <v>24</v>
      </c>
      <c r="F48" s="59">
        <v>103</v>
      </c>
      <c r="G48" s="60">
        <v>107.47995764051167</v>
      </c>
      <c r="H48" s="60">
        <f t="shared" si="8"/>
        <v>8.0609968230383746</v>
      </c>
      <c r="I48" s="76">
        <v>4</v>
      </c>
      <c r="J48" s="76">
        <f t="shared" si="12"/>
        <v>-4.168179573996289</v>
      </c>
      <c r="K48" s="79">
        <f t="shared" si="11"/>
        <v>-0.55575727653283857</v>
      </c>
      <c r="M48" s="50" t="s">
        <v>17</v>
      </c>
      <c r="N48" s="51" t="s">
        <v>13</v>
      </c>
      <c r="O48" s="52">
        <v>45</v>
      </c>
      <c r="P48" s="52" t="s">
        <v>28</v>
      </c>
      <c r="Q48" s="56" t="s">
        <v>24</v>
      </c>
      <c r="R48" s="60">
        <f t="shared" si="7"/>
        <v>103</v>
      </c>
      <c r="S48" s="60" t="s">
        <v>111</v>
      </c>
      <c r="T48" s="60" t="s">
        <v>112</v>
      </c>
      <c r="U48" s="56">
        <v>1</v>
      </c>
      <c r="V48" s="86">
        <v>-5</v>
      </c>
      <c r="W48" s="107">
        <v>-2.11</v>
      </c>
    </row>
    <row r="49" spans="1:23" x14ac:dyDescent="0.25">
      <c r="A49" s="50" t="s">
        <v>22</v>
      </c>
      <c r="B49" s="51" t="s">
        <v>13</v>
      </c>
      <c r="C49" s="52">
        <v>46</v>
      </c>
      <c r="D49" s="52" t="s">
        <v>26</v>
      </c>
      <c r="E49" s="56" t="s">
        <v>24</v>
      </c>
      <c r="F49" s="59">
        <v>73.3</v>
      </c>
      <c r="G49" s="60">
        <v>80.073846799559817</v>
      </c>
      <c r="H49" s="60">
        <f t="shared" si="8"/>
        <v>6.0055385099669865</v>
      </c>
      <c r="I49" s="76">
        <v>4</v>
      </c>
      <c r="J49" s="76">
        <f t="shared" si="12"/>
        <v>-8.4594996622505931</v>
      </c>
      <c r="K49" s="79">
        <f t="shared" si="11"/>
        <v>-1.127933288300079</v>
      </c>
      <c r="M49" s="50" t="s">
        <v>22</v>
      </c>
      <c r="N49" s="51" t="s">
        <v>13</v>
      </c>
      <c r="O49" s="52">
        <v>46</v>
      </c>
      <c r="P49" s="52" t="s">
        <v>26</v>
      </c>
      <c r="Q49" s="56" t="s">
        <v>24</v>
      </c>
      <c r="R49" s="60">
        <f t="shared" si="7"/>
        <v>73.3</v>
      </c>
      <c r="S49" s="60" t="s">
        <v>113</v>
      </c>
      <c r="T49" s="60" t="s">
        <v>114</v>
      </c>
      <c r="U49" s="56">
        <v>1</v>
      </c>
      <c r="V49" s="86">
        <v>-5</v>
      </c>
      <c r="W49" s="82">
        <v>-0.71</v>
      </c>
    </row>
    <row r="50" spans="1:23" x14ac:dyDescent="0.25">
      <c r="A50" s="50" t="s">
        <v>16</v>
      </c>
      <c r="B50" s="51" t="s">
        <v>13</v>
      </c>
      <c r="C50" s="52">
        <v>47</v>
      </c>
      <c r="D50" s="52" t="s">
        <v>26</v>
      </c>
      <c r="E50" s="56" t="s">
        <v>24</v>
      </c>
      <c r="F50" s="59">
        <v>65.599999999999994</v>
      </c>
      <c r="G50" s="60">
        <v>68.030851431402255</v>
      </c>
      <c r="H50" s="60">
        <f t="shared" si="8"/>
        <v>5.1023138573551687</v>
      </c>
      <c r="I50" s="76">
        <v>4</v>
      </c>
      <c r="J50" s="76">
        <f t="shared" si="12"/>
        <v>-3.5731603827615879</v>
      </c>
      <c r="K50" s="79">
        <f t="shared" si="11"/>
        <v>-0.4764213843682118</v>
      </c>
      <c r="M50" s="50" t="s">
        <v>16</v>
      </c>
      <c r="N50" s="51" t="s">
        <v>13</v>
      </c>
      <c r="O50" s="52">
        <v>47</v>
      </c>
      <c r="P50" s="52" t="s">
        <v>26</v>
      </c>
      <c r="Q50" s="56" t="s">
        <v>24</v>
      </c>
      <c r="R50" s="60">
        <f t="shared" si="7"/>
        <v>65.599999999999994</v>
      </c>
      <c r="S50" s="60" t="s">
        <v>115</v>
      </c>
      <c r="T50" s="60" t="s">
        <v>116</v>
      </c>
      <c r="U50" s="56">
        <v>1</v>
      </c>
      <c r="V50" s="86">
        <v>-4</v>
      </c>
      <c r="W50" s="82">
        <v>-0.68</v>
      </c>
    </row>
    <row r="51" spans="1:23" x14ac:dyDescent="0.25">
      <c r="A51" s="50" t="s">
        <v>27</v>
      </c>
      <c r="B51" s="51" t="s">
        <v>13</v>
      </c>
      <c r="C51" s="52">
        <v>48</v>
      </c>
      <c r="D51" s="52" t="s">
        <v>26</v>
      </c>
      <c r="E51" s="56" t="s">
        <v>24</v>
      </c>
      <c r="F51" s="59">
        <v>56.5</v>
      </c>
      <c r="G51" s="60">
        <v>60.124128439580467</v>
      </c>
      <c r="H51" s="60">
        <f t="shared" si="8"/>
        <v>4.5093096329685345</v>
      </c>
      <c r="I51" s="76">
        <v>4</v>
      </c>
      <c r="J51" s="76">
        <f t="shared" si="12"/>
        <v>-6.0277438253801909</v>
      </c>
      <c r="K51" s="79">
        <f t="shared" si="11"/>
        <v>-0.80369917671735891</v>
      </c>
      <c r="M51" s="50" t="s">
        <v>27</v>
      </c>
      <c r="N51" s="51" t="s">
        <v>13</v>
      </c>
      <c r="O51" s="52">
        <v>48</v>
      </c>
      <c r="P51" s="52" t="s">
        <v>26</v>
      </c>
      <c r="Q51" s="56" t="s">
        <v>24</v>
      </c>
      <c r="R51" s="60">
        <f t="shared" si="7"/>
        <v>56.5</v>
      </c>
      <c r="S51" s="60" t="s">
        <v>117</v>
      </c>
      <c r="T51" s="60" t="s">
        <v>118</v>
      </c>
      <c r="U51" s="56">
        <v>1</v>
      </c>
      <c r="V51" s="86">
        <v>-2</v>
      </c>
      <c r="W51" s="82">
        <v>-0.31</v>
      </c>
    </row>
    <row r="52" spans="1:23" x14ac:dyDescent="0.25">
      <c r="A52" s="50" t="s">
        <v>25</v>
      </c>
      <c r="B52" s="51" t="s">
        <v>13</v>
      </c>
      <c r="C52" s="52">
        <v>49</v>
      </c>
      <c r="D52" s="52" t="s">
        <v>26</v>
      </c>
      <c r="E52" s="56" t="s">
        <v>24</v>
      </c>
      <c r="F52" s="59">
        <v>84.1</v>
      </c>
      <c r="G52" s="60">
        <v>88.384367958138668</v>
      </c>
      <c r="H52" s="60">
        <f t="shared" si="8"/>
        <v>6.6288275968603996</v>
      </c>
      <c r="I52" s="76">
        <v>4</v>
      </c>
      <c r="J52" s="76">
        <f t="shared" si="12"/>
        <v>-4.8474272737548691</v>
      </c>
      <c r="K52" s="79">
        <f t="shared" si="11"/>
        <v>-0.64632363650064939</v>
      </c>
      <c r="M52" s="50" t="s">
        <v>25</v>
      </c>
      <c r="N52" s="51" t="s">
        <v>13</v>
      </c>
      <c r="O52" s="52">
        <v>49</v>
      </c>
      <c r="P52" s="52" t="s">
        <v>26</v>
      </c>
      <c r="Q52" s="56" t="s">
        <v>24</v>
      </c>
      <c r="R52" s="60">
        <f t="shared" si="7"/>
        <v>84.1</v>
      </c>
      <c r="S52" s="60" t="s">
        <v>119</v>
      </c>
      <c r="T52" s="60" t="s">
        <v>120</v>
      </c>
      <c r="U52" s="56">
        <v>1</v>
      </c>
      <c r="V52" s="86">
        <v>-5</v>
      </c>
      <c r="W52" s="82">
        <v>-0.86</v>
      </c>
    </row>
    <row r="53" spans="1:23" x14ac:dyDescent="0.25">
      <c r="A53" s="50" t="s">
        <v>20</v>
      </c>
      <c r="B53" s="51" t="s">
        <v>13</v>
      </c>
      <c r="C53" s="52">
        <v>50</v>
      </c>
      <c r="D53" s="52" t="s">
        <v>26</v>
      </c>
      <c r="E53" s="56" t="s">
        <v>24</v>
      </c>
      <c r="F53" s="59">
        <v>84.1</v>
      </c>
      <c r="G53" s="60">
        <v>88.384367958138654</v>
      </c>
      <c r="H53" s="60">
        <f t="shared" si="8"/>
        <v>6.6288275968603987</v>
      </c>
      <c r="I53" s="56">
        <v>4</v>
      </c>
      <c r="J53" s="76">
        <f t="shared" si="12"/>
        <v>-4.847427273754854</v>
      </c>
      <c r="K53" s="79">
        <f t="shared" si="11"/>
        <v>-0.64632363650064728</v>
      </c>
      <c r="M53" s="50" t="s">
        <v>20</v>
      </c>
      <c r="N53" s="51" t="s">
        <v>13</v>
      </c>
      <c r="O53" s="52">
        <v>50</v>
      </c>
      <c r="P53" s="52" t="s">
        <v>26</v>
      </c>
      <c r="Q53" s="56" t="s">
        <v>24</v>
      </c>
      <c r="R53" s="60">
        <f t="shared" si="7"/>
        <v>84.1</v>
      </c>
      <c r="S53" s="60" t="s">
        <v>121</v>
      </c>
      <c r="T53" s="60" t="s">
        <v>122</v>
      </c>
      <c r="U53" s="56">
        <v>1</v>
      </c>
      <c r="V53" s="86">
        <v>-4</v>
      </c>
      <c r="W53" s="82">
        <v>-0.73</v>
      </c>
    </row>
    <row r="54" spans="1:23" x14ac:dyDescent="0.25">
      <c r="A54" s="50" t="s">
        <v>12</v>
      </c>
      <c r="B54" s="51" t="s">
        <v>13</v>
      </c>
      <c r="C54" s="52">
        <v>51</v>
      </c>
      <c r="D54" s="52" t="s">
        <v>23</v>
      </c>
      <c r="E54" s="56" t="s">
        <v>24</v>
      </c>
      <c r="F54" s="59">
        <v>63.3</v>
      </c>
      <c r="G54" s="60">
        <v>62.252210907113707</v>
      </c>
      <c r="H54" s="60">
        <f t="shared" si="8"/>
        <v>4.6689158180335282</v>
      </c>
      <c r="I54" s="56">
        <v>4</v>
      </c>
      <c r="J54" s="76">
        <f t="shared" si="12"/>
        <v>1.6831355507191428</v>
      </c>
      <c r="K54" s="79">
        <f t="shared" si="11"/>
        <v>0.22441807342921902</v>
      </c>
      <c r="M54" s="50" t="s">
        <v>12</v>
      </c>
      <c r="N54" s="51" t="s">
        <v>13</v>
      </c>
      <c r="O54" s="52">
        <v>51</v>
      </c>
      <c r="P54" s="52" t="s">
        <v>23</v>
      </c>
      <c r="Q54" s="56" t="s">
        <v>24</v>
      </c>
      <c r="R54" s="60">
        <f t="shared" si="7"/>
        <v>63.3</v>
      </c>
      <c r="S54" s="60" t="s">
        <v>123</v>
      </c>
      <c r="T54" s="60" t="s">
        <v>124</v>
      </c>
      <c r="U54" s="56">
        <v>1</v>
      </c>
      <c r="V54" s="86">
        <v>3</v>
      </c>
      <c r="W54" s="82">
        <v>0.28000000000000003</v>
      </c>
    </row>
    <row r="55" spans="1:23" x14ac:dyDescent="0.25">
      <c r="A55" s="50" t="s">
        <v>27</v>
      </c>
      <c r="B55" s="51" t="s">
        <v>13</v>
      </c>
      <c r="C55" s="52">
        <v>52</v>
      </c>
      <c r="D55" s="52" t="s">
        <v>23</v>
      </c>
      <c r="E55" s="56" t="s">
        <v>24</v>
      </c>
      <c r="F55" s="59">
        <v>143</v>
      </c>
      <c r="G55" s="60">
        <v>145.03797572555598</v>
      </c>
      <c r="H55" s="60">
        <f t="shared" si="8"/>
        <v>10.877848179416699</v>
      </c>
      <c r="I55" s="56">
        <v>4</v>
      </c>
      <c r="J55" s="76">
        <f t="shared" si="12"/>
        <v>-1.4051324939974914</v>
      </c>
      <c r="K55" s="79">
        <f t="shared" si="11"/>
        <v>-0.18735099919966552</v>
      </c>
      <c r="M55" s="50" t="s">
        <v>27</v>
      </c>
      <c r="N55" s="51" t="s">
        <v>13</v>
      </c>
      <c r="O55" s="52">
        <v>52</v>
      </c>
      <c r="P55" s="52" t="s">
        <v>23</v>
      </c>
      <c r="Q55" s="56" t="s">
        <v>24</v>
      </c>
      <c r="R55" s="60">
        <f t="shared" si="7"/>
        <v>143</v>
      </c>
      <c r="S55" s="60" t="s">
        <v>125</v>
      </c>
      <c r="T55" s="60" t="s">
        <v>126</v>
      </c>
      <c r="U55" s="56">
        <v>1</v>
      </c>
      <c r="V55" s="86">
        <v>1</v>
      </c>
      <c r="W55" s="82">
        <v>0.23</v>
      </c>
    </row>
    <row r="56" spans="1:23" x14ac:dyDescent="0.25">
      <c r="A56" s="50" t="s">
        <v>21</v>
      </c>
      <c r="B56" s="51" t="s">
        <v>13</v>
      </c>
      <c r="C56" s="52">
        <v>53</v>
      </c>
      <c r="D56" s="52" t="s">
        <v>23</v>
      </c>
      <c r="E56" s="56" t="s">
        <v>24</v>
      </c>
      <c r="F56" s="59">
        <v>176</v>
      </c>
      <c r="G56" s="60">
        <v>178.57792066385051</v>
      </c>
      <c r="H56" s="60">
        <f t="shared" si="8"/>
        <v>13.393344049788787</v>
      </c>
      <c r="I56" s="56">
        <v>4</v>
      </c>
      <c r="J56" s="76">
        <f t="shared" si="12"/>
        <v>-1.4435830892572117</v>
      </c>
      <c r="K56" s="79">
        <f t="shared" si="11"/>
        <v>-0.19247774523429492</v>
      </c>
      <c r="M56" s="50" t="s">
        <v>21</v>
      </c>
      <c r="N56" s="51" t="s">
        <v>13</v>
      </c>
      <c r="O56" s="52">
        <v>53</v>
      </c>
      <c r="P56" s="52" t="s">
        <v>23</v>
      </c>
      <c r="Q56" s="56" t="s">
        <v>24</v>
      </c>
      <c r="R56" s="60">
        <f t="shared" si="7"/>
        <v>176</v>
      </c>
      <c r="S56" s="60" t="s">
        <v>127</v>
      </c>
      <c r="T56" s="60" t="s">
        <v>128</v>
      </c>
      <c r="U56" s="56">
        <v>1</v>
      </c>
      <c r="V56" s="86">
        <v>1</v>
      </c>
      <c r="W56" s="82">
        <v>0.21</v>
      </c>
    </row>
    <row r="57" spans="1:23" x14ac:dyDescent="0.25">
      <c r="A57" s="50" t="s">
        <v>25</v>
      </c>
      <c r="B57" s="51" t="s">
        <v>13</v>
      </c>
      <c r="C57" s="52">
        <v>54</v>
      </c>
      <c r="D57" s="52" t="s">
        <v>23</v>
      </c>
      <c r="E57" s="56" t="s">
        <v>24</v>
      </c>
      <c r="F57" s="59">
        <v>71.5</v>
      </c>
      <c r="G57" s="60">
        <v>71.084104320942913</v>
      </c>
      <c r="H57" s="60">
        <f t="shared" si="8"/>
        <v>5.3313078240707181</v>
      </c>
      <c r="I57" s="56">
        <v>4</v>
      </c>
      <c r="J57" s="76">
        <f t="shared" si="12"/>
        <v>0.58507550039503708</v>
      </c>
      <c r="K57" s="79">
        <f t="shared" si="11"/>
        <v>7.8010066719338286E-2</v>
      </c>
      <c r="M57" s="50" t="s">
        <v>25</v>
      </c>
      <c r="N57" s="51" t="s">
        <v>13</v>
      </c>
      <c r="O57" s="52">
        <v>54</v>
      </c>
      <c r="P57" s="52" t="s">
        <v>23</v>
      </c>
      <c r="Q57" s="56" t="s">
        <v>24</v>
      </c>
      <c r="R57" s="60">
        <f t="shared" si="7"/>
        <v>71.5</v>
      </c>
      <c r="S57" s="60" t="s">
        <v>129</v>
      </c>
      <c r="T57" s="60" t="s">
        <v>130</v>
      </c>
      <c r="U57" s="56">
        <v>1</v>
      </c>
      <c r="V57" s="86">
        <v>2</v>
      </c>
      <c r="W57" s="82">
        <v>0.45</v>
      </c>
    </row>
    <row r="58" spans="1:23" x14ac:dyDescent="0.25">
      <c r="A58" s="50" t="s">
        <v>20</v>
      </c>
      <c r="B58" s="51" t="s">
        <v>13</v>
      </c>
      <c r="C58" s="52">
        <v>55</v>
      </c>
      <c r="D58" s="52" t="s">
        <v>23</v>
      </c>
      <c r="E58" s="56" t="s">
        <v>24</v>
      </c>
      <c r="F58" s="59">
        <v>70.3</v>
      </c>
      <c r="G58" s="60">
        <v>71.084104320942913</v>
      </c>
      <c r="H58" s="60">
        <f t="shared" si="8"/>
        <v>5.3313078240707181</v>
      </c>
      <c r="I58" s="56">
        <v>4</v>
      </c>
      <c r="J58" s="76">
        <f t="shared" si="12"/>
        <v>-1.1030656268843242</v>
      </c>
      <c r="K58" s="79">
        <f t="shared" si="11"/>
        <v>-0.1470754169179099</v>
      </c>
      <c r="M58" s="50" t="s">
        <v>20</v>
      </c>
      <c r="N58" s="51" t="s">
        <v>13</v>
      </c>
      <c r="O58" s="52">
        <v>55</v>
      </c>
      <c r="P58" s="52" t="s">
        <v>23</v>
      </c>
      <c r="Q58" s="56" t="s">
        <v>24</v>
      </c>
      <c r="R58" s="60">
        <f t="shared" si="7"/>
        <v>70.3</v>
      </c>
      <c r="S58" s="60" t="s">
        <v>131</v>
      </c>
      <c r="T58" s="60" t="s">
        <v>132</v>
      </c>
      <c r="U58" s="56">
        <v>1</v>
      </c>
      <c r="V58" s="86">
        <v>1</v>
      </c>
      <c r="W58" s="82">
        <v>0.2</v>
      </c>
    </row>
    <row r="59" spans="1:23" x14ac:dyDescent="0.25">
      <c r="A59" s="50" t="s">
        <v>19</v>
      </c>
      <c r="B59" s="51" t="s">
        <v>13</v>
      </c>
      <c r="C59" s="52">
        <v>56</v>
      </c>
      <c r="D59" s="52" t="s">
        <v>23</v>
      </c>
      <c r="E59" s="56" t="s">
        <v>24</v>
      </c>
      <c r="F59" s="59">
        <v>87.5</v>
      </c>
      <c r="G59" s="60">
        <v>87.932932879484952</v>
      </c>
      <c r="H59" s="60">
        <f t="shared" si="8"/>
        <v>6.5949699659613712</v>
      </c>
      <c r="I59" s="56">
        <v>4</v>
      </c>
      <c r="J59" s="76">
        <f t="shared" si="12"/>
        <v>-0.49234440989054773</v>
      </c>
      <c r="K59" s="79">
        <f t="shared" si="11"/>
        <v>-6.5645921318739697E-2</v>
      </c>
      <c r="M59" s="50" t="s">
        <v>19</v>
      </c>
      <c r="N59" s="51" t="s">
        <v>13</v>
      </c>
      <c r="O59" s="52">
        <v>56</v>
      </c>
      <c r="P59" s="52" t="s">
        <v>23</v>
      </c>
      <c r="Q59" s="56" t="s">
        <v>24</v>
      </c>
      <c r="R59" s="60">
        <f t="shared" si="7"/>
        <v>87.5</v>
      </c>
      <c r="S59" s="60" t="s">
        <v>133</v>
      </c>
      <c r="T59" s="60" t="s">
        <v>134</v>
      </c>
      <c r="U59" s="56">
        <v>1</v>
      </c>
      <c r="V59" s="86">
        <v>2</v>
      </c>
      <c r="W59" s="82">
        <v>0.44</v>
      </c>
    </row>
    <row r="60" spans="1:23" x14ac:dyDescent="0.25">
      <c r="A60" s="50" t="s">
        <v>22</v>
      </c>
      <c r="B60" s="51" t="s">
        <v>13</v>
      </c>
      <c r="C60" s="52">
        <v>57</v>
      </c>
      <c r="D60" s="52" t="s">
        <v>18</v>
      </c>
      <c r="E60" s="56" t="s">
        <v>15</v>
      </c>
      <c r="F60" s="59">
        <v>8.9700000000000006</v>
      </c>
      <c r="G60" s="60">
        <v>8.3931705729568318</v>
      </c>
      <c r="H60" s="56" t="s">
        <v>86</v>
      </c>
      <c r="I60" s="56">
        <v>4</v>
      </c>
      <c r="J60" s="60">
        <f>((F60-G60))</f>
        <v>0.57682942704316886</v>
      </c>
      <c r="K60" s="105">
        <f t="shared" si="11"/>
        <v>3.845529513621126</v>
      </c>
      <c r="M60" s="50" t="s">
        <v>22</v>
      </c>
      <c r="N60" s="51" t="s">
        <v>13</v>
      </c>
      <c r="O60" s="52">
        <v>57</v>
      </c>
      <c r="P60" s="52" t="s">
        <v>18</v>
      </c>
      <c r="Q60" s="56" t="s">
        <v>15</v>
      </c>
      <c r="R60" s="60">
        <f t="shared" si="7"/>
        <v>8.9700000000000006</v>
      </c>
      <c r="S60" s="60">
        <v>8.5564285724774312</v>
      </c>
      <c r="T60" s="60">
        <v>5.7729249379899872E-2</v>
      </c>
      <c r="U60" s="56" t="s">
        <v>76</v>
      </c>
      <c r="V60" s="87">
        <f>(R60-S60)</f>
        <v>0.41357142752256948</v>
      </c>
      <c r="W60" s="105">
        <v>7.1639841495421637</v>
      </c>
    </row>
    <row r="61" spans="1:23" x14ac:dyDescent="0.25">
      <c r="A61" s="50" t="s">
        <v>16</v>
      </c>
      <c r="B61" s="51" t="s">
        <v>13</v>
      </c>
      <c r="C61" s="52">
        <v>58</v>
      </c>
      <c r="D61" s="52" t="s">
        <v>18</v>
      </c>
      <c r="E61" s="56" t="s">
        <v>15</v>
      </c>
      <c r="F61" s="59">
        <v>16.64</v>
      </c>
      <c r="G61" s="60">
        <v>16.459352302610128</v>
      </c>
      <c r="H61" s="56" t="s">
        <v>86</v>
      </c>
      <c r="I61" s="56">
        <v>4</v>
      </c>
      <c r="J61" s="60">
        <f t="shared" ref="J61:J68" si="13">((F61-G61))</f>
        <v>0.18064769738987252</v>
      </c>
      <c r="K61" s="79">
        <f t="shared" si="11"/>
        <v>1.2043179825991501</v>
      </c>
      <c r="M61" s="50" t="s">
        <v>16</v>
      </c>
      <c r="N61" s="51" t="s">
        <v>13</v>
      </c>
      <c r="O61" s="52">
        <v>58</v>
      </c>
      <c r="P61" s="52" t="s">
        <v>18</v>
      </c>
      <c r="Q61" s="56" t="s">
        <v>15</v>
      </c>
      <c r="R61" s="60">
        <f t="shared" si="7"/>
        <v>16.64</v>
      </c>
      <c r="S61" s="60">
        <v>16.525655268243522</v>
      </c>
      <c r="T61" s="60">
        <v>9.686232943678838E-2</v>
      </c>
      <c r="U61" s="56" t="s">
        <v>76</v>
      </c>
      <c r="V61" s="87">
        <f t="shared" ref="V61:V68" si="14">(R61-S61)</f>
        <v>0.11434473175647852</v>
      </c>
      <c r="W61" s="79">
        <v>1.1804871142511499</v>
      </c>
    </row>
    <row r="62" spans="1:23" x14ac:dyDescent="0.25">
      <c r="A62" s="50" t="s">
        <v>12</v>
      </c>
      <c r="B62" s="51" t="s">
        <v>13</v>
      </c>
      <c r="C62" s="52">
        <v>59</v>
      </c>
      <c r="D62" s="52" t="s">
        <v>18</v>
      </c>
      <c r="E62" s="56" t="s">
        <v>15</v>
      </c>
      <c r="F62" s="74">
        <v>9.06</v>
      </c>
      <c r="G62" s="60">
        <v>8.6261406782499943</v>
      </c>
      <c r="H62" s="56" t="s">
        <v>86</v>
      </c>
      <c r="I62" s="76">
        <v>4</v>
      </c>
      <c r="J62" s="60">
        <f t="shared" si="13"/>
        <v>0.43385932175000619</v>
      </c>
      <c r="K62" s="108">
        <f t="shared" si="11"/>
        <v>2.8923954783333747</v>
      </c>
      <c r="M62" s="50" t="s">
        <v>12</v>
      </c>
      <c r="N62" s="51" t="s">
        <v>13</v>
      </c>
      <c r="O62" s="52">
        <v>59</v>
      </c>
      <c r="P62" s="52" t="s">
        <v>18</v>
      </c>
      <c r="Q62" s="56" t="s">
        <v>15</v>
      </c>
      <c r="R62" s="60">
        <f t="shared" si="7"/>
        <v>9.06</v>
      </c>
      <c r="S62" s="60">
        <v>8.6207142857122658</v>
      </c>
      <c r="T62" s="88">
        <v>4.3704270423333441E-2</v>
      </c>
      <c r="U62" s="56" t="s">
        <v>76</v>
      </c>
      <c r="V62" s="87">
        <f t="shared" si="14"/>
        <v>0.43928571428773466</v>
      </c>
      <c r="W62" s="105">
        <v>10.051322445899995</v>
      </c>
    </row>
    <row r="63" spans="1:23" x14ac:dyDescent="0.25">
      <c r="A63" s="50" t="s">
        <v>27</v>
      </c>
      <c r="B63" s="51" t="s">
        <v>13</v>
      </c>
      <c r="C63" s="52">
        <v>60</v>
      </c>
      <c r="D63" s="52" t="s">
        <v>18</v>
      </c>
      <c r="E63" s="56" t="s">
        <v>15</v>
      </c>
      <c r="F63" s="74">
        <v>8.89</v>
      </c>
      <c r="G63" s="60">
        <v>8.3928099176882078</v>
      </c>
      <c r="H63" s="56" t="s">
        <v>86</v>
      </c>
      <c r="I63" s="76">
        <v>4</v>
      </c>
      <c r="J63" s="60">
        <f t="shared" si="13"/>
        <v>0.49719008231179274</v>
      </c>
      <c r="K63" s="105">
        <f t="shared" si="11"/>
        <v>3.3146005487452852</v>
      </c>
      <c r="M63" s="50" t="s">
        <v>27</v>
      </c>
      <c r="N63" s="51" t="s">
        <v>13</v>
      </c>
      <c r="O63" s="52">
        <v>60</v>
      </c>
      <c r="P63" s="52" t="s">
        <v>18</v>
      </c>
      <c r="Q63" s="56" t="s">
        <v>15</v>
      </c>
      <c r="R63" s="60">
        <f t="shared" si="7"/>
        <v>8.89</v>
      </c>
      <c r="S63" s="60">
        <v>8.4385714285760329</v>
      </c>
      <c r="T63" s="88">
        <v>4.1157852575285932E-2</v>
      </c>
      <c r="U63" s="56" t="s">
        <v>76</v>
      </c>
      <c r="V63" s="87">
        <f t="shared" si="14"/>
        <v>0.45142857142396764</v>
      </c>
      <c r="W63" s="105">
        <v>10.968224607885327</v>
      </c>
    </row>
    <row r="64" spans="1:23" x14ac:dyDescent="0.25">
      <c r="A64" s="50" t="s">
        <v>21</v>
      </c>
      <c r="B64" s="51" t="s">
        <v>13</v>
      </c>
      <c r="C64" s="52">
        <v>61</v>
      </c>
      <c r="D64" s="52" t="s">
        <v>18</v>
      </c>
      <c r="E64" s="56" t="s">
        <v>15</v>
      </c>
      <c r="F64" s="74">
        <v>6.76</v>
      </c>
      <c r="G64" s="60">
        <v>6.1778541845745085</v>
      </c>
      <c r="H64" s="56" t="s">
        <v>86</v>
      </c>
      <c r="I64" s="76">
        <v>4</v>
      </c>
      <c r="J64" s="60">
        <f t="shared" si="13"/>
        <v>0.58214581542549126</v>
      </c>
      <c r="K64" s="105">
        <f t="shared" si="11"/>
        <v>3.8809721028366084</v>
      </c>
      <c r="M64" s="50" t="s">
        <v>21</v>
      </c>
      <c r="N64" s="51" t="s">
        <v>13</v>
      </c>
      <c r="O64" s="52">
        <v>61</v>
      </c>
      <c r="P64" s="52" t="s">
        <v>18</v>
      </c>
      <c r="Q64" s="56" t="s">
        <v>15</v>
      </c>
      <c r="R64" s="60">
        <f t="shared" si="7"/>
        <v>6.76</v>
      </c>
      <c r="S64" s="60">
        <v>6.2357142856676706</v>
      </c>
      <c r="T64" s="88">
        <v>5.8212815232605193E-2</v>
      </c>
      <c r="U64" s="56" t="s">
        <v>76</v>
      </c>
      <c r="V64" s="87">
        <f t="shared" si="14"/>
        <v>0.52428571433232918</v>
      </c>
      <c r="W64" s="105">
        <v>9.0063624691127284</v>
      </c>
    </row>
    <row r="65" spans="1:23" x14ac:dyDescent="0.25">
      <c r="A65" s="50" t="s">
        <v>25</v>
      </c>
      <c r="B65" s="51" t="s">
        <v>13</v>
      </c>
      <c r="C65" s="52">
        <v>62</v>
      </c>
      <c r="D65" s="52" t="s">
        <v>18</v>
      </c>
      <c r="E65" s="56" t="s">
        <v>15</v>
      </c>
      <c r="F65" s="74">
        <v>13.47</v>
      </c>
      <c r="G65" s="60">
        <v>13.241236928029194</v>
      </c>
      <c r="H65" s="56" t="s">
        <v>86</v>
      </c>
      <c r="I65" s="76">
        <v>4</v>
      </c>
      <c r="J65" s="60">
        <f t="shared" si="13"/>
        <v>0.22876307197080692</v>
      </c>
      <c r="K65" s="79">
        <f t="shared" si="11"/>
        <v>1.5250871464720461</v>
      </c>
      <c r="M65" s="50" t="s">
        <v>25</v>
      </c>
      <c r="N65" s="51" t="s">
        <v>13</v>
      </c>
      <c r="O65" s="52">
        <v>62</v>
      </c>
      <c r="P65" s="52" t="s">
        <v>18</v>
      </c>
      <c r="Q65" s="56" t="s">
        <v>15</v>
      </c>
      <c r="R65" s="60">
        <f t="shared" si="7"/>
        <v>13.47</v>
      </c>
      <c r="S65" s="60">
        <v>13.251303155006859</v>
      </c>
      <c r="T65" s="88">
        <v>6.6823950150088074E-2</v>
      </c>
      <c r="U65" s="56" t="s">
        <v>76</v>
      </c>
      <c r="V65" s="87">
        <f t="shared" si="14"/>
        <v>0.21869684499314168</v>
      </c>
      <c r="W65" s="105">
        <v>3.2727314757948869</v>
      </c>
    </row>
    <row r="66" spans="1:23" x14ac:dyDescent="0.25">
      <c r="A66" s="50" t="s">
        <v>20</v>
      </c>
      <c r="B66" s="51" t="s">
        <v>13</v>
      </c>
      <c r="C66" s="52">
        <v>63</v>
      </c>
      <c r="D66" s="52" t="s">
        <v>18</v>
      </c>
      <c r="E66" s="56" t="s">
        <v>15</v>
      </c>
      <c r="F66" s="74">
        <v>7.72</v>
      </c>
      <c r="G66" s="60">
        <v>7.2285451553874287</v>
      </c>
      <c r="H66" s="56" t="s">
        <v>86</v>
      </c>
      <c r="I66" s="76">
        <v>4</v>
      </c>
      <c r="J66" s="60">
        <f t="shared" si="13"/>
        <v>0.49145484461257105</v>
      </c>
      <c r="K66" s="105">
        <f t="shared" si="11"/>
        <v>3.2763656307504738</v>
      </c>
      <c r="M66" s="50" t="s">
        <v>20</v>
      </c>
      <c r="N66" s="51" t="s">
        <v>13</v>
      </c>
      <c r="O66" s="52">
        <v>63</v>
      </c>
      <c r="P66" s="52" t="s">
        <v>18</v>
      </c>
      <c r="Q66" s="56" t="s">
        <v>15</v>
      </c>
      <c r="R66" s="60">
        <f t="shared" si="7"/>
        <v>7.72</v>
      </c>
      <c r="S66" s="60">
        <v>7.2257142857764416</v>
      </c>
      <c r="T66" s="88">
        <v>6.3262287849268448E-2</v>
      </c>
      <c r="U66" s="56" t="s">
        <v>76</v>
      </c>
      <c r="V66" s="87">
        <f t="shared" si="14"/>
        <v>0.49428571422355816</v>
      </c>
      <c r="W66" s="105">
        <v>7.8132759820711097</v>
      </c>
    </row>
    <row r="67" spans="1:23" x14ac:dyDescent="0.25">
      <c r="A67" s="50" t="s">
        <v>19</v>
      </c>
      <c r="B67" s="51" t="s">
        <v>13</v>
      </c>
      <c r="C67" s="52">
        <v>64</v>
      </c>
      <c r="D67" s="52" t="s">
        <v>18</v>
      </c>
      <c r="E67" s="56" t="s">
        <v>15</v>
      </c>
      <c r="F67" s="74">
        <v>16.41</v>
      </c>
      <c r="G67" s="60">
        <v>16.327260146346774</v>
      </c>
      <c r="H67" s="56" t="s">
        <v>86</v>
      </c>
      <c r="I67" s="76">
        <v>4</v>
      </c>
      <c r="J67" s="60">
        <f t="shared" si="13"/>
        <v>8.2739853653226447E-2</v>
      </c>
      <c r="K67" s="79">
        <f t="shared" si="11"/>
        <v>0.55159902435484298</v>
      </c>
      <c r="M67" s="50" t="s">
        <v>19</v>
      </c>
      <c r="N67" s="51" t="s">
        <v>13</v>
      </c>
      <c r="O67" s="52">
        <v>64</v>
      </c>
      <c r="P67" s="52" t="s">
        <v>18</v>
      </c>
      <c r="Q67" s="56" t="s">
        <v>15</v>
      </c>
      <c r="R67" s="60">
        <f t="shared" si="7"/>
        <v>16.41</v>
      </c>
      <c r="S67" s="60">
        <v>16.360262159690187</v>
      </c>
      <c r="T67" s="88">
        <v>7.077006696386122E-2</v>
      </c>
      <c r="U67" s="56" t="s">
        <v>76</v>
      </c>
      <c r="V67" s="87">
        <f t="shared" si="14"/>
        <v>4.9737840309813208E-2</v>
      </c>
      <c r="W67" s="79">
        <v>0.70280900447942019</v>
      </c>
    </row>
    <row r="68" spans="1:23" x14ac:dyDescent="0.25">
      <c r="A68" s="50" t="s">
        <v>17</v>
      </c>
      <c r="B68" s="51" t="s">
        <v>13</v>
      </c>
      <c r="C68" s="52">
        <v>65</v>
      </c>
      <c r="D68" s="52" t="s">
        <v>18</v>
      </c>
      <c r="E68" s="56" t="s">
        <v>15</v>
      </c>
      <c r="F68" s="74">
        <v>16.55</v>
      </c>
      <c r="G68" s="60">
        <v>16.465718793246658</v>
      </c>
      <c r="H68" s="56" t="s">
        <v>86</v>
      </c>
      <c r="I68" s="76">
        <v>4</v>
      </c>
      <c r="J68" s="60">
        <f t="shared" si="13"/>
        <v>8.4281206753342275E-2</v>
      </c>
      <c r="K68" s="79">
        <f t="shared" si="11"/>
        <v>0.56187471168894854</v>
      </c>
      <c r="M68" s="50" t="s">
        <v>17</v>
      </c>
      <c r="N68" s="51" t="s">
        <v>13</v>
      </c>
      <c r="O68" s="52">
        <v>65</v>
      </c>
      <c r="P68" s="52" t="s">
        <v>18</v>
      </c>
      <c r="Q68" s="56" t="s">
        <v>15</v>
      </c>
      <c r="R68" s="60">
        <f t="shared" si="7"/>
        <v>16.55</v>
      </c>
      <c r="S68" s="60">
        <v>16.504448547262811</v>
      </c>
      <c r="T68" s="88">
        <v>7.5340589457731824E-2</v>
      </c>
      <c r="U68" s="56" t="s">
        <v>76</v>
      </c>
      <c r="V68" s="87">
        <f t="shared" si="14"/>
        <v>4.5551452737189635E-2</v>
      </c>
      <c r="W68" s="79">
        <v>0.60460706592620006</v>
      </c>
    </row>
    <row r="69" spans="1:23" x14ac:dyDescent="0.25">
      <c r="A69" s="89" t="s">
        <v>25</v>
      </c>
      <c r="B69" s="90" t="s">
        <v>13</v>
      </c>
      <c r="C69" s="91">
        <v>66</v>
      </c>
      <c r="D69" s="91" t="s">
        <v>14</v>
      </c>
      <c r="E69" s="59" t="s">
        <v>15</v>
      </c>
      <c r="F69" s="59">
        <v>3.16</v>
      </c>
      <c r="G69" s="60">
        <v>3.3430998938967571</v>
      </c>
      <c r="H69" s="60">
        <f t="shared" ref="H69:H70" si="15">0.075*G69</f>
        <v>0.25073249204225678</v>
      </c>
      <c r="I69" s="76">
        <v>4</v>
      </c>
      <c r="J69" s="76">
        <f t="shared" si="12"/>
        <v>-5.4769495291190218</v>
      </c>
      <c r="K69" s="79">
        <f t="shared" si="11"/>
        <v>-0.73025993721586957</v>
      </c>
      <c r="M69" s="89" t="s">
        <v>25</v>
      </c>
      <c r="N69" s="90" t="s">
        <v>13</v>
      </c>
      <c r="O69" s="91">
        <v>66</v>
      </c>
      <c r="P69" s="91" t="s">
        <v>14</v>
      </c>
      <c r="Q69" s="59" t="s">
        <v>15</v>
      </c>
      <c r="R69" s="60">
        <f t="shared" si="7"/>
        <v>3.16</v>
      </c>
      <c r="S69" s="74">
        <v>3.3860000000000001</v>
      </c>
      <c r="T69" s="88">
        <v>9.8360000000000003E-2</v>
      </c>
      <c r="U69" s="92">
        <v>1</v>
      </c>
      <c r="V69" s="86">
        <v>-7</v>
      </c>
      <c r="W69" s="107">
        <v>-2.2999999999999998</v>
      </c>
    </row>
    <row r="70" spans="1:23" ht="15.75" thickBot="1" x14ac:dyDescent="0.3">
      <c r="A70" s="93" t="s">
        <v>20</v>
      </c>
      <c r="B70" s="94" t="s">
        <v>13</v>
      </c>
      <c r="C70" s="95">
        <v>66</v>
      </c>
      <c r="D70" s="95" t="s">
        <v>14</v>
      </c>
      <c r="E70" s="96" t="s">
        <v>15</v>
      </c>
      <c r="F70" s="96">
        <v>3.16</v>
      </c>
      <c r="G70" s="97">
        <v>3.3430998938967562</v>
      </c>
      <c r="H70" s="97">
        <f t="shared" si="15"/>
        <v>0.25073249204225673</v>
      </c>
      <c r="I70" s="98">
        <v>4</v>
      </c>
      <c r="J70" s="98">
        <f t="shared" si="12"/>
        <v>-5.4769495291189969</v>
      </c>
      <c r="K70" s="99">
        <f t="shared" si="11"/>
        <v>-0.73025993721586624</v>
      </c>
      <c r="M70" s="93" t="s">
        <v>20</v>
      </c>
      <c r="N70" s="94" t="s">
        <v>13</v>
      </c>
      <c r="O70" s="95">
        <v>66</v>
      </c>
      <c r="P70" s="95" t="s">
        <v>14</v>
      </c>
      <c r="Q70" s="96" t="s">
        <v>15</v>
      </c>
      <c r="R70" s="97">
        <f t="shared" si="7"/>
        <v>3.16</v>
      </c>
      <c r="S70" s="100">
        <v>3.3959999999999999</v>
      </c>
      <c r="T70" s="97" t="s">
        <v>135</v>
      </c>
      <c r="U70" s="101">
        <v>1</v>
      </c>
      <c r="V70" s="102">
        <v>-7</v>
      </c>
      <c r="W70" s="103">
        <v>-2</v>
      </c>
    </row>
  </sheetData>
  <sheetProtection algorithmName="SHA-512" hashValue="6Y1rsZkysnPH8FxbVYsX1Xd4A6vv/FGfsnRCYEWQRUlY4a20gm7VUHdK5DCnB5oSVMnLGmwSxRwjY747ud/Fsw==" saltValue="9uKSMzFfLc6dIM1XfbvvVw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70"/>
  <sheetViews>
    <sheetView topLeftCell="A20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644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91.37</v>
      </c>
      <c r="G14" s="67">
        <v>93.423462281575567</v>
      </c>
      <c r="H14" s="67">
        <f>G14*0.04</f>
        <v>3.7369384912630226</v>
      </c>
      <c r="I14" s="65"/>
      <c r="J14" s="68">
        <f>((F14-G14)/G14)*100</f>
        <v>-2.1980156070286578</v>
      </c>
      <c r="K14" s="69">
        <f>(F14-G14)/(G14*0.04)</f>
        <v>-0.54950390175716457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136.9</v>
      </c>
      <c r="G15" s="67">
        <v>136.19999999999999</v>
      </c>
      <c r="H15" s="67">
        <f>1</f>
        <v>1</v>
      </c>
      <c r="I15" s="65"/>
      <c r="J15" s="72">
        <f>F15-G15</f>
        <v>0.70000000000001705</v>
      </c>
      <c r="K15" s="69">
        <f>(F15-G15)/1</f>
        <v>0.70000000000001705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5.25</v>
      </c>
      <c r="G16" s="67">
        <v>5.2429394541700418</v>
      </c>
      <c r="H16" s="67">
        <f>((12.5-0.53*G16)/200)*G16</f>
        <v>0.25483941846738156</v>
      </c>
      <c r="I16" s="65"/>
      <c r="J16" s="68">
        <f t="shared" ref="J16:J30" si="0">((F16-G16)/G16)*100</f>
        <v>0.13466769722741101</v>
      </c>
      <c r="K16" s="69">
        <f>(F16-G16)/((12.5-0.53*G16)/2/100*G16)</f>
        <v>2.7705862273665127E-2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>
        <v>5.49</v>
      </c>
      <c r="G17" s="67">
        <v>5.2921998552114609</v>
      </c>
      <c r="H17" s="67">
        <f>((12.5-0.53*G17)/200)*G17</f>
        <v>0.25654293578584075</v>
      </c>
      <c r="I17" s="65"/>
      <c r="J17" s="68">
        <f t="shared" si="0"/>
        <v>3.7375788934682221</v>
      </c>
      <c r="K17" s="69">
        <f t="shared" ref="K17:K20" si="1">(F17-G17)/((12.5-0.53*G17)/2/100*G17)</f>
        <v>0.77102159988400831</v>
      </c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/>
      <c r="G18" s="67"/>
      <c r="H18" s="67"/>
      <c r="I18" s="65"/>
      <c r="J18" s="68"/>
      <c r="K18" s="73"/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13.96</v>
      </c>
      <c r="G19" s="67">
        <v>13.719932293775599</v>
      </c>
      <c r="H19" s="67">
        <f>((12.5-0.53*G19)/200)*G19</f>
        <v>0.35866893167464048</v>
      </c>
      <c r="I19" s="65"/>
      <c r="J19" s="68">
        <f t="shared" si="0"/>
        <v>1.7497732575059013</v>
      </c>
      <c r="K19" s="69">
        <f t="shared" si="1"/>
        <v>0.66932952654559486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>
        <v>14.38</v>
      </c>
      <c r="G20" s="67">
        <v>13.860682668777606</v>
      </c>
      <c r="H20" s="67">
        <f>((12.5-0.53*G20)/200)*G20</f>
        <v>0.35717857808053782</v>
      </c>
      <c r="I20" s="65"/>
      <c r="J20" s="68">
        <f t="shared" si="0"/>
        <v>3.7466937497400608</v>
      </c>
      <c r="K20" s="69">
        <f t="shared" si="1"/>
        <v>1.4539431060316754</v>
      </c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/>
      <c r="G21" s="67"/>
      <c r="H21" s="67">
        <f>((12.5-0.53*G21)/200)*G21</f>
        <v>0</v>
      </c>
      <c r="I21" s="65"/>
      <c r="J21" s="68"/>
      <c r="K21" s="73"/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>
        <v>8.9499999999999993</v>
      </c>
      <c r="G22" s="67">
        <v>9.1247028202011933</v>
      </c>
      <c r="H22" s="67">
        <f>G22*0.075</f>
        <v>0.68435271151508947</v>
      </c>
      <c r="I22" s="65"/>
      <c r="J22" s="68">
        <f t="shared" si="0"/>
        <v>-1.9146138087305062</v>
      </c>
      <c r="K22" s="69">
        <f>(F22-G22)/(G22*0.075)</f>
        <v>-0.25528184116406749</v>
      </c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>
        <v>5.88</v>
      </c>
      <c r="G23" s="74">
        <v>5.7199413624627775</v>
      </c>
      <c r="H23" s="60">
        <f t="shared" ref="H23:H25" si="2">G23*0.075</f>
        <v>0.42899560218470828</v>
      </c>
      <c r="I23" s="56"/>
      <c r="J23" s="75">
        <f t="shared" si="0"/>
        <v>2.798256614789973</v>
      </c>
      <c r="K23" s="69">
        <f>(F23-G23)/(G23*0.075)</f>
        <v>0.37310088197199642</v>
      </c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>
        <v>12.43</v>
      </c>
      <c r="G24" s="74">
        <v>12.629108197009604</v>
      </c>
      <c r="H24" s="60">
        <f t="shared" si="2"/>
        <v>0.94718311477572026</v>
      </c>
      <c r="I24" s="76"/>
      <c r="J24" s="75">
        <f t="shared" si="0"/>
        <v>-1.5765816073754921</v>
      </c>
      <c r="K24" s="69">
        <f t="shared" ref="K24:K25" si="3">(F24-G24)/(G24*0.075)</f>
        <v>-0.21021088098339893</v>
      </c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>
        <v>19.45</v>
      </c>
      <c r="G25" s="74">
        <v>18.840225381428166</v>
      </c>
      <c r="H25" s="60">
        <f t="shared" si="2"/>
        <v>1.4130169036071123</v>
      </c>
      <c r="I25" s="76"/>
      <c r="J25" s="75">
        <f t="shared" si="0"/>
        <v>3.2365569213037202</v>
      </c>
      <c r="K25" s="69">
        <f t="shared" si="3"/>
        <v>0.43154092284049611</v>
      </c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>
        <v>1</v>
      </c>
      <c r="G26" s="60">
        <v>0</v>
      </c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>
        <v>1</v>
      </c>
      <c r="G27" s="60">
        <v>0</v>
      </c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49</v>
      </c>
      <c r="B28" s="51" t="s">
        <v>44</v>
      </c>
      <c r="C28" s="52">
        <v>20</v>
      </c>
      <c r="D28" s="52" t="s">
        <v>45</v>
      </c>
      <c r="E28" s="56" t="s">
        <v>46</v>
      </c>
      <c r="F28" s="74">
        <v>85.3</v>
      </c>
      <c r="G28" s="60">
        <v>86.907497855820878</v>
      </c>
      <c r="H28" s="60">
        <f>G28*0.05</f>
        <v>4.3453748927910443</v>
      </c>
      <c r="I28" s="76"/>
      <c r="J28" s="75">
        <f t="shared" si="0"/>
        <v>-1.849665328632188</v>
      </c>
      <c r="K28" s="69">
        <f>(F28-G28)/(G28*0.05)</f>
        <v>-0.36993306572643764</v>
      </c>
      <c r="M28" s="50" t="s">
        <v>49</v>
      </c>
      <c r="N28" s="58" t="s">
        <v>44</v>
      </c>
      <c r="O28" s="56">
        <v>20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48</v>
      </c>
      <c r="B29" s="51" t="s">
        <v>44</v>
      </c>
      <c r="C29" s="52">
        <v>21</v>
      </c>
      <c r="D29" s="52" t="s">
        <v>45</v>
      </c>
      <c r="E29" s="56" t="s">
        <v>46</v>
      </c>
      <c r="F29" s="74">
        <v>113.51</v>
      </c>
      <c r="G29" s="60">
        <v>113.32788549992235</v>
      </c>
      <c r="H29" s="60">
        <f t="shared" ref="H29:H30" si="4">G29*0.05</f>
        <v>5.6663942749961178</v>
      </c>
      <c r="I29" s="76"/>
      <c r="J29" s="75">
        <f t="shared" si="0"/>
        <v>0.16069698933700161</v>
      </c>
      <c r="K29" s="69">
        <f t="shared" ref="K29:K30" si="5">(F29-G29)/(G29*0.05)</f>
        <v>3.2139397867400318E-2</v>
      </c>
      <c r="M29" s="50" t="s">
        <v>48</v>
      </c>
      <c r="N29" s="58" t="s">
        <v>44</v>
      </c>
      <c r="O29" s="56">
        <v>21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47</v>
      </c>
      <c r="B30" s="51" t="s">
        <v>44</v>
      </c>
      <c r="C30" s="52">
        <v>22</v>
      </c>
      <c r="D30" s="52" t="s">
        <v>45</v>
      </c>
      <c r="E30" s="56" t="s">
        <v>46</v>
      </c>
      <c r="F30" s="74">
        <v>201.75</v>
      </c>
      <c r="G30" s="60">
        <v>200.26211852052947</v>
      </c>
      <c r="H30" s="60">
        <f t="shared" si="4"/>
        <v>10.013105926026475</v>
      </c>
      <c r="I30" s="76"/>
      <c r="J30" s="75">
        <f t="shared" si="0"/>
        <v>0.74296701266445631</v>
      </c>
      <c r="K30" s="69">
        <f t="shared" si="5"/>
        <v>0.14859340253289124</v>
      </c>
      <c r="M30" s="50" t="s">
        <v>47</v>
      </c>
      <c r="N30" s="58" t="s">
        <v>44</v>
      </c>
      <c r="O30" s="56">
        <v>22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74</v>
      </c>
      <c r="B31" s="51" t="s">
        <v>44</v>
      </c>
      <c r="C31" s="52">
        <v>23</v>
      </c>
      <c r="D31" s="52" t="s">
        <v>45</v>
      </c>
      <c r="E31" s="56" t="s">
        <v>46</v>
      </c>
      <c r="F31" s="74">
        <v>1</v>
      </c>
      <c r="G31" s="60">
        <v>0</v>
      </c>
      <c r="H31" s="60"/>
      <c r="I31" s="76"/>
      <c r="J31" s="75"/>
      <c r="K31" s="69"/>
      <c r="M31" s="50" t="s">
        <v>74</v>
      </c>
      <c r="N31" s="58" t="s">
        <v>44</v>
      </c>
      <c r="O31" s="56">
        <v>23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x14ac:dyDescent="0.25">
      <c r="A32" s="50" t="s">
        <v>75</v>
      </c>
      <c r="B32" s="51" t="s">
        <v>44</v>
      </c>
      <c r="C32" s="52">
        <v>24</v>
      </c>
      <c r="D32" s="52" t="s">
        <v>45</v>
      </c>
      <c r="E32" s="56" t="s">
        <v>46</v>
      </c>
      <c r="F32" s="74">
        <v>1</v>
      </c>
      <c r="G32" s="60">
        <v>0</v>
      </c>
      <c r="H32" s="60"/>
      <c r="I32" s="76"/>
      <c r="J32" s="75"/>
      <c r="K32" s="69"/>
      <c r="M32" s="50" t="s">
        <v>75</v>
      </c>
      <c r="N32" s="58" t="s">
        <v>44</v>
      </c>
      <c r="O32" s="56">
        <v>24</v>
      </c>
      <c r="P32" s="52" t="s">
        <v>45</v>
      </c>
      <c r="Q32" s="56" t="s">
        <v>46</v>
      </c>
      <c r="R32" s="60"/>
      <c r="S32" s="60"/>
      <c r="T32" s="56"/>
      <c r="U32" s="56"/>
      <c r="V32" s="75"/>
      <c r="W32" s="61"/>
    </row>
    <row r="33" spans="1:23" x14ac:dyDescent="0.25">
      <c r="A33" s="62" t="s">
        <v>43</v>
      </c>
      <c r="B33" s="63" t="s">
        <v>13</v>
      </c>
      <c r="C33" s="64">
        <v>30</v>
      </c>
      <c r="D33" s="64" t="s">
        <v>30</v>
      </c>
      <c r="E33" s="65" t="s">
        <v>31</v>
      </c>
      <c r="F33" s="77">
        <v>47</v>
      </c>
      <c r="G33" s="67">
        <v>46.100202357211316</v>
      </c>
      <c r="H33" s="67">
        <f>0.075*G33</f>
        <v>3.4575151767908485</v>
      </c>
      <c r="I33" s="78">
        <v>4</v>
      </c>
      <c r="J33" s="78">
        <f>((F33-G33)/G33)*100</f>
        <v>1.9518301369189792</v>
      </c>
      <c r="K33" s="79">
        <f>(F33-G33)/H33</f>
        <v>0.26024401825586391</v>
      </c>
      <c r="M33" s="62" t="s">
        <v>43</v>
      </c>
      <c r="N33" s="80" t="s">
        <v>13</v>
      </c>
      <c r="O33" s="65">
        <v>30</v>
      </c>
      <c r="P33" s="64" t="s">
        <v>30</v>
      </c>
      <c r="Q33" s="65" t="s">
        <v>31</v>
      </c>
      <c r="R33" s="66">
        <f t="shared" ref="R33:R70" si="6">F33</f>
        <v>47</v>
      </c>
      <c r="S33" s="67" t="s">
        <v>99</v>
      </c>
      <c r="T33" s="67" t="s">
        <v>100</v>
      </c>
      <c r="U33" s="65">
        <v>1</v>
      </c>
      <c r="V33" s="78">
        <v>-1</v>
      </c>
      <c r="W33" s="82">
        <v>-0.39</v>
      </c>
    </row>
    <row r="34" spans="1:23" x14ac:dyDescent="0.25">
      <c r="A34" s="62" t="s">
        <v>42</v>
      </c>
      <c r="B34" s="63" t="s">
        <v>13</v>
      </c>
      <c r="C34" s="64">
        <v>31</v>
      </c>
      <c r="D34" s="64" t="s">
        <v>30</v>
      </c>
      <c r="E34" s="65" t="s">
        <v>31</v>
      </c>
      <c r="F34" s="77">
        <v>64</v>
      </c>
      <c r="G34" s="67">
        <v>62.172595793426893</v>
      </c>
      <c r="H34" s="67">
        <f t="shared" ref="H34:H59" si="7">0.075*G34</f>
        <v>4.6629446845070168</v>
      </c>
      <c r="I34" s="78">
        <v>4</v>
      </c>
      <c r="J34" s="78">
        <f t="shared" ref="J34:J35" si="8">((F34-G34)/G34)*100</f>
        <v>2.9392438633972984</v>
      </c>
      <c r="K34" s="79">
        <f t="shared" ref="K34:K35" si="9">(F34-G34)/H34</f>
        <v>0.39189918178630645</v>
      </c>
      <c r="M34" s="62" t="s">
        <v>42</v>
      </c>
      <c r="N34" s="80" t="s">
        <v>13</v>
      </c>
      <c r="O34" s="65">
        <v>31</v>
      </c>
      <c r="P34" s="64" t="s">
        <v>30</v>
      </c>
      <c r="Q34" s="65" t="s">
        <v>31</v>
      </c>
      <c r="R34" s="66">
        <f t="shared" si="6"/>
        <v>64</v>
      </c>
      <c r="S34" s="67" t="s">
        <v>101</v>
      </c>
      <c r="T34" s="67" t="s">
        <v>102</v>
      </c>
      <c r="U34" s="65">
        <v>1</v>
      </c>
      <c r="V34" s="83">
        <v>1</v>
      </c>
      <c r="W34" s="82">
        <v>0.33</v>
      </c>
    </row>
    <row r="35" spans="1:23" x14ac:dyDescent="0.25">
      <c r="A35" s="62" t="s">
        <v>41</v>
      </c>
      <c r="B35" s="63" t="s">
        <v>13</v>
      </c>
      <c r="C35" s="64">
        <v>32</v>
      </c>
      <c r="D35" s="64" t="s">
        <v>30</v>
      </c>
      <c r="E35" s="65" t="s">
        <v>31</v>
      </c>
      <c r="F35" s="84">
        <v>80</v>
      </c>
      <c r="G35" s="67">
        <v>84.056310582884961</v>
      </c>
      <c r="H35" s="67">
        <f t="shared" si="7"/>
        <v>6.3042232937163716</v>
      </c>
      <c r="I35" s="78">
        <v>4</v>
      </c>
      <c r="J35" s="78">
        <f t="shared" si="8"/>
        <v>-4.8257061900012577</v>
      </c>
      <c r="K35" s="79">
        <f t="shared" si="9"/>
        <v>-0.64342749200016769</v>
      </c>
      <c r="M35" s="62" t="s">
        <v>41</v>
      </c>
      <c r="N35" s="80" t="s">
        <v>13</v>
      </c>
      <c r="O35" s="65">
        <v>32</v>
      </c>
      <c r="P35" s="64" t="s">
        <v>30</v>
      </c>
      <c r="Q35" s="65" t="s">
        <v>31</v>
      </c>
      <c r="R35" s="66">
        <f t="shared" si="6"/>
        <v>80</v>
      </c>
      <c r="S35" s="67" t="s">
        <v>103</v>
      </c>
      <c r="T35" s="67" t="s">
        <v>104</v>
      </c>
      <c r="U35" s="65">
        <v>1</v>
      </c>
      <c r="V35" s="83">
        <v>-7</v>
      </c>
      <c r="W35" s="107">
        <v>-2.2799999999999998</v>
      </c>
    </row>
    <row r="36" spans="1:23" x14ac:dyDescent="0.25">
      <c r="A36" s="62" t="s">
        <v>40</v>
      </c>
      <c r="B36" s="63" t="s">
        <v>13</v>
      </c>
      <c r="C36" s="64">
        <v>33</v>
      </c>
      <c r="D36" s="64" t="s">
        <v>30</v>
      </c>
      <c r="E36" s="65" t="s">
        <v>31</v>
      </c>
      <c r="F36" s="77">
        <v>4</v>
      </c>
      <c r="G36" s="67">
        <v>9.590381658567896</v>
      </c>
      <c r="H36" s="67">
        <f t="shared" si="7"/>
        <v>0.71927862439259216</v>
      </c>
      <c r="I36" s="78"/>
      <c r="J36" s="78"/>
      <c r="K36" s="73"/>
      <c r="M36" s="62" t="s">
        <v>40</v>
      </c>
      <c r="N36" s="80" t="s">
        <v>13</v>
      </c>
      <c r="O36" s="65">
        <v>33</v>
      </c>
      <c r="P36" s="64" t="s">
        <v>30</v>
      </c>
      <c r="Q36" s="65" t="s">
        <v>31</v>
      </c>
      <c r="R36" s="66">
        <f t="shared" si="6"/>
        <v>4</v>
      </c>
      <c r="S36" s="67"/>
      <c r="T36" s="67"/>
      <c r="U36" s="65"/>
      <c r="V36" s="78"/>
      <c r="W36" s="73"/>
    </row>
    <row r="37" spans="1:23" x14ac:dyDescent="0.25">
      <c r="A37" s="62" t="s">
        <v>39</v>
      </c>
      <c r="B37" s="63" t="s">
        <v>13</v>
      </c>
      <c r="C37" s="64">
        <v>34</v>
      </c>
      <c r="D37" s="64" t="s">
        <v>30</v>
      </c>
      <c r="E37" s="65" t="s">
        <v>31</v>
      </c>
      <c r="F37" s="77">
        <v>7</v>
      </c>
      <c r="G37" s="67">
        <v>8.3993315730561271</v>
      </c>
      <c r="H37" s="67">
        <f t="shared" si="7"/>
        <v>0.62994986797920949</v>
      </c>
      <c r="I37" s="78"/>
      <c r="J37" s="78"/>
      <c r="K37" s="73"/>
      <c r="M37" s="62" t="s">
        <v>39</v>
      </c>
      <c r="N37" s="80" t="s">
        <v>13</v>
      </c>
      <c r="O37" s="65">
        <v>34</v>
      </c>
      <c r="P37" s="64" t="s">
        <v>30</v>
      </c>
      <c r="Q37" s="65" t="s">
        <v>31</v>
      </c>
      <c r="R37" s="66">
        <f t="shared" si="6"/>
        <v>7</v>
      </c>
      <c r="S37" s="67"/>
      <c r="T37" s="67"/>
      <c r="U37" s="65"/>
      <c r="V37" s="78"/>
      <c r="W37" s="73"/>
    </row>
    <row r="38" spans="1:23" x14ac:dyDescent="0.25">
      <c r="A38" s="62" t="s">
        <v>38</v>
      </c>
      <c r="B38" s="63" t="s">
        <v>13</v>
      </c>
      <c r="C38" s="64">
        <v>35</v>
      </c>
      <c r="D38" s="64" t="s">
        <v>30</v>
      </c>
      <c r="E38" s="65" t="s">
        <v>31</v>
      </c>
      <c r="F38" s="77">
        <v>7</v>
      </c>
      <c r="G38" s="67">
        <v>11.646206484472922</v>
      </c>
      <c r="H38" s="67">
        <f t="shared" si="7"/>
        <v>0.87346548633546905</v>
      </c>
      <c r="I38" s="78"/>
      <c r="J38" s="78"/>
      <c r="K38" s="73"/>
      <c r="M38" s="62" t="s">
        <v>38</v>
      </c>
      <c r="N38" s="80" t="s">
        <v>13</v>
      </c>
      <c r="O38" s="65">
        <v>35</v>
      </c>
      <c r="P38" s="64" t="s">
        <v>30</v>
      </c>
      <c r="Q38" s="65" t="s">
        <v>31</v>
      </c>
      <c r="R38" s="66">
        <f t="shared" si="6"/>
        <v>7</v>
      </c>
      <c r="S38" s="67"/>
      <c r="T38" s="67"/>
      <c r="U38" s="65"/>
      <c r="V38" s="78"/>
      <c r="W38" s="73"/>
    </row>
    <row r="39" spans="1:23" x14ac:dyDescent="0.25">
      <c r="A39" s="62" t="s">
        <v>37</v>
      </c>
      <c r="B39" s="63" t="s">
        <v>13</v>
      </c>
      <c r="C39" s="64">
        <v>36</v>
      </c>
      <c r="D39" s="64" t="s">
        <v>30</v>
      </c>
      <c r="E39" s="65" t="s">
        <v>31</v>
      </c>
      <c r="F39" s="77">
        <v>18</v>
      </c>
      <c r="G39" s="67">
        <v>34.990773073570018</v>
      </c>
      <c r="H39" s="67">
        <f t="shared" si="7"/>
        <v>2.6243079805177514</v>
      </c>
      <c r="I39" s="78"/>
      <c r="J39" s="78"/>
      <c r="K39" s="73"/>
      <c r="M39" s="62" t="s">
        <v>37</v>
      </c>
      <c r="N39" s="80" t="s">
        <v>13</v>
      </c>
      <c r="O39" s="65">
        <v>36</v>
      </c>
      <c r="P39" s="64" t="s">
        <v>30</v>
      </c>
      <c r="Q39" s="65" t="s">
        <v>31</v>
      </c>
      <c r="R39" s="66">
        <f t="shared" si="6"/>
        <v>18</v>
      </c>
      <c r="S39" s="67"/>
      <c r="T39" s="67"/>
      <c r="U39" s="65"/>
      <c r="V39" s="78"/>
      <c r="W39" s="73"/>
    </row>
    <row r="40" spans="1:23" x14ac:dyDescent="0.25">
      <c r="A40" s="62" t="s">
        <v>36</v>
      </c>
      <c r="B40" s="63" t="s">
        <v>13</v>
      </c>
      <c r="C40" s="64">
        <v>37</v>
      </c>
      <c r="D40" s="64" t="s">
        <v>30</v>
      </c>
      <c r="E40" s="65" t="s">
        <v>31</v>
      </c>
      <c r="F40" s="77">
        <v>25</v>
      </c>
      <c r="G40" s="67">
        <v>45.177729379363036</v>
      </c>
      <c r="H40" s="67">
        <f t="shared" si="7"/>
        <v>3.3883297034522277</v>
      </c>
      <c r="I40" s="78"/>
      <c r="J40" s="78"/>
      <c r="K40" s="73"/>
      <c r="M40" s="62" t="s">
        <v>36</v>
      </c>
      <c r="N40" s="80" t="s">
        <v>13</v>
      </c>
      <c r="O40" s="65">
        <v>37</v>
      </c>
      <c r="P40" s="64" t="s">
        <v>30</v>
      </c>
      <c r="Q40" s="65" t="s">
        <v>31</v>
      </c>
      <c r="R40" s="66">
        <f t="shared" si="6"/>
        <v>25</v>
      </c>
      <c r="S40" s="67"/>
      <c r="T40" s="67"/>
      <c r="U40" s="65"/>
      <c r="V40" s="78"/>
      <c r="W40" s="73"/>
    </row>
    <row r="41" spans="1:23" x14ac:dyDescent="0.25">
      <c r="A41" s="62" t="s">
        <v>35</v>
      </c>
      <c r="B41" s="63" t="s">
        <v>13</v>
      </c>
      <c r="C41" s="64">
        <v>38</v>
      </c>
      <c r="D41" s="64" t="s">
        <v>30</v>
      </c>
      <c r="E41" s="65" t="s">
        <v>31</v>
      </c>
      <c r="F41" s="77">
        <v>33</v>
      </c>
      <c r="G41" s="67">
        <v>54.619157428201852</v>
      </c>
      <c r="H41" s="67">
        <f t="shared" si="7"/>
        <v>4.0964368071151389</v>
      </c>
      <c r="I41" s="78"/>
      <c r="J41" s="78"/>
      <c r="K41" s="73"/>
      <c r="M41" s="62" t="s">
        <v>35</v>
      </c>
      <c r="N41" s="80" t="s">
        <v>13</v>
      </c>
      <c r="O41" s="65">
        <v>38</v>
      </c>
      <c r="P41" s="64" t="s">
        <v>30</v>
      </c>
      <c r="Q41" s="65" t="s">
        <v>31</v>
      </c>
      <c r="R41" s="66">
        <f t="shared" si="6"/>
        <v>33</v>
      </c>
      <c r="S41" s="67"/>
      <c r="T41" s="67"/>
      <c r="U41" s="65"/>
      <c r="V41" s="78"/>
      <c r="W41" s="73"/>
    </row>
    <row r="42" spans="1:23" x14ac:dyDescent="0.25">
      <c r="A42" s="62" t="s">
        <v>34</v>
      </c>
      <c r="B42" s="63" t="s">
        <v>13</v>
      </c>
      <c r="C42" s="64">
        <v>39</v>
      </c>
      <c r="D42" s="64" t="s">
        <v>30</v>
      </c>
      <c r="E42" s="65" t="s">
        <v>31</v>
      </c>
      <c r="F42" s="77">
        <v>117</v>
      </c>
      <c r="G42" s="67">
        <v>124.39464245682623</v>
      </c>
      <c r="H42" s="67">
        <f t="shared" si="7"/>
        <v>9.3295981842619664</v>
      </c>
      <c r="I42" s="78"/>
      <c r="J42" s="78"/>
      <c r="K42" s="73"/>
      <c r="M42" s="62" t="s">
        <v>34</v>
      </c>
      <c r="N42" s="80" t="s">
        <v>13</v>
      </c>
      <c r="O42" s="65">
        <v>39</v>
      </c>
      <c r="P42" s="64" t="s">
        <v>30</v>
      </c>
      <c r="Q42" s="65" t="s">
        <v>31</v>
      </c>
      <c r="R42" s="66">
        <f t="shared" si="6"/>
        <v>117</v>
      </c>
      <c r="S42" s="67"/>
      <c r="T42" s="67"/>
      <c r="U42" s="65"/>
      <c r="V42" s="78"/>
      <c r="W42" s="73"/>
    </row>
    <row r="43" spans="1:23" x14ac:dyDescent="0.25">
      <c r="A43" s="62" t="s">
        <v>33</v>
      </c>
      <c r="B43" s="63" t="s">
        <v>13</v>
      </c>
      <c r="C43" s="64">
        <v>40</v>
      </c>
      <c r="D43" s="64" t="s">
        <v>30</v>
      </c>
      <c r="E43" s="65" t="s">
        <v>31</v>
      </c>
      <c r="F43" s="77">
        <v>110</v>
      </c>
      <c r="G43" s="67">
        <v>108.24893491526376</v>
      </c>
      <c r="H43" s="67">
        <f t="shared" si="7"/>
        <v>8.1186701186447809</v>
      </c>
      <c r="I43" s="78"/>
      <c r="J43" s="78"/>
      <c r="K43" s="73"/>
      <c r="M43" s="62" t="s">
        <v>33</v>
      </c>
      <c r="N43" s="80" t="s">
        <v>13</v>
      </c>
      <c r="O43" s="65">
        <v>40</v>
      </c>
      <c r="P43" s="64" t="s">
        <v>30</v>
      </c>
      <c r="Q43" s="65" t="s">
        <v>31</v>
      </c>
      <c r="R43" s="66">
        <f t="shared" si="6"/>
        <v>110</v>
      </c>
      <c r="S43" s="67"/>
      <c r="T43" s="67"/>
      <c r="U43" s="65"/>
      <c r="V43" s="78"/>
      <c r="W43" s="73"/>
    </row>
    <row r="44" spans="1:23" x14ac:dyDescent="0.25">
      <c r="A44" s="62" t="s">
        <v>32</v>
      </c>
      <c r="B44" s="63" t="s">
        <v>13</v>
      </c>
      <c r="C44" s="64">
        <v>41</v>
      </c>
      <c r="D44" s="64" t="s">
        <v>30</v>
      </c>
      <c r="E44" s="65" t="s">
        <v>31</v>
      </c>
      <c r="F44" s="77">
        <v>82</v>
      </c>
      <c r="G44" s="67">
        <v>86.05651691781199</v>
      </c>
      <c r="H44" s="67">
        <f t="shared" si="7"/>
        <v>6.4542387688358991</v>
      </c>
      <c r="I44" s="78"/>
      <c r="J44" s="78"/>
      <c r="K44" s="73"/>
      <c r="M44" s="62" t="s">
        <v>32</v>
      </c>
      <c r="N44" s="80" t="s">
        <v>13</v>
      </c>
      <c r="O44" s="65">
        <v>41</v>
      </c>
      <c r="P44" s="64" t="s">
        <v>30</v>
      </c>
      <c r="Q44" s="65" t="s">
        <v>31</v>
      </c>
      <c r="R44" s="66">
        <f t="shared" si="6"/>
        <v>82</v>
      </c>
      <c r="S44" s="67"/>
      <c r="T44" s="67"/>
      <c r="U44" s="65"/>
      <c r="V44" s="78"/>
      <c r="W44" s="73"/>
    </row>
    <row r="45" spans="1:23" x14ac:dyDescent="0.25">
      <c r="A45" s="62" t="s">
        <v>29</v>
      </c>
      <c r="B45" s="63" t="s">
        <v>13</v>
      </c>
      <c r="C45" s="64">
        <v>42</v>
      </c>
      <c r="D45" s="64" t="s">
        <v>30</v>
      </c>
      <c r="E45" s="65" t="s">
        <v>31</v>
      </c>
      <c r="F45" s="77">
        <v>48</v>
      </c>
      <c r="G45" s="67">
        <v>46.100202357211316</v>
      </c>
      <c r="H45" s="67">
        <f t="shared" si="7"/>
        <v>3.4575151767908485</v>
      </c>
      <c r="I45" s="78">
        <v>4</v>
      </c>
      <c r="J45" s="78">
        <f>((F45-G45)/G45)*100</f>
        <v>4.1210180121725744</v>
      </c>
      <c r="K45" s="79">
        <f>(F45-G45)/H45</f>
        <v>0.54946906828967657</v>
      </c>
      <c r="M45" s="62" t="s">
        <v>29</v>
      </c>
      <c r="N45" s="80" t="s">
        <v>13</v>
      </c>
      <c r="O45" s="65">
        <v>42</v>
      </c>
      <c r="P45" s="64" t="s">
        <v>30</v>
      </c>
      <c r="Q45" s="65" t="s">
        <v>31</v>
      </c>
      <c r="R45" s="66">
        <f t="shared" si="6"/>
        <v>48</v>
      </c>
      <c r="S45" s="67" t="s">
        <v>105</v>
      </c>
      <c r="T45" s="67" t="s">
        <v>106</v>
      </c>
      <c r="U45" s="65">
        <v>1</v>
      </c>
      <c r="V45" s="78">
        <v>0</v>
      </c>
      <c r="W45" s="82">
        <v>0.12</v>
      </c>
    </row>
    <row r="46" spans="1:23" x14ac:dyDescent="0.25">
      <c r="A46" s="50" t="s">
        <v>25</v>
      </c>
      <c r="B46" s="51" t="s">
        <v>13</v>
      </c>
      <c r="C46" s="52">
        <v>43</v>
      </c>
      <c r="D46" s="52" t="s">
        <v>28</v>
      </c>
      <c r="E46" s="56" t="s">
        <v>24</v>
      </c>
      <c r="F46" s="59">
        <v>66</v>
      </c>
      <c r="G46" s="60">
        <v>66.517045716658217</v>
      </c>
      <c r="H46" s="60">
        <f t="shared" si="7"/>
        <v>4.9887784287493657</v>
      </c>
      <c r="I46" s="76">
        <v>4</v>
      </c>
      <c r="J46" s="76">
        <f>((F46-G46)/G46)*100</f>
        <v>-0.7773131098766316</v>
      </c>
      <c r="K46" s="79">
        <f t="shared" ref="K46:K70" si="10">(F46-G46)/H46</f>
        <v>-0.10364174798355089</v>
      </c>
      <c r="M46" s="50" t="s">
        <v>25</v>
      </c>
      <c r="N46" s="51" t="s">
        <v>13</v>
      </c>
      <c r="O46" s="52">
        <v>43</v>
      </c>
      <c r="P46" s="52" t="s">
        <v>28</v>
      </c>
      <c r="Q46" s="56" t="s">
        <v>24</v>
      </c>
      <c r="R46" s="60">
        <f t="shared" si="6"/>
        <v>66</v>
      </c>
      <c r="S46" s="60" t="s">
        <v>107</v>
      </c>
      <c r="T46" s="60" t="s">
        <v>108</v>
      </c>
      <c r="U46" s="56">
        <v>1</v>
      </c>
      <c r="V46" s="86">
        <v>-1</v>
      </c>
      <c r="W46" s="82">
        <v>-0.26</v>
      </c>
    </row>
    <row r="47" spans="1:23" x14ac:dyDescent="0.25">
      <c r="A47" s="50" t="s">
        <v>20</v>
      </c>
      <c r="B47" s="51" t="s">
        <v>13</v>
      </c>
      <c r="C47" s="52">
        <v>44</v>
      </c>
      <c r="D47" s="52" t="s">
        <v>28</v>
      </c>
      <c r="E47" s="56" t="s">
        <v>24</v>
      </c>
      <c r="F47" s="59">
        <v>66</v>
      </c>
      <c r="G47" s="60">
        <v>66.517045716658203</v>
      </c>
      <c r="H47" s="60">
        <f t="shared" si="7"/>
        <v>4.9887784287493648</v>
      </c>
      <c r="I47" s="76">
        <v>4</v>
      </c>
      <c r="J47" s="76">
        <f t="shared" ref="J47:J70" si="11">((F47-G47)/G47)*100</f>
        <v>-0.7773131098766104</v>
      </c>
      <c r="K47" s="79">
        <f t="shared" si="10"/>
        <v>-0.10364174798354805</v>
      </c>
      <c r="M47" s="50" t="s">
        <v>20</v>
      </c>
      <c r="N47" s="51" t="s">
        <v>13</v>
      </c>
      <c r="O47" s="52">
        <v>44</v>
      </c>
      <c r="P47" s="52" t="s">
        <v>28</v>
      </c>
      <c r="Q47" s="56" t="s">
        <v>24</v>
      </c>
      <c r="R47" s="60">
        <f t="shared" si="6"/>
        <v>66</v>
      </c>
      <c r="S47" s="60" t="s">
        <v>109</v>
      </c>
      <c r="T47" s="60" t="s">
        <v>110</v>
      </c>
      <c r="U47" s="56">
        <v>1</v>
      </c>
      <c r="V47" s="86">
        <v>-1</v>
      </c>
      <c r="W47" s="82">
        <v>-0.25</v>
      </c>
    </row>
    <row r="48" spans="1:23" x14ac:dyDescent="0.25">
      <c r="A48" s="50" t="s">
        <v>17</v>
      </c>
      <c r="B48" s="51" t="s">
        <v>13</v>
      </c>
      <c r="C48" s="52">
        <v>45</v>
      </c>
      <c r="D48" s="52" t="s">
        <v>28</v>
      </c>
      <c r="E48" s="56" t="s">
        <v>24</v>
      </c>
      <c r="F48" s="59">
        <v>110</v>
      </c>
      <c r="G48" s="60">
        <v>107.47995764051167</v>
      </c>
      <c r="H48" s="60">
        <f t="shared" si="7"/>
        <v>8.0609968230383746</v>
      </c>
      <c r="I48" s="76">
        <v>4</v>
      </c>
      <c r="J48" s="76">
        <f t="shared" si="11"/>
        <v>2.3446625908777499</v>
      </c>
      <c r="K48" s="79">
        <f t="shared" si="10"/>
        <v>0.31262167878370001</v>
      </c>
      <c r="M48" s="50" t="s">
        <v>17</v>
      </c>
      <c r="N48" s="51" t="s">
        <v>13</v>
      </c>
      <c r="O48" s="52">
        <v>45</v>
      </c>
      <c r="P48" s="52" t="s">
        <v>28</v>
      </c>
      <c r="Q48" s="56" t="s">
        <v>24</v>
      </c>
      <c r="R48" s="60">
        <f t="shared" si="6"/>
        <v>110</v>
      </c>
      <c r="S48" s="60" t="s">
        <v>111</v>
      </c>
      <c r="T48" s="60" t="s">
        <v>112</v>
      </c>
      <c r="U48" s="56">
        <v>1</v>
      </c>
      <c r="V48" s="86">
        <v>1</v>
      </c>
      <c r="W48" s="82">
        <v>0.44</v>
      </c>
    </row>
    <row r="49" spans="1:23" x14ac:dyDescent="0.25">
      <c r="A49" s="50" t="s">
        <v>22</v>
      </c>
      <c r="B49" s="51" t="s">
        <v>13</v>
      </c>
      <c r="C49" s="52">
        <v>46</v>
      </c>
      <c r="D49" s="52" t="s">
        <v>26</v>
      </c>
      <c r="E49" s="56" t="s">
        <v>24</v>
      </c>
      <c r="F49" s="59">
        <v>73</v>
      </c>
      <c r="G49" s="60">
        <v>80.073846799559817</v>
      </c>
      <c r="H49" s="60">
        <f t="shared" si="7"/>
        <v>6.0055385099669865</v>
      </c>
      <c r="I49" s="76">
        <v>4</v>
      </c>
      <c r="J49" s="76">
        <f t="shared" si="11"/>
        <v>-8.8341538246151838</v>
      </c>
      <c r="K49" s="79">
        <f t="shared" si="10"/>
        <v>-1.1778871766153578</v>
      </c>
      <c r="M49" s="50" t="s">
        <v>22</v>
      </c>
      <c r="N49" s="51" t="s">
        <v>13</v>
      </c>
      <c r="O49" s="52">
        <v>46</v>
      </c>
      <c r="P49" s="52" t="s">
        <v>26</v>
      </c>
      <c r="Q49" s="56" t="s">
        <v>24</v>
      </c>
      <c r="R49" s="60">
        <f t="shared" si="6"/>
        <v>73</v>
      </c>
      <c r="S49" s="60" t="s">
        <v>113</v>
      </c>
      <c r="T49" s="60" t="s">
        <v>114</v>
      </c>
      <c r="U49" s="56">
        <v>1</v>
      </c>
      <c r="V49" s="86">
        <v>-5</v>
      </c>
      <c r="W49" s="82">
        <v>-0.77</v>
      </c>
    </row>
    <row r="50" spans="1:23" x14ac:dyDescent="0.25">
      <c r="A50" s="50" t="s">
        <v>16</v>
      </c>
      <c r="B50" s="51" t="s">
        <v>13</v>
      </c>
      <c r="C50" s="52">
        <v>47</v>
      </c>
      <c r="D50" s="52" t="s">
        <v>26</v>
      </c>
      <c r="E50" s="56" t="s">
        <v>24</v>
      </c>
      <c r="F50" s="59">
        <v>65</v>
      </c>
      <c r="G50" s="60">
        <v>68.030851431402255</v>
      </c>
      <c r="H50" s="60">
        <f t="shared" si="7"/>
        <v>5.1023138573551687</v>
      </c>
      <c r="I50" s="76">
        <v>4</v>
      </c>
      <c r="J50" s="76">
        <f t="shared" si="11"/>
        <v>-4.455113184138761</v>
      </c>
      <c r="K50" s="79">
        <f t="shared" si="10"/>
        <v>-0.59401509121850149</v>
      </c>
      <c r="M50" s="50" t="s">
        <v>16</v>
      </c>
      <c r="N50" s="51" t="s">
        <v>13</v>
      </c>
      <c r="O50" s="52">
        <v>47</v>
      </c>
      <c r="P50" s="52" t="s">
        <v>26</v>
      </c>
      <c r="Q50" s="56" t="s">
        <v>24</v>
      </c>
      <c r="R50" s="60">
        <f t="shared" si="6"/>
        <v>65</v>
      </c>
      <c r="S50" s="60" t="s">
        <v>115</v>
      </c>
      <c r="T50" s="60" t="s">
        <v>116</v>
      </c>
      <c r="U50" s="56">
        <v>1</v>
      </c>
      <c r="V50" s="86">
        <v>-5</v>
      </c>
      <c r="W50" s="82">
        <v>-0.82</v>
      </c>
    </row>
    <row r="51" spans="1:23" x14ac:dyDescent="0.25">
      <c r="A51" s="50" t="s">
        <v>27</v>
      </c>
      <c r="B51" s="51" t="s">
        <v>13</v>
      </c>
      <c r="C51" s="52">
        <v>48</v>
      </c>
      <c r="D51" s="52" t="s">
        <v>26</v>
      </c>
      <c r="E51" s="56" t="s">
        <v>24</v>
      </c>
      <c r="F51" s="59">
        <v>55</v>
      </c>
      <c r="G51" s="60">
        <v>60.124128439580467</v>
      </c>
      <c r="H51" s="60">
        <f t="shared" si="7"/>
        <v>4.5093096329685345</v>
      </c>
      <c r="I51" s="76">
        <v>4</v>
      </c>
      <c r="J51" s="76">
        <f t="shared" si="11"/>
        <v>-8.5225824848833724</v>
      </c>
      <c r="K51" s="79">
        <f t="shared" si="10"/>
        <v>-1.136344331317783</v>
      </c>
      <c r="M51" s="50" t="s">
        <v>27</v>
      </c>
      <c r="N51" s="51" t="s">
        <v>13</v>
      </c>
      <c r="O51" s="52">
        <v>48</v>
      </c>
      <c r="P51" s="52" t="s">
        <v>26</v>
      </c>
      <c r="Q51" s="56" t="s">
        <v>24</v>
      </c>
      <c r="R51" s="60">
        <f t="shared" si="6"/>
        <v>55</v>
      </c>
      <c r="S51" s="60" t="s">
        <v>117</v>
      </c>
      <c r="T51" s="60" t="s">
        <v>118</v>
      </c>
      <c r="U51" s="56">
        <v>1</v>
      </c>
      <c r="V51" s="86">
        <v>-5</v>
      </c>
      <c r="W51" s="82">
        <v>-0.64</v>
      </c>
    </row>
    <row r="52" spans="1:23" x14ac:dyDescent="0.25">
      <c r="A52" s="50" t="s">
        <v>25</v>
      </c>
      <c r="B52" s="51" t="s">
        <v>13</v>
      </c>
      <c r="C52" s="52">
        <v>49</v>
      </c>
      <c r="D52" s="52" t="s">
        <v>26</v>
      </c>
      <c r="E52" s="56" t="s">
        <v>24</v>
      </c>
      <c r="F52" s="59">
        <v>85</v>
      </c>
      <c r="G52" s="60">
        <v>88.384367958138668</v>
      </c>
      <c r="H52" s="60">
        <f t="shared" si="7"/>
        <v>6.6288275968603996</v>
      </c>
      <c r="I52" s="76">
        <v>4</v>
      </c>
      <c r="J52" s="76">
        <f t="shared" si="11"/>
        <v>-3.8291476607510506</v>
      </c>
      <c r="K52" s="79">
        <f t="shared" si="10"/>
        <v>-0.51055302143347348</v>
      </c>
      <c r="M52" s="50" t="s">
        <v>25</v>
      </c>
      <c r="N52" s="51" t="s">
        <v>13</v>
      </c>
      <c r="O52" s="52">
        <v>49</v>
      </c>
      <c r="P52" s="52" t="s">
        <v>26</v>
      </c>
      <c r="Q52" s="56" t="s">
        <v>24</v>
      </c>
      <c r="R52" s="60">
        <f t="shared" si="6"/>
        <v>85</v>
      </c>
      <c r="S52" s="60" t="s">
        <v>119</v>
      </c>
      <c r="T52" s="60" t="s">
        <v>120</v>
      </c>
      <c r="U52" s="56">
        <v>1</v>
      </c>
      <c r="V52" s="86">
        <v>-4</v>
      </c>
      <c r="W52" s="82">
        <v>-0.67</v>
      </c>
    </row>
    <row r="53" spans="1:23" x14ac:dyDescent="0.25">
      <c r="A53" s="50" t="s">
        <v>20</v>
      </c>
      <c r="B53" s="51" t="s">
        <v>13</v>
      </c>
      <c r="C53" s="52">
        <v>50</v>
      </c>
      <c r="D53" s="52" t="s">
        <v>26</v>
      </c>
      <c r="E53" s="56" t="s">
        <v>24</v>
      </c>
      <c r="F53" s="59">
        <v>84</v>
      </c>
      <c r="G53" s="60">
        <v>88.384367958138654</v>
      </c>
      <c r="H53" s="60">
        <f t="shared" si="7"/>
        <v>6.6288275968603987</v>
      </c>
      <c r="I53" s="56">
        <v>4</v>
      </c>
      <c r="J53" s="76">
        <f t="shared" si="11"/>
        <v>-4.9605694529774942</v>
      </c>
      <c r="K53" s="79">
        <f t="shared" si="10"/>
        <v>-0.66140926039699921</v>
      </c>
      <c r="M53" s="50" t="s">
        <v>20</v>
      </c>
      <c r="N53" s="51" t="s">
        <v>13</v>
      </c>
      <c r="O53" s="52">
        <v>50</v>
      </c>
      <c r="P53" s="52" t="s">
        <v>26</v>
      </c>
      <c r="Q53" s="56" t="s">
        <v>24</v>
      </c>
      <c r="R53" s="60">
        <f t="shared" si="6"/>
        <v>84</v>
      </c>
      <c r="S53" s="60" t="s">
        <v>121</v>
      </c>
      <c r="T53" s="60" t="s">
        <v>122</v>
      </c>
      <c r="U53" s="56">
        <v>1</v>
      </c>
      <c r="V53" s="86">
        <v>-4</v>
      </c>
      <c r="W53" s="82">
        <v>-0.75</v>
      </c>
    </row>
    <row r="54" spans="1:23" x14ac:dyDescent="0.25">
      <c r="A54" s="50" t="s">
        <v>12</v>
      </c>
      <c r="B54" s="51" t="s">
        <v>13</v>
      </c>
      <c r="C54" s="52">
        <v>51</v>
      </c>
      <c r="D54" s="52" t="s">
        <v>23</v>
      </c>
      <c r="E54" s="56" t="s">
        <v>24</v>
      </c>
      <c r="F54" s="59">
        <v>73</v>
      </c>
      <c r="G54" s="60">
        <v>62.252210907113707</v>
      </c>
      <c r="H54" s="60">
        <f t="shared" si="7"/>
        <v>4.6689158180335282</v>
      </c>
      <c r="I54" s="56">
        <v>4</v>
      </c>
      <c r="J54" s="76">
        <f t="shared" si="11"/>
        <v>17.264911456595541</v>
      </c>
      <c r="K54" s="108">
        <f t="shared" si="10"/>
        <v>2.3019881942127389</v>
      </c>
      <c r="M54" s="50" t="s">
        <v>12</v>
      </c>
      <c r="N54" s="51" t="s">
        <v>13</v>
      </c>
      <c r="O54" s="52">
        <v>51</v>
      </c>
      <c r="P54" s="52" t="s">
        <v>23</v>
      </c>
      <c r="Q54" s="56" t="s">
        <v>24</v>
      </c>
      <c r="R54" s="60">
        <f t="shared" si="6"/>
        <v>73</v>
      </c>
      <c r="S54" s="60" t="s">
        <v>123</v>
      </c>
      <c r="T54" s="60" t="s">
        <v>124</v>
      </c>
      <c r="U54" s="56">
        <v>1</v>
      </c>
      <c r="V54" s="86">
        <v>19</v>
      </c>
      <c r="W54" s="82">
        <v>1.75</v>
      </c>
    </row>
    <row r="55" spans="1:23" x14ac:dyDescent="0.25">
      <c r="A55" s="50" t="s">
        <v>27</v>
      </c>
      <c r="B55" s="51" t="s">
        <v>13</v>
      </c>
      <c r="C55" s="52">
        <v>52</v>
      </c>
      <c r="D55" s="52" t="s">
        <v>23</v>
      </c>
      <c r="E55" s="56" t="s">
        <v>24</v>
      </c>
      <c r="F55" s="59">
        <v>150</v>
      </c>
      <c r="G55" s="60">
        <v>145.03797572555598</v>
      </c>
      <c r="H55" s="60">
        <f t="shared" si="7"/>
        <v>10.877848179416699</v>
      </c>
      <c r="I55" s="56">
        <v>4</v>
      </c>
      <c r="J55" s="76">
        <f t="shared" si="11"/>
        <v>3.4211896916110227</v>
      </c>
      <c r="K55" s="79">
        <f t="shared" si="10"/>
        <v>0.45615862554813641</v>
      </c>
      <c r="M55" s="50" t="s">
        <v>27</v>
      </c>
      <c r="N55" s="51" t="s">
        <v>13</v>
      </c>
      <c r="O55" s="52">
        <v>52</v>
      </c>
      <c r="P55" s="52" t="s">
        <v>23</v>
      </c>
      <c r="Q55" s="56" t="s">
        <v>24</v>
      </c>
      <c r="R55" s="60">
        <f t="shared" si="6"/>
        <v>150</v>
      </c>
      <c r="S55" s="60" t="s">
        <v>125</v>
      </c>
      <c r="T55" s="60" t="s">
        <v>126</v>
      </c>
      <c r="U55" s="56">
        <v>1</v>
      </c>
      <c r="V55" s="86">
        <v>6</v>
      </c>
      <c r="W55" s="82">
        <v>1.48</v>
      </c>
    </row>
    <row r="56" spans="1:23" x14ac:dyDescent="0.25">
      <c r="A56" s="50" t="s">
        <v>21</v>
      </c>
      <c r="B56" s="51" t="s">
        <v>13</v>
      </c>
      <c r="C56" s="52">
        <v>53</v>
      </c>
      <c r="D56" s="52" t="s">
        <v>23</v>
      </c>
      <c r="E56" s="56" t="s">
        <v>24</v>
      </c>
      <c r="F56" s="59">
        <v>183</v>
      </c>
      <c r="G56" s="60">
        <v>178.57792066385051</v>
      </c>
      <c r="H56" s="60">
        <f t="shared" si="7"/>
        <v>13.393344049788787</v>
      </c>
      <c r="I56" s="56">
        <v>4</v>
      </c>
      <c r="J56" s="76">
        <f t="shared" si="11"/>
        <v>2.4762744015109672</v>
      </c>
      <c r="K56" s="79">
        <f t="shared" si="10"/>
        <v>0.3301699202014623</v>
      </c>
      <c r="M56" s="50" t="s">
        <v>21</v>
      </c>
      <c r="N56" s="51" t="s">
        <v>13</v>
      </c>
      <c r="O56" s="52">
        <v>53</v>
      </c>
      <c r="P56" s="52" t="s">
        <v>23</v>
      </c>
      <c r="Q56" s="56" t="s">
        <v>24</v>
      </c>
      <c r="R56" s="60">
        <f t="shared" si="6"/>
        <v>183</v>
      </c>
      <c r="S56" s="60" t="s">
        <v>127</v>
      </c>
      <c r="T56" s="60" t="s">
        <v>128</v>
      </c>
      <c r="U56" s="56">
        <v>1</v>
      </c>
      <c r="V56" s="86">
        <v>5</v>
      </c>
      <c r="W56" s="82">
        <v>1.56</v>
      </c>
    </row>
    <row r="57" spans="1:23" x14ac:dyDescent="0.25">
      <c r="A57" s="50" t="s">
        <v>25</v>
      </c>
      <c r="B57" s="51" t="s">
        <v>13</v>
      </c>
      <c r="C57" s="52">
        <v>54</v>
      </c>
      <c r="D57" s="52" t="s">
        <v>23</v>
      </c>
      <c r="E57" s="56" t="s">
        <v>24</v>
      </c>
      <c r="F57" s="59">
        <v>75</v>
      </c>
      <c r="G57" s="60">
        <v>71.084104320942913</v>
      </c>
      <c r="H57" s="60">
        <f t="shared" si="7"/>
        <v>5.3313078240707181</v>
      </c>
      <c r="I57" s="56">
        <v>4</v>
      </c>
      <c r="J57" s="76">
        <f t="shared" si="11"/>
        <v>5.508820454959829</v>
      </c>
      <c r="K57" s="79">
        <f t="shared" si="10"/>
        <v>0.73450939399464388</v>
      </c>
      <c r="M57" s="50" t="s">
        <v>25</v>
      </c>
      <c r="N57" s="51" t="s">
        <v>13</v>
      </c>
      <c r="O57" s="52">
        <v>54</v>
      </c>
      <c r="P57" s="52" t="s">
        <v>23</v>
      </c>
      <c r="Q57" s="56" t="s">
        <v>24</v>
      </c>
      <c r="R57" s="60">
        <f t="shared" si="6"/>
        <v>75</v>
      </c>
      <c r="S57" s="60" t="s">
        <v>129</v>
      </c>
      <c r="T57" s="60" t="s">
        <v>130</v>
      </c>
      <c r="U57" s="56">
        <v>1</v>
      </c>
      <c r="V57" s="86">
        <v>7</v>
      </c>
      <c r="W57" s="82">
        <v>1.62</v>
      </c>
    </row>
    <row r="58" spans="1:23" x14ac:dyDescent="0.25">
      <c r="A58" s="50" t="s">
        <v>20</v>
      </c>
      <c r="B58" s="51" t="s">
        <v>13</v>
      </c>
      <c r="C58" s="52">
        <v>55</v>
      </c>
      <c r="D58" s="52" t="s">
        <v>23</v>
      </c>
      <c r="E58" s="56" t="s">
        <v>24</v>
      </c>
      <c r="F58" s="59">
        <v>75</v>
      </c>
      <c r="G58" s="60">
        <v>71.084104320942913</v>
      </c>
      <c r="H58" s="60">
        <f t="shared" si="7"/>
        <v>5.3313078240707181</v>
      </c>
      <c r="I58" s="56">
        <v>4</v>
      </c>
      <c r="J58" s="76">
        <f t="shared" si="11"/>
        <v>5.508820454959829</v>
      </c>
      <c r="K58" s="79">
        <f t="shared" si="10"/>
        <v>0.73450939399464388</v>
      </c>
      <c r="M58" s="50" t="s">
        <v>20</v>
      </c>
      <c r="N58" s="51" t="s">
        <v>13</v>
      </c>
      <c r="O58" s="52">
        <v>55</v>
      </c>
      <c r="P58" s="52" t="s">
        <v>23</v>
      </c>
      <c r="Q58" s="56" t="s">
        <v>24</v>
      </c>
      <c r="R58" s="60">
        <f t="shared" si="6"/>
        <v>75</v>
      </c>
      <c r="S58" s="60" t="s">
        <v>131</v>
      </c>
      <c r="T58" s="60" t="s">
        <v>132</v>
      </c>
      <c r="U58" s="56">
        <v>1</v>
      </c>
      <c r="V58" s="86">
        <v>8</v>
      </c>
      <c r="W58" s="82">
        <v>1.9</v>
      </c>
    </row>
    <row r="59" spans="1:23" x14ac:dyDescent="0.25">
      <c r="A59" s="50" t="s">
        <v>19</v>
      </c>
      <c r="B59" s="51" t="s">
        <v>13</v>
      </c>
      <c r="C59" s="52">
        <v>56</v>
      </c>
      <c r="D59" s="52" t="s">
        <v>23</v>
      </c>
      <c r="E59" s="56" t="s">
        <v>24</v>
      </c>
      <c r="F59" s="59">
        <v>91</v>
      </c>
      <c r="G59" s="60">
        <v>87.932932879484952</v>
      </c>
      <c r="H59" s="60">
        <f t="shared" si="7"/>
        <v>6.5949699659613712</v>
      </c>
      <c r="I59" s="56">
        <v>4</v>
      </c>
      <c r="J59" s="76">
        <f t="shared" si="11"/>
        <v>3.48796181371383</v>
      </c>
      <c r="K59" s="79">
        <f t="shared" si="10"/>
        <v>0.46506157516184404</v>
      </c>
      <c r="M59" s="50" t="s">
        <v>19</v>
      </c>
      <c r="N59" s="51" t="s">
        <v>13</v>
      </c>
      <c r="O59" s="52">
        <v>56</v>
      </c>
      <c r="P59" s="52" t="s">
        <v>23</v>
      </c>
      <c r="Q59" s="56" t="s">
        <v>24</v>
      </c>
      <c r="R59" s="60">
        <f t="shared" si="6"/>
        <v>91</v>
      </c>
      <c r="S59" s="60" t="s">
        <v>133</v>
      </c>
      <c r="T59" s="60" t="s">
        <v>134</v>
      </c>
      <c r="U59" s="56">
        <v>1</v>
      </c>
      <c r="V59" s="86">
        <v>6</v>
      </c>
      <c r="W59" s="82">
        <v>1.38</v>
      </c>
    </row>
    <row r="60" spans="1:23" x14ac:dyDescent="0.25">
      <c r="A60" s="50" t="s">
        <v>22</v>
      </c>
      <c r="B60" s="51" t="s">
        <v>13</v>
      </c>
      <c r="C60" s="52">
        <v>57</v>
      </c>
      <c r="D60" s="52" t="s">
        <v>18</v>
      </c>
      <c r="E60" s="56" t="s">
        <v>15</v>
      </c>
      <c r="F60" s="59">
        <v>8.56</v>
      </c>
      <c r="G60" s="60">
        <v>8.3931705729568318</v>
      </c>
      <c r="H60" s="56" t="s">
        <v>86</v>
      </c>
      <c r="I60" s="56">
        <v>4</v>
      </c>
      <c r="J60" s="60">
        <f>((F60-G60))</f>
        <v>0.16682942704316872</v>
      </c>
      <c r="K60" s="79">
        <f t="shared" si="10"/>
        <v>1.1121961802877915</v>
      </c>
      <c r="M60" s="50" t="s">
        <v>22</v>
      </c>
      <c r="N60" s="51" t="s">
        <v>13</v>
      </c>
      <c r="O60" s="52">
        <v>57</v>
      </c>
      <c r="P60" s="52" t="s">
        <v>18</v>
      </c>
      <c r="Q60" s="56" t="s">
        <v>15</v>
      </c>
      <c r="R60" s="60">
        <f t="shared" si="6"/>
        <v>8.56</v>
      </c>
      <c r="S60" s="60">
        <v>8.5564285724774312</v>
      </c>
      <c r="T60" s="60">
        <v>5.7729249379899872E-2</v>
      </c>
      <c r="U60" s="56" t="s">
        <v>76</v>
      </c>
      <c r="V60" s="87">
        <f>(R60-S60)</f>
        <v>3.571427522569337E-3</v>
      </c>
      <c r="W60" s="79">
        <v>6.1865130084522352E-2</v>
      </c>
    </row>
    <row r="61" spans="1:23" x14ac:dyDescent="0.25">
      <c r="A61" s="50" t="s">
        <v>16</v>
      </c>
      <c r="B61" s="51" t="s">
        <v>13</v>
      </c>
      <c r="C61" s="52">
        <v>58</v>
      </c>
      <c r="D61" s="52" t="s">
        <v>18</v>
      </c>
      <c r="E61" s="56" t="s">
        <v>15</v>
      </c>
      <c r="F61" s="59">
        <v>16.52</v>
      </c>
      <c r="G61" s="60">
        <v>16.459352302610128</v>
      </c>
      <c r="H61" s="56" t="s">
        <v>86</v>
      </c>
      <c r="I61" s="56">
        <v>4</v>
      </c>
      <c r="J61" s="60">
        <f t="shared" ref="J61:J68" si="12">((F61-G61))</f>
        <v>6.0647697389871524E-2</v>
      </c>
      <c r="K61" s="79">
        <f t="shared" si="10"/>
        <v>0.40431798259914353</v>
      </c>
      <c r="M61" s="50" t="s">
        <v>16</v>
      </c>
      <c r="N61" s="51" t="s">
        <v>13</v>
      </c>
      <c r="O61" s="52">
        <v>58</v>
      </c>
      <c r="P61" s="52" t="s">
        <v>18</v>
      </c>
      <c r="Q61" s="56" t="s">
        <v>15</v>
      </c>
      <c r="R61" s="60">
        <f t="shared" si="6"/>
        <v>16.52</v>
      </c>
      <c r="S61" s="60">
        <v>16.525655268243522</v>
      </c>
      <c r="T61" s="60">
        <v>9.686232943678838E-2</v>
      </c>
      <c r="U61" s="56" t="s">
        <v>76</v>
      </c>
      <c r="V61" s="87">
        <f t="shared" ref="V61:V68" si="13">(R61-S61)</f>
        <v>-5.655268243522471E-3</v>
      </c>
      <c r="W61" s="79">
        <v>-5.8384598805390653E-2</v>
      </c>
    </row>
    <row r="62" spans="1:23" x14ac:dyDescent="0.25">
      <c r="A62" s="50" t="s">
        <v>12</v>
      </c>
      <c r="B62" s="51" t="s">
        <v>13</v>
      </c>
      <c r="C62" s="52">
        <v>59</v>
      </c>
      <c r="D62" s="52" t="s">
        <v>18</v>
      </c>
      <c r="E62" s="56" t="s">
        <v>15</v>
      </c>
      <c r="F62" s="74">
        <v>8.6199999999999992</v>
      </c>
      <c r="G62" s="60">
        <v>8.6261406782499943</v>
      </c>
      <c r="H62" s="56" t="s">
        <v>86</v>
      </c>
      <c r="I62" s="76">
        <v>4</v>
      </c>
      <c r="J62" s="60">
        <f t="shared" si="12"/>
        <v>-6.1406782499950907E-3</v>
      </c>
      <c r="K62" s="79">
        <f t="shared" si="10"/>
        <v>-4.0937854999967271E-2</v>
      </c>
      <c r="M62" s="50" t="s">
        <v>12</v>
      </c>
      <c r="N62" s="51" t="s">
        <v>13</v>
      </c>
      <c r="O62" s="52">
        <v>59</v>
      </c>
      <c r="P62" s="52" t="s">
        <v>18</v>
      </c>
      <c r="Q62" s="56" t="s">
        <v>15</v>
      </c>
      <c r="R62" s="60">
        <f t="shared" si="6"/>
        <v>8.6199999999999992</v>
      </c>
      <c r="S62" s="60">
        <v>8.6207142857122658</v>
      </c>
      <c r="T62" s="88">
        <v>4.3704270423333441E-2</v>
      </c>
      <c r="U62" s="56" t="s">
        <v>76</v>
      </c>
      <c r="V62" s="87">
        <f t="shared" si="13"/>
        <v>-7.1428571226661575E-4</v>
      </c>
      <c r="W62" s="79">
        <v>-1.6343613686896442E-2</v>
      </c>
    </row>
    <row r="63" spans="1:23" x14ac:dyDescent="0.25">
      <c r="A63" s="50" t="s">
        <v>27</v>
      </c>
      <c r="B63" s="51" t="s">
        <v>13</v>
      </c>
      <c r="C63" s="52">
        <v>60</v>
      </c>
      <c r="D63" s="52" t="s">
        <v>18</v>
      </c>
      <c r="E63" s="56" t="s">
        <v>15</v>
      </c>
      <c r="F63" s="74">
        <v>8.44</v>
      </c>
      <c r="G63" s="60">
        <v>8.3928099176882078</v>
      </c>
      <c r="H63" s="56" t="s">
        <v>86</v>
      </c>
      <c r="I63" s="76">
        <v>4</v>
      </c>
      <c r="J63" s="60">
        <f t="shared" si="12"/>
        <v>4.719008231179167E-2</v>
      </c>
      <c r="K63" s="79">
        <f t="shared" si="10"/>
        <v>0.31460054874527782</v>
      </c>
      <c r="M63" s="50" t="s">
        <v>27</v>
      </c>
      <c r="N63" s="51" t="s">
        <v>13</v>
      </c>
      <c r="O63" s="52">
        <v>60</v>
      </c>
      <c r="P63" s="52" t="s">
        <v>18</v>
      </c>
      <c r="Q63" s="56" t="s">
        <v>15</v>
      </c>
      <c r="R63" s="60">
        <f t="shared" si="6"/>
        <v>8.44</v>
      </c>
      <c r="S63" s="60">
        <v>8.4385714285760329</v>
      </c>
      <c r="T63" s="88">
        <v>4.1157852575285932E-2</v>
      </c>
      <c r="U63" s="56" t="s">
        <v>76</v>
      </c>
      <c r="V63" s="87">
        <f t="shared" si="13"/>
        <v>1.4285714239665737E-3</v>
      </c>
      <c r="W63" s="79">
        <v>3.4709571432412108E-2</v>
      </c>
    </row>
    <row r="64" spans="1:23" x14ac:dyDescent="0.25">
      <c r="A64" s="50" t="s">
        <v>21</v>
      </c>
      <c r="B64" s="51" t="s">
        <v>13</v>
      </c>
      <c r="C64" s="52">
        <v>61</v>
      </c>
      <c r="D64" s="52" t="s">
        <v>18</v>
      </c>
      <c r="E64" s="56" t="s">
        <v>15</v>
      </c>
      <c r="F64" s="74">
        <v>6.24</v>
      </c>
      <c r="G64" s="60">
        <v>6.1778541845745085</v>
      </c>
      <c r="H64" s="56" t="s">
        <v>86</v>
      </c>
      <c r="I64" s="76">
        <v>4</v>
      </c>
      <c r="J64" s="60">
        <f t="shared" si="12"/>
        <v>6.2145815425491691E-2</v>
      </c>
      <c r="K64" s="79">
        <f t="shared" si="10"/>
        <v>0.41430543616994464</v>
      </c>
      <c r="M64" s="50" t="s">
        <v>21</v>
      </c>
      <c r="N64" s="51" t="s">
        <v>13</v>
      </c>
      <c r="O64" s="52">
        <v>61</v>
      </c>
      <c r="P64" s="52" t="s">
        <v>18</v>
      </c>
      <c r="Q64" s="56" t="s">
        <v>15</v>
      </c>
      <c r="R64" s="60">
        <f t="shared" si="6"/>
        <v>6.24</v>
      </c>
      <c r="S64" s="60">
        <v>6.2357142856676706</v>
      </c>
      <c r="T64" s="88">
        <v>5.8212815232605193E-2</v>
      </c>
      <c r="U64" s="56" t="s">
        <v>76</v>
      </c>
      <c r="V64" s="87">
        <f t="shared" si="13"/>
        <v>4.2857143323296043E-3</v>
      </c>
      <c r="W64" s="79">
        <v>7.3621492367356961E-2</v>
      </c>
    </row>
    <row r="65" spans="1:23" x14ac:dyDescent="0.25">
      <c r="A65" s="50" t="s">
        <v>25</v>
      </c>
      <c r="B65" s="51" t="s">
        <v>13</v>
      </c>
      <c r="C65" s="52">
        <v>62</v>
      </c>
      <c r="D65" s="52" t="s">
        <v>18</v>
      </c>
      <c r="E65" s="56" t="s">
        <v>15</v>
      </c>
      <c r="F65" s="74">
        <v>13.23</v>
      </c>
      <c r="G65" s="60">
        <v>13.241236928029194</v>
      </c>
      <c r="H65" s="56" t="s">
        <v>86</v>
      </c>
      <c r="I65" s="76">
        <v>4</v>
      </c>
      <c r="J65" s="60">
        <f t="shared" si="12"/>
        <v>-1.1236928029193294E-2</v>
      </c>
      <c r="K65" s="79">
        <f t="shared" si="10"/>
        <v>-7.4912853527955292E-2</v>
      </c>
      <c r="M65" s="50" t="s">
        <v>25</v>
      </c>
      <c r="N65" s="51" t="s">
        <v>13</v>
      </c>
      <c r="O65" s="52">
        <v>62</v>
      </c>
      <c r="P65" s="52" t="s">
        <v>18</v>
      </c>
      <c r="Q65" s="56" t="s">
        <v>15</v>
      </c>
      <c r="R65" s="60">
        <f t="shared" si="6"/>
        <v>13.23</v>
      </c>
      <c r="S65" s="60">
        <v>13.251303155006859</v>
      </c>
      <c r="T65" s="88">
        <v>6.6823950150088074E-2</v>
      </c>
      <c r="U65" s="56" t="s">
        <v>76</v>
      </c>
      <c r="V65" s="87">
        <f t="shared" si="13"/>
        <v>-2.1303155006858532E-2</v>
      </c>
      <c r="W65" s="79">
        <v>-0.31879520679353995</v>
      </c>
    </row>
    <row r="66" spans="1:23" x14ac:dyDescent="0.25">
      <c r="A66" s="50" t="s">
        <v>20</v>
      </c>
      <c r="B66" s="51" t="s">
        <v>13</v>
      </c>
      <c r="C66" s="52">
        <v>63</v>
      </c>
      <c r="D66" s="52" t="s">
        <v>18</v>
      </c>
      <c r="E66" s="56" t="s">
        <v>15</v>
      </c>
      <c r="F66" s="74">
        <v>7.22</v>
      </c>
      <c r="G66" s="60">
        <v>7.2285451553874287</v>
      </c>
      <c r="H66" s="56" t="s">
        <v>86</v>
      </c>
      <c r="I66" s="76">
        <v>4</v>
      </c>
      <c r="J66" s="60">
        <f t="shared" si="12"/>
        <v>-8.5451553874289488E-3</v>
      </c>
      <c r="K66" s="79">
        <f t="shared" si="10"/>
        <v>-5.6967702582859658E-2</v>
      </c>
      <c r="M66" s="50" t="s">
        <v>20</v>
      </c>
      <c r="N66" s="51" t="s">
        <v>13</v>
      </c>
      <c r="O66" s="52">
        <v>63</v>
      </c>
      <c r="P66" s="52" t="s">
        <v>18</v>
      </c>
      <c r="Q66" s="56" t="s">
        <v>15</v>
      </c>
      <c r="R66" s="60">
        <f t="shared" si="6"/>
        <v>7.22</v>
      </c>
      <c r="S66" s="60">
        <v>7.2257142857764416</v>
      </c>
      <c r="T66" s="88">
        <v>6.3262287849268448E-2</v>
      </c>
      <c r="U66" s="56" t="s">
        <v>76</v>
      </c>
      <c r="V66" s="87">
        <f t="shared" si="13"/>
        <v>-5.7142857764418409E-3</v>
      </c>
      <c r="W66" s="79">
        <v>-9.0326890960013229E-2</v>
      </c>
    </row>
    <row r="67" spans="1:23" x14ac:dyDescent="0.25">
      <c r="A67" s="50" t="s">
        <v>19</v>
      </c>
      <c r="B67" s="51" t="s">
        <v>13</v>
      </c>
      <c r="C67" s="52">
        <v>64</v>
      </c>
      <c r="D67" s="52" t="s">
        <v>18</v>
      </c>
      <c r="E67" s="56" t="s">
        <v>15</v>
      </c>
      <c r="F67" s="74">
        <v>16.329999999999998</v>
      </c>
      <c r="G67" s="60">
        <v>16.327260146346774</v>
      </c>
      <c r="H67" s="56" t="s">
        <v>86</v>
      </c>
      <c r="I67" s="76">
        <v>4</v>
      </c>
      <c r="J67" s="60">
        <f t="shared" si="12"/>
        <v>2.7398536532245998E-3</v>
      </c>
      <c r="K67" s="79">
        <f t="shared" si="10"/>
        <v>1.8265691021497332E-2</v>
      </c>
      <c r="M67" s="50" t="s">
        <v>19</v>
      </c>
      <c r="N67" s="51" t="s">
        <v>13</v>
      </c>
      <c r="O67" s="52">
        <v>64</v>
      </c>
      <c r="P67" s="52" t="s">
        <v>18</v>
      </c>
      <c r="Q67" s="56" t="s">
        <v>15</v>
      </c>
      <c r="R67" s="60">
        <f t="shared" si="6"/>
        <v>16.329999999999998</v>
      </c>
      <c r="S67" s="60">
        <v>16.360262159690187</v>
      </c>
      <c r="T67" s="88">
        <v>7.077006696386122E-2</v>
      </c>
      <c r="U67" s="56" t="s">
        <v>76</v>
      </c>
      <c r="V67" s="87">
        <f t="shared" si="13"/>
        <v>-3.0262159690188639E-2</v>
      </c>
      <c r="W67" s="79">
        <v>-0.42761242130295046</v>
      </c>
    </row>
    <row r="68" spans="1:23" x14ac:dyDescent="0.25">
      <c r="A68" s="50" t="s">
        <v>17</v>
      </c>
      <c r="B68" s="51" t="s">
        <v>13</v>
      </c>
      <c r="C68" s="52">
        <v>65</v>
      </c>
      <c r="D68" s="52" t="s">
        <v>18</v>
      </c>
      <c r="E68" s="56" t="s">
        <v>15</v>
      </c>
      <c r="F68" s="74">
        <v>16.47</v>
      </c>
      <c r="G68" s="60">
        <v>16.465718793246658</v>
      </c>
      <c r="H68" s="56" t="s">
        <v>86</v>
      </c>
      <c r="I68" s="76">
        <v>4</v>
      </c>
      <c r="J68" s="60">
        <f t="shared" si="12"/>
        <v>4.2812067533404274E-3</v>
      </c>
      <c r="K68" s="79">
        <f t="shared" si="10"/>
        <v>2.8541378355602852E-2</v>
      </c>
      <c r="M68" s="50" t="s">
        <v>17</v>
      </c>
      <c r="N68" s="51" t="s">
        <v>13</v>
      </c>
      <c r="O68" s="52">
        <v>65</v>
      </c>
      <c r="P68" s="52" t="s">
        <v>18</v>
      </c>
      <c r="Q68" s="56" t="s">
        <v>15</v>
      </c>
      <c r="R68" s="60">
        <f t="shared" si="6"/>
        <v>16.47</v>
      </c>
      <c r="S68" s="60">
        <v>16.504448547262811</v>
      </c>
      <c r="T68" s="88">
        <v>7.5340589457731824E-2</v>
      </c>
      <c r="U68" s="56" t="s">
        <v>76</v>
      </c>
      <c r="V68" s="87">
        <f t="shared" si="13"/>
        <v>-3.4448547262812212E-2</v>
      </c>
      <c r="W68" s="79">
        <v>-0.45723755960442558</v>
      </c>
    </row>
    <row r="69" spans="1:23" x14ac:dyDescent="0.25">
      <c r="A69" s="89" t="s">
        <v>25</v>
      </c>
      <c r="B69" s="90" t="s">
        <v>13</v>
      </c>
      <c r="C69" s="91">
        <v>66</v>
      </c>
      <c r="D69" s="91" t="s">
        <v>14</v>
      </c>
      <c r="E69" s="59" t="s">
        <v>15</v>
      </c>
      <c r="F69" s="59">
        <v>3.64</v>
      </c>
      <c r="G69" s="60">
        <v>3.3430998938967571</v>
      </c>
      <c r="H69" s="60">
        <f t="shared" ref="H69:H70" si="14">0.075*G69</f>
        <v>0.25073249204225678</v>
      </c>
      <c r="I69" s="76">
        <v>4</v>
      </c>
      <c r="J69" s="76">
        <f t="shared" si="11"/>
        <v>8.8809821879768212</v>
      </c>
      <c r="K69" s="79">
        <f t="shared" si="10"/>
        <v>1.1841309583969095</v>
      </c>
      <c r="M69" s="89" t="s">
        <v>25</v>
      </c>
      <c r="N69" s="90" t="s">
        <v>13</v>
      </c>
      <c r="O69" s="91">
        <v>66</v>
      </c>
      <c r="P69" s="91" t="s">
        <v>14</v>
      </c>
      <c r="Q69" s="59" t="s">
        <v>15</v>
      </c>
      <c r="R69" s="60">
        <f t="shared" si="6"/>
        <v>3.64</v>
      </c>
      <c r="S69" s="74">
        <v>3.3860000000000001</v>
      </c>
      <c r="T69" s="88">
        <v>9.8360000000000003E-2</v>
      </c>
      <c r="U69" s="92">
        <v>1</v>
      </c>
      <c r="V69" s="86">
        <v>8</v>
      </c>
      <c r="W69" s="107">
        <v>2.58</v>
      </c>
    </row>
    <row r="70" spans="1:23" ht="15.75" thickBot="1" x14ac:dyDescent="0.3">
      <c r="A70" s="93" t="s">
        <v>20</v>
      </c>
      <c r="B70" s="94" t="s">
        <v>13</v>
      </c>
      <c r="C70" s="95">
        <v>66</v>
      </c>
      <c r="D70" s="95" t="s">
        <v>14</v>
      </c>
      <c r="E70" s="96" t="s">
        <v>15</v>
      </c>
      <c r="F70" s="96">
        <v>3.64</v>
      </c>
      <c r="G70" s="97">
        <v>3.3430998938967562</v>
      </c>
      <c r="H70" s="97">
        <f t="shared" si="14"/>
        <v>0.25073249204225673</v>
      </c>
      <c r="I70" s="98">
        <v>4</v>
      </c>
      <c r="J70" s="98">
        <f t="shared" si="11"/>
        <v>8.8809821879768513</v>
      </c>
      <c r="K70" s="99">
        <f t="shared" si="10"/>
        <v>1.1841309583969133</v>
      </c>
      <c r="M70" s="93" t="s">
        <v>20</v>
      </c>
      <c r="N70" s="94" t="s">
        <v>13</v>
      </c>
      <c r="O70" s="95">
        <v>66</v>
      </c>
      <c r="P70" s="95" t="s">
        <v>14</v>
      </c>
      <c r="Q70" s="96" t="s">
        <v>15</v>
      </c>
      <c r="R70" s="97">
        <f t="shared" si="6"/>
        <v>3.64</v>
      </c>
      <c r="S70" s="100">
        <v>3.3959999999999999</v>
      </c>
      <c r="T70" s="97" t="s">
        <v>135</v>
      </c>
      <c r="U70" s="101">
        <v>1</v>
      </c>
      <c r="V70" s="102">
        <v>7</v>
      </c>
      <c r="W70" s="129">
        <v>2.0699999999999998</v>
      </c>
    </row>
  </sheetData>
  <sheetProtection algorithmName="SHA-512" hashValue="Ti19GbiITXs4OvJ14qC9n0GbODxz4yqq+EEvDwLNCcxIqjd/AcZFw0rku8PZNZ/uEtI+NHfRfvyKKp3c4F0oKw==" saltValue="Bkr/U4gGfMbnrYKDasBTh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22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685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60.8</v>
      </c>
      <c r="G14" s="67">
        <v>60.272567104905654</v>
      </c>
      <c r="H14" s="67">
        <f>G14*0.04</f>
        <v>2.4109026841962264</v>
      </c>
      <c r="I14" s="65"/>
      <c r="J14" s="68">
        <f>((F14-G14)/G14)*100</f>
        <v>0.8750795269369146</v>
      </c>
      <c r="K14" s="109">
        <f>(F14-G14)/(G14*0.04)</f>
        <v>0.21876988173422862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136.5</v>
      </c>
      <c r="G15" s="67">
        <v>136.5</v>
      </c>
      <c r="H15" s="67">
        <f>1</f>
        <v>1</v>
      </c>
      <c r="I15" s="65"/>
      <c r="J15" s="72">
        <f>F15-G15</f>
        <v>0</v>
      </c>
      <c r="K15" s="109">
        <f>(F15-G15)/1</f>
        <v>0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5.74</v>
      </c>
      <c r="G16" s="67">
        <v>5.1985478952458157</v>
      </c>
      <c r="H16" s="67">
        <f>((12.5-0.53*G16)/200)*G16</f>
        <v>0.25329325787207707</v>
      </c>
      <c r="I16" s="65"/>
      <c r="J16" s="68">
        <f t="shared" ref="J16:J22" si="0">((F16-G16)/G16)*100</f>
        <v>10.415448999697668</v>
      </c>
      <c r="K16" s="108">
        <f>(F16-G16)/((12.5-0.53*G16)/2/100*G16)</f>
        <v>2.1376491001100346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>
        <v>5.19</v>
      </c>
      <c r="G17" s="67">
        <v>5.2513555195994552</v>
      </c>
      <c r="H17" s="67">
        <f>((12.5-0.53*G17)/200)*G17</f>
        <v>0.25513137277291259</v>
      </c>
      <c r="I17" s="65"/>
      <c r="J17" s="68">
        <f t="shared" si="0"/>
        <v>-1.1683748961665179</v>
      </c>
      <c r="K17" s="109">
        <f t="shared" ref="K17:K20" si="1">(F17-G17)/((12.5-0.53*G17)/2/100*G17)</f>
        <v>-0.24048598544588315</v>
      </c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/>
      <c r="G18" s="67"/>
      <c r="H18" s="67"/>
      <c r="I18" s="65"/>
      <c r="J18" s="68"/>
      <c r="K18" s="119"/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14.6</v>
      </c>
      <c r="G19" s="67">
        <v>13.614769124199981</v>
      </c>
      <c r="H19" s="67">
        <f>((12.5-0.53*G19)/200)*G19</f>
        <v>0.35971393375353561</v>
      </c>
      <c r="I19" s="65"/>
      <c r="J19" s="68">
        <f t="shared" si="0"/>
        <v>7.2364861042615152</v>
      </c>
      <c r="K19" s="109">
        <f t="shared" si="1"/>
        <v>2.7389288636093458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>
        <v>13.8</v>
      </c>
      <c r="G20" s="67">
        <v>13.698038551282592</v>
      </c>
      <c r="H20" s="67">
        <f>((12.5-0.53*G20)/200)*G20</f>
        <v>0.35889132005123814</v>
      </c>
      <c r="I20" s="65"/>
      <c r="J20" s="68">
        <f t="shared" si="0"/>
        <v>0.7443507209859781</v>
      </c>
      <c r="K20" s="109">
        <f t="shared" si="1"/>
        <v>0.28410118334110834</v>
      </c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/>
      <c r="G21" s="67"/>
      <c r="H21" s="67"/>
      <c r="I21" s="65"/>
      <c r="J21" s="68"/>
      <c r="K21" s="119"/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ht="15.75" thickBot="1" x14ac:dyDescent="0.3">
      <c r="A22" s="120" t="s">
        <v>17</v>
      </c>
      <c r="B22" s="121" t="s">
        <v>13</v>
      </c>
      <c r="C22" s="122">
        <v>9</v>
      </c>
      <c r="D22" s="122" t="s">
        <v>53</v>
      </c>
      <c r="E22" s="123" t="s">
        <v>54</v>
      </c>
      <c r="F22" s="124">
        <v>7.67</v>
      </c>
      <c r="G22" s="125">
        <v>9.1260550507413516</v>
      </c>
      <c r="H22" s="125">
        <f>G22*0.075</f>
        <v>0.6844541288056013</v>
      </c>
      <c r="I22" s="123"/>
      <c r="J22" s="126">
        <f t="shared" si="0"/>
        <v>-15.954922939272315</v>
      </c>
      <c r="K22" s="127">
        <f>(F22-G22)/(G22*0.075)</f>
        <v>-2.1273230585696421</v>
      </c>
      <c r="L22" s="70"/>
      <c r="M22" s="120" t="s">
        <v>17</v>
      </c>
      <c r="N22" s="121" t="s">
        <v>13</v>
      </c>
      <c r="O22" s="122">
        <v>9</v>
      </c>
      <c r="P22" s="122" t="s">
        <v>53</v>
      </c>
      <c r="Q22" s="123" t="s">
        <v>54</v>
      </c>
      <c r="R22" s="124"/>
      <c r="S22" s="125"/>
      <c r="T22" s="123"/>
      <c r="U22" s="123"/>
      <c r="V22" s="126"/>
      <c r="W22" s="128"/>
    </row>
  </sheetData>
  <sheetProtection algorithmName="SHA-512" hashValue="RdjjDkmyuSAwiAIcuo0Ou+sxNP4NJ4JrBiQZdAHzcSLmoRWVQCh199y7iW5QpS3mGFvsFiYfKEp7YrnY54aRaA==" saltValue="rggrCjbpHL7t7K+xPVsbQ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70"/>
  <sheetViews>
    <sheetView topLeftCell="A20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689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92.9</v>
      </c>
      <c r="G14" s="67">
        <v>92.155977820475186</v>
      </c>
      <c r="H14" s="67">
        <f>G14*0.04</f>
        <v>3.6862391128190075</v>
      </c>
      <c r="I14" s="65"/>
      <c r="J14" s="68">
        <f>((F14-G14)/G14)*100</f>
        <v>0.80735096856572286</v>
      </c>
      <c r="K14" s="69">
        <f>(F14-G14)/(G14*0.04)</f>
        <v>0.20183774214143071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136.19999999999999</v>
      </c>
      <c r="G15" s="67">
        <v>136.19999999999999</v>
      </c>
      <c r="H15" s="67">
        <f>1</f>
        <v>1</v>
      </c>
      <c r="I15" s="65"/>
      <c r="J15" s="72">
        <f>F15-G15</f>
        <v>0</v>
      </c>
      <c r="K15" s="69">
        <f>(F15-G15)/1</f>
        <v>0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5.25</v>
      </c>
      <c r="G16" s="67">
        <v>5.2415409412585996</v>
      </c>
      <c r="H16" s="67">
        <f>((12.5-0.53*G16)/200)*G16</f>
        <v>0.25479086751560376</v>
      </c>
      <c r="I16" s="65"/>
      <c r="J16" s="68">
        <f t="shared" ref="J16:J30" si="0">((F16-G16)/G16)*100</f>
        <v>0.161384959808579</v>
      </c>
      <c r="K16" s="69">
        <f>(F16-G16)/((12.5-0.53*G16)/2/100*G16)</f>
        <v>3.3200007613625945E-2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/>
      <c r="G17" s="67"/>
      <c r="H17" s="67"/>
      <c r="I17" s="65"/>
      <c r="J17" s="68"/>
      <c r="K17" s="73"/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/>
      <c r="G18" s="67"/>
      <c r="H18" s="67"/>
      <c r="I18" s="65"/>
      <c r="J18" s="68"/>
      <c r="K18" s="73"/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13.9</v>
      </c>
      <c r="G19" s="67">
        <v>13.800664247106639</v>
      </c>
      <c r="H19" s="67">
        <f>((12.5-0.53*G19)/200)*G19</f>
        <v>0.35782693124154114</v>
      </c>
      <c r="I19" s="65"/>
      <c r="J19" s="68">
        <f t="shared" si="0"/>
        <v>0.71978965008287876</v>
      </c>
      <c r="K19" s="69">
        <f t="shared" ref="K19" si="1">(F19-G19)/((12.5-0.53*G19)/2/100*G19)</f>
        <v>0.27760837494455659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/>
      <c r="G20" s="67"/>
      <c r="H20" s="67"/>
      <c r="I20" s="65"/>
      <c r="J20" s="68"/>
      <c r="K20" s="73"/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/>
      <c r="G21" s="67"/>
      <c r="H21" s="67"/>
      <c r="I21" s="65"/>
      <c r="J21" s="68"/>
      <c r="K21" s="73"/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>
        <v>9.2100000000000009</v>
      </c>
      <c r="G22" s="67">
        <v>9.1247028202011933</v>
      </c>
      <c r="H22" s="67">
        <f>G22*0.075</f>
        <v>0.68435271151508947</v>
      </c>
      <c r="I22" s="65"/>
      <c r="J22" s="68">
        <f t="shared" si="0"/>
        <v>0.9347940582784573</v>
      </c>
      <c r="K22" s="69">
        <f>(F22-G22)/(G22*0.075)</f>
        <v>0.12463920777046097</v>
      </c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>
        <v>5.82</v>
      </c>
      <c r="G23" s="74">
        <v>5.8250321486497576</v>
      </c>
      <c r="H23" s="60">
        <f t="shared" ref="H23:H25" si="2">G23*0.075</f>
        <v>0.4368774111487318</v>
      </c>
      <c r="I23" s="56"/>
      <c r="J23" s="75">
        <f t="shared" si="0"/>
        <v>-8.6388341237288613E-2</v>
      </c>
      <c r="K23" s="69">
        <f>(F23-G23)/(G23*0.075)</f>
        <v>-1.1518445498305149E-2</v>
      </c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>
        <v>12.2</v>
      </c>
      <c r="G24" s="74">
        <v>12.239135734869166</v>
      </c>
      <c r="H24" s="60">
        <f t="shared" si="2"/>
        <v>0.91793518011518738</v>
      </c>
      <c r="I24" s="76"/>
      <c r="J24" s="75">
        <f t="shared" si="0"/>
        <v>-0.31975897413792909</v>
      </c>
      <c r="K24" s="69">
        <f t="shared" ref="K24:K25" si="3">(F24-G24)/(G24*0.075)</f>
        <v>-4.2634529885057205E-2</v>
      </c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>
        <v>19.3</v>
      </c>
      <c r="G25" s="74">
        <v>18.624497609885097</v>
      </c>
      <c r="H25" s="60">
        <f t="shared" si="2"/>
        <v>1.3968373207413822</v>
      </c>
      <c r="I25" s="76"/>
      <c r="J25" s="75">
        <f t="shared" si="0"/>
        <v>3.6269563038112533</v>
      </c>
      <c r="K25" s="69">
        <f t="shared" si="3"/>
        <v>0.4835941738415005</v>
      </c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 t="s">
        <v>78</v>
      </c>
      <c r="G26" s="60">
        <v>0</v>
      </c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 t="s">
        <v>78</v>
      </c>
      <c r="G27" s="60">
        <v>0</v>
      </c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49</v>
      </c>
      <c r="B28" s="51" t="s">
        <v>44</v>
      </c>
      <c r="C28" s="52">
        <v>20</v>
      </c>
      <c r="D28" s="52" t="s">
        <v>45</v>
      </c>
      <c r="E28" s="56" t="s">
        <v>46</v>
      </c>
      <c r="F28" s="74">
        <v>86.4</v>
      </c>
      <c r="G28" s="60">
        <v>86.343163454159694</v>
      </c>
      <c r="H28" s="60">
        <f>G28*0.05</f>
        <v>4.3171581727079849</v>
      </c>
      <c r="I28" s="76"/>
      <c r="J28" s="75">
        <f t="shared" si="0"/>
        <v>6.5826341735193861E-2</v>
      </c>
      <c r="K28" s="69">
        <f>(F28-G28)/(G28*0.05)</f>
        <v>1.316526834703877E-2</v>
      </c>
      <c r="M28" s="50" t="s">
        <v>49</v>
      </c>
      <c r="N28" s="58" t="s">
        <v>44</v>
      </c>
      <c r="O28" s="56">
        <v>20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48</v>
      </c>
      <c r="B29" s="51" t="s">
        <v>44</v>
      </c>
      <c r="C29" s="52">
        <v>21</v>
      </c>
      <c r="D29" s="52" t="s">
        <v>45</v>
      </c>
      <c r="E29" s="56" t="s">
        <v>46</v>
      </c>
      <c r="F29" s="74">
        <v>113</v>
      </c>
      <c r="G29" s="60">
        <v>112.92884364957051</v>
      </c>
      <c r="H29" s="60">
        <f t="shared" ref="H29:H30" si="4">G29*0.05</f>
        <v>5.646442182478526</v>
      </c>
      <c r="I29" s="76"/>
      <c r="J29" s="75">
        <f t="shared" si="0"/>
        <v>6.3009899092118002E-2</v>
      </c>
      <c r="K29" s="69">
        <f t="shared" ref="K29:K30" si="5">(F29-G29)/(G29*0.05)</f>
        <v>1.2601979818423599E-2</v>
      </c>
      <c r="M29" s="50" t="s">
        <v>48</v>
      </c>
      <c r="N29" s="58" t="s">
        <v>44</v>
      </c>
      <c r="O29" s="56">
        <v>21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47</v>
      </c>
      <c r="B30" s="51" t="s">
        <v>44</v>
      </c>
      <c r="C30" s="52">
        <v>22</v>
      </c>
      <c r="D30" s="52" t="s">
        <v>45</v>
      </c>
      <c r="E30" s="56" t="s">
        <v>46</v>
      </c>
      <c r="F30" s="74">
        <v>201</v>
      </c>
      <c r="G30" s="60">
        <v>200.02571643285586</v>
      </c>
      <c r="H30" s="60">
        <f t="shared" si="4"/>
        <v>10.001285821642794</v>
      </c>
      <c r="I30" s="76"/>
      <c r="J30" s="75">
        <f t="shared" si="0"/>
        <v>0.48707915388028933</v>
      </c>
      <c r="K30" s="69">
        <f t="shared" si="5"/>
        <v>9.7415830776057866E-2</v>
      </c>
      <c r="M30" s="50" t="s">
        <v>47</v>
      </c>
      <c r="N30" s="58" t="s">
        <v>44</v>
      </c>
      <c r="O30" s="56">
        <v>22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74</v>
      </c>
      <c r="B31" s="51" t="s">
        <v>44</v>
      </c>
      <c r="C31" s="52">
        <v>23</v>
      </c>
      <c r="D31" s="52" t="s">
        <v>45</v>
      </c>
      <c r="E31" s="56" t="s">
        <v>46</v>
      </c>
      <c r="F31" s="74" t="s">
        <v>78</v>
      </c>
      <c r="G31" s="60">
        <v>0</v>
      </c>
      <c r="H31" s="60"/>
      <c r="I31" s="76"/>
      <c r="J31" s="75"/>
      <c r="K31" s="69"/>
      <c r="M31" s="50" t="s">
        <v>74</v>
      </c>
      <c r="N31" s="58" t="s">
        <v>44</v>
      </c>
      <c r="O31" s="56">
        <v>23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x14ac:dyDescent="0.25">
      <c r="A32" s="50" t="s">
        <v>75</v>
      </c>
      <c r="B32" s="51" t="s">
        <v>44</v>
      </c>
      <c r="C32" s="52">
        <v>24</v>
      </c>
      <c r="D32" s="52" t="s">
        <v>45</v>
      </c>
      <c r="E32" s="56" t="s">
        <v>46</v>
      </c>
      <c r="F32" s="74" t="s">
        <v>78</v>
      </c>
      <c r="G32" s="60">
        <v>0</v>
      </c>
      <c r="H32" s="60"/>
      <c r="I32" s="76"/>
      <c r="J32" s="75"/>
      <c r="K32" s="69"/>
      <c r="M32" s="50" t="s">
        <v>75</v>
      </c>
      <c r="N32" s="58" t="s">
        <v>44</v>
      </c>
      <c r="O32" s="56">
        <v>24</v>
      </c>
      <c r="P32" s="52" t="s">
        <v>45</v>
      </c>
      <c r="Q32" s="56" t="s">
        <v>46</v>
      </c>
      <c r="R32" s="60"/>
      <c r="S32" s="60"/>
      <c r="T32" s="56"/>
      <c r="U32" s="56"/>
      <c r="V32" s="75"/>
      <c r="W32" s="61"/>
    </row>
    <row r="33" spans="1:23" x14ac:dyDescent="0.25">
      <c r="A33" s="62" t="s">
        <v>43</v>
      </c>
      <c r="B33" s="63" t="s">
        <v>13</v>
      </c>
      <c r="C33" s="64">
        <v>30</v>
      </c>
      <c r="D33" s="64" t="s">
        <v>30</v>
      </c>
      <c r="E33" s="65" t="s">
        <v>31</v>
      </c>
      <c r="F33" s="77">
        <v>45.5</v>
      </c>
      <c r="G33" s="67">
        <v>46.100202357211316</v>
      </c>
      <c r="H33" s="67">
        <f>0.075*G33</f>
        <v>3.4575151767908485</v>
      </c>
      <c r="I33" s="78">
        <v>4</v>
      </c>
      <c r="J33" s="78">
        <f>((F33-G33)/G33)*100</f>
        <v>-1.3019516759614138</v>
      </c>
      <c r="K33" s="79">
        <f>(F33-G33)/H33</f>
        <v>-0.17359355679485519</v>
      </c>
      <c r="M33" s="62" t="s">
        <v>43</v>
      </c>
      <c r="N33" s="80" t="s">
        <v>13</v>
      </c>
      <c r="O33" s="65">
        <v>30</v>
      </c>
      <c r="P33" s="64" t="s">
        <v>30</v>
      </c>
      <c r="Q33" s="65" t="s">
        <v>31</v>
      </c>
      <c r="R33" s="66">
        <f t="shared" ref="R33:R70" si="6">F33</f>
        <v>45.5</v>
      </c>
      <c r="S33" s="67" t="s">
        <v>99</v>
      </c>
      <c r="T33" s="67" t="s">
        <v>100</v>
      </c>
      <c r="U33" s="65">
        <v>1</v>
      </c>
      <c r="V33" s="78">
        <v>-4</v>
      </c>
      <c r="W33" s="82">
        <v>-1.4</v>
      </c>
    </row>
    <row r="34" spans="1:23" x14ac:dyDescent="0.25">
      <c r="A34" s="62" t="s">
        <v>42</v>
      </c>
      <c r="B34" s="63" t="s">
        <v>13</v>
      </c>
      <c r="C34" s="64">
        <v>31</v>
      </c>
      <c r="D34" s="64" t="s">
        <v>30</v>
      </c>
      <c r="E34" s="65" t="s">
        <v>31</v>
      </c>
      <c r="F34" s="77">
        <v>61.6</v>
      </c>
      <c r="G34" s="67">
        <v>62.172595793426893</v>
      </c>
      <c r="H34" s="67">
        <f t="shared" ref="H34:H59" si="7">0.075*G34</f>
        <v>4.6629446845070168</v>
      </c>
      <c r="I34" s="78">
        <v>4</v>
      </c>
      <c r="J34" s="78">
        <f t="shared" ref="J34:J35" si="8">((F34-G34)/G34)*100</f>
        <v>-0.92097778148009823</v>
      </c>
      <c r="K34" s="79">
        <f t="shared" ref="K34:K35" si="9">(F34-G34)/H34</f>
        <v>-0.12279703753067978</v>
      </c>
      <c r="M34" s="62" t="s">
        <v>42</v>
      </c>
      <c r="N34" s="80" t="s">
        <v>13</v>
      </c>
      <c r="O34" s="65">
        <v>31</v>
      </c>
      <c r="P34" s="64" t="s">
        <v>30</v>
      </c>
      <c r="Q34" s="65" t="s">
        <v>31</v>
      </c>
      <c r="R34" s="66">
        <f t="shared" si="6"/>
        <v>61.6</v>
      </c>
      <c r="S34" s="67" t="s">
        <v>101</v>
      </c>
      <c r="T34" s="67" t="s">
        <v>102</v>
      </c>
      <c r="U34" s="65">
        <v>1</v>
      </c>
      <c r="V34" s="83">
        <v>-3</v>
      </c>
      <c r="W34" s="82">
        <v>-0.96</v>
      </c>
    </row>
    <row r="35" spans="1:23" x14ac:dyDescent="0.25">
      <c r="A35" s="62" t="s">
        <v>41</v>
      </c>
      <c r="B35" s="63" t="s">
        <v>13</v>
      </c>
      <c r="C35" s="64">
        <v>32</v>
      </c>
      <c r="D35" s="64" t="s">
        <v>30</v>
      </c>
      <c r="E35" s="65" t="s">
        <v>31</v>
      </c>
      <c r="F35" s="84">
        <v>80.5</v>
      </c>
      <c r="G35" s="67">
        <v>84.056310582884961</v>
      </c>
      <c r="H35" s="67">
        <f t="shared" si="7"/>
        <v>6.3042232937163716</v>
      </c>
      <c r="I35" s="78">
        <v>4</v>
      </c>
      <c r="J35" s="78">
        <f t="shared" si="8"/>
        <v>-4.2308668536887657</v>
      </c>
      <c r="K35" s="79">
        <f t="shared" si="9"/>
        <v>-0.56411558049183541</v>
      </c>
      <c r="M35" s="62" t="s">
        <v>41</v>
      </c>
      <c r="N35" s="80" t="s">
        <v>13</v>
      </c>
      <c r="O35" s="65">
        <v>32</v>
      </c>
      <c r="P35" s="64" t="s">
        <v>30</v>
      </c>
      <c r="Q35" s="65" t="s">
        <v>31</v>
      </c>
      <c r="R35" s="66">
        <f t="shared" si="6"/>
        <v>80.5</v>
      </c>
      <c r="S35" s="67" t="s">
        <v>103</v>
      </c>
      <c r="T35" s="67" t="s">
        <v>104</v>
      </c>
      <c r="U35" s="65">
        <v>1</v>
      </c>
      <c r="V35" s="83">
        <v>-7</v>
      </c>
      <c r="W35" s="107">
        <v>-2.1</v>
      </c>
    </row>
    <row r="36" spans="1:23" x14ac:dyDescent="0.25">
      <c r="A36" s="62" t="s">
        <v>40</v>
      </c>
      <c r="B36" s="63" t="s">
        <v>13</v>
      </c>
      <c r="C36" s="64">
        <v>33</v>
      </c>
      <c r="D36" s="64" t="s">
        <v>30</v>
      </c>
      <c r="E36" s="65" t="s">
        <v>31</v>
      </c>
      <c r="F36" s="77">
        <v>4.07</v>
      </c>
      <c r="G36" s="67">
        <v>9.590381658567896</v>
      </c>
      <c r="H36" s="67">
        <f t="shared" si="7"/>
        <v>0.71927862439259216</v>
      </c>
      <c r="I36" s="78"/>
      <c r="J36" s="78"/>
      <c r="K36" s="73"/>
      <c r="M36" s="62" t="s">
        <v>40</v>
      </c>
      <c r="N36" s="80" t="s">
        <v>13</v>
      </c>
      <c r="O36" s="65">
        <v>33</v>
      </c>
      <c r="P36" s="64" t="s">
        <v>30</v>
      </c>
      <c r="Q36" s="65" t="s">
        <v>31</v>
      </c>
      <c r="R36" s="66">
        <f t="shared" si="6"/>
        <v>4.07</v>
      </c>
      <c r="S36" s="67"/>
      <c r="T36" s="67"/>
      <c r="U36" s="65"/>
      <c r="V36" s="78"/>
      <c r="W36" s="73"/>
    </row>
    <row r="37" spans="1:23" x14ac:dyDescent="0.25">
      <c r="A37" s="62" t="s">
        <v>39</v>
      </c>
      <c r="B37" s="63" t="s">
        <v>13</v>
      </c>
      <c r="C37" s="64">
        <v>34</v>
      </c>
      <c r="D37" s="64" t="s">
        <v>30</v>
      </c>
      <c r="E37" s="65" t="s">
        <v>31</v>
      </c>
      <c r="F37" s="77">
        <v>5.09</v>
      </c>
      <c r="G37" s="67">
        <v>8.3993315730561271</v>
      </c>
      <c r="H37" s="67">
        <f t="shared" si="7"/>
        <v>0.62994986797920949</v>
      </c>
      <c r="I37" s="78"/>
      <c r="J37" s="78"/>
      <c r="K37" s="73"/>
      <c r="M37" s="62" t="s">
        <v>39</v>
      </c>
      <c r="N37" s="80" t="s">
        <v>13</v>
      </c>
      <c r="O37" s="65">
        <v>34</v>
      </c>
      <c r="P37" s="64" t="s">
        <v>30</v>
      </c>
      <c r="Q37" s="65" t="s">
        <v>31</v>
      </c>
      <c r="R37" s="66">
        <f t="shared" si="6"/>
        <v>5.09</v>
      </c>
      <c r="S37" s="67"/>
      <c r="T37" s="67"/>
      <c r="U37" s="65"/>
      <c r="V37" s="78"/>
      <c r="W37" s="73"/>
    </row>
    <row r="38" spans="1:23" x14ac:dyDescent="0.25">
      <c r="A38" s="62" t="s">
        <v>38</v>
      </c>
      <c r="B38" s="63" t="s">
        <v>13</v>
      </c>
      <c r="C38" s="64">
        <v>35</v>
      </c>
      <c r="D38" s="64" t="s">
        <v>30</v>
      </c>
      <c r="E38" s="65" t="s">
        <v>31</v>
      </c>
      <c r="F38" s="77">
        <v>6.11</v>
      </c>
      <c r="G38" s="67">
        <v>11.646206484472922</v>
      </c>
      <c r="H38" s="67">
        <f t="shared" si="7"/>
        <v>0.87346548633546905</v>
      </c>
      <c r="I38" s="78"/>
      <c r="J38" s="78"/>
      <c r="K38" s="73"/>
      <c r="M38" s="62" t="s">
        <v>38</v>
      </c>
      <c r="N38" s="80" t="s">
        <v>13</v>
      </c>
      <c r="O38" s="65">
        <v>35</v>
      </c>
      <c r="P38" s="64" t="s">
        <v>30</v>
      </c>
      <c r="Q38" s="65" t="s">
        <v>31</v>
      </c>
      <c r="R38" s="66">
        <f t="shared" si="6"/>
        <v>6.11</v>
      </c>
      <c r="S38" s="67"/>
      <c r="T38" s="67"/>
      <c r="U38" s="65"/>
      <c r="V38" s="78"/>
      <c r="W38" s="73"/>
    </row>
    <row r="39" spans="1:23" x14ac:dyDescent="0.25">
      <c r="A39" s="62" t="s">
        <v>37</v>
      </c>
      <c r="B39" s="63" t="s">
        <v>13</v>
      </c>
      <c r="C39" s="64">
        <v>36</v>
      </c>
      <c r="D39" s="64" t="s">
        <v>30</v>
      </c>
      <c r="E39" s="65" t="s">
        <v>31</v>
      </c>
      <c r="F39" s="77">
        <v>22.5</v>
      </c>
      <c r="G39" s="67">
        <v>34.990773073570018</v>
      </c>
      <c r="H39" s="67">
        <f t="shared" si="7"/>
        <v>2.6243079805177514</v>
      </c>
      <c r="I39" s="78"/>
      <c r="J39" s="78"/>
      <c r="K39" s="73"/>
      <c r="M39" s="62" t="s">
        <v>37</v>
      </c>
      <c r="N39" s="80" t="s">
        <v>13</v>
      </c>
      <c r="O39" s="65">
        <v>36</v>
      </c>
      <c r="P39" s="64" t="s">
        <v>30</v>
      </c>
      <c r="Q39" s="65" t="s">
        <v>31</v>
      </c>
      <c r="R39" s="66">
        <f t="shared" si="6"/>
        <v>22.5</v>
      </c>
      <c r="S39" s="67"/>
      <c r="T39" s="67"/>
      <c r="U39" s="65"/>
      <c r="V39" s="78"/>
      <c r="W39" s="73"/>
    </row>
    <row r="40" spans="1:23" x14ac:dyDescent="0.25">
      <c r="A40" s="62" t="s">
        <v>36</v>
      </c>
      <c r="B40" s="63" t="s">
        <v>13</v>
      </c>
      <c r="C40" s="64">
        <v>37</v>
      </c>
      <c r="D40" s="64" t="s">
        <v>30</v>
      </c>
      <c r="E40" s="65" t="s">
        <v>31</v>
      </c>
      <c r="F40" s="77">
        <v>29.4</v>
      </c>
      <c r="G40" s="67">
        <v>45.177729379363036</v>
      </c>
      <c r="H40" s="67">
        <f t="shared" si="7"/>
        <v>3.3883297034522277</v>
      </c>
      <c r="I40" s="78"/>
      <c r="J40" s="78"/>
      <c r="K40" s="73"/>
      <c r="M40" s="62" t="s">
        <v>36</v>
      </c>
      <c r="N40" s="80" t="s">
        <v>13</v>
      </c>
      <c r="O40" s="65">
        <v>37</v>
      </c>
      <c r="P40" s="64" t="s">
        <v>30</v>
      </c>
      <c r="Q40" s="65" t="s">
        <v>31</v>
      </c>
      <c r="R40" s="66">
        <f t="shared" si="6"/>
        <v>29.4</v>
      </c>
      <c r="S40" s="67"/>
      <c r="T40" s="67"/>
      <c r="U40" s="65"/>
      <c r="V40" s="78"/>
      <c r="W40" s="73"/>
    </row>
    <row r="41" spans="1:23" x14ac:dyDescent="0.25">
      <c r="A41" s="62" t="s">
        <v>35</v>
      </c>
      <c r="B41" s="63" t="s">
        <v>13</v>
      </c>
      <c r="C41" s="64">
        <v>38</v>
      </c>
      <c r="D41" s="64" t="s">
        <v>30</v>
      </c>
      <c r="E41" s="65" t="s">
        <v>31</v>
      </c>
      <c r="F41" s="77">
        <v>36.9</v>
      </c>
      <c r="G41" s="67">
        <v>54.619157428201852</v>
      </c>
      <c r="H41" s="67">
        <f t="shared" si="7"/>
        <v>4.0964368071151389</v>
      </c>
      <c r="I41" s="78"/>
      <c r="J41" s="78"/>
      <c r="K41" s="73"/>
      <c r="M41" s="62" t="s">
        <v>35</v>
      </c>
      <c r="N41" s="80" t="s">
        <v>13</v>
      </c>
      <c r="O41" s="65">
        <v>38</v>
      </c>
      <c r="P41" s="64" t="s">
        <v>30</v>
      </c>
      <c r="Q41" s="65" t="s">
        <v>31</v>
      </c>
      <c r="R41" s="66">
        <f t="shared" si="6"/>
        <v>36.9</v>
      </c>
      <c r="S41" s="67"/>
      <c r="T41" s="67"/>
      <c r="U41" s="65"/>
      <c r="V41" s="78"/>
      <c r="W41" s="73"/>
    </row>
    <row r="42" spans="1:23" x14ac:dyDescent="0.25">
      <c r="A42" s="62" t="s">
        <v>34</v>
      </c>
      <c r="B42" s="63" t="s">
        <v>13</v>
      </c>
      <c r="C42" s="64">
        <v>39</v>
      </c>
      <c r="D42" s="64" t="s">
        <v>30</v>
      </c>
      <c r="E42" s="65" t="s">
        <v>31</v>
      </c>
      <c r="F42" s="77">
        <v>112</v>
      </c>
      <c r="G42" s="67">
        <v>124.39464245682623</v>
      </c>
      <c r="H42" s="67">
        <f t="shared" si="7"/>
        <v>9.3295981842619664</v>
      </c>
      <c r="I42" s="78"/>
      <c r="J42" s="78"/>
      <c r="K42" s="73"/>
      <c r="M42" s="62" t="s">
        <v>34</v>
      </c>
      <c r="N42" s="80" t="s">
        <v>13</v>
      </c>
      <c r="O42" s="65">
        <v>39</v>
      </c>
      <c r="P42" s="64" t="s">
        <v>30</v>
      </c>
      <c r="Q42" s="65" t="s">
        <v>31</v>
      </c>
      <c r="R42" s="66">
        <f t="shared" si="6"/>
        <v>112</v>
      </c>
      <c r="S42" s="67"/>
      <c r="T42" s="67"/>
      <c r="U42" s="65"/>
      <c r="V42" s="78"/>
      <c r="W42" s="73"/>
    </row>
    <row r="43" spans="1:23" x14ac:dyDescent="0.25">
      <c r="A43" s="62" t="s">
        <v>33</v>
      </c>
      <c r="B43" s="63" t="s">
        <v>13</v>
      </c>
      <c r="C43" s="64">
        <v>40</v>
      </c>
      <c r="D43" s="64" t="s">
        <v>30</v>
      </c>
      <c r="E43" s="65" t="s">
        <v>31</v>
      </c>
      <c r="F43" s="77">
        <v>99.5</v>
      </c>
      <c r="G43" s="67">
        <v>108.24893491526376</v>
      </c>
      <c r="H43" s="67">
        <f t="shared" si="7"/>
        <v>8.1186701186447809</v>
      </c>
      <c r="I43" s="78"/>
      <c r="J43" s="78"/>
      <c r="K43" s="73"/>
      <c r="M43" s="62" t="s">
        <v>33</v>
      </c>
      <c r="N43" s="80" t="s">
        <v>13</v>
      </c>
      <c r="O43" s="65">
        <v>40</v>
      </c>
      <c r="P43" s="64" t="s">
        <v>30</v>
      </c>
      <c r="Q43" s="65" t="s">
        <v>31</v>
      </c>
      <c r="R43" s="66">
        <f t="shared" si="6"/>
        <v>99.5</v>
      </c>
      <c r="S43" s="67"/>
      <c r="T43" s="67"/>
      <c r="U43" s="65"/>
      <c r="V43" s="78"/>
      <c r="W43" s="73"/>
    </row>
    <row r="44" spans="1:23" x14ac:dyDescent="0.25">
      <c r="A44" s="62" t="s">
        <v>32</v>
      </c>
      <c r="B44" s="63" t="s">
        <v>13</v>
      </c>
      <c r="C44" s="64">
        <v>41</v>
      </c>
      <c r="D44" s="64" t="s">
        <v>30</v>
      </c>
      <c r="E44" s="65" t="s">
        <v>31</v>
      </c>
      <c r="F44" s="77">
        <v>75.599999999999994</v>
      </c>
      <c r="G44" s="67">
        <v>86.05651691781199</v>
      </c>
      <c r="H44" s="67">
        <f t="shared" si="7"/>
        <v>6.4542387688358991</v>
      </c>
      <c r="I44" s="78"/>
      <c r="J44" s="78"/>
      <c r="K44" s="73"/>
      <c r="M44" s="62" t="s">
        <v>32</v>
      </c>
      <c r="N44" s="80" t="s">
        <v>13</v>
      </c>
      <c r="O44" s="65">
        <v>41</v>
      </c>
      <c r="P44" s="64" t="s">
        <v>30</v>
      </c>
      <c r="Q44" s="65" t="s">
        <v>31</v>
      </c>
      <c r="R44" s="66">
        <f t="shared" si="6"/>
        <v>75.599999999999994</v>
      </c>
      <c r="S44" s="67"/>
      <c r="T44" s="67"/>
      <c r="U44" s="65"/>
      <c r="V44" s="78"/>
      <c r="W44" s="73"/>
    </row>
    <row r="45" spans="1:23" x14ac:dyDescent="0.25">
      <c r="A45" s="62" t="s">
        <v>29</v>
      </c>
      <c r="B45" s="63" t="s">
        <v>13</v>
      </c>
      <c r="C45" s="64">
        <v>42</v>
      </c>
      <c r="D45" s="64" t="s">
        <v>30</v>
      </c>
      <c r="E45" s="65" t="s">
        <v>31</v>
      </c>
      <c r="F45" s="77">
        <v>45.3</v>
      </c>
      <c r="G45" s="67">
        <v>46.100202357211316</v>
      </c>
      <c r="H45" s="67">
        <f t="shared" si="7"/>
        <v>3.4575151767908485</v>
      </c>
      <c r="I45" s="78">
        <v>4</v>
      </c>
      <c r="J45" s="78">
        <f>((F45-G45)/G45)*100</f>
        <v>-1.7357892510121393</v>
      </c>
      <c r="K45" s="79">
        <f>(F45-G45)/H45</f>
        <v>-0.23143856680161856</v>
      </c>
      <c r="M45" s="62" t="s">
        <v>29</v>
      </c>
      <c r="N45" s="80" t="s">
        <v>13</v>
      </c>
      <c r="O45" s="65">
        <v>42</v>
      </c>
      <c r="P45" s="64" t="s">
        <v>30</v>
      </c>
      <c r="Q45" s="65" t="s">
        <v>31</v>
      </c>
      <c r="R45" s="66">
        <f t="shared" si="6"/>
        <v>45.3</v>
      </c>
      <c r="S45" s="67" t="s">
        <v>105</v>
      </c>
      <c r="T45" s="67" t="s">
        <v>106</v>
      </c>
      <c r="U45" s="65">
        <v>1</v>
      </c>
      <c r="V45" s="78">
        <v>-5</v>
      </c>
      <c r="W45" s="82">
        <v>-1.33</v>
      </c>
    </row>
    <row r="46" spans="1:23" x14ac:dyDescent="0.25">
      <c r="A46" s="50" t="s">
        <v>25</v>
      </c>
      <c r="B46" s="51" t="s">
        <v>13</v>
      </c>
      <c r="C46" s="52">
        <v>43</v>
      </c>
      <c r="D46" s="52" t="s">
        <v>28</v>
      </c>
      <c r="E46" s="56" t="s">
        <v>24</v>
      </c>
      <c r="F46" s="59">
        <v>65.8</v>
      </c>
      <c r="G46" s="60">
        <v>66.517045716658217</v>
      </c>
      <c r="H46" s="60">
        <f t="shared" si="7"/>
        <v>4.9887784287493657</v>
      </c>
      <c r="I46" s="76">
        <v>4</v>
      </c>
      <c r="J46" s="76">
        <f>((F46-G46)/G46)*100</f>
        <v>-1.0779879186345855</v>
      </c>
      <c r="K46" s="79">
        <f t="shared" ref="K46:K70" si="10">(F46-G46)/H46</f>
        <v>-0.14373172248461141</v>
      </c>
      <c r="M46" s="50" t="s">
        <v>25</v>
      </c>
      <c r="N46" s="51" t="s">
        <v>13</v>
      </c>
      <c r="O46" s="52">
        <v>43</v>
      </c>
      <c r="P46" s="52" t="s">
        <v>28</v>
      </c>
      <c r="Q46" s="56" t="s">
        <v>24</v>
      </c>
      <c r="R46" s="60">
        <f t="shared" si="6"/>
        <v>65.8</v>
      </c>
      <c r="S46" s="60" t="s">
        <v>107</v>
      </c>
      <c r="T46" s="60" t="s">
        <v>108</v>
      </c>
      <c r="U46" s="56">
        <v>1</v>
      </c>
      <c r="V46" s="86">
        <v>-1</v>
      </c>
      <c r="W46" s="82">
        <v>-0.34</v>
      </c>
    </row>
    <row r="47" spans="1:23" x14ac:dyDescent="0.25">
      <c r="A47" s="50" t="s">
        <v>20</v>
      </c>
      <c r="B47" s="51" t="s">
        <v>13</v>
      </c>
      <c r="C47" s="52">
        <v>44</v>
      </c>
      <c r="D47" s="52" t="s">
        <v>28</v>
      </c>
      <c r="E47" s="56" t="s">
        <v>24</v>
      </c>
      <c r="F47" s="59">
        <v>65.599999999999994</v>
      </c>
      <c r="G47" s="60">
        <v>66.517045716658203</v>
      </c>
      <c r="H47" s="60">
        <f t="shared" si="7"/>
        <v>4.9887784287493648</v>
      </c>
      <c r="I47" s="76">
        <v>4</v>
      </c>
      <c r="J47" s="76">
        <f t="shared" ref="J47:J70" si="11">((F47-G47)/G47)*100</f>
        <v>-1.3786627273925183</v>
      </c>
      <c r="K47" s="79">
        <f t="shared" si="10"/>
        <v>-0.18382169698566911</v>
      </c>
      <c r="M47" s="50" t="s">
        <v>20</v>
      </c>
      <c r="N47" s="51" t="s">
        <v>13</v>
      </c>
      <c r="O47" s="52">
        <v>44</v>
      </c>
      <c r="P47" s="52" t="s">
        <v>28</v>
      </c>
      <c r="Q47" s="56" t="s">
        <v>24</v>
      </c>
      <c r="R47" s="60">
        <f t="shared" si="6"/>
        <v>65.599999999999994</v>
      </c>
      <c r="S47" s="60" t="s">
        <v>109</v>
      </c>
      <c r="T47" s="60" t="s">
        <v>110</v>
      </c>
      <c r="U47" s="56">
        <v>1</v>
      </c>
      <c r="V47" s="86">
        <v>-2</v>
      </c>
      <c r="W47" s="82">
        <v>-0.4</v>
      </c>
    </row>
    <row r="48" spans="1:23" x14ac:dyDescent="0.25">
      <c r="A48" s="50" t="s">
        <v>17</v>
      </c>
      <c r="B48" s="51" t="s">
        <v>13</v>
      </c>
      <c r="C48" s="52">
        <v>45</v>
      </c>
      <c r="D48" s="52" t="s">
        <v>28</v>
      </c>
      <c r="E48" s="56" t="s">
        <v>24</v>
      </c>
      <c r="F48" s="59">
        <v>106</v>
      </c>
      <c r="G48" s="60">
        <v>107.47995764051167</v>
      </c>
      <c r="H48" s="60">
        <f t="shared" si="7"/>
        <v>8.0609968230383746</v>
      </c>
      <c r="I48" s="76">
        <v>4</v>
      </c>
      <c r="J48" s="76">
        <f t="shared" si="11"/>
        <v>-1.3769615033359865</v>
      </c>
      <c r="K48" s="79">
        <f t="shared" si="10"/>
        <v>-0.18359486711146489</v>
      </c>
      <c r="M48" s="50" t="s">
        <v>17</v>
      </c>
      <c r="N48" s="51" t="s">
        <v>13</v>
      </c>
      <c r="O48" s="52">
        <v>45</v>
      </c>
      <c r="P48" s="52" t="s">
        <v>28</v>
      </c>
      <c r="Q48" s="56" t="s">
        <v>24</v>
      </c>
      <c r="R48" s="60">
        <f t="shared" si="6"/>
        <v>106</v>
      </c>
      <c r="S48" s="60" t="s">
        <v>111</v>
      </c>
      <c r="T48" s="60" t="s">
        <v>112</v>
      </c>
      <c r="U48" s="56">
        <v>1</v>
      </c>
      <c r="V48" s="86">
        <v>-3</v>
      </c>
      <c r="W48" s="82">
        <v>-1.02</v>
      </c>
    </row>
    <row r="49" spans="1:23" x14ac:dyDescent="0.25">
      <c r="A49" s="50" t="s">
        <v>22</v>
      </c>
      <c r="B49" s="51" t="s">
        <v>13</v>
      </c>
      <c r="C49" s="52">
        <v>46</v>
      </c>
      <c r="D49" s="52" t="s">
        <v>26</v>
      </c>
      <c r="E49" s="56" t="s">
        <v>24</v>
      </c>
      <c r="F49" s="59">
        <v>87.2</v>
      </c>
      <c r="G49" s="60">
        <v>80.073846799559817</v>
      </c>
      <c r="H49" s="60">
        <f t="shared" si="7"/>
        <v>6.0055385099669865</v>
      </c>
      <c r="I49" s="76">
        <v>4</v>
      </c>
      <c r="J49" s="76">
        <f t="shared" si="11"/>
        <v>8.8994765273089893</v>
      </c>
      <c r="K49" s="79">
        <f t="shared" si="10"/>
        <v>1.1865968703078651</v>
      </c>
      <c r="M49" s="50" t="s">
        <v>22</v>
      </c>
      <c r="N49" s="51" t="s">
        <v>13</v>
      </c>
      <c r="O49" s="52">
        <v>46</v>
      </c>
      <c r="P49" s="52" t="s">
        <v>26</v>
      </c>
      <c r="Q49" s="56" t="s">
        <v>24</v>
      </c>
      <c r="R49" s="60">
        <f t="shared" si="6"/>
        <v>87.2</v>
      </c>
      <c r="S49" s="60" t="s">
        <v>113</v>
      </c>
      <c r="T49" s="60" t="s">
        <v>114</v>
      </c>
      <c r="U49" s="56">
        <v>1</v>
      </c>
      <c r="V49" s="86">
        <v>13</v>
      </c>
      <c r="W49" s="82">
        <v>1.83</v>
      </c>
    </row>
    <row r="50" spans="1:23" x14ac:dyDescent="0.25">
      <c r="A50" s="50" t="s">
        <v>16</v>
      </c>
      <c r="B50" s="51" t="s">
        <v>13</v>
      </c>
      <c r="C50" s="52">
        <v>47</v>
      </c>
      <c r="D50" s="52" t="s">
        <v>26</v>
      </c>
      <c r="E50" s="56" t="s">
        <v>24</v>
      </c>
      <c r="F50" s="59">
        <v>80.5</v>
      </c>
      <c r="G50" s="60">
        <v>68.030851431402255</v>
      </c>
      <c r="H50" s="60">
        <f t="shared" si="7"/>
        <v>5.1023138573551687</v>
      </c>
      <c r="I50" s="76">
        <v>4</v>
      </c>
      <c r="J50" s="76">
        <f t="shared" si="11"/>
        <v>18.328667518105075</v>
      </c>
      <c r="K50" s="108">
        <f t="shared" si="10"/>
        <v>2.4438223357473432</v>
      </c>
      <c r="M50" s="50" t="s">
        <v>16</v>
      </c>
      <c r="N50" s="51" t="s">
        <v>13</v>
      </c>
      <c r="O50" s="52">
        <v>47</v>
      </c>
      <c r="P50" s="52" t="s">
        <v>26</v>
      </c>
      <c r="Q50" s="56" t="s">
        <v>24</v>
      </c>
      <c r="R50" s="60">
        <f t="shared" si="6"/>
        <v>80.5</v>
      </c>
      <c r="S50" s="60" t="s">
        <v>115</v>
      </c>
      <c r="T50" s="60" t="s">
        <v>116</v>
      </c>
      <c r="U50" s="56">
        <v>1</v>
      </c>
      <c r="V50" s="86">
        <v>17</v>
      </c>
      <c r="W50" s="107">
        <v>2.75</v>
      </c>
    </row>
    <row r="51" spans="1:23" x14ac:dyDescent="0.25">
      <c r="A51" s="50" t="s">
        <v>27</v>
      </c>
      <c r="B51" s="51" t="s">
        <v>13</v>
      </c>
      <c r="C51" s="52">
        <v>48</v>
      </c>
      <c r="D51" s="52" t="s">
        <v>26</v>
      </c>
      <c r="E51" s="56" t="s">
        <v>24</v>
      </c>
      <c r="F51" s="59">
        <v>70.5</v>
      </c>
      <c r="G51" s="60">
        <v>60.124128439580467</v>
      </c>
      <c r="H51" s="60">
        <f t="shared" si="7"/>
        <v>4.5093096329685345</v>
      </c>
      <c r="I51" s="76">
        <v>4</v>
      </c>
      <c r="J51" s="76">
        <f t="shared" si="11"/>
        <v>17.257416996649496</v>
      </c>
      <c r="K51" s="108">
        <f t="shared" si="10"/>
        <v>2.3009889328865998</v>
      </c>
      <c r="M51" s="50" t="s">
        <v>27</v>
      </c>
      <c r="N51" s="51" t="s">
        <v>13</v>
      </c>
      <c r="O51" s="52">
        <v>48</v>
      </c>
      <c r="P51" s="52" t="s">
        <v>26</v>
      </c>
      <c r="Q51" s="56" t="s">
        <v>24</v>
      </c>
      <c r="R51" s="60">
        <f t="shared" si="6"/>
        <v>70.5</v>
      </c>
      <c r="S51" s="60" t="s">
        <v>117</v>
      </c>
      <c r="T51" s="60" t="s">
        <v>118</v>
      </c>
      <c r="U51" s="56">
        <v>1</v>
      </c>
      <c r="V51" s="86">
        <v>22</v>
      </c>
      <c r="W51" s="107">
        <v>2.76</v>
      </c>
    </row>
    <row r="52" spans="1:23" x14ac:dyDescent="0.25">
      <c r="A52" s="50" t="s">
        <v>25</v>
      </c>
      <c r="B52" s="51" t="s">
        <v>13</v>
      </c>
      <c r="C52" s="52">
        <v>49</v>
      </c>
      <c r="D52" s="52" t="s">
        <v>26</v>
      </c>
      <c r="E52" s="56" t="s">
        <v>24</v>
      </c>
      <c r="F52" s="59">
        <v>105</v>
      </c>
      <c r="G52" s="60">
        <v>88.384367958138668</v>
      </c>
      <c r="H52" s="60">
        <f t="shared" si="7"/>
        <v>6.6288275968603996</v>
      </c>
      <c r="I52" s="76">
        <v>4</v>
      </c>
      <c r="J52" s="76">
        <f t="shared" si="11"/>
        <v>18.799288183778113</v>
      </c>
      <c r="K52" s="108">
        <f t="shared" si="10"/>
        <v>2.5065717578370821</v>
      </c>
      <c r="M52" s="50" t="s">
        <v>25</v>
      </c>
      <c r="N52" s="51" t="s">
        <v>13</v>
      </c>
      <c r="O52" s="52">
        <v>49</v>
      </c>
      <c r="P52" s="52" t="s">
        <v>26</v>
      </c>
      <c r="Q52" s="56" t="s">
        <v>24</v>
      </c>
      <c r="R52" s="60">
        <f t="shared" si="6"/>
        <v>105</v>
      </c>
      <c r="S52" s="60" t="s">
        <v>119</v>
      </c>
      <c r="T52" s="60" t="s">
        <v>120</v>
      </c>
      <c r="U52" s="56">
        <v>1</v>
      </c>
      <c r="V52" s="86">
        <v>19</v>
      </c>
      <c r="W52" s="111">
        <v>3.5</v>
      </c>
    </row>
    <row r="53" spans="1:23" x14ac:dyDescent="0.25">
      <c r="A53" s="50" t="s">
        <v>20</v>
      </c>
      <c r="B53" s="51" t="s">
        <v>13</v>
      </c>
      <c r="C53" s="52">
        <v>50</v>
      </c>
      <c r="D53" s="52" t="s">
        <v>26</v>
      </c>
      <c r="E53" s="56" t="s">
        <v>24</v>
      </c>
      <c r="F53" s="59">
        <v>104</v>
      </c>
      <c r="G53" s="60">
        <v>88.384367958138654</v>
      </c>
      <c r="H53" s="60">
        <f t="shared" si="7"/>
        <v>6.6288275968603987</v>
      </c>
      <c r="I53" s="56">
        <v>4</v>
      </c>
      <c r="J53" s="76">
        <f t="shared" si="11"/>
        <v>17.667866391551673</v>
      </c>
      <c r="K53" s="108">
        <f t="shared" si="10"/>
        <v>2.3557155188735566</v>
      </c>
      <c r="M53" s="50" t="s">
        <v>20</v>
      </c>
      <c r="N53" s="51" t="s">
        <v>13</v>
      </c>
      <c r="O53" s="52">
        <v>50</v>
      </c>
      <c r="P53" s="52" t="s">
        <v>26</v>
      </c>
      <c r="Q53" s="56" t="s">
        <v>24</v>
      </c>
      <c r="R53" s="60">
        <f t="shared" si="6"/>
        <v>104</v>
      </c>
      <c r="S53" s="60" t="s">
        <v>121</v>
      </c>
      <c r="T53" s="60" t="s">
        <v>122</v>
      </c>
      <c r="U53" s="56">
        <v>1</v>
      </c>
      <c r="V53" s="86">
        <v>19</v>
      </c>
      <c r="W53" s="111">
        <v>3.39</v>
      </c>
    </row>
    <row r="54" spans="1:23" x14ac:dyDescent="0.25">
      <c r="A54" s="50" t="s">
        <v>12</v>
      </c>
      <c r="B54" s="51" t="s">
        <v>13</v>
      </c>
      <c r="C54" s="52">
        <v>51</v>
      </c>
      <c r="D54" s="52" t="s">
        <v>23</v>
      </c>
      <c r="E54" s="56" t="s">
        <v>24</v>
      </c>
      <c r="F54" s="59">
        <v>58</v>
      </c>
      <c r="G54" s="60">
        <v>62.252210907113707</v>
      </c>
      <c r="H54" s="60">
        <f t="shared" si="7"/>
        <v>4.6689158180335282</v>
      </c>
      <c r="I54" s="56">
        <v>4</v>
      </c>
      <c r="J54" s="76">
        <f t="shared" si="11"/>
        <v>-6.8306182947597076</v>
      </c>
      <c r="K54" s="79">
        <f t="shared" si="10"/>
        <v>-0.91074910596796088</v>
      </c>
      <c r="M54" s="50" t="s">
        <v>12</v>
      </c>
      <c r="N54" s="51" t="s">
        <v>13</v>
      </c>
      <c r="O54" s="52">
        <v>51</v>
      </c>
      <c r="P54" s="52" t="s">
        <v>23</v>
      </c>
      <c r="Q54" s="56" t="s">
        <v>24</v>
      </c>
      <c r="R54" s="60">
        <f t="shared" si="6"/>
        <v>58</v>
      </c>
      <c r="S54" s="60" t="s">
        <v>123</v>
      </c>
      <c r="T54" s="60" t="s">
        <v>124</v>
      </c>
      <c r="U54" s="56">
        <v>1</v>
      </c>
      <c r="V54" s="86">
        <v>-6</v>
      </c>
      <c r="W54" s="82">
        <v>-0.52</v>
      </c>
    </row>
    <row r="55" spans="1:23" x14ac:dyDescent="0.25">
      <c r="A55" s="50" t="s">
        <v>27</v>
      </c>
      <c r="B55" s="51" t="s">
        <v>13</v>
      </c>
      <c r="C55" s="52">
        <v>52</v>
      </c>
      <c r="D55" s="52" t="s">
        <v>23</v>
      </c>
      <c r="E55" s="56" t="s">
        <v>24</v>
      </c>
      <c r="F55" s="59">
        <v>138</v>
      </c>
      <c r="G55" s="60">
        <v>145.03797572555598</v>
      </c>
      <c r="H55" s="60">
        <f t="shared" si="7"/>
        <v>10.877848179416699</v>
      </c>
      <c r="I55" s="56">
        <v>4</v>
      </c>
      <c r="J55" s="76">
        <f t="shared" si="11"/>
        <v>-4.8525054837178585</v>
      </c>
      <c r="K55" s="79">
        <f t="shared" si="10"/>
        <v>-0.64700073116238122</v>
      </c>
      <c r="M55" s="50" t="s">
        <v>27</v>
      </c>
      <c r="N55" s="51" t="s">
        <v>13</v>
      </c>
      <c r="O55" s="52">
        <v>52</v>
      </c>
      <c r="P55" s="52" t="s">
        <v>23</v>
      </c>
      <c r="Q55" s="56" t="s">
        <v>24</v>
      </c>
      <c r="R55" s="60">
        <f t="shared" si="6"/>
        <v>138</v>
      </c>
      <c r="S55" s="60" t="s">
        <v>125</v>
      </c>
      <c r="T55" s="60" t="s">
        <v>126</v>
      </c>
      <c r="U55" s="56">
        <v>1</v>
      </c>
      <c r="V55" s="86">
        <v>-3</v>
      </c>
      <c r="W55" s="82">
        <v>-0.66</v>
      </c>
    </row>
    <row r="56" spans="1:23" x14ac:dyDescent="0.25">
      <c r="A56" s="50" t="s">
        <v>21</v>
      </c>
      <c r="B56" s="51" t="s">
        <v>13</v>
      </c>
      <c r="C56" s="52">
        <v>53</v>
      </c>
      <c r="D56" s="52" t="s">
        <v>23</v>
      </c>
      <c r="E56" s="56" t="s">
        <v>24</v>
      </c>
      <c r="F56" s="59">
        <v>171</v>
      </c>
      <c r="G56" s="60">
        <v>178.57792066385051</v>
      </c>
      <c r="H56" s="60">
        <f t="shared" si="7"/>
        <v>13.393344049788787</v>
      </c>
      <c r="I56" s="56">
        <v>4</v>
      </c>
      <c r="J56" s="76">
        <f t="shared" si="11"/>
        <v>-4.2434812969487679</v>
      </c>
      <c r="K56" s="79">
        <f t="shared" si="10"/>
        <v>-0.56579750625983583</v>
      </c>
      <c r="M56" s="50" t="s">
        <v>21</v>
      </c>
      <c r="N56" s="51" t="s">
        <v>13</v>
      </c>
      <c r="O56" s="52">
        <v>53</v>
      </c>
      <c r="P56" s="52" t="s">
        <v>23</v>
      </c>
      <c r="Q56" s="56" t="s">
        <v>24</v>
      </c>
      <c r="R56" s="60">
        <f t="shared" si="6"/>
        <v>171</v>
      </c>
      <c r="S56" s="60" t="s">
        <v>127</v>
      </c>
      <c r="T56" s="60" t="s">
        <v>128</v>
      </c>
      <c r="U56" s="56">
        <v>1</v>
      </c>
      <c r="V56" s="86">
        <v>-2</v>
      </c>
      <c r="W56" s="82">
        <v>-0.75</v>
      </c>
    </row>
    <row r="57" spans="1:23" x14ac:dyDescent="0.25">
      <c r="A57" s="50" t="s">
        <v>25</v>
      </c>
      <c r="B57" s="51" t="s">
        <v>13</v>
      </c>
      <c r="C57" s="52">
        <v>54</v>
      </c>
      <c r="D57" s="52" t="s">
        <v>23</v>
      </c>
      <c r="E57" s="56" t="s">
        <v>24</v>
      </c>
      <c r="F57" s="59">
        <v>68.400000000000006</v>
      </c>
      <c r="G57" s="60">
        <v>71.084104320942913</v>
      </c>
      <c r="H57" s="60">
        <f t="shared" si="7"/>
        <v>5.3313078240707181</v>
      </c>
      <c r="I57" s="56">
        <v>4</v>
      </c>
      <c r="J57" s="76">
        <f t="shared" si="11"/>
        <v>-3.7759557450766277</v>
      </c>
      <c r="K57" s="79">
        <f t="shared" si="10"/>
        <v>-0.50346076601021705</v>
      </c>
      <c r="M57" s="50" t="s">
        <v>25</v>
      </c>
      <c r="N57" s="51" t="s">
        <v>13</v>
      </c>
      <c r="O57" s="52">
        <v>54</v>
      </c>
      <c r="P57" s="52" t="s">
        <v>23</v>
      </c>
      <c r="Q57" s="56" t="s">
        <v>24</v>
      </c>
      <c r="R57" s="60">
        <f t="shared" si="6"/>
        <v>68.400000000000006</v>
      </c>
      <c r="S57" s="60" t="s">
        <v>129</v>
      </c>
      <c r="T57" s="60" t="s">
        <v>130</v>
      </c>
      <c r="U57" s="56">
        <v>1</v>
      </c>
      <c r="V57" s="86">
        <v>-3</v>
      </c>
      <c r="W57" s="82">
        <v>-0.59</v>
      </c>
    </row>
    <row r="58" spans="1:23" x14ac:dyDescent="0.25">
      <c r="A58" s="50" t="s">
        <v>20</v>
      </c>
      <c r="B58" s="51" t="s">
        <v>13</v>
      </c>
      <c r="C58" s="52">
        <v>55</v>
      </c>
      <c r="D58" s="52" t="s">
        <v>23</v>
      </c>
      <c r="E58" s="56" t="s">
        <v>24</v>
      </c>
      <c r="F58" s="59">
        <v>67.8</v>
      </c>
      <c r="G58" s="60">
        <v>71.084104320942913</v>
      </c>
      <c r="H58" s="60">
        <f t="shared" si="7"/>
        <v>5.3313078240707181</v>
      </c>
      <c r="I58" s="56">
        <v>4</v>
      </c>
      <c r="J58" s="76">
        <f t="shared" si="11"/>
        <v>-4.6200263087163185</v>
      </c>
      <c r="K58" s="79">
        <f t="shared" si="10"/>
        <v>-0.6160035078288425</v>
      </c>
      <c r="M58" s="50" t="s">
        <v>20</v>
      </c>
      <c r="N58" s="51" t="s">
        <v>13</v>
      </c>
      <c r="O58" s="52">
        <v>55</v>
      </c>
      <c r="P58" s="52" t="s">
        <v>23</v>
      </c>
      <c r="Q58" s="56" t="s">
        <v>24</v>
      </c>
      <c r="R58" s="60">
        <f t="shared" si="6"/>
        <v>67.8</v>
      </c>
      <c r="S58" s="60" t="s">
        <v>131</v>
      </c>
      <c r="T58" s="60" t="s">
        <v>132</v>
      </c>
      <c r="U58" s="56">
        <v>1</v>
      </c>
      <c r="V58" s="86">
        <v>-3</v>
      </c>
      <c r="W58" s="82">
        <v>-0.71</v>
      </c>
    </row>
    <row r="59" spans="1:23" x14ac:dyDescent="0.25">
      <c r="A59" s="50" t="s">
        <v>19</v>
      </c>
      <c r="B59" s="51" t="s">
        <v>13</v>
      </c>
      <c r="C59" s="52">
        <v>56</v>
      </c>
      <c r="D59" s="52" t="s">
        <v>23</v>
      </c>
      <c r="E59" s="56" t="s">
        <v>24</v>
      </c>
      <c r="F59" s="59">
        <v>83.7</v>
      </c>
      <c r="G59" s="60">
        <v>87.932932879484952</v>
      </c>
      <c r="H59" s="60">
        <f t="shared" si="7"/>
        <v>6.5949699659613712</v>
      </c>
      <c r="I59" s="56">
        <v>4</v>
      </c>
      <c r="J59" s="76">
        <f t="shared" si="11"/>
        <v>-4.8138197383752983</v>
      </c>
      <c r="K59" s="79">
        <f t="shared" si="10"/>
        <v>-0.64184263178337309</v>
      </c>
      <c r="M59" s="50" t="s">
        <v>19</v>
      </c>
      <c r="N59" s="51" t="s">
        <v>13</v>
      </c>
      <c r="O59" s="52">
        <v>56</v>
      </c>
      <c r="P59" s="52" t="s">
        <v>23</v>
      </c>
      <c r="Q59" s="56" t="s">
        <v>24</v>
      </c>
      <c r="R59" s="60">
        <f t="shared" si="6"/>
        <v>83.7</v>
      </c>
      <c r="S59" s="60" t="s">
        <v>133</v>
      </c>
      <c r="T59" s="60" t="s">
        <v>134</v>
      </c>
      <c r="U59" s="56">
        <v>1</v>
      </c>
      <c r="V59" s="86">
        <v>-3</v>
      </c>
      <c r="W59" s="82">
        <v>-0.59</v>
      </c>
    </row>
    <row r="60" spans="1:23" x14ac:dyDescent="0.25">
      <c r="A60" s="50" t="s">
        <v>22</v>
      </c>
      <c r="B60" s="51" t="s">
        <v>13</v>
      </c>
      <c r="C60" s="52">
        <v>57</v>
      </c>
      <c r="D60" s="52" t="s">
        <v>18</v>
      </c>
      <c r="E60" s="56" t="s">
        <v>15</v>
      </c>
      <c r="F60" s="59">
        <v>8.52</v>
      </c>
      <c r="G60" s="60">
        <v>8.3931705729568318</v>
      </c>
      <c r="H60" s="56" t="s">
        <v>86</v>
      </c>
      <c r="I60" s="56">
        <v>4</v>
      </c>
      <c r="J60" s="60">
        <f>((F60-G60))</f>
        <v>0.1268294270431678</v>
      </c>
      <c r="K60" s="79">
        <f t="shared" si="10"/>
        <v>0.84552951362111872</v>
      </c>
      <c r="M60" s="50" t="s">
        <v>22</v>
      </c>
      <c r="N60" s="51" t="s">
        <v>13</v>
      </c>
      <c r="O60" s="52">
        <v>57</v>
      </c>
      <c r="P60" s="52" t="s">
        <v>18</v>
      </c>
      <c r="Q60" s="56" t="s">
        <v>15</v>
      </c>
      <c r="R60" s="60">
        <f t="shared" si="6"/>
        <v>8.52</v>
      </c>
      <c r="S60" s="60">
        <v>8.5564285724774312</v>
      </c>
      <c r="T60" s="60">
        <v>5.7729249379899872E-2</v>
      </c>
      <c r="U60" s="56" t="s">
        <v>76</v>
      </c>
      <c r="V60" s="87">
        <f>(R60-S60)</f>
        <v>-3.6428572477431587E-2</v>
      </c>
      <c r="W60" s="79">
        <v>-0.6310245303503853</v>
      </c>
    </row>
    <row r="61" spans="1:23" x14ac:dyDescent="0.25">
      <c r="A61" s="50" t="s">
        <v>16</v>
      </c>
      <c r="B61" s="51" t="s">
        <v>13</v>
      </c>
      <c r="C61" s="52">
        <v>58</v>
      </c>
      <c r="D61" s="52" t="s">
        <v>18</v>
      </c>
      <c r="E61" s="56" t="s">
        <v>15</v>
      </c>
      <c r="F61" s="59">
        <v>16.440000000000001</v>
      </c>
      <c r="G61" s="60">
        <v>16.459352302610128</v>
      </c>
      <c r="H61" s="56" t="s">
        <v>86</v>
      </c>
      <c r="I61" s="56">
        <v>4</v>
      </c>
      <c r="J61" s="60">
        <f t="shared" ref="J61:J68" si="12">((F61-G61))</f>
        <v>-1.935230261012677E-2</v>
      </c>
      <c r="K61" s="79">
        <f t="shared" si="10"/>
        <v>-0.12901535073417847</v>
      </c>
      <c r="M61" s="50" t="s">
        <v>16</v>
      </c>
      <c r="N61" s="51" t="s">
        <v>13</v>
      </c>
      <c r="O61" s="52">
        <v>58</v>
      </c>
      <c r="P61" s="52" t="s">
        <v>18</v>
      </c>
      <c r="Q61" s="56" t="s">
        <v>15</v>
      </c>
      <c r="R61" s="60">
        <f t="shared" si="6"/>
        <v>16.440000000000001</v>
      </c>
      <c r="S61" s="60">
        <v>16.525655268243522</v>
      </c>
      <c r="T61" s="60">
        <v>9.686232943678838E-2</v>
      </c>
      <c r="U61" s="56" t="s">
        <v>76</v>
      </c>
      <c r="V61" s="87">
        <f t="shared" ref="V61:V68" si="13">(R61-S61)</f>
        <v>-8.5655268243520766E-2</v>
      </c>
      <c r="W61" s="79">
        <v>-0.8842990741763932</v>
      </c>
    </row>
    <row r="62" spans="1:23" x14ac:dyDescent="0.25">
      <c r="A62" s="50" t="s">
        <v>12</v>
      </c>
      <c r="B62" s="51" t="s">
        <v>13</v>
      </c>
      <c r="C62" s="52">
        <v>59</v>
      </c>
      <c r="D62" s="52" t="s">
        <v>18</v>
      </c>
      <c r="E62" s="56" t="s">
        <v>15</v>
      </c>
      <c r="F62" s="74">
        <v>8.61</v>
      </c>
      <c r="G62" s="60">
        <v>8.6261406782499943</v>
      </c>
      <c r="H62" s="56" t="s">
        <v>86</v>
      </c>
      <c r="I62" s="76">
        <v>4</v>
      </c>
      <c r="J62" s="60">
        <f t="shared" si="12"/>
        <v>-1.6140678249994878E-2</v>
      </c>
      <c r="K62" s="79">
        <f t="shared" si="10"/>
        <v>-0.10760452166663252</v>
      </c>
      <c r="M62" s="50" t="s">
        <v>12</v>
      </c>
      <c r="N62" s="51" t="s">
        <v>13</v>
      </c>
      <c r="O62" s="52">
        <v>59</v>
      </c>
      <c r="P62" s="52" t="s">
        <v>18</v>
      </c>
      <c r="Q62" s="56" t="s">
        <v>15</v>
      </c>
      <c r="R62" s="60">
        <f t="shared" si="6"/>
        <v>8.61</v>
      </c>
      <c r="S62" s="60">
        <v>8.6207142857122658</v>
      </c>
      <c r="T62" s="88">
        <v>4.3704270423333441E-2</v>
      </c>
      <c r="U62" s="56" t="s">
        <v>76</v>
      </c>
      <c r="V62" s="87">
        <f t="shared" si="13"/>
        <v>-1.0714285712266403E-2</v>
      </c>
      <c r="W62" s="79">
        <v>-0.24515420595022933</v>
      </c>
    </row>
    <row r="63" spans="1:23" x14ac:dyDescent="0.25">
      <c r="A63" s="50" t="s">
        <v>27</v>
      </c>
      <c r="B63" s="51" t="s">
        <v>13</v>
      </c>
      <c r="C63" s="52">
        <v>60</v>
      </c>
      <c r="D63" s="52" t="s">
        <v>18</v>
      </c>
      <c r="E63" s="56" t="s">
        <v>15</v>
      </c>
      <c r="F63" s="74">
        <v>8.4499999999999993</v>
      </c>
      <c r="G63" s="60">
        <v>8.3928099176882078</v>
      </c>
      <c r="H63" s="56" t="s">
        <v>86</v>
      </c>
      <c r="I63" s="76">
        <v>4</v>
      </c>
      <c r="J63" s="60">
        <f t="shared" si="12"/>
        <v>5.7190082311791457E-2</v>
      </c>
      <c r="K63" s="79">
        <f t="shared" si="10"/>
        <v>0.38126721541194308</v>
      </c>
      <c r="M63" s="50" t="s">
        <v>27</v>
      </c>
      <c r="N63" s="51" t="s">
        <v>13</v>
      </c>
      <c r="O63" s="52">
        <v>60</v>
      </c>
      <c r="P63" s="52" t="s">
        <v>18</v>
      </c>
      <c r="Q63" s="56" t="s">
        <v>15</v>
      </c>
      <c r="R63" s="60">
        <f t="shared" si="6"/>
        <v>8.4499999999999993</v>
      </c>
      <c r="S63" s="60">
        <v>8.4385714285760329</v>
      </c>
      <c r="T63" s="88">
        <v>4.1157852575285932E-2</v>
      </c>
      <c r="U63" s="56" t="s">
        <v>76</v>
      </c>
      <c r="V63" s="87">
        <f t="shared" si="13"/>
        <v>1.142857142396636E-2</v>
      </c>
      <c r="W63" s="79">
        <v>0.27767657224247111</v>
      </c>
    </row>
    <row r="64" spans="1:23" x14ac:dyDescent="0.25">
      <c r="A64" s="50" t="s">
        <v>21</v>
      </c>
      <c r="B64" s="51" t="s">
        <v>13</v>
      </c>
      <c r="C64" s="52">
        <v>61</v>
      </c>
      <c r="D64" s="52" t="s">
        <v>18</v>
      </c>
      <c r="E64" s="56" t="s">
        <v>15</v>
      </c>
      <c r="F64" s="74">
        <v>6.28</v>
      </c>
      <c r="G64" s="60">
        <v>6.1778541845745085</v>
      </c>
      <c r="H64" s="56" t="s">
        <v>86</v>
      </c>
      <c r="I64" s="76">
        <v>4</v>
      </c>
      <c r="J64" s="60">
        <f t="shared" si="12"/>
        <v>0.10214581542549173</v>
      </c>
      <c r="K64" s="79">
        <f t="shared" si="10"/>
        <v>0.68097210283661158</v>
      </c>
      <c r="M64" s="50" t="s">
        <v>21</v>
      </c>
      <c r="N64" s="51" t="s">
        <v>13</v>
      </c>
      <c r="O64" s="52">
        <v>61</v>
      </c>
      <c r="P64" s="52" t="s">
        <v>18</v>
      </c>
      <c r="Q64" s="56" t="s">
        <v>15</v>
      </c>
      <c r="R64" s="60">
        <f t="shared" si="6"/>
        <v>6.28</v>
      </c>
      <c r="S64" s="60">
        <v>6.2357142856676706</v>
      </c>
      <c r="T64" s="88">
        <v>5.8212815232605193E-2</v>
      </c>
      <c r="U64" s="56" t="s">
        <v>76</v>
      </c>
      <c r="V64" s="87">
        <f t="shared" si="13"/>
        <v>4.428571433232964E-2</v>
      </c>
      <c r="W64" s="79">
        <v>0.76075541365546362</v>
      </c>
    </row>
    <row r="65" spans="1:23" x14ac:dyDescent="0.25">
      <c r="A65" s="50" t="s">
        <v>25</v>
      </c>
      <c r="B65" s="51" t="s">
        <v>13</v>
      </c>
      <c r="C65" s="52">
        <v>62</v>
      </c>
      <c r="D65" s="52" t="s">
        <v>18</v>
      </c>
      <c r="E65" s="56" t="s">
        <v>15</v>
      </c>
      <c r="F65" s="74">
        <v>13.27</v>
      </c>
      <c r="G65" s="60">
        <v>13.241236928029194</v>
      </c>
      <c r="H65" s="56" t="s">
        <v>86</v>
      </c>
      <c r="I65" s="76">
        <v>4</v>
      </c>
      <c r="J65" s="60">
        <f t="shared" si="12"/>
        <v>2.8763071970805854E-2</v>
      </c>
      <c r="K65" s="79">
        <f t="shared" si="10"/>
        <v>0.19175381313870571</v>
      </c>
      <c r="M65" s="50" t="s">
        <v>25</v>
      </c>
      <c r="N65" s="51" t="s">
        <v>13</v>
      </c>
      <c r="O65" s="52">
        <v>62</v>
      </c>
      <c r="P65" s="52" t="s">
        <v>18</v>
      </c>
      <c r="Q65" s="56" t="s">
        <v>15</v>
      </c>
      <c r="R65" s="60">
        <f t="shared" si="6"/>
        <v>13.27</v>
      </c>
      <c r="S65" s="60">
        <v>13.251303155006859</v>
      </c>
      <c r="T65" s="88">
        <v>6.6823950150088074E-2</v>
      </c>
      <c r="U65" s="56" t="s">
        <v>76</v>
      </c>
      <c r="V65" s="87">
        <f t="shared" si="13"/>
        <v>1.8696844993140616E-2</v>
      </c>
      <c r="W65" s="79">
        <v>0.27979257363785121</v>
      </c>
    </row>
    <row r="66" spans="1:23" x14ac:dyDescent="0.25">
      <c r="A66" s="50" t="s">
        <v>20</v>
      </c>
      <c r="B66" s="51" t="s">
        <v>13</v>
      </c>
      <c r="C66" s="52">
        <v>63</v>
      </c>
      <c r="D66" s="52" t="s">
        <v>18</v>
      </c>
      <c r="E66" s="56" t="s">
        <v>15</v>
      </c>
      <c r="F66" s="74">
        <v>7.27</v>
      </c>
      <c r="G66" s="60">
        <v>7.2285451553874287</v>
      </c>
      <c r="H66" s="56" t="s">
        <v>86</v>
      </c>
      <c r="I66" s="76">
        <v>4</v>
      </c>
      <c r="J66" s="60">
        <f t="shared" si="12"/>
        <v>4.1454844612570874E-2</v>
      </c>
      <c r="K66" s="79">
        <f t="shared" si="10"/>
        <v>0.27636563075047249</v>
      </c>
      <c r="M66" s="50" t="s">
        <v>20</v>
      </c>
      <c r="N66" s="51" t="s">
        <v>13</v>
      </c>
      <c r="O66" s="52">
        <v>63</v>
      </c>
      <c r="P66" s="52" t="s">
        <v>18</v>
      </c>
      <c r="Q66" s="56" t="s">
        <v>15</v>
      </c>
      <c r="R66" s="60">
        <f t="shared" si="6"/>
        <v>7.27</v>
      </c>
      <c r="S66" s="60">
        <v>7.2257142857764416</v>
      </c>
      <c r="T66" s="88">
        <v>6.3262287849268448E-2</v>
      </c>
      <c r="U66" s="56" t="s">
        <v>76</v>
      </c>
      <c r="V66" s="87">
        <f t="shared" si="13"/>
        <v>4.4285714223557981E-2</v>
      </c>
      <c r="W66" s="79">
        <v>0.70003339634309625</v>
      </c>
    </row>
    <row r="67" spans="1:23" x14ac:dyDescent="0.25">
      <c r="A67" s="50" t="s">
        <v>19</v>
      </c>
      <c r="B67" s="51" t="s">
        <v>13</v>
      </c>
      <c r="C67" s="52">
        <v>64</v>
      </c>
      <c r="D67" s="52" t="s">
        <v>18</v>
      </c>
      <c r="E67" s="56" t="s">
        <v>15</v>
      </c>
      <c r="F67" s="74">
        <v>16.37</v>
      </c>
      <c r="G67" s="60">
        <v>16.327260146346774</v>
      </c>
      <c r="H67" s="56" t="s">
        <v>86</v>
      </c>
      <c r="I67" s="76">
        <v>4</v>
      </c>
      <c r="J67" s="60">
        <f t="shared" si="12"/>
        <v>4.27398536532273E-2</v>
      </c>
      <c r="K67" s="79">
        <f t="shared" si="10"/>
        <v>0.28493235768818204</v>
      </c>
      <c r="M67" s="50" t="s">
        <v>19</v>
      </c>
      <c r="N67" s="51" t="s">
        <v>13</v>
      </c>
      <c r="O67" s="52">
        <v>64</v>
      </c>
      <c r="P67" s="52" t="s">
        <v>18</v>
      </c>
      <c r="Q67" s="56" t="s">
        <v>15</v>
      </c>
      <c r="R67" s="60">
        <f t="shared" si="6"/>
        <v>16.37</v>
      </c>
      <c r="S67" s="60">
        <v>16.360262159690187</v>
      </c>
      <c r="T67" s="88">
        <v>7.077006696386122E-2</v>
      </c>
      <c r="U67" s="56" t="s">
        <v>76</v>
      </c>
      <c r="V67" s="87">
        <f t="shared" si="13"/>
        <v>9.7378403098140609E-3</v>
      </c>
      <c r="W67" s="79">
        <v>0.13759829158825998</v>
      </c>
    </row>
    <row r="68" spans="1:23" x14ac:dyDescent="0.25">
      <c r="A68" s="50" t="s">
        <v>17</v>
      </c>
      <c r="B68" s="51" t="s">
        <v>13</v>
      </c>
      <c r="C68" s="52">
        <v>65</v>
      </c>
      <c r="D68" s="52" t="s">
        <v>18</v>
      </c>
      <c r="E68" s="56" t="s">
        <v>15</v>
      </c>
      <c r="F68" s="74">
        <v>16.52</v>
      </c>
      <c r="G68" s="60">
        <v>16.465718793246658</v>
      </c>
      <c r="H68" s="56" t="s">
        <v>86</v>
      </c>
      <c r="I68" s="76">
        <v>4</v>
      </c>
      <c r="J68" s="60">
        <f t="shared" si="12"/>
        <v>5.4281206753341138E-2</v>
      </c>
      <c r="K68" s="79">
        <f t="shared" si="10"/>
        <v>0.36187471168894092</v>
      </c>
      <c r="M68" s="50" t="s">
        <v>17</v>
      </c>
      <c r="N68" s="51" t="s">
        <v>13</v>
      </c>
      <c r="O68" s="52">
        <v>65</v>
      </c>
      <c r="P68" s="52" t="s">
        <v>18</v>
      </c>
      <c r="Q68" s="56" t="s">
        <v>15</v>
      </c>
      <c r="R68" s="60">
        <f t="shared" si="6"/>
        <v>16.52</v>
      </c>
      <c r="S68" s="60">
        <v>16.504448547262811</v>
      </c>
      <c r="T68" s="88">
        <v>7.5340589457731824E-2</v>
      </c>
      <c r="U68" s="56" t="s">
        <v>76</v>
      </c>
      <c r="V68" s="87">
        <f t="shared" si="13"/>
        <v>1.5551452737188498E-2</v>
      </c>
      <c r="W68" s="79">
        <v>0.20641533135220952</v>
      </c>
    </row>
    <row r="69" spans="1:23" x14ac:dyDescent="0.25">
      <c r="A69" s="89" t="s">
        <v>25</v>
      </c>
      <c r="B69" s="90" t="s">
        <v>13</v>
      </c>
      <c r="C69" s="91">
        <v>66</v>
      </c>
      <c r="D69" s="91" t="s">
        <v>14</v>
      </c>
      <c r="E69" s="59" t="s">
        <v>15</v>
      </c>
      <c r="F69" s="59">
        <v>3.38</v>
      </c>
      <c r="G69" s="60">
        <v>3.3430998938967571</v>
      </c>
      <c r="H69" s="60">
        <f t="shared" ref="H69:H70" si="14">0.075*G69</f>
        <v>0.25073249204225678</v>
      </c>
      <c r="I69" s="76">
        <v>4</v>
      </c>
      <c r="J69" s="76">
        <f t="shared" si="11"/>
        <v>1.1037691745498992</v>
      </c>
      <c r="K69" s="79">
        <f t="shared" si="10"/>
        <v>0.14716922327331988</v>
      </c>
      <c r="M69" s="89" t="s">
        <v>25</v>
      </c>
      <c r="N69" s="90" t="s">
        <v>13</v>
      </c>
      <c r="O69" s="91">
        <v>66</v>
      </c>
      <c r="P69" s="91" t="s">
        <v>14</v>
      </c>
      <c r="Q69" s="59" t="s">
        <v>15</v>
      </c>
      <c r="R69" s="60">
        <f t="shared" si="6"/>
        <v>3.38</v>
      </c>
      <c r="S69" s="74">
        <v>3.3860000000000001</v>
      </c>
      <c r="T69" s="88">
        <v>9.8360000000000003E-2</v>
      </c>
      <c r="U69" s="92">
        <v>1</v>
      </c>
      <c r="V69" s="86">
        <v>0</v>
      </c>
      <c r="W69" s="82">
        <v>-0.06</v>
      </c>
    </row>
    <row r="70" spans="1:23" ht="15.75" thickBot="1" x14ac:dyDescent="0.3">
      <c r="A70" s="93" t="s">
        <v>20</v>
      </c>
      <c r="B70" s="94" t="s">
        <v>13</v>
      </c>
      <c r="C70" s="95">
        <v>66</v>
      </c>
      <c r="D70" s="95" t="s">
        <v>14</v>
      </c>
      <c r="E70" s="96" t="s">
        <v>15</v>
      </c>
      <c r="F70" s="96">
        <v>3.4</v>
      </c>
      <c r="G70" s="97">
        <v>3.3430998938967562</v>
      </c>
      <c r="H70" s="97">
        <f t="shared" si="14"/>
        <v>0.25073249204225673</v>
      </c>
      <c r="I70" s="98">
        <v>4</v>
      </c>
      <c r="J70" s="98">
        <f t="shared" si="11"/>
        <v>1.7020163294289201</v>
      </c>
      <c r="K70" s="99">
        <f t="shared" si="10"/>
        <v>0.22693551059052269</v>
      </c>
      <c r="M70" s="93" t="s">
        <v>20</v>
      </c>
      <c r="N70" s="94" t="s">
        <v>13</v>
      </c>
      <c r="O70" s="95">
        <v>66</v>
      </c>
      <c r="P70" s="95" t="s">
        <v>14</v>
      </c>
      <c r="Q70" s="96" t="s">
        <v>15</v>
      </c>
      <c r="R70" s="97">
        <f t="shared" si="6"/>
        <v>3.4</v>
      </c>
      <c r="S70" s="100">
        <v>3.3959999999999999</v>
      </c>
      <c r="T70" s="97" t="s">
        <v>135</v>
      </c>
      <c r="U70" s="101">
        <v>1</v>
      </c>
      <c r="V70" s="102">
        <v>0</v>
      </c>
      <c r="W70" s="103">
        <v>0.03</v>
      </c>
    </row>
  </sheetData>
  <sheetProtection algorithmName="SHA-512" hashValue="T8i/heBHsQsLDxtyw3ZVGdB6YqvlnlwTKmy1vpbv7L6z78Zj8DfwRKE8jHHlQ3MK6c3kW0PLRuzkAPgg1ky8CQ==" saltValue="NX1Bkfo/fjaGnCiU14KWTQ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32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700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63.12</v>
      </c>
      <c r="G14" s="67">
        <v>64.016499705990142</v>
      </c>
      <c r="H14" s="67">
        <f>G14*0.04</f>
        <v>2.5606599882396059</v>
      </c>
      <c r="I14" s="65"/>
      <c r="J14" s="68">
        <f>((F14-G14)/G14)*100</f>
        <v>-1.4004197513258567</v>
      </c>
      <c r="K14" s="69">
        <f>(F14-G14)/(G14*0.04)</f>
        <v>-0.35010493783146412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135.6</v>
      </c>
      <c r="G15" s="67">
        <v>136.1</v>
      </c>
      <c r="H15" s="67">
        <f>1</f>
        <v>1</v>
      </c>
      <c r="I15" s="65"/>
      <c r="J15" s="72">
        <f>F15-G15</f>
        <v>-0.5</v>
      </c>
      <c r="K15" s="69">
        <f>(F15-G15)/1</f>
        <v>-0.5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5.01</v>
      </c>
      <c r="G16" s="67">
        <v>5.1958422552215602</v>
      </c>
      <c r="H16" s="67">
        <f t="shared" ref="H16:H21" si="0">((12.5-0.53*G16)/200)*G16</f>
        <v>0.25319868258731093</v>
      </c>
      <c r="I16" s="65"/>
      <c r="J16" s="68">
        <f t="shared" ref="J16:J30" si="1">((F16-G16)/G16)*100</f>
        <v>-3.5767493717654393</v>
      </c>
      <c r="K16" s="69">
        <f>(F16-G16)/((12.5-0.53*G16)/2/100*G16)</f>
        <v>-0.73397797066924353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>
        <v>5.16</v>
      </c>
      <c r="G17" s="67">
        <v>5.2430829525209672</v>
      </c>
      <c r="H17" s="67">
        <f t="shared" si="0"/>
        <v>0.25484439958796806</v>
      </c>
      <c r="I17" s="65"/>
      <c r="J17" s="68">
        <f t="shared" si="1"/>
        <v>-1.5846202181680022</v>
      </c>
      <c r="K17" s="69">
        <f t="shared" ref="K17:K21" si="2">(F17-G17)/((12.5-0.53*G17)/2/100*G17)</f>
        <v>-0.3260144333377365</v>
      </c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>
        <v>5.0599999999999996</v>
      </c>
      <c r="G18" s="67">
        <v>5.2430829525209672</v>
      </c>
      <c r="H18" s="67">
        <f t="shared" si="0"/>
        <v>0.25484439958796806</v>
      </c>
      <c r="I18" s="65"/>
      <c r="J18" s="68">
        <f t="shared" si="1"/>
        <v>-3.4918950201415009</v>
      </c>
      <c r="K18" s="69">
        <f t="shared" si="2"/>
        <v>-0.7184107354015854</v>
      </c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13.54</v>
      </c>
      <c r="G19" s="67">
        <v>13.710523269277532</v>
      </c>
      <c r="H19" s="67">
        <f t="shared" si="0"/>
        <v>0.35876481628873402</v>
      </c>
      <c r="I19" s="65"/>
      <c r="J19" s="68">
        <f t="shared" si="1"/>
        <v>-1.2437400522826183</v>
      </c>
      <c r="K19" s="69">
        <f t="shared" si="2"/>
        <v>-0.47530655609299144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>
        <v>13.67</v>
      </c>
      <c r="G20" s="67">
        <v>13.696096904055679</v>
      </c>
      <c r="H20" s="67">
        <f t="shared" si="0"/>
        <v>0.35891091992947849</v>
      </c>
      <c r="I20" s="65"/>
      <c r="J20" s="68">
        <f t="shared" si="1"/>
        <v>-0.19054263589469281</v>
      </c>
      <c r="K20" s="69">
        <f t="shared" si="2"/>
        <v>-7.2711368215842578E-2</v>
      </c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>
        <v>13.67</v>
      </c>
      <c r="G21" s="67">
        <v>13.623193102535152</v>
      </c>
      <c r="H21" s="67">
        <f t="shared" si="0"/>
        <v>0.35963238458969937</v>
      </c>
      <c r="I21" s="65"/>
      <c r="J21" s="68">
        <f t="shared" si="1"/>
        <v>0.34358242676701922</v>
      </c>
      <c r="K21" s="69">
        <f t="shared" si="2"/>
        <v>0.13015206491553569</v>
      </c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>
        <v>9.06</v>
      </c>
      <c r="G22" s="67">
        <v>9.1247028202011933</v>
      </c>
      <c r="H22" s="67">
        <f>G22*0.075</f>
        <v>0.68435271151508947</v>
      </c>
      <c r="I22" s="65"/>
      <c r="J22" s="68">
        <f t="shared" si="1"/>
        <v>-0.70909509576516949</v>
      </c>
      <c r="K22" s="69">
        <f>(F22-G22)/(G22*0.075)</f>
        <v>-9.4546012768689278E-2</v>
      </c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>
        <v>5.75</v>
      </c>
      <c r="G23" s="74">
        <v>5.689915423552212</v>
      </c>
      <c r="H23" s="60">
        <f t="shared" ref="H23:H25" si="3">G23*0.075</f>
        <v>0.4267436567664159</v>
      </c>
      <c r="I23" s="56"/>
      <c r="J23" s="75">
        <f t="shared" si="1"/>
        <v>1.0559836478250708</v>
      </c>
      <c r="K23" s="69">
        <f>(F23-G23)/(G23*0.075)</f>
        <v>0.14079781971000943</v>
      </c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>
        <v>12.22</v>
      </c>
      <c r="G24" s="74">
        <v>12.134143148908278</v>
      </c>
      <c r="H24" s="60">
        <f t="shared" si="3"/>
        <v>0.91006073616812078</v>
      </c>
      <c r="I24" s="76"/>
      <c r="J24" s="75">
        <f t="shared" si="1"/>
        <v>0.70756418511057095</v>
      </c>
      <c r="K24" s="69">
        <f t="shared" ref="K24:K25" si="4">(F24-G24)/(G24*0.075)</f>
        <v>9.4341891348076135E-2</v>
      </c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>
        <v>18.760000000000002</v>
      </c>
      <c r="G25" s="74">
        <v>18.940898341481603</v>
      </c>
      <c r="H25" s="60">
        <f t="shared" si="3"/>
        <v>1.4205673756111201</v>
      </c>
      <c r="I25" s="76"/>
      <c r="J25" s="75">
        <f t="shared" si="1"/>
        <v>-0.95506737969985289</v>
      </c>
      <c r="K25" s="69">
        <f t="shared" si="4"/>
        <v>-0.12734231729331372</v>
      </c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>
        <v>7.0000000000000007E-2</v>
      </c>
      <c r="G26" s="60">
        <v>0</v>
      </c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>
        <v>0.05</v>
      </c>
      <c r="G27" s="60">
        <v>0</v>
      </c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49</v>
      </c>
      <c r="B28" s="51" t="s">
        <v>44</v>
      </c>
      <c r="C28" s="52">
        <v>20</v>
      </c>
      <c r="D28" s="52" t="s">
        <v>45</v>
      </c>
      <c r="E28" s="56" t="s">
        <v>46</v>
      </c>
      <c r="F28" s="74">
        <v>86.16</v>
      </c>
      <c r="G28" s="60">
        <v>86.073264392495659</v>
      </c>
      <c r="H28" s="60">
        <f>G28*0.05</f>
        <v>4.3036632196247835</v>
      </c>
      <c r="I28" s="76"/>
      <c r="J28" s="75">
        <f t="shared" si="1"/>
        <v>0.1007695108539413</v>
      </c>
      <c r="K28" s="69">
        <f>(F28-G28)/(G28*0.05)</f>
        <v>2.015390217078826E-2</v>
      </c>
      <c r="M28" s="50" t="s">
        <v>49</v>
      </c>
      <c r="N28" s="58" t="s">
        <v>44</v>
      </c>
      <c r="O28" s="56">
        <v>20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48</v>
      </c>
      <c r="B29" s="51" t="s">
        <v>44</v>
      </c>
      <c r="C29" s="52">
        <v>21</v>
      </c>
      <c r="D29" s="52" t="s">
        <v>45</v>
      </c>
      <c r="E29" s="56" t="s">
        <v>46</v>
      </c>
      <c r="F29" s="74">
        <v>122.75</v>
      </c>
      <c r="G29" s="60">
        <v>112.98869992712329</v>
      </c>
      <c r="H29" s="60">
        <f t="shared" ref="H29:H30" si="5">G29*0.05</f>
        <v>5.649434996356165</v>
      </c>
      <c r="I29" s="76"/>
      <c r="J29" s="75">
        <f t="shared" si="1"/>
        <v>8.6391825723923361</v>
      </c>
      <c r="K29" s="69">
        <f t="shared" ref="K29:K30" si="6">(F29-G29)/(G29*0.05)</f>
        <v>1.7278365144784671</v>
      </c>
      <c r="M29" s="50" t="s">
        <v>48</v>
      </c>
      <c r="N29" s="58" t="s">
        <v>44</v>
      </c>
      <c r="O29" s="56">
        <v>21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47</v>
      </c>
      <c r="B30" s="51" t="s">
        <v>44</v>
      </c>
      <c r="C30" s="52">
        <v>22</v>
      </c>
      <c r="D30" s="52" t="s">
        <v>45</v>
      </c>
      <c r="E30" s="56" t="s">
        <v>46</v>
      </c>
      <c r="F30" s="74">
        <v>199.29</v>
      </c>
      <c r="G30" s="60">
        <v>200.14391747669271</v>
      </c>
      <c r="H30" s="60">
        <f t="shared" si="5"/>
        <v>10.007195873834636</v>
      </c>
      <c r="I30" s="76"/>
      <c r="J30" s="75">
        <f t="shared" si="1"/>
        <v>-0.42665172514780808</v>
      </c>
      <c r="K30" s="69">
        <f t="shared" si="6"/>
        <v>-8.5330345029561605E-2</v>
      </c>
      <c r="M30" s="50" t="s">
        <v>47</v>
      </c>
      <c r="N30" s="58" t="s">
        <v>44</v>
      </c>
      <c r="O30" s="56">
        <v>22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74</v>
      </c>
      <c r="B31" s="51" t="s">
        <v>44</v>
      </c>
      <c r="C31" s="52">
        <v>23</v>
      </c>
      <c r="D31" s="52" t="s">
        <v>45</v>
      </c>
      <c r="E31" s="56" t="s">
        <v>46</v>
      </c>
      <c r="F31" s="74">
        <v>0.06</v>
      </c>
      <c r="G31" s="60">
        <v>0</v>
      </c>
      <c r="H31" s="60"/>
      <c r="I31" s="76"/>
      <c r="J31" s="75"/>
      <c r="K31" s="69"/>
      <c r="M31" s="50" t="s">
        <v>74</v>
      </c>
      <c r="N31" s="58" t="s">
        <v>44</v>
      </c>
      <c r="O31" s="56">
        <v>23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ht="15.75" thickBot="1" x14ac:dyDescent="0.3">
      <c r="A32" s="112" t="s">
        <v>75</v>
      </c>
      <c r="B32" s="113" t="s">
        <v>44</v>
      </c>
      <c r="C32" s="114">
        <v>24</v>
      </c>
      <c r="D32" s="114" t="s">
        <v>45</v>
      </c>
      <c r="E32" s="115" t="s">
        <v>46</v>
      </c>
      <c r="F32" s="100">
        <v>0.03</v>
      </c>
      <c r="G32" s="97">
        <v>0</v>
      </c>
      <c r="H32" s="97"/>
      <c r="I32" s="98"/>
      <c r="J32" s="102"/>
      <c r="K32" s="116"/>
      <c r="M32" s="112" t="s">
        <v>75</v>
      </c>
      <c r="N32" s="117" t="s">
        <v>44</v>
      </c>
      <c r="O32" s="115">
        <v>24</v>
      </c>
      <c r="P32" s="114" t="s">
        <v>45</v>
      </c>
      <c r="Q32" s="115" t="s">
        <v>46</v>
      </c>
      <c r="R32" s="97"/>
      <c r="S32" s="97"/>
      <c r="T32" s="115"/>
      <c r="U32" s="115"/>
      <c r="V32" s="102"/>
      <c r="W32" s="118"/>
    </row>
  </sheetData>
  <sheetProtection algorithmName="SHA-512" hashValue="hTRiREwFQYYvQWp7K+2xqoAKchXO9jzQFnT8XzNUlq5AnuEBxfHF6jHqN0mG/abbxwMFsaPZLmYXylPEMys5ng==" saltValue="TdevJ0I6vRNJKW3r7IVZkQ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70"/>
  <sheetViews>
    <sheetView topLeftCell="A20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744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91.5</v>
      </c>
      <c r="G14" s="67">
        <v>90.173909970393893</v>
      </c>
      <c r="H14" s="67">
        <f>G14*0.04</f>
        <v>3.6069563988157558</v>
      </c>
      <c r="I14" s="65"/>
      <c r="J14" s="68">
        <f>((F14-G14)/G14)*100</f>
        <v>1.4705916933639582</v>
      </c>
      <c r="K14" s="69">
        <f>(F14-G14)/(G14*0.04)</f>
        <v>0.36764792334098956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136.80000000000001</v>
      </c>
      <c r="G15" s="67">
        <v>136.6</v>
      </c>
      <c r="H15" s="67">
        <f>1</f>
        <v>1</v>
      </c>
      <c r="I15" s="65"/>
      <c r="J15" s="72">
        <f>F15-G15</f>
        <v>0.20000000000001705</v>
      </c>
      <c r="K15" s="69">
        <f>(F15-G15)/1</f>
        <v>0.20000000000001705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5.17</v>
      </c>
      <c r="G16" s="67">
        <v>5.1750488013294271</v>
      </c>
      <c r="H16" s="67">
        <f>((12.5-0.53*G16)/200)*G16</f>
        <v>0.25247055532831519</v>
      </c>
      <c r="I16" s="65"/>
      <c r="J16" s="68">
        <f t="shared" ref="J16:J30" si="0">((F16-G16)/G16)*100</f>
        <v>-9.7560458330947605E-2</v>
      </c>
      <c r="K16" s="69">
        <f>(F16-G16)/((12.5-0.53*G16)/2/100*G16)</f>
        <v>-1.9997584759385855E-2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>
        <v>5.03</v>
      </c>
      <c r="G17" s="67">
        <v>5.1938050646428513</v>
      </c>
      <c r="H17" s="67">
        <f>((12.5-0.53*G17)/200)*G17</f>
        <v>0.2531274472589774</v>
      </c>
      <c r="I17" s="65"/>
      <c r="J17" s="68">
        <f t="shared" si="0"/>
        <v>-3.1538546904265647</v>
      </c>
      <c r="K17" s="69">
        <f t="shared" ref="K17:K20" si="1">(F17-G17)/((12.5-0.53*G17)/2/100*G17)</f>
        <v>-0.64712486305469807</v>
      </c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/>
      <c r="G18" s="67"/>
      <c r="H18" s="67"/>
      <c r="I18" s="65"/>
      <c r="J18" s="68"/>
      <c r="K18" s="73"/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13.5</v>
      </c>
      <c r="G19" s="67">
        <v>13.77060149972532</v>
      </c>
      <c r="H19" s="67">
        <f>((12.5-0.53*G19)/200)*G19</f>
        <v>0.35814450972260387</v>
      </c>
      <c r="I19" s="65"/>
      <c r="J19" s="68">
        <f t="shared" si="0"/>
        <v>-1.9650666656116478</v>
      </c>
      <c r="K19" s="69">
        <f t="shared" si="1"/>
        <v>-0.75556512072434312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>
        <v>13.5</v>
      </c>
      <c r="G20" s="67">
        <v>13.622439178064555</v>
      </c>
      <c r="H20" s="67">
        <f>((12.5-0.53*G20)/200)*G20</f>
        <v>0.35963969835485415</v>
      </c>
      <c r="I20" s="65"/>
      <c r="J20" s="68">
        <f t="shared" si="0"/>
        <v>-0.89880509990980151</v>
      </c>
      <c r="K20" s="69">
        <f t="shared" si="1"/>
        <v>-0.34044956278365335</v>
      </c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/>
      <c r="G21" s="67"/>
      <c r="H21" s="67"/>
      <c r="I21" s="65"/>
      <c r="J21" s="68"/>
      <c r="K21" s="73"/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>
        <v>8.9600000000000009</v>
      </c>
      <c r="G22" s="67">
        <v>9.1247028202011933</v>
      </c>
      <c r="H22" s="67">
        <f>G22*0.075</f>
        <v>0.68435271151508947</v>
      </c>
      <c r="I22" s="65"/>
      <c r="J22" s="68">
        <f t="shared" si="0"/>
        <v>-1.8050211984609144</v>
      </c>
      <c r="K22" s="69">
        <f>(F22-G22)/(G22*0.075)</f>
        <v>-0.24066949312812191</v>
      </c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>
        <v>5.79</v>
      </c>
      <c r="G23" s="74">
        <v>5.7349543319180594</v>
      </c>
      <c r="H23" s="60">
        <f t="shared" ref="H23:H25" si="2">G23*0.075</f>
        <v>0.43012157489385444</v>
      </c>
      <c r="I23" s="56"/>
      <c r="J23" s="75">
        <f t="shared" si="0"/>
        <v>0.95982748765029158</v>
      </c>
      <c r="K23" s="69">
        <f>(F23-G23)/(G23*0.075)</f>
        <v>0.1279769983533722</v>
      </c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>
        <v>12.8</v>
      </c>
      <c r="G24" s="74">
        <v>12.599110315306492</v>
      </c>
      <c r="H24" s="60">
        <f t="shared" si="2"/>
        <v>0.94493327364798685</v>
      </c>
      <c r="I24" s="76"/>
      <c r="J24" s="75">
        <f t="shared" si="0"/>
        <v>1.5944751626585163</v>
      </c>
      <c r="K24" s="69">
        <f t="shared" ref="K24:K25" si="3">(F24-G24)/(G24*0.075)</f>
        <v>0.21259668835446885</v>
      </c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>
        <v>20.399999999999999</v>
      </c>
      <c r="G25" s="74">
        <v>19.588081656110809</v>
      </c>
      <c r="H25" s="60">
        <f t="shared" si="2"/>
        <v>1.4691061242083105</v>
      </c>
      <c r="I25" s="76"/>
      <c r="J25" s="75">
        <f t="shared" si="0"/>
        <v>4.1449609928285076</v>
      </c>
      <c r="K25" s="69">
        <f t="shared" si="3"/>
        <v>0.55266146571046781</v>
      </c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>
        <v>0</v>
      </c>
      <c r="G26" s="60">
        <v>0</v>
      </c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>
        <v>0</v>
      </c>
      <c r="G27" s="60">
        <v>0</v>
      </c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49</v>
      </c>
      <c r="B28" s="51" t="s">
        <v>44</v>
      </c>
      <c r="C28" s="52">
        <v>20</v>
      </c>
      <c r="D28" s="52" t="s">
        <v>45</v>
      </c>
      <c r="E28" s="56" t="s">
        <v>46</v>
      </c>
      <c r="F28" s="74">
        <v>82.3</v>
      </c>
      <c r="G28" s="60">
        <v>80.75385091876943</v>
      </c>
      <c r="H28" s="60">
        <f>G28*0.05</f>
        <v>4.037692545938472</v>
      </c>
      <c r="I28" s="76"/>
      <c r="J28" s="75">
        <f t="shared" si="0"/>
        <v>1.9146443960744899</v>
      </c>
      <c r="K28" s="69">
        <f>(F28-G28)/(G28*0.05)</f>
        <v>0.38292887921489793</v>
      </c>
      <c r="M28" s="50" t="s">
        <v>49</v>
      </c>
      <c r="N28" s="58" t="s">
        <v>44</v>
      </c>
      <c r="O28" s="56">
        <v>20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48</v>
      </c>
      <c r="B29" s="51" t="s">
        <v>44</v>
      </c>
      <c r="C29" s="52">
        <v>21</v>
      </c>
      <c r="D29" s="52" t="s">
        <v>45</v>
      </c>
      <c r="E29" s="56" t="s">
        <v>46</v>
      </c>
      <c r="F29" s="74">
        <v>137</v>
      </c>
      <c r="G29" s="60">
        <v>135.8850831114629</v>
      </c>
      <c r="H29" s="60">
        <f t="shared" ref="H29:H30" si="4">G29*0.05</f>
        <v>6.7942541555731459</v>
      </c>
      <c r="I29" s="76"/>
      <c r="J29" s="75">
        <f t="shared" si="0"/>
        <v>0.82048512096251136</v>
      </c>
      <c r="K29" s="69">
        <f t="shared" ref="K29:K30" si="5">(F29-G29)/(G29*0.05)</f>
        <v>0.16409702419250224</v>
      </c>
      <c r="M29" s="50" t="s">
        <v>48</v>
      </c>
      <c r="N29" s="58" t="s">
        <v>44</v>
      </c>
      <c r="O29" s="56">
        <v>21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47</v>
      </c>
      <c r="B30" s="51" t="s">
        <v>44</v>
      </c>
      <c r="C30" s="52">
        <v>22</v>
      </c>
      <c r="D30" s="52" t="s">
        <v>45</v>
      </c>
      <c r="E30" s="56" t="s">
        <v>46</v>
      </c>
      <c r="F30" s="74">
        <v>187</v>
      </c>
      <c r="G30" s="60">
        <v>176.86946895990269</v>
      </c>
      <c r="H30" s="60">
        <f t="shared" si="4"/>
        <v>8.8434734479951356</v>
      </c>
      <c r="I30" s="76"/>
      <c r="J30" s="75">
        <f t="shared" si="0"/>
        <v>5.7276878251915591</v>
      </c>
      <c r="K30" s="69">
        <f t="shared" si="5"/>
        <v>1.1455375650383117</v>
      </c>
      <c r="M30" s="50" t="s">
        <v>47</v>
      </c>
      <c r="N30" s="58" t="s">
        <v>44</v>
      </c>
      <c r="O30" s="56">
        <v>22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74</v>
      </c>
      <c r="B31" s="51" t="s">
        <v>44</v>
      </c>
      <c r="C31" s="52">
        <v>23</v>
      </c>
      <c r="D31" s="52" t="s">
        <v>45</v>
      </c>
      <c r="E31" s="56" t="s">
        <v>46</v>
      </c>
      <c r="F31" s="74">
        <v>1.55</v>
      </c>
      <c r="G31" s="60">
        <v>0</v>
      </c>
      <c r="H31" s="60"/>
      <c r="I31" s="76"/>
      <c r="J31" s="75"/>
      <c r="K31" s="69"/>
      <c r="M31" s="50" t="s">
        <v>74</v>
      </c>
      <c r="N31" s="58" t="s">
        <v>44</v>
      </c>
      <c r="O31" s="56">
        <v>23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x14ac:dyDescent="0.25">
      <c r="A32" s="50" t="s">
        <v>75</v>
      </c>
      <c r="B32" s="51" t="s">
        <v>44</v>
      </c>
      <c r="C32" s="52">
        <v>24</v>
      </c>
      <c r="D32" s="52" t="s">
        <v>45</v>
      </c>
      <c r="E32" s="56" t="s">
        <v>46</v>
      </c>
      <c r="F32" s="74">
        <v>0</v>
      </c>
      <c r="G32" s="60">
        <v>0</v>
      </c>
      <c r="H32" s="60"/>
      <c r="I32" s="76"/>
      <c r="J32" s="75"/>
      <c r="K32" s="69"/>
      <c r="M32" s="50" t="s">
        <v>75</v>
      </c>
      <c r="N32" s="58" t="s">
        <v>44</v>
      </c>
      <c r="O32" s="56">
        <v>24</v>
      </c>
      <c r="P32" s="52" t="s">
        <v>45</v>
      </c>
      <c r="Q32" s="56" t="s">
        <v>46</v>
      </c>
      <c r="R32" s="60"/>
      <c r="S32" s="60"/>
      <c r="T32" s="56"/>
      <c r="U32" s="56"/>
      <c r="V32" s="75"/>
      <c r="W32" s="61"/>
    </row>
    <row r="33" spans="1:23" x14ac:dyDescent="0.25">
      <c r="A33" s="62" t="s">
        <v>43</v>
      </c>
      <c r="B33" s="63" t="s">
        <v>13</v>
      </c>
      <c r="C33" s="64">
        <v>30</v>
      </c>
      <c r="D33" s="64" t="s">
        <v>30</v>
      </c>
      <c r="E33" s="65" t="s">
        <v>31</v>
      </c>
      <c r="F33" s="77">
        <v>46.6</v>
      </c>
      <c r="G33" s="67">
        <v>46.100202357211316</v>
      </c>
      <c r="H33" s="67">
        <f>0.075*G33</f>
        <v>3.4575151767908485</v>
      </c>
      <c r="I33" s="78">
        <v>4</v>
      </c>
      <c r="J33" s="78">
        <f>((F33-G33)/G33)*100</f>
        <v>1.084154986817544</v>
      </c>
      <c r="K33" s="79">
        <f>(F33-G33)/H33</f>
        <v>0.14455399824233919</v>
      </c>
      <c r="M33" s="62" t="s">
        <v>43</v>
      </c>
      <c r="N33" s="80" t="s">
        <v>13</v>
      </c>
      <c r="O33" s="65">
        <v>30</v>
      </c>
      <c r="P33" s="64" t="s">
        <v>30</v>
      </c>
      <c r="Q33" s="65" t="s">
        <v>31</v>
      </c>
      <c r="R33" s="66">
        <f t="shared" ref="R33:R70" si="6">F33</f>
        <v>46.6</v>
      </c>
      <c r="S33" s="67" t="s">
        <v>99</v>
      </c>
      <c r="T33" s="67" t="s">
        <v>100</v>
      </c>
      <c r="U33" s="65">
        <v>1</v>
      </c>
      <c r="V33" s="78">
        <v>-2</v>
      </c>
      <c r="W33" s="82">
        <v>-0.66</v>
      </c>
    </row>
    <row r="34" spans="1:23" x14ac:dyDescent="0.25">
      <c r="A34" s="62" t="s">
        <v>42</v>
      </c>
      <c r="B34" s="63" t="s">
        <v>13</v>
      </c>
      <c r="C34" s="64">
        <v>31</v>
      </c>
      <c r="D34" s="64" t="s">
        <v>30</v>
      </c>
      <c r="E34" s="65" t="s">
        <v>31</v>
      </c>
      <c r="F34" s="77">
        <v>62</v>
      </c>
      <c r="G34" s="67">
        <v>62.172595793426893</v>
      </c>
      <c r="H34" s="67">
        <f t="shared" ref="H34:H59" si="7">0.075*G34</f>
        <v>4.6629446845070168</v>
      </c>
      <c r="I34" s="78">
        <v>4</v>
      </c>
      <c r="J34" s="78">
        <f t="shared" ref="J34:J35" si="8">((F34-G34)/G34)*100</f>
        <v>-0.27760750733386746</v>
      </c>
      <c r="K34" s="79">
        <f t="shared" ref="K34:K35" si="9">(F34-G34)/H34</f>
        <v>-3.7014334311182333E-2</v>
      </c>
      <c r="M34" s="62" t="s">
        <v>42</v>
      </c>
      <c r="N34" s="80" t="s">
        <v>13</v>
      </c>
      <c r="O34" s="65">
        <v>31</v>
      </c>
      <c r="P34" s="64" t="s">
        <v>30</v>
      </c>
      <c r="Q34" s="65" t="s">
        <v>31</v>
      </c>
      <c r="R34" s="66">
        <f t="shared" si="6"/>
        <v>62</v>
      </c>
      <c r="S34" s="67" t="s">
        <v>101</v>
      </c>
      <c r="T34" s="67" t="s">
        <v>102</v>
      </c>
      <c r="U34" s="65">
        <v>1</v>
      </c>
      <c r="V34" s="83">
        <v>-2</v>
      </c>
      <c r="W34" s="82">
        <v>-0.75</v>
      </c>
    </row>
    <row r="35" spans="1:23" x14ac:dyDescent="0.25">
      <c r="A35" s="62" t="s">
        <v>41</v>
      </c>
      <c r="B35" s="63" t="s">
        <v>13</v>
      </c>
      <c r="C35" s="64">
        <v>32</v>
      </c>
      <c r="D35" s="64" t="s">
        <v>30</v>
      </c>
      <c r="E35" s="65" t="s">
        <v>31</v>
      </c>
      <c r="F35" s="84">
        <v>84.3</v>
      </c>
      <c r="G35" s="67">
        <v>84.056310582884961</v>
      </c>
      <c r="H35" s="67">
        <f t="shared" si="7"/>
        <v>6.3042232937163716</v>
      </c>
      <c r="I35" s="78">
        <v>4</v>
      </c>
      <c r="J35" s="78">
        <f t="shared" si="8"/>
        <v>0.28991210228617176</v>
      </c>
      <c r="K35" s="79">
        <f t="shared" si="9"/>
        <v>3.8654946971489572E-2</v>
      </c>
      <c r="M35" s="62" t="s">
        <v>41</v>
      </c>
      <c r="N35" s="80" t="s">
        <v>13</v>
      </c>
      <c r="O35" s="65">
        <v>32</v>
      </c>
      <c r="P35" s="64" t="s">
        <v>30</v>
      </c>
      <c r="Q35" s="65" t="s">
        <v>31</v>
      </c>
      <c r="R35" s="66">
        <f t="shared" si="6"/>
        <v>84.3</v>
      </c>
      <c r="S35" s="67" t="s">
        <v>103</v>
      </c>
      <c r="T35" s="67" t="s">
        <v>104</v>
      </c>
      <c r="U35" s="65">
        <v>1</v>
      </c>
      <c r="V35" s="83">
        <v>-2</v>
      </c>
      <c r="W35" s="82">
        <v>-0.71</v>
      </c>
    </row>
    <row r="36" spans="1:23" x14ac:dyDescent="0.25">
      <c r="A36" s="62" t="s">
        <v>40</v>
      </c>
      <c r="B36" s="63" t="s">
        <v>13</v>
      </c>
      <c r="C36" s="64">
        <v>33</v>
      </c>
      <c r="D36" s="64" t="s">
        <v>30</v>
      </c>
      <c r="E36" s="65" t="s">
        <v>31</v>
      </c>
      <c r="F36" s="77">
        <v>4.5</v>
      </c>
      <c r="G36" s="67">
        <v>9.590381658567896</v>
      </c>
      <c r="H36" s="67">
        <f t="shared" si="7"/>
        <v>0.71927862439259216</v>
      </c>
      <c r="I36" s="78"/>
      <c r="J36" s="78"/>
      <c r="K36" s="73"/>
      <c r="M36" s="62" t="s">
        <v>40</v>
      </c>
      <c r="N36" s="80" t="s">
        <v>13</v>
      </c>
      <c r="O36" s="65">
        <v>33</v>
      </c>
      <c r="P36" s="64" t="s">
        <v>30</v>
      </c>
      <c r="Q36" s="65" t="s">
        <v>31</v>
      </c>
      <c r="R36" s="66">
        <f t="shared" si="6"/>
        <v>4.5</v>
      </c>
      <c r="S36" s="67"/>
      <c r="T36" s="67"/>
      <c r="U36" s="65"/>
      <c r="V36" s="78"/>
      <c r="W36" s="73"/>
    </row>
    <row r="37" spans="1:23" x14ac:dyDescent="0.25">
      <c r="A37" s="62" t="s">
        <v>39</v>
      </c>
      <c r="B37" s="63" t="s">
        <v>13</v>
      </c>
      <c r="C37" s="64">
        <v>34</v>
      </c>
      <c r="D37" s="64" t="s">
        <v>30</v>
      </c>
      <c r="E37" s="65" t="s">
        <v>31</v>
      </c>
      <c r="F37" s="77">
        <v>5.0999999999999996</v>
      </c>
      <c r="G37" s="67">
        <v>8.3993315730561271</v>
      </c>
      <c r="H37" s="67">
        <f t="shared" si="7"/>
        <v>0.62994986797920949</v>
      </c>
      <c r="I37" s="78"/>
      <c r="J37" s="78"/>
      <c r="K37" s="73"/>
      <c r="M37" s="62" t="s">
        <v>39</v>
      </c>
      <c r="N37" s="80" t="s">
        <v>13</v>
      </c>
      <c r="O37" s="65">
        <v>34</v>
      </c>
      <c r="P37" s="64" t="s">
        <v>30</v>
      </c>
      <c r="Q37" s="65" t="s">
        <v>31</v>
      </c>
      <c r="R37" s="66">
        <f t="shared" si="6"/>
        <v>5.0999999999999996</v>
      </c>
      <c r="S37" s="67"/>
      <c r="T37" s="67"/>
      <c r="U37" s="65"/>
      <c r="V37" s="78"/>
      <c r="W37" s="73"/>
    </row>
    <row r="38" spans="1:23" x14ac:dyDescent="0.25">
      <c r="A38" s="62" t="s">
        <v>38</v>
      </c>
      <c r="B38" s="63" t="s">
        <v>13</v>
      </c>
      <c r="C38" s="64">
        <v>35</v>
      </c>
      <c r="D38" s="64" t="s">
        <v>30</v>
      </c>
      <c r="E38" s="65" t="s">
        <v>31</v>
      </c>
      <c r="F38" s="77">
        <v>6.2</v>
      </c>
      <c r="G38" s="67">
        <v>11.646206484472922</v>
      </c>
      <c r="H38" s="67">
        <f t="shared" si="7"/>
        <v>0.87346548633546905</v>
      </c>
      <c r="I38" s="78"/>
      <c r="J38" s="78"/>
      <c r="K38" s="73"/>
      <c r="M38" s="62" t="s">
        <v>38</v>
      </c>
      <c r="N38" s="80" t="s">
        <v>13</v>
      </c>
      <c r="O38" s="65">
        <v>35</v>
      </c>
      <c r="P38" s="64" t="s">
        <v>30</v>
      </c>
      <c r="Q38" s="65" t="s">
        <v>31</v>
      </c>
      <c r="R38" s="66">
        <f t="shared" si="6"/>
        <v>6.2</v>
      </c>
      <c r="S38" s="67"/>
      <c r="T38" s="67"/>
      <c r="U38" s="65"/>
      <c r="V38" s="78"/>
      <c r="W38" s="73"/>
    </row>
    <row r="39" spans="1:23" x14ac:dyDescent="0.25">
      <c r="A39" s="62" t="s">
        <v>37</v>
      </c>
      <c r="B39" s="63" t="s">
        <v>13</v>
      </c>
      <c r="C39" s="64">
        <v>36</v>
      </c>
      <c r="D39" s="64" t="s">
        <v>30</v>
      </c>
      <c r="E39" s="65" t="s">
        <v>31</v>
      </c>
      <c r="F39" s="77">
        <v>23.4</v>
      </c>
      <c r="G39" s="67">
        <v>34.990773073570018</v>
      </c>
      <c r="H39" s="67">
        <f t="shared" si="7"/>
        <v>2.6243079805177514</v>
      </c>
      <c r="I39" s="78"/>
      <c r="J39" s="78"/>
      <c r="K39" s="73"/>
      <c r="M39" s="62" t="s">
        <v>37</v>
      </c>
      <c r="N39" s="80" t="s">
        <v>13</v>
      </c>
      <c r="O39" s="65">
        <v>36</v>
      </c>
      <c r="P39" s="64" t="s">
        <v>30</v>
      </c>
      <c r="Q39" s="65" t="s">
        <v>31</v>
      </c>
      <c r="R39" s="66">
        <f t="shared" si="6"/>
        <v>23.4</v>
      </c>
      <c r="S39" s="67"/>
      <c r="T39" s="67"/>
      <c r="U39" s="65"/>
      <c r="V39" s="78"/>
      <c r="W39" s="73"/>
    </row>
    <row r="40" spans="1:23" x14ac:dyDescent="0.25">
      <c r="A40" s="62" t="s">
        <v>36</v>
      </c>
      <c r="B40" s="63" t="s">
        <v>13</v>
      </c>
      <c r="C40" s="64">
        <v>37</v>
      </c>
      <c r="D40" s="64" t="s">
        <v>30</v>
      </c>
      <c r="E40" s="65" t="s">
        <v>31</v>
      </c>
      <c r="F40" s="77">
        <v>30.7</v>
      </c>
      <c r="G40" s="67">
        <v>45.177729379363036</v>
      </c>
      <c r="H40" s="67">
        <f t="shared" si="7"/>
        <v>3.3883297034522277</v>
      </c>
      <c r="I40" s="78"/>
      <c r="J40" s="78"/>
      <c r="K40" s="73"/>
      <c r="M40" s="62" t="s">
        <v>36</v>
      </c>
      <c r="N40" s="80" t="s">
        <v>13</v>
      </c>
      <c r="O40" s="65">
        <v>37</v>
      </c>
      <c r="P40" s="64" t="s">
        <v>30</v>
      </c>
      <c r="Q40" s="65" t="s">
        <v>31</v>
      </c>
      <c r="R40" s="66">
        <f t="shared" si="6"/>
        <v>30.7</v>
      </c>
      <c r="S40" s="67"/>
      <c r="T40" s="67"/>
      <c r="U40" s="65"/>
      <c r="V40" s="78"/>
      <c r="W40" s="73"/>
    </row>
    <row r="41" spans="1:23" x14ac:dyDescent="0.25">
      <c r="A41" s="62" t="s">
        <v>35</v>
      </c>
      <c r="B41" s="63" t="s">
        <v>13</v>
      </c>
      <c r="C41" s="64">
        <v>38</v>
      </c>
      <c r="D41" s="64" t="s">
        <v>30</v>
      </c>
      <c r="E41" s="65" t="s">
        <v>31</v>
      </c>
      <c r="F41" s="77">
        <v>37.5</v>
      </c>
      <c r="G41" s="67">
        <v>54.619157428201852</v>
      </c>
      <c r="H41" s="67">
        <f t="shared" si="7"/>
        <v>4.0964368071151389</v>
      </c>
      <c r="I41" s="78"/>
      <c r="J41" s="78"/>
      <c r="K41" s="73"/>
      <c r="M41" s="62" t="s">
        <v>35</v>
      </c>
      <c r="N41" s="80" t="s">
        <v>13</v>
      </c>
      <c r="O41" s="65">
        <v>38</v>
      </c>
      <c r="P41" s="64" t="s">
        <v>30</v>
      </c>
      <c r="Q41" s="65" t="s">
        <v>31</v>
      </c>
      <c r="R41" s="66">
        <f t="shared" si="6"/>
        <v>37.5</v>
      </c>
      <c r="S41" s="67"/>
      <c r="T41" s="67"/>
      <c r="U41" s="65"/>
      <c r="V41" s="78"/>
      <c r="W41" s="73"/>
    </row>
    <row r="42" spans="1:23" x14ac:dyDescent="0.25">
      <c r="A42" s="62" t="s">
        <v>34</v>
      </c>
      <c r="B42" s="63" t="s">
        <v>13</v>
      </c>
      <c r="C42" s="64">
        <v>39</v>
      </c>
      <c r="D42" s="64" t="s">
        <v>30</v>
      </c>
      <c r="E42" s="65" t="s">
        <v>31</v>
      </c>
      <c r="F42" s="77">
        <v>118</v>
      </c>
      <c r="G42" s="67">
        <v>124.39464245682623</v>
      </c>
      <c r="H42" s="67">
        <f t="shared" si="7"/>
        <v>9.3295981842619664</v>
      </c>
      <c r="I42" s="78"/>
      <c r="J42" s="78"/>
      <c r="K42" s="73"/>
      <c r="M42" s="62" t="s">
        <v>34</v>
      </c>
      <c r="N42" s="80" t="s">
        <v>13</v>
      </c>
      <c r="O42" s="65">
        <v>39</v>
      </c>
      <c r="P42" s="64" t="s">
        <v>30</v>
      </c>
      <c r="Q42" s="65" t="s">
        <v>31</v>
      </c>
      <c r="R42" s="66">
        <f t="shared" si="6"/>
        <v>118</v>
      </c>
      <c r="S42" s="67"/>
      <c r="T42" s="67"/>
      <c r="U42" s="65"/>
      <c r="V42" s="78"/>
      <c r="W42" s="73"/>
    </row>
    <row r="43" spans="1:23" x14ac:dyDescent="0.25">
      <c r="A43" s="62" t="s">
        <v>33</v>
      </c>
      <c r="B43" s="63" t="s">
        <v>13</v>
      </c>
      <c r="C43" s="64">
        <v>40</v>
      </c>
      <c r="D43" s="64" t="s">
        <v>30</v>
      </c>
      <c r="E43" s="65" t="s">
        <v>31</v>
      </c>
      <c r="F43" s="77">
        <v>100</v>
      </c>
      <c r="G43" s="67">
        <v>108.24893491526376</v>
      </c>
      <c r="H43" s="67">
        <f t="shared" si="7"/>
        <v>8.1186701186447809</v>
      </c>
      <c r="I43" s="78"/>
      <c r="J43" s="78"/>
      <c r="K43" s="73"/>
      <c r="M43" s="62" t="s">
        <v>33</v>
      </c>
      <c r="N43" s="80" t="s">
        <v>13</v>
      </c>
      <c r="O43" s="65">
        <v>40</v>
      </c>
      <c r="P43" s="64" t="s">
        <v>30</v>
      </c>
      <c r="Q43" s="65" t="s">
        <v>31</v>
      </c>
      <c r="R43" s="66">
        <f t="shared" si="6"/>
        <v>100</v>
      </c>
      <c r="S43" s="67"/>
      <c r="T43" s="67"/>
      <c r="U43" s="65"/>
      <c r="V43" s="78"/>
      <c r="W43" s="73"/>
    </row>
    <row r="44" spans="1:23" x14ac:dyDescent="0.25">
      <c r="A44" s="62" t="s">
        <v>32</v>
      </c>
      <c r="B44" s="63" t="s">
        <v>13</v>
      </c>
      <c r="C44" s="64">
        <v>41</v>
      </c>
      <c r="D44" s="64" t="s">
        <v>30</v>
      </c>
      <c r="E44" s="65" t="s">
        <v>31</v>
      </c>
      <c r="F44" s="77">
        <v>78</v>
      </c>
      <c r="G44" s="67">
        <v>86.05651691781199</v>
      </c>
      <c r="H44" s="67">
        <f t="shared" si="7"/>
        <v>6.4542387688358991</v>
      </c>
      <c r="I44" s="78"/>
      <c r="J44" s="78"/>
      <c r="K44" s="73"/>
      <c r="M44" s="62" t="s">
        <v>32</v>
      </c>
      <c r="N44" s="80" t="s">
        <v>13</v>
      </c>
      <c r="O44" s="65">
        <v>41</v>
      </c>
      <c r="P44" s="64" t="s">
        <v>30</v>
      </c>
      <c r="Q44" s="65" t="s">
        <v>31</v>
      </c>
      <c r="R44" s="66">
        <f t="shared" si="6"/>
        <v>78</v>
      </c>
      <c r="S44" s="67"/>
      <c r="T44" s="67"/>
      <c r="U44" s="65"/>
      <c r="V44" s="78"/>
      <c r="W44" s="73"/>
    </row>
    <row r="45" spans="1:23" x14ac:dyDescent="0.25">
      <c r="A45" s="62" t="s">
        <v>29</v>
      </c>
      <c r="B45" s="63" t="s">
        <v>13</v>
      </c>
      <c r="C45" s="64">
        <v>42</v>
      </c>
      <c r="D45" s="64" t="s">
        <v>30</v>
      </c>
      <c r="E45" s="65" t="s">
        <v>31</v>
      </c>
      <c r="F45" s="77">
        <v>45.7</v>
      </c>
      <c r="G45" s="67">
        <v>46.100202357211316</v>
      </c>
      <c r="H45" s="67">
        <f t="shared" si="7"/>
        <v>3.4575151767908485</v>
      </c>
      <c r="I45" s="78">
        <v>4</v>
      </c>
      <c r="J45" s="78">
        <f>((F45-G45)/G45)*100</f>
        <v>-0.86811410091068875</v>
      </c>
      <c r="K45" s="79">
        <f>(F45-G45)/H45</f>
        <v>-0.11574854678809184</v>
      </c>
      <c r="M45" s="62" t="s">
        <v>29</v>
      </c>
      <c r="N45" s="80" t="s">
        <v>13</v>
      </c>
      <c r="O45" s="65">
        <v>42</v>
      </c>
      <c r="P45" s="64" t="s">
        <v>30</v>
      </c>
      <c r="Q45" s="65" t="s">
        <v>31</v>
      </c>
      <c r="R45" s="66">
        <f t="shared" si="6"/>
        <v>45.7</v>
      </c>
      <c r="S45" s="67" t="s">
        <v>105</v>
      </c>
      <c r="T45" s="67" t="s">
        <v>106</v>
      </c>
      <c r="U45" s="65">
        <v>1</v>
      </c>
      <c r="V45" s="78">
        <v>-4</v>
      </c>
      <c r="W45" s="82">
        <v>-1.1200000000000001</v>
      </c>
    </row>
    <row r="46" spans="1:23" x14ac:dyDescent="0.25">
      <c r="A46" s="50" t="s">
        <v>25</v>
      </c>
      <c r="B46" s="51" t="s">
        <v>13</v>
      </c>
      <c r="C46" s="52">
        <v>43</v>
      </c>
      <c r="D46" s="52" t="s">
        <v>28</v>
      </c>
      <c r="E46" s="56" t="s">
        <v>24</v>
      </c>
      <c r="F46" s="59">
        <v>70.599999999999994</v>
      </c>
      <c r="G46" s="60">
        <v>66.517045716658217</v>
      </c>
      <c r="H46" s="60">
        <f t="shared" si="7"/>
        <v>4.9887784287493657</v>
      </c>
      <c r="I46" s="76">
        <v>4</v>
      </c>
      <c r="J46" s="76">
        <f>((F46-G46)/G46)*100</f>
        <v>6.1382074915562006</v>
      </c>
      <c r="K46" s="79">
        <f t="shared" ref="K46:K70" si="10">(F46-G46)/H46</f>
        <v>0.8184276655408268</v>
      </c>
      <c r="M46" s="50" t="s">
        <v>25</v>
      </c>
      <c r="N46" s="51" t="s">
        <v>13</v>
      </c>
      <c r="O46" s="52">
        <v>43</v>
      </c>
      <c r="P46" s="52" t="s">
        <v>28</v>
      </c>
      <c r="Q46" s="56" t="s">
        <v>24</v>
      </c>
      <c r="R46" s="60">
        <f t="shared" si="6"/>
        <v>70.599999999999994</v>
      </c>
      <c r="S46" s="60" t="s">
        <v>107</v>
      </c>
      <c r="T46" s="60" t="s">
        <v>108</v>
      </c>
      <c r="U46" s="56">
        <v>1</v>
      </c>
      <c r="V46" s="86">
        <v>6</v>
      </c>
      <c r="W46" s="82">
        <v>1.62</v>
      </c>
    </row>
    <row r="47" spans="1:23" x14ac:dyDescent="0.25">
      <c r="A47" s="50" t="s">
        <v>20</v>
      </c>
      <c r="B47" s="51" t="s">
        <v>13</v>
      </c>
      <c r="C47" s="52">
        <v>44</v>
      </c>
      <c r="D47" s="52" t="s">
        <v>28</v>
      </c>
      <c r="E47" s="56" t="s">
        <v>24</v>
      </c>
      <c r="F47" s="59">
        <v>71.400000000000006</v>
      </c>
      <c r="G47" s="60">
        <v>66.517045716658203</v>
      </c>
      <c r="H47" s="60">
        <f t="shared" si="7"/>
        <v>4.9887784287493648</v>
      </c>
      <c r="I47" s="76">
        <v>4</v>
      </c>
      <c r="J47" s="76">
        <f t="shared" ref="J47:J70" si="11">((F47-G47)/G47)*100</f>
        <v>7.3409067265880399</v>
      </c>
      <c r="K47" s="79">
        <f t="shared" si="10"/>
        <v>0.9787875635450719</v>
      </c>
      <c r="M47" s="50" t="s">
        <v>20</v>
      </c>
      <c r="N47" s="51" t="s">
        <v>13</v>
      </c>
      <c r="O47" s="52">
        <v>44</v>
      </c>
      <c r="P47" s="52" t="s">
        <v>28</v>
      </c>
      <c r="Q47" s="56" t="s">
        <v>24</v>
      </c>
      <c r="R47" s="60">
        <f t="shared" si="6"/>
        <v>71.400000000000006</v>
      </c>
      <c r="S47" s="60" t="s">
        <v>109</v>
      </c>
      <c r="T47" s="60" t="s">
        <v>110</v>
      </c>
      <c r="U47" s="56">
        <v>1</v>
      </c>
      <c r="V47" s="86">
        <v>7</v>
      </c>
      <c r="W47" s="82">
        <v>1.77</v>
      </c>
    </row>
    <row r="48" spans="1:23" x14ac:dyDescent="0.25">
      <c r="A48" s="50" t="s">
        <v>17</v>
      </c>
      <c r="B48" s="51" t="s">
        <v>13</v>
      </c>
      <c r="C48" s="52">
        <v>45</v>
      </c>
      <c r="D48" s="52" t="s">
        <v>28</v>
      </c>
      <c r="E48" s="56" t="s">
        <v>24</v>
      </c>
      <c r="F48" s="59">
        <v>118</v>
      </c>
      <c r="G48" s="60">
        <v>107.47995764051167</v>
      </c>
      <c r="H48" s="60">
        <f t="shared" si="7"/>
        <v>8.0609968230383746</v>
      </c>
      <c r="I48" s="76">
        <v>4</v>
      </c>
      <c r="J48" s="76">
        <f t="shared" si="11"/>
        <v>9.7879107793052231</v>
      </c>
      <c r="K48" s="79">
        <f t="shared" si="10"/>
        <v>1.3050547705740299</v>
      </c>
      <c r="M48" s="50" t="s">
        <v>17</v>
      </c>
      <c r="N48" s="51" t="s">
        <v>13</v>
      </c>
      <c r="O48" s="52">
        <v>45</v>
      </c>
      <c r="P48" s="52" t="s">
        <v>28</v>
      </c>
      <c r="Q48" s="56" t="s">
        <v>24</v>
      </c>
      <c r="R48" s="60">
        <f t="shared" si="6"/>
        <v>118</v>
      </c>
      <c r="S48" s="60" t="s">
        <v>111</v>
      </c>
      <c r="T48" s="60" t="s">
        <v>112</v>
      </c>
      <c r="U48" s="56">
        <v>1</v>
      </c>
      <c r="V48" s="86">
        <v>8</v>
      </c>
      <c r="W48" s="111">
        <v>3.35</v>
      </c>
    </row>
    <row r="49" spans="1:23" x14ac:dyDescent="0.25">
      <c r="A49" s="50" t="s">
        <v>22</v>
      </c>
      <c r="B49" s="51" t="s">
        <v>13</v>
      </c>
      <c r="C49" s="52">
        <v>46</v>
      </c>
      <c r="D49" s="52" t="s">
        <v>26</v>
      </c>
      <c r="E49" s="56" t="s">
        <v>24</v>
      </c>
      <c r="F49" s="59">
        <v>74.2</v>
      </c>
      <c r="G49" s="60">
        <v>80.073846799559817</v>
      </c>
      <c r="H49" s="60">
        <f t="shared" si="7"/>
        <v>6.0055385099669865</v>
      </c>
      <c r="I49" s="76">
        <v>4</v>
      </c>
      <c r="J49" s="76">
        <f t="shared" si="11"/>
        <v>-7.3355371751568006</v>
      </c>
      <c r="K49" s="79">
        <f t="shared" si="10"/>
        <v>-0.97807162335424003</v>
      </c>
      <c r="M49" s="50" t="s">
        <v>22</v>
      </c>
      <c r="N49" s="51" t="s">
        <v>13</v>
      </c>
      <c r="O49" s="52">
        <v>46</v>
      </c>
      <c r="P49" s="52" t="s">
        <v>26</v>
      </c>
      <c r="Q49" s="56" t="s">
        <v>24</v>
      </c>
      <c r="R49" s="60">
        <f t="shared" si="6"/>
        <v>74.2</v>
      </c>
      <c r="S49" s="60" t="s">
        <v>113</v>
      </c>
      <c r="T49" s="60" t="s">
        <v>114</v>
      </c>
      <c r="U49" s="56">
        <v>1</v>
      </c>
      <c r="V49" s="86">
        <v>-4</v>
      </c>
      <c r="W49" s="82">
        <v>-0.55000000000000004</v>
      </c>
    </row>
    <row r="50" spans="1:23" x14ac:dyDescent="0.25">
      <c r="A50" s="50" t="s">
        <v>16</v>
      </c>
      <c r="B50" s="51" t="s">
        <v>13</v>
      </c>
      <c r="C50" s="52">
        <v>47</v>
      </c>
      <c r="D50" s="52" t="s">
        <v>26</v>
      </c>
      <c r="E50" s="56" t="s">
        <v>24</v>
      </c>
      <c r="F50" s="59">
        <v>64.8</v>
      </c>
      <c r="G50" s="60">
        <v>68.030851431402255</v>
      </c>
      <c r="H50" s="60">
        <f t="shared" si="7"/>
        <v>5.1023138573551687</v>
      </c>
      <c r="I50" s="76">
        <v>4</v>
      </c>
      <c r="J50" s="76">
        <f t="shared" si="11"/>
        <v>-4.7490974512644915</v>
      </c>
      <c r="K50" s="79">
        <f t="shared" si="10"/>
        <v>-0.63321299350193228</v>
      </c>
      <c r="M50" s="50" t="s">
        <v>16</v>
      </c>
      <c r="N50" s="51" t="s">
        <v>13</v>
      </c>
      <c r="O50" s="52">
        <v>47</v>
      </c>
      <c r="P50" s="52" t="s">
        <v>26</v>
      </c>
      <c r="Q50" s="56" t="s">
        <v>24</v>
      </c>
      <c r="R50" s="60">
        <f t="shared" si="6"/>
        <v>64.8</v>
      </c>
      <c r="S50" s="60" t="s">
        <v>115</v>
      </c>
      <c r="T50" s="60" t="s">
        <v>116</v>
      </c>
      <c r="U50" s="56">
        <v>1</v>
      </c>
      <c r="V50" s="86">
        <v>-5</v>
      </c>
      <c r="W50" s="82">
        <v>-0.86</v>
      </c>
    </row>
    <row r="51" spans="1:23" x14ac:dyDescent="0.25">
      <c r="A51" s="50" t="s">
        <v>27</v>
      </c>
      <c r="B51" s="51" t="s">
        <v>13</v>
      </c>
      <c r="C51" s="52">
        <v>48</v>
      </c>
      <c r="D51" s="52" t="s">
        <v>26</v>
      </c>
      <c r="E51" s="56" t="s">
        <v>24</v>
      </c>
      <c r="F51" s="59">
        <v>54.8</v>
      </c>
      <c r="G51" s="60">
        <v>60.124128439580467</v>
      </c>
      <c r="H51" s="60">
        <f t="shared" si="7"/>
        <v>4.5093096329685345</v>
      </c>
      <c r="I51" s="76">
        <v>4</v>
      </c>
      <c r="J51" s="76">
        <f t="shared" si="11"/>
        <v>-8.8552276394838003</v>
      </c>
      <c r="K51" s="79">
        <f t="shared" si="10"/>
        <v>-1.1806970185978403</v>
      </c>
      <c r="M51" s="50" t="s">
        <v>27</v>
      </c>
      <c r="N51" s="51" t="s">
        <v>13</v>
      </c>
      <c r="O51" s="52">
        <v>48</v>
      </c>
      <c r="P51" s="52" t="s">
        <v>26</v>
      </c>
      <c r="Q51" s="56" t="s">
        <v>24</v>
      </c>
      <c r="R51" s="60">
        <f t="shared" si="6"/>
        <v>54.8</v>
      </c>
      <c r="S51" s="60" t="s">
        <v>117</v>
      </c>
      <c r="T51" s="60" t="s">
        <v>118</v>
      </c>
      <c r="U51" s="56">
        <v>1</v>
      </c>
      <c r="V51" s="86">
        <v>-5</v>
      </c>
      <c r="W51" s="82">
        <v>-0.69</v>
      </c>
    </row>
    <row r="52" spans="1:23" x14ac:dyDescent="0.25">
      <c r="A52" s="50" t="s">
        <v>25</v>
      </c>
      <c r="B52" s="51" t="s">
        <v>13</v>
      </c>
      <c r="C52" s="52">
        <v>49</v>
      </c>
      <c r="D52" s="52" t="s">
        <v>26</v>
      </c>
      <c r="E52" s="56" t="s">
        <v>24</v>
      </c>
      <c r="F52" s="59">
        <v>85.6</v>
      </c>
      <c r="G52" s="60">
        <v>88.384367958138668</v>
      </c>
      <c r="H52" s="60">
        <f t="shared" si="7"/>
        <v>6.6288275968603996</v>
      </c>
      <c r="I52" s="76">
        <v>4</v>
      </c>
      <c r="J52" s="76">
        <f t="shared" si="11"/>
        <v>-3.1502945854151823</v>
      </c>
      <c r="K52" s="79">
        <f t="shared" si="10"/>
        <v>-0.42003927805535768</v>
      </c>
      <c r="M52" s="50" t="s">
        <v>25</v>
      </c>
      <c r="N52" s="51" t="s">
        <v>13</v>
      </c>
      <c r="O52" s="52">
        <v>49</v>
      </c>
      <c r="P52" s="52" t="s">
        <v>26</v>
      </c>
      <c r="Q52" s="56" t="s">
        <v>24</v>
      </c>
      <c r="R52" s="60">
        <f t="shared" si="6"/>
        <v>85.6</v>
      </c>
      <c r="S52" s="60" t="s">
        <v>119</v>
      </c>
      <c r="T52" s="60" t="s">
        <v>120</v>
      </c>
      <c r="U52" s="56">
        <v>1</v>
      </c>
      <c r="V52" s="86">
        <v>-3</v>
      </c>
      <c r="W52" s="82">
        <v>-0.55000000000000004</v>
      </c>
    </row>
    <row r="53" spans="1:23" x14ac:dyDescent="0.25">
      <c r="A53" s="50" t="s">
        <v>20</v>
      </c>
      <c r="B53" s="51" t="s">
        <v>13</v>
      </c>
      <c r="C53" s="52">
        <v>50</v>
      </c>
      <c r="D53" s="52" t="s">
        <v>26</v>
      </c>
      <c r="E53" s="56" t="s">
        <v>24</v>
      </c>
      <c r="F53" s="59">
        <v>85.3</v>
      </c>
      <c r="G53" s="60">
        <v>88.384367958138654</v>
      </c>
      <c r="H53" s="60">
        <f t="shared" si="7"/>
        <v>6.6288275968603987</v>
      </c>
      <c r="I53" s="56">
        <v>4</v>
      </c>
      <c r="J53" s="76">
        <f t="shared" si="11"/>
        <v>-3.4897211230831013</v>
      </c>
      <c r="K53" s="79">
        <f t="shared" si="10"/>
        <v>-0.46529614974441347</v>
      </c>
      <c r="M53" s="50" t="s">
        <v>20</v>
      </c>
      <c r="N53" s="51" t="s">
        <v>13</v>
      </c>
      <c r="O53" s="52">
        <v>50</v>
      </c>
      <c r="P53" s="52" t="s">
        <v>26</v>
      </c>
      <c r="Q53" s="56" t="s">
        <v>24</v>
      </c>
      <c r="R53" s="60">
        <f t="shared" si="6"/>
        <v>85.3</v>
      </c>
      <c r="S53" s="60" t="s">
        <v>121</v>
      </c>
      <c r="T53" s="60" t="s">
        <v>122</v>
      </c>
      <c r="U53" s="56">
        <v>1</v>
      </c>
      <c r="V53" s="86">
        <v>-3</v>
      </c>
      <c r="W53" s="82">
        <v>-0.48</v>
      </c>
    </row>
    <row r="54" spans="1:23" x14ac:dyDescent="0.25">
      <c r="A54" s="50" t="s">
        <v>12</v>
      </c>
      <c r="B54" s="51" t="s">
        <v>13</v>
      </c>
      <c r="C54" s="52">
        <v>51</v>
      </c>
      <c r="D54" s="52" t="s">
        <v>23</v>
      </c>
      <c r="E54" s="56" t="s">
        <v>24</v>
      </c>
      <c r="F54" s="59">
        <v>61.6</v>
      </c>
      <c r="G54" s="60">
        <v>62.252210907113707</v>
      </c>
      <c r="H54" s="60">
        <f t="shared" si="7"/>
        <v>4.6689158180335282</v>
      </c>
      <c r="I54" s="56">
        <v>4</v>
      </c>
      <c r="J54" s="76">
        <f t="shared" si="11"/>
        <v>-1.0476911544344452</v>
      </c>
      <c r="K54" s="79">
        <f t="shared" si="10"/>
        <v>-0.13969215392459269</v>
      </c>
      <c r="M54" s="50" t="s">
        <v>12</v>
      </c>
      <c r="N54" s="51" t="s">
        <v>13</v>
      </c>
      <c r="O54" s="52">
        <v>51</v>
      </c>
      <c r="P54" s="52" t="s">
        <v>23</v>
      </c>
      <c r="Q54" s="56" t="s">
        <v>24</v>
      </c>
      <c r="R54" s="60">
        <f t="shared" si="6"/>
        <v>61.6</v>
      </c>
      <c r="S54" s="60" t="s">
        <v>123</v>
      </c>
      <c r="T54" s="60" t="s">
        <v>124</v>
      </c>
      <c r="U54" s="56">
        <v>1</v>
      </c>
      <c r="V54" s="86">
        <v>0</v>
      </c>
      <c r="W54" s="82">
        <v>0.02</v>
      </c>
    </row>
    <row r="55" spans="1:23" x14ac:dyDescent="0.25">
      <c r="A55" s="50" t="s">
        <v>27</v>
      </c>
      <c r="B55" s="51" t="s">
        <v>13</v>
      </c>
      <c r="C55" s="52">
        <v>52</v>
      </c>
      <c r="D55" s="52" t="s">
        <v>23</v>
      </c>
      <c r="E55" s="56" t="s">
        <v>24</v>
      </c>
      <c r="F55" s="59">
        <v>139</v>
      </c>
      <c r="G55" s="60">
        <v>145.03797572555598</v>
      </c>
      <c r="H55" s="60">
        <f t="shared" si="7"/>
        <v>10.877848179416699</v>
      </c>
      <c r="I55" s="56">
        <v>4</v>
      </c>
      <c r="J55" s="76">
        <f t="shared" si="11"/>
        <v>-4.163030885773785</v>
      </c>
      <c r="K55" s="79">
        <f t="shared" si="10"/>
        <v>-0.55507078476983807</v>
      </c>
      <c r="M55" s="50" t="s">
        <v>27</v>
      </c>
      <c r="N55" s="51" t="s">
        <v>13</v>
      </c>
      <c r="O55" s="52">
        <v>52</v>
      </c>
      <c r="P55" s="52" t="s">
        <v>23</v>
      </c>
      <c r="Q55" s="56" t="s">
        <v>24</v>
      </c>
      <c r="R55" s="60">
        <f t="shared" si="6"/>
        <v>139</v>
      </c>
      <c r="S55" s="60" t="s">
        <v>125</v>
      </c>
      <c r="T55" s="60" t="s">
        <v>126</v>
      </c>
      <c r="U55" s="56">
        <v>1</v>
      </c>
      <c r="V55" s="86">
        <v>-2</v>
      </c>
      <c r="W55" s="82">
        <v>-0.48</v>
      </c>
    </row>
    <row r="56" spans="1:23" x14ac:dyDescent="0.25">
      <c r="A56" s="50" t="s">
        <v>21</v>
      </c>
      <c r="B56" s="51" t="s">
        <v>13</v>
      </c>
      <c r="C56" s="52">
        <v>53</v>
      </c>
      <c r="D56" s="52" t="s">
        <v>23</v>
      </c>
      <c r="E56" s="56" t="s">
        <v>24</v>
      </c>
      <c r="F56" s="59">
        <v>172</v>
      </c>
      <c r="G56" s="60">
        <v>178.57792066385051</v>
      </c>
      <c r="H56" s="60">
        <f t="shared" si="7"/>
        <v>13.393344049788787</v>
      </c>
      <c r="I56" s="56">
        <v>4</v>
      </c>
      <c r="J56" s="76">
        <f t="shared" si="11"/>
        <v>-3.6835016554104572</v>
      </c>
      <c r="K56" s="79">
        <f t="shared" si="10"/>
        <v>-0.49113355405472764</v>
      </c>
      <c r="M56" s="50" t="s">
        <v>21</v>
      </c>
      <c r="N56" s="51" t="s">
        <v>13</v>
      </c>
      <c r="O56" s="52">
        <v>53</v>
      </c>
      <c r="P56" s="52" t="s">
        <v>23</v>
      </c>
      <c r="Q56" s="56" t="s">
        <v>24</v>
      </c>
      <c r="R56" s="60">
        <f t="shared" si="6"/>
        <v>172</v>
      </c>
      <c r="S56" s="60" t="s">
        <v>127</v>
      </c>
      <c r="T56" s="60" t="s">
        <v>128</v>
      </c>
      <c r="U56" s="56">
        <v>1</v>
      </c>
      <c r="V56" s="86">
        <v>-2</v>
      </c>
      <c r="W56" s="82">
        <v>-0.56000000000000005</v>
      </c>
    </row>
    <row r="57" spans="1:23" x14ac:dyDescent="0.25">
      <c r="A57" s="50" t="s">
        <v>25</v>
      </c>
      <c r="B57" s="51" t="s">
        <v>13</v>
      </c>
      <c r="C57" s="52">
        <v>54</v>
      </c>
      <c r="D57" s="52" t="s">
        <v>23</v>
      </c>
      <c r="E57" s="56" t="s">
        <v>24</v>
      </c>
      <c r="F57" s="59">
        <v>67.8</v>
      </c>
      <c r="G57" s="60">
        <v>71.084104320942913</v>
      </c>
      <c r="H57" s="60">
        <f t="shared" si="7"/>
        <v>5.3313078240707181</v>
      </c>
      <c r="I57" s="56">
        <v>4</v>
      </c>
      <c r="J57" s="76">
        <f t="shared" si="11"/>
        <v>-4.6200263087163185</v>
      </c>
      <c r="K57" s="79">
        <f t="shared" si="10"/>
        <v>-0.6160035078288425</v>
      </c>
      <c r="M57" s="50" t="s">
        <v>25</v>
      </c>
      <c r="N57" s="51" t="s">
        <v>13</v>
      </c>
      <c r="O57" s="52">
        <v>54</v>
      </c>
      <c r="P57" s="52" t="s">
        <v>23</v>
      </c>
      <c r="Q57" s="56" t="s">
        <v>24</v>
      </c>
      <c r="R57" s="60">
        <f t="shared" si="6"/>
        <v>67.8</v>
      </c>
      <c r="S57" s="60" t="s">
        <v>129</v>
      </c>
      <c r="T57" s="60" t="s">
        <v>130</v>
      </c>
      <c r="U57" s="56">
        <v>1</v>
      </c>
      <c r="V57" s="86">
        <v>-3</v>
      </c>
      <c r="W57" s="82">
        <v>-0.79</v>
      </c>
    </row>
    <row r="58" spans="1:23" x14ac:dyDescent="0.25">
      <c r="A58" s="50" t="s">
        <v>20</v>
      </c>
      <c r="B58" s="51" t="s">
        <v>13</v>
      </c>
      <c r="C58" s="52">
        <v>55</v>
      </c>
      <c r="D58" s="52" t="s">
        <v>23</v>
      </c>
      <c r="E58" s="56" t="s">
        <v>24</v>
      </c>
      <c r="F58" s="59">
        <v>68.599999999999994</v>
      </c>
      <c r="G58" s="60">
        <v>71.084104320942913</v>
      </c>
      <c r="H58" s="60">
        <f t="shared" si="7"/>
        <v>5.3313078240707181</v>
      </c>
      <c r="I58" s="56">
        <v>4</v>
      </c>
      <c r="J58" s="76">
        <f t="shared" si="11"/>
        <v>-3.4945988905300847</v>
      </c>
      <c r="K58" s="79">
        <f t="shared" si="10"/>
        <v>-0.46594651873734461</v>
      </c>
      <c r="M58" s="50" t="s">
        <v>20</v>
      </c>
      <c r="N58" s="51" t="s">
        <v>13</v>
      </c>
      <c r="O58" s="52">
        <v>55</v>
      </c>
      <c r="P58" s="52" t="s">
        <v>23</v>
      </c>
      <c r="Q58" s="56" t="s">
        <v>24</v>
      </c>
      <c r="R58" s="60">
        <f t="shared" si="6"/>
        <v>68.599999999999994</v>
      </c>
      <c r="S58" s="60" t="s">
        <v>131</v>
      </c>
      <c r="T58" s="60" t="s">
        <v>132</v>
      </c>
      <c r="U58" s="56">
        <v>1</v>
      </c>
      <c r="V58" s="86">
        <v>-2</v>
      </c>
      <c r="W58" s="82">
        <v>-0.42</v>
      </c>
    </row>
    <row r="59" spans="1:23" x14ac:dyDescent="0.25">
      <c r="A59" s="50" t="s">
        <v>19</v>
      </c>
      <c r="B59" s="51" t="s">
        <v>13</v>
      </c>
      <c r="C59" s="52">
        <v>56</v>
      </c>
      <c r="D59" s="52" t="s">
        <v>23</v>
      </c>
      <c r="E59" s="56" t="s">
        <v>24</v>
      </c>
      <c r="F59" s="59">
        <v>84</v>
      </c>
      <c r="G59" s="60">
        <v>87.932932879484952</v>
      </c>
      <c r="H59" s="60">
        <f t="shared" si="7"/>
        <v>6.5949699659613712</v>
      </c>
      <c r="I59" s="56">
        <v>4</v>
      </c>
      <c r="J59" s="76">
        <f t="shared" si="11"/>
        <v>-4.4726506334949256</v>
      </c>
      <c r="K59" s="79">
        <f t="shared" si="10"/>
        <v>-0.59635341779932349</v>
      </c>
      <c r="M59" s="50" t="s">
        <v>19</v>
      </c>
      <c r="N59" s="51" t="s">
        <v>13</v>
      </c>
      <c r="O59" s="52">
        <v>56</v>
      </c>
      <c r="P59" s="52" t="s">
        <v>23</v>
      </c>
      <c r="Q59" s="56" t="s">
        <v>24</v>
      </c>
      <c r="R59" s="60">
        <f t="shared" si="6"/>
        <v>84</v>
      </c>
      <c r="S59" s="60" t="s">
        <v>133</v>
      </c>
      <c r="T59" s="60" t="s">
        <v>134</v>
      </c>
      <c r="U59" s="56">
        <v>1</v>
      </c>
      <c r="V59" s="86">
        <v>-2</v>
      </c>
      <c r="W59" s="82">
        <v>-0.51</v>
      </c>
    </row>
    <row r="60" spans="1:23" x14ac:dyDescent="0.25">
      <c r="A60" s="50" t="s">
        <v>22</v>
      </c>
      <c r="B60" s="51" t="s">
        <v>13</v>
      </c>
      <c r="C60" s="52">
        <v>57</v>
      </c>
      <c r="D60" s="52" t="s">
        <v>18</v>
      </c>
      <c r="E60" s="56" t="s">
        <v>15</v>
      </c>
      <c r="F60" s="59">
        <v>8.6</v>
      </c>
      <c r="G60" s="60">
        <v>8.3931705729568318</v>
      </c>
      <c r="H60" s="56" t="s">
        <v>86</v>
      </c>
      <c r="I60" s="56">
        <v>4</v>
      </c>
      <c r="J60" s="60">
        <f>((F60-G60))</f>
        <v>0.20682942704316787</v>
      </c>
      <c r="K60" s="79">
        <f t="shared" si="10"/>
        <v>1.3788628469544526</v>
      </c>
      <c r="M60" s="50" t="s">
        <v>22</v>
      </c>
      <c r="N60" s="51" t="s">
        <v>13</v>
      </c>
      <c r="O60" s="52">
        <v>57</v>
      </c>
      <c r="P60" s="52" t="s">
        <v>18</v>
      </c>
      <c r="Q60" s="56" t="s">
        <v>15</v>
      </c>
      <c r="R60" s="60">
        <f t="shared" si="6"/>
        <v>8.6</v>
      </c>
      <c r="S60" s="60">
        <v>8.5564285724774312</v>
      </c>
      <c r="T60" s="60">
        <v>5.7729249379899872E-2</v>
      </c>
      <c r="U60" s="56" t="s">
        <v>76</v>
      </c>
      <c r="V60" s="87">
        <f>(R60-S60)</f>
        <v>4.3571427522568484E-2</v>
      </c>
      <c r="W60" s="79">
        <v>0.7547547905193992</v>
      </c>
    </row>
    <row r="61" spans="1:23" x14ac:dyDescent="0.25">
      <c r="A61" s="50" t="s">
        <v>16</v>
      </c>
      <c r="B61" s="51" t="s">
        <v>13</v>
      </c>
      <c r="C61" s="52">
        <v>58</v>
      </c>
      <c r="D61" s="52" t="s">
        <v>18</v>
      </c>
      <c r="E61" s="56" t="s">
        <v>15</v>
      </c>
      <c r="F61" s="59">
        <v>16.61</v>
      </c>
      <c r="G61" s="60">
        <v>16.459352302610128</v>
      </c>
      <c r="H61" s="56" t="s">
        <v>86</v>
      </c>
      <c r="I61" s="56">
        <v>4</v>
      </c>
      <c r="J61" s="60">
        <f t="shared" ref="J61:J68" si="12">((F61-G61))</f>
        <v>0.15064769738987138</v>
      </c>
      <c r="K61" s="79">
        <f t="shared" si="10"/>
        <v>1.0043179825991426</v>
      </c>
      <c r="M61" s="50" t="s">
        <v>16</v>
      </c>
      <c r="N61" s="51" t="s">
        <v>13</v>
      </c>
      <c r="O61" s="52">
        <v>58</v>
      </c>
      <c r="P61" s="52" t="s">
        <v>18</v>
      </c>
      <c r="Q61" s="56" t="s">
        <v>15</v>
      </c>
      <c r="R61" s="60">
        <f t="shared" si="6"/>
        <v>16.61</v>
      </c>
      <c r="S61" s="60">
        <v>16.525655268243522</v>
      </c>
      <c r="T61" s="60">
        <v>9.686232943678838E-2</v>
      </c>
      <c r="U61" s="56" t="s">
        <v>76</v>
      </c>
      <c r="V61" s="87">
        <f t="shared" ref="V61:V68" si="13">(R61-S61)</f>
        <v>8.4344731756477387E-2</v>
      </c>
      <c r="W61" s="79">
        <v>0.87076918598700559</v>
      </c>
    </row>
    <row r="62" spans="1:23" x14ac:dyDescent="0.25">
      <c r="A62" s="50" t="s">
        <v>12</v>
      </c>
      <c r="B62" s="51" t="s">
        <v>13</v>
      </c>
      <c r="C62" s="52">
        <v>59</v>
      </c>
      <c r="D62" s="52" t="s">
        <v>18</v>
      </c>
      <c r="E62" s="56" t="s">
        <v>15</v>
      </c>
      <c r="F62" s="74">
        <v>8.65</v>
      </c>
      <c r="G62" s="60">
        <v>8.6261406782499943</v>
      </c>
      <c r="H62" s="56" t="s">
        <v>86</v>
      </c>
      <c r="I62" s="76">
        <v>4</v>
      </c>
      <c r="J62" s="60">
        <f t="shared" si="12"/>
        <v>2.3859321750006046E-2</v>
      </c>
      <c r="K62" s="79">
        <f t="shared" si="10"/>
        <v>0.15906214500004032</v>
      </c>
      <c r="M62" s="50" t="s">
        <v>12</v>
      </c>
      <c r="N62" s="51" t="s">
        <v>13</v>
      </c>
      <c r="O62" s="52">
        <v>59</v>
      </c>
      <c r="P62" s="52" t="s">
        <v>18</v>
      </c>
      <c r="Q62" s="56" t="s">
        <v>15</v>
      </c>
      <c r="R62" s="60">
        <f t="shared" si="6"/>
        <v>8.65</v>
      </c>
      <c r="S62" s="60">
        <v>8.6207142857122658</v>
      </c>
      <c r="T62" s="88">
        <v>4.3704270423333441E-2</v>
      </c>
      <c r="U62" s="56" t="s">
        <v>76</v>
      </c>
      <c r="V62" s="87">
        <f t="shared" si="13"/>
        <v>2.9285714287734521E-2</v>
      </c>
      <c r="W62" s="79">
        <v>0.6700881631031429</v>
      </c>
    </row>
    <row r="63" spans="1:23" x14ac:dyDescent="0.25">
      <c r="A63" s="50" t="s">
        <v>27</v>
      </c>
      <c r="B63" s="51" t="s">
        <v>13</v>
      </c>
      <c r="C63" s="52">
        <v>60</v>
      </c>
      <c r="D63" s="52" t="s">
        <v>18</v>
      </c>
      <c r="E63" s="56" t="s">
        <v>15</v>
      </c>
      <c r="F63" s="74">
        <v>8.4600000000000009</v>
      </c>
      <c r="G63" s="60">
        <v>8.3928099176882078</v>
      </c>
      <c r="H63" s="56" t="s">
        <v>86</v>
      </c>
      <c r="I63" s="76">
        <v>4</v>
      </c>
      <c r="J63" s="60">
        <f t="shared" si="12"/>
        <v>6.719008231179302E-2</v>
      </c>
      <c r="K63" s="79">
        <f t="shared" si="10"/>
        <v>0.44793388207862017</v>
      </c>
      <c r="M63" s="50" t="s">
        <v>27</v>
      </c>
      <c r="N63" s="51" t="s">
        <v>13</v>
      </c>
      <c r="O63" s="52">
        <v>60</v>
      </c>
      <c r="P63" s="52" t="s">
        <v>18</v>
      </c>
      <c r="Q63" s="56" t="s">
        <v>15</v>
      </c>
      <c r="R63" s="60">
        <f t="shared" si="6"/>
        <v>8.4600000000000009</v>
      </c>
      <c r="S63" s="60">
        <v>8.4385714285760329</v>
      </c>
      <c r="T63" s="88">
        <v>4.1157852575285932E-2</v>
      </c>
      <c r="U63" s="56" t="s">
        <v>76</v>
      </c>
      <c r="V63" s="87">
        <f t="shared" si="13"/>
        <v>2.1428571423967924E-2</v>
      </c>
      <c r="W63" s="79">
        <v>0.52064357305257336</v>
      </c>
    </row>
    <row r="64" spans="1:23" x14ac:dyDescent="0.25">
      <c r="A64" s="50" t="s">
        <v>21</v>
      </c>
      <c r="B64" s="51" t="s">
        <v>13</v>
      </c>
      <c r="C64" s="52">
        <v>61</v>
      </c>
      <c r="D64" s="52" t="s">
        <v>18</v>
      </c>
      <c r="E64" s="56" t="s">
        <v>15</v>
      </c>
      <c r="F64" s="74">
        <v>6.26</v>
      </c>
      <c r="G64" s="60">
        <v>6.1778541845745085</v>
      </c>
      <c r="H64" s="56" t="s">
        <v>86</v>
      </c>
      <c r="I64" s="76">
        <v>4</v>
      </c>
      <c r="J64" s="60">
        <f t="shared" si="12"/>
        <v>8.2145815425491264E-2</v>
      </c>
      <c r="K64" s="79">
        <f t="shared" si="10"/>
        <v>0.54763876950327517</v>
      </c>
      <c r="M64" s="50" t="s">
        <v>21</v>
      </c>
      <c r="N64" s="51" t="s">
        <v>13</v>
      </c>
      <c r="O64" s="52">
        <v>61</v>
      </c>
      <c r="P64" s="52" t="s">
        <v>18</v>
      </c>
      <c r="Q64" s="56" t="s">
        <v>15</v>
      </c>
      <c r="R64" s="60">
        <f t="shared" si="6"/>
        <v>6.26</v>
      </c>
      <c r="S64" s="60">
        <v>6.2357142856676706</v>
      </c>
      <c r="T64" s="88">
        <v>5.8212815232605193E-2</v>
      </c>
      <c r="U64" s="56" t="s">
        <v>76</v>
      </c>
      <c r="V64" s="87">
        <f t="shared" si="13"/>
        <v>2.4285714332329178E-2</v>
      </c>
      <c r="W64" s="79">
        <v>0.41718845301140267</v>
      </c>
    </row>
    <row r="65" spans="1:23" x14ac:dyDescent="0.25">
      <c r="A65" s="50" t="s">
        <v>25</v>
      </c>
      <c r="B65" s="51" t="s">
        <v>13</v>
      </c>
      <c r="C65" s="52">
        <v>62</v>
      </c>
      <c r="D65" s="52" t="s">
        <v>18</v>
      </c>
      <c r="E65" s="56" t="s">
        <v>15</v>
      </c>
      <c r="F65" s="74">
        <v>13.29</v>
      </c>
      <c r="G65" s="60">
        <v>13.241236928029194</v>
      </c>
      <c r="H65" s="56" t="s">
        <v>86</v>
      </c>
      <c r="I65" s="76">
        <v>4</v>
      </c>
      <c r="J65" s="60">
        <f t="shared" si="12"/>
        <v>4.8763071970805427E-2</v>
      </c>
      <c r="K65" s="79">
        <f t="shared" si="10"/>
        <v>0.32508714647203618</v>
      </c>
      <c r="M65" s="50" t="s">
        <v>25</v>
      </c>
      <c r="N65" s="51" t="s">
        <v>13</v>
      </c>
      <c r="O65" s="52">
        <v>62</v>
      </c>
      <c r="P65" s="52" t="s">
        <v>18</v>
      </c>
      <c r="Q65" s="56" t="s">
        <v>15</v>
      </c>
      <c r="R65" s="60">
        <f t="shared" si="6"/>
        <v>13.29</v>
      </c>
      <c r="S65" s="60">
        <v>13.251303155006859</v>
      </c>
      <c r="T65" s="88">
        <v>6.6823950150088074E-2</v>
      </c>
      <c r="U65" s="56" t="s">
        <v>76</v>
      </c>
      <c r="V65" s="87">
        <f t="shared" si="13"/>
        <v>3.8696844993140189E-2</v>
      </c>
      <c r="W65" s="79">
        <v>0.57908646385354678</v>
      </c>
    </row>
    <row r="66" spans="1:23" x14ac:dyDescent="0.25">
      <c r="A66" s="50" t="s">
        <v>20</v>
      </c>
      <c r="B66" s="51" t="s">
        <v>13</v>
      </c>
      <c r="C66" s="52">
        <v>63</v>
      </c>
      <c r="D66" s="52" t="s">
        <v>18</v>
      </c>
      <c r="E66" s="56" t="s">
        <v>15</v>
      </c>
      <c r="F66" s="74">
        <v>7.26</v>
      </c>
      <c r="G66" s="60">
        <v>7.2285451553874287</v>
      </c>
      <c r="H66" s="56" t="s">
        <v>86</v>
      </c>
      <c r="I66" s="76">
        <v>4</v>
      </c>
      <c r="J66" s="60">
        <f t="shared" si="12"/>
        <v>3.1454844612571087E-2</v>
      </c>
      <c r="K66" s="79">
        <f t="shared" si="10"/>
        <v>0.20969896408380725</v>
      </c>
      <c r="M66" s="50" t="s">
        <v>20</v>
      </c>
      <c r="N66" s="51" t="s">
        <v>13</v>
      </c>
      <c r="O66" s="52">
        <v>63</v>
      </c>
      <c r="P66" s="52" t="s">
        <v>18</v>
      </c>
      <c r="Q66" s="56" t="s">
        <v>15</v>
      </c>
      <c r="R66" s="60">
        <f t="shared" si="6"/>
        <v>7.26</v>
      </c>
      <c r="S66" s="60">
        <v>7.2257142857764416</v>
      </c>
      <c r="T66" s="88">
        <v>6.3262287849268448E-2</v>
      </c>
      <c r="U66" s="56" t="s">
        <v>76</v>
      </c>
      <c r="V66" s="87">
        <f t="shared" si="13"/>
        <v>3.4285714223558195E-2</v>
      </c>
      <c r="W66" s="79">
        <v>0.54196133888247722</v>
      </c>
    </row>
    <row r="67" spans="1:23" x14ac:dyDescent="0.25">
      <c r="A67" s="50" t="s">
        <v>19</v>
      </c>
      <c r="B67" s="51" t="s">
        <v>13</v>
      </c>
      <c r="C67" s="52">
        <v>64</v>
      </c>
      <c r="D67" s="52" t="s">
        <v>18</v>
      </c>
      <c r="E67" s="56" t="s">
        <v>15</v>
      </c>
      <c r="F67" s="74">
        <v>16.43</v>
      </c>
      <c r="G67" s="60">
        <v>16.327260146346774</v>
      </c>
      <c r="H67" s="56" t="s">
        <v>86</v>
      </c>
      <c r="I67" s="76">
        <v>4</v>
      </c>
      <c r="J67" s="60">
        <f t="shared" si="12"/>
        <v>0.10273985365322602</v>
      </c>
      <c r="K67" s="79">
        <f t="shared" si="10"/>
        <v>0.68493235768817351</v>
      </c>
      <c r="M67" s="50" t="s">
        <v>19</v>
      </c>
      <c r="N67" s="51" t="s">
        <v>13</v>
      </c>
      <c r="O67" s="52">
        <v>64</v>
      </c>
      <c r="P67" s="52" t="s">
        <v>18</v>
      </c>
      <c r="Q67" s="56" t="s">
        <v>15</v>
      </c>
      <c r="R67" s="60">
        <f t="shared" si="6"/>
        <v>16.43</v>
      </c>
      <c r="S67" s="60">
        <v>16.360262159690187</v>
      </c>
      <c r="T67" s="88">
        <v>7.077006696386122E-2</v>
      </c>
      <c r="U67" s="56" t="s">
        <v>76</v>
      </c>
      <c r="V67" s="87">
        <f t="shared" si="13"/>
        <v>6.9737840309812782E-2</v>
      </c>
      <c r="W67" s="79">
        <v>0.98541436092500034</v>
      </c>
    </row>
    <row r="68" spans="1:23" x14ac:dyDescent="0.25">
      <c r="A68" s="50" t="s">
        <v>17</v>
      </c>
      <c r="B68" s="51" t="s">
        <v>13</v>
      </c>
      <c r="C68" s="52">
        <v>65</v>
      </c>
      <c r="D68" s="52" t="s">
        <v>18</v>
      </c>
      <c r="E68" s="56" t="s">
        <v>15</v>
      </c>
      <c r="F68" s="74">
        <v>16.579999999999998</v>
      </c>
      <c r="G68" s="60">
        <v>16.465718793246658</v>
      </c>
      <c r="H68" s="56" t="s">
        <v>86</v>
      </c>
      <c r="I68" s="76">
        <v>4</v>
      </c>
      <c r="J68" s="60">
        <f t="shared" si="12"/>
        <v>0.11428120675333986</v>
      </c>
      <c r="K68" s="79">
        <f t="shared" si="10"/>
        <v>0.76187471168893239</v>
      </c>
      <c r="M68" s="50" t="s">
        <v>17</v>
      </c>
      <c r="N68" s="51" t="s">
        <v>13</v>
      </c>
      <c r="O68" s="52">
        <v>65</v>
      </c>
      <c r="P68" s="52" t="s">
        <v>18</v>
      </c>
      <c r="Q68" s="56" t="s">
        <v>15</v>
      </c>
      <c r="R68" s="60">
        <f t="shared" si="6"/>
        <v>16.579999999999998</v>
      </c>
      <c r="S68" s="60">
        <v>16.504448547262811</v>
      </c>
      <c r="T68" s="88">
        <v>7.5340589457731824E-2</v>
      </c>
      <c r="U68" s="56" t="s">
        <v>76</v>
      </c>
      <c r="V68" s="87">
        <f t="shared" si="13"/>
        <v>7.5551452737187219E-2</v>
      </c>
      <c r="W68" s="79">
        <v>1.0027988005001434</v>
      </c>
    </row>
    <row r="69" spans="1:23" x14ac:dyDescent="0.25">
      <c r="A69" s="89" t="s">
        <v>25</v>
      </c>
      <c r="B69" s="90" t="s">
        <v>13</v>
      </c>
      <c r="C69" s="91">
        <v>66</v>
      </c>
      <c r="D69" s="91" t="s">
        <v>14</v>
      </c>
      <c r="E69" s="59" t="s">
        <v>15</v>
      </c>
      <c r="F69" s="59">
        <v>3.4</v>
      </c>
      <c r="G69" s="60">
        <v>3.3430998938967571</v>
      </c>
      <c r="H69" s="60">
        <f t="shared" ref="H69:H70" si="14">0.075*G69</f>
        <v>0.25073249204225678</v>
      </c>
      <c r="I69" s="76">
        <v>4</v>
      </c>
      <c r="J69" s="76">
        <f t="shared" si="11"/>
        <v>1.702016329428893</v>
      </c>
      <c r="K69" s="79">
        <f t="shared" si="10"/>
        <v>0.22693551059051909</v>
      </c>
      <c r="M69" s="89" t="s">
        <v>25</v>
      </c>
      <c r="N69" s="90" t="s">
        <v>13</v>
      </c>
      <c r="O69" s="91">
        <v>66</v>
      </c>
      <c r="P69" s="91" t="s">
        <v>14</v>
      </c>
      <c r="Q69" s="59" t="s">
        <v>15</v>
      </c>
      <c r="R69" s="60">
        <f t="shared" si="6"/>
        <v>3.4</v>
      </c>
      <c r="S69" s="74">
        <v>3.3860000000000001</v>
      </c>
      <c r="T69" s="88">
        <v>9.8360000000000003E-2</v>
      </c>
      <c r="U69" s="92">
        <v>1</v>
      </c>
      <c r="V69" s="86">
        <v>0</v>
      </c>
      <c r="W69" s="82">
        <v>0.14000000000000001</v>
      </c>
    </row>
    <row r="70" spans="1:23" ht="15.75" thickBot="1" x14ac:dyDescent="0.3">
      <c r="A70" s="93" t="s">
        <v>20</v>
      </c>
      <c r="B70" s="94" t="s">
        <v>13</v>
      </c>
      <c r="C70" s="95">
        <v>66</v>
      </c>
      <c r="D70" s="95" t="s">
        <v>14</v>
      </c>
      <c r="E70" s="96" t="s">
        <v>15</v>
      </c>
      <c r="F70" s="96">
        <v>3.5</v>
      </c>
      <c r="G70" s="97">
        <v>3.3430998938967562</v>
      </c>
      <c r="H70" s="97">
        <f t="shared" si="14"/>
        <v>0.25073249204225673</v>
      </c>
      <c r="I70" s="98">
        <v>4</v>
      </c>
      <c r="J70" s="98">
        <f t="shared" si="11"/>
        <v>4.693252103823891</v>
      </c>
      <c r="K70" s="99">
        <f t="shared" si="10"/>
        <v>0.62576694717651882</v>
      </c>
      <c r="M70" s="93" t="s">
        <v>20</v>
      </c>
      <c r="N70" s="94" t="s">
        <v>13</v>
      </c>
      <c r="O70" s="95">
        <v>66</v>
      </c>
      <c r="P70" s="95" t="s">
        <v>14</v>
      </c>
      <c r="Q70" s="96" t="s">
        <v>15</v>
      </c>
      <c r="R70" s="97">
        <f t="shared" si="6"/>
        <v>3.5</v>
      </c>
      <c r="S70" s="100">
        <v>3.3959999999999999</v>
      </c>
      <c r="T70" s="97" t="s">
        <v>135</v>
      </c>
      <c r="U70" s="101">
        <v>1</v>
      </c>
      <c r="V70" s="102">
        <v>3</v>
      </c>
      <c r="W70" s="103">
        <v>0.88</v>
      </c>
    </row>
  </sheetData>
  <sheetProtection algorithmName="SHA-512" hashValue="3U1H8Qi65nDYgOSdfeFf+c7mIo+E0TAU2x60VuqWKcPeAVbxAPq0+Yjx/AxPcrkk24IyoHltublmoj9BXx71PQ==" saltValue="WWxD78R1vzJQxk4viTNk7w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70"/>
  <sheetViews>
    <sheetView topLeftCell="A23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807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/>
      <c r="G14" s="67"/>
      <c r="H14" s="67">
        <f>G14*0.04</f>
        <v>0</v>
      </c>
      <c r="I14" s="65"/>
      <c r="J14" s="68"/>
      <c r="K14" s="69"/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/>
      <c r="G15" s="67"/>
      <c r="H15" s="67">
        <f>1</f>
        <v>1</v>
      </c>
      <c r="I15" s="65"/>
      <c r="J15" s="72"/>
      <c r="K15" s="69"/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/>
      <c r="G16" s="67"/>
      <c r="H16" s="67">
        <f t="shared" ref="H16:H21" si="0">((12.5-0.53*G16)/200)*G16</f>
        <v>0</v>
      </c>
      <c r="I16" s="65"/>
      <c r="J16" s="68"/>
      <c r="K16" s="69"/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/>
      <c r="G17" s="67"/>
      <c r="H17" s="67">
        <f t="shared" si="0"/>
        <v>0</v>
      </c>
      <c r="I17" s="65"/>
      <c r="J17" s="68"/>
      <c r="K17" s="69"/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/>
      <c r="G18" s="67"/>
      <c r="H18" s="67">
        <f t="shared" si="0"/>
        <v>0</v>
      </c>
      <c r="I18" s="65"/>
      <c r="J18" s="68"/>
      <c r="K18" s="69"/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/>
      <c r="G19" s="67"/>
      <c r="H19" s="67">
        <f t="shared" si="0"/>
        <v>0</v>
      </c>
      <c r="I19" s="65"/>
      <c r="J19" s="68"/>
      <c r="K19" s="69"/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/>
      <c r="G20" s="67"/>
      <c r="H20" s="67">
        <f t="shared" si="0"/>
        <v>0</v>
      </c>
      <c r="I20" s="65"/>
      <c r="J20" s="68"/>
      <c r="K20" s="69"/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/>
      <c r="G21" s="67"/>
      <c r="H21" s="67">
        <f t="shared" si="0"/>
        <v>0</v>
      </c>
      <c r="I21" s="65"/>
      <c r="J21" s="68"/>
      <c r="K21" s="69"/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/>
      <c r="G22" s="67"/>
      <c r="H22" s="67">
        <f>G22*0.075</f>
        <v>0</v>
      </c>
      <c r="I22" s="65"/>
      <c r="J22" s="68"/>
      <c r="K22" s="69"/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/>
      <c r="G23" s="74"/>
      <c r="H23" s="60">
        <f t="shared" ref="H23:H25" si="1">G23*0.075</f>
        <v>0</v>
      </c>
      <c r="I23" s="56"/>
      <c r="J23" s="75"/>
      <c r="K23" s="69"/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/>
      <c r="G24" s="74"/>
      <c r="H24" s="60">
        <f t="shared" si="1"/>
        <v>0</v>
      </c>
      <c r="I24" s="76"/>
      <c r="J24" s="75"/>
      <c r="K24" s="69"/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/>
      <c r="G25" s="74"/>
      <c r="H25" s="60">
        <f t="shared" si="1"/>
        <v>0</v>
      </c>
      <c r="I25" s="76"/>
      <c r="J25" s="75"/>
      <c r="K25" s="69"/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/>
      <c r="G26" s="60"/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/>
      <c r="G27" s="60"/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49</v>
      </c>
      <c r="B28" s="51" t="s">
        <v>44</v>
      </c>
      <c r="C28" s="52">
        <v>20</v>
      </c>
      <c r="D28" s="52" t="s">
        <v>45</v>
      </c>
      <c r="E28" s="56" t="s">
        <v>46</v>
      </c>
      <c r="F28" s="74"/>
      <c r="G28" s="60"/>
      <c r="H28" s="60">
        <f>G28*0.05</f>
        <v>0</v>
      </c>
      <c r="I28" s="76"/>
      <c r="J28" s="75"/>
      <c r="K28" s="69"/>
      <c r="M28" s="50" t="s">
        <v>49</v>
      </c>
      <c r="N28" s="58" t="s">
        <v>44</v>
      </c>
      <c r="O28" s="56">
        <v>20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48</v>
      </c>
      <c r="B29" s="51" t="s">
        <v>44</v>
      </c>
      <c r="C29" s="52">
        <v>21</v>
      </c>
      <c r="D29" s="52" t="s">
        <v>45</v>
      </c>
      <c r="E29" s="56" t="s">
        <v>46</v>
      </c>
      <c r="F29" s="74"/>
      <c r="G29" s="60"/>
      <c r="H29" s="60">
        <f t="shared" ref="H29:H30" si="2">G29*0.05</f>
        <v>0</v>
      </c>
      <c r="I29" s="76"/>
      <c r="J29" s="75"/>
      <c r="K29" s="69"/>
      <c r="M29" s="50" t="s">
        <v>48</v>
      </c>
      <c r="N29" s="58" t="s">
        <v>44</v>
      </c>
      <c r="O29" s="56">
        <v>21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47</v>
      </c>
      <c r="B30" s="51" t="s">
        <v>44</v>
      </c>
      <c r="C30" s="52">
        <v>22</v>
      </c>
      <c r="D30" s="52" t="s">
        <v>45</v>
      </c>
      <c r="E30" s="56" t="s">
        <v>46</v>
      </c>
      <c r="F30" s="74"/>
      <c r="G30" s="60"/>
      <c r="H30" s="60">
        <f t="shared" si="2"/>
        <v>0</v>
      </c>
      <c r="I30" s="76"/>
      <c r="J30" s="75"/>
      <c r="K30" s="69"/>
      <c r="M30" s="50" t="s">
        <v>47</v>
      </c>
      <c r="N30" s="58" t="s">
        <v>44</v>
      </c>
      <c r="O30" s="56">
        <v>22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74</v>
      </c>
      <c r="B31" s="51" t="s">
        <v>44</v>
      </c>
      <c r="C31" s="52">
        <v>23</v>
      </c>
      <c r="D31" s="52" t="s">
        <v>45</v>
      </c>
      <c r="E31" s="56" t="s">
        <v>46</v>
      </c>
      <c r="F31" s="74"/>
      <c r="G31" s="60"/>
      <c r="H31" s="60"/>
      <c r="I31" s="76"/>
      <c r="J31" s="75"/>
      <c r="K31" s="69"/>
      <c r="M31" s="50" t="s">
        <v>74</v>
      </c>
      <c r="N31" s="58" t="s">
        <v>44</v>
      </c>
      <c r="O31" s="56">
        <v>23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x14ac:dyDescent="0.25">
      <c r="A32" s="50" t="s">
        <v>75</v>
      </c>
      <c r="B32" s="51" t="s">
        <v>44</v>
      </c>
      <c r="C32" s="52">
        <v>24</v>
      </c>
      <c r="D32" s="52" t="s">
        <v>45</v>
      </c>
      <c r="E32" s="56" t="s">
        <v>46</v>
      </c>
      <c r="F32" s="74"/>
      <c r="G32" s="60"/>
      <c r="H32" s="60"/>
      <c r="I32" s="76"/>
      <c r="J32" s="75"/>
      <c r="K32" s="69"/>
      <c r="M32" s="50" t="s">
        <v>75</v>
      </c>
      <c r="N32" s="58" t="s">
        <v>44</v>
      </c>
      <c r="O32" s="56">
        <v>24</v>
      </c>
      <c r="P32" s="52" t="s">
        <v>45</v>
      </c>
      <c r="Q32" s="56" t="s">
        <v>46</v>
      </c>
      <c r="R32" s="60"/>
      <c r="S32" s="60"/>
      <c r="T32" s="56"/>
      <c r="U32" s="56"/>
      <c r="V32" s="75"/>
      <c r="W32" s="61"/>
    </row>
    <row r="33" spans="1:23" x14ac:dyDescent="0.25">
      <c r="A33" s="62" t="s">
        <v>43</v>
      </c>
      <c r="B33" s="63" t="s">
        <v>13</v>
      </c>
      <c r="C33" s="64">
        <v>30</v>
      </c>
      <c r="D33" s="64" t="s">
        <v>30</v>
      </c>
      <c r="E33" s="65" t="s">
        <v>31</v>
      </c>
      <c r="F33" s="77">
        <v>47.7</v>
      </c>
      <c r="G33" s="67">
        <v>46.100202357211316</v>
      </c>
      <c r="H33" s="67">
        <f>0.075*G33</f>
        <v>3.4575151767908485</v>
      </c>
      <c r="I33" s="78">
        <v>4</v>
      </c>
      <c r="J33" s="78">
        <f>((F33-G33)/G33)*100</f>
        <v>3.4702616495965017</v>
      </c>
      <c r="K33" s="79">
        <f>(F33-G33)/H33</f>
        <v>0.46270155327953361</v>
      </c>
      <c r="M33" s="62" t="s">
        <v>43</v>
      </c>
      <c r="N33" s="80" t="s">
        <v>13</v>
      </c>
      <c r="O33" s="65">
        <v>30</v>
      </c>
      <c r="P33" s="64" t="s">
        <v>30</v>
      </c>
      <c r="Q33" s="65" t="s">
        <v>31</v>
      </c>
      <c r="R33" s="66">
        <f t="shared" ref="R33:R70" si="3">F33</f>
        <v>47.7</v>
      </c>
      <c r="S33" s="67" t="s">
        <v>99</v>
      </c>
      <c r="T33" s="67" t="s">
        <v>100</v>
      </c>
      <c r="U33" s="65">
        <v>1</v>
      </c>
      <c r="V33" s="78">
        <v>0</v>
      </c>
      <c r="W33" s="82">
        <v>0.08</v>
      </c>
    </row>
    <row r="34" spans="1:23" x14ac:dyDescent="0.25">
      <c r="A34" s="62" t="s">
        <v>42</v>
      </c>
      <c r="B34" s="63" t="s">
        <v>13</v>
      </c>
      <c r="C34" s="64">
        <v>31</v>
      </c>
      <c r="D34" s="64" t="s">
        <v>30</v>
      </c>
      <c r="E34" s="65" t="s">
        <v>31</v>
      </c>
      <c r="F34" s="77">
        <v>63.4</v>
      </c>
      <c r="G34" s="67">
        <v>62.172595793426893</v>
      </c>
      <c r="H34" s="67">
        <f t="shared" ref="H34:H59" si="4">0.075*G34</f>
        <v>4.6629446845070168</v>
      </c>
      <c r="I34" s="78">
        <v>4</v>
      </c>
      <c r="J34" s="78">
        <f t="shared" ref="J34:J35" si="5">((F34-G34)/G34)*100</f>
        <v>1.974188452177946</v>
      </c>
      <c r="K34" s="79">
        <f t="shared" ref="K34:K35" si="6">(F34-G34)/H34</f>
        <v>0.26322512695705952</v>
      </c>
      <c r="M34" s="62" t="s">
        <v>42</v>
      </c>
      <c r="N34" s="80" t="s">
        <v>13</v>
      </c>
      <c r="O34" s="65">
        <v>31</v>
      </c>
      <c r="P34" s="64" t="s">
        <v>30</v>
      </c>
      <c r="Q34" s="65" t="s">
        <v>31</v>
      </c>
      <c r="R34" s="66">
        <f t="shared" si="3"/>
        <v>63.4</v>
      </c>
      <c r="S34" s="67" t="s">
        <v>101</v>
      </c>
      <c r="T34" s="67" t="s">
        <v>102</v>
      </c>
      <c r="U34" s="65">
        <v>1</v>
      </c>
      <c r="V34" s="83">
        <v>0</v>
      </c>
      <c r="W34" s="82">
        <v>0.01</v>
      </c>
    </row>
    <row r="35" spans="1:23" x14ac:dyDescent="0.25">
      <c r="A35" s="62" t="s">
        <v>41</v>
      </c>
      <c r="B35" s="63" t="s">
        <v>13</v>
      </c>
      <c r="C35" s="64">
        <v>32</v>
      </c>
      <c r="D35" s="64" t="s">
        <v>30</v>
      </c>
      <c r="E35" s="65" t="s">
        <v>31</v>
      </c>
      <c r="F35" s="84">
        <v>87.5</v>
      </c>
      <c r="G35" s="67">
        <v>84.056310582884961</v>
      </c>
      <c r="H35" s="67">
        <f t="shared" si="4"/>
        <v>6.3042232937163716</v>
      </c>
      <c r="I35" s="78">
        <v>4</v>
      </c>
      <c r="J35" s="78">
        <f t="shared" si="5"/>
        <v>4.0968838546861255</v>
      </c>
      <c r="K35" s="79">
        <f t="shared" si="6"/>
        <v>0.5462511806248167</v>
      </c>
      <c r="M35" s="62" t="s">
        <v>41</v>
      </c>
      <c r="N35" s="80" t="s">
        <v>13</v>
      </c>
      <c r="O35" s="65">
        <v>32</v>
      </c>
      <c r="P35" s="64" t="s">
        <v>30</v>
      </c>
      <c r="Q35" s="65" t="s">
        <v>31</v>
      </c>
      <c r="R35" s="66">
        <f t="shared" si="3"/>
        <v>87.5</v>
      </c>
      <c r="S35" s="67" t="s">
        <v>103</v>
      </c>
      <c r="T35" s="67" t="s">
        <v>104</v>
      </c>
      <c r="U35" s="65">
        <v>1</v>
      </c>
      <c r="V35" s="83">
        <v>1</v>
      </c>
      <c r="W35" s="82">
        <v>0.46</v>
      </c>
    </row>
    <row r="36" spans="1:23" x14ac:dyDescent="0.25">
      <c r="A36" s="62" t="s">
        <v>40</v>
      </c>
      <c r="B36" s="63" t="s">
        <v>13</v>
      </c>
      <c r="C36" s="64">
        <v>33</v>
      </c>
      <c r="D36" s="64" t="s">
        <v>30</v>
      </c>
      <c r="E36" s="65" t="s">
        <v>31</v>
      </c>
      <c r="F36" s="77">
        <v>5.24</v>
      </c>
      <c r="G36" s="67">
        <v>9.590381658567896</v>
      </c>
      <c r="H36" s="67">
        <f t="shared" si="4"/>
        <v>0.71927862439259216</v>
      </c>
      <c r="I36" s="78"/>
      <c r="J36" s="78"/>
      <c r="K36" s="73"/>
      <c r="M36" s="62" t="s">
        <v>40</v>
      </c>
      <c r="N36" s="80" t="s">
        <v>13</v>
      </c>
      <c r="O36" s="65">
        <v>33</v>
      </c>
      <c r="P36" s="64" t="s">
        <v>30</v>
      </c>
      <c r="Q36" s="65" t="s">
        <v>31</v>
      </c>
      <c r="R36" s="66">
        <f t="shared" si="3"/>
        <v>5.24</v>
      </c>
      <c r="S36" s="67"/>
      <c r="T36" s="67"/>
      <c r="U36" s="65"/>
      <c r="V36" s="78"/>
      <c r="W36" s="73"/>
    </row>
    <row r="37" spans="1:23" x14ac:dyDescent="0.25">
      <c r="A37" s="62" t="s">
        <v>39</v>
      </c>
      <c r="B37" s="63" t="s">
        <v>13</v>
      </c>
      <c r="C37" s="64">
        <v>34</v>
      </c>
      <c r="D37" s="64" t="s">
        <v>30</v>
      </c>
      <c r="E37" s="65" t="s">
        <v>31</v>
      </c>
      <c r="F37" s="77">
        <v>5.89</v>
      </c>
      <c r="G37" s="67">
        <v>8.3993315730561271</v>
      </c>
      <c r="H37" s="67">
        <f t="shared" si="4"/>
        <v>0.62994986797920949</v>
      </c>
      <c r="I37" s="78"/>
      <c r="J37" s="78"/>
      <c r="K37" s="73"/>
      <c r="M37" s="62" t="s">
        <v>39</v>
      </c>
      <c r="N37" s="80" t="s">
        <v>13</v>
      </c>
      <c r="O37" s="65">
        <v>34</v>
      </c>
      <c r="P37" s="64" t="s">
        <v>30</v>
      </c>
      <c r="Q37" s="65" t="s">
        <v>31</v>
      </c>
      <c r="R37" s="66">
        <f t="shared" si="3"/>
        <v>5.89</v>
      </c>
      <c r="S37" s="67"/>
      <c r="T37" s="67"/>
      <c r="U37" s="65"/>
      <c r="V37" s="78"/>
      <c r="W37" s="73"/>
    </row>
    <row r="38" spans="1:23" x14ac:dyDescent="0.25">
      <c r="A38" s="62" t="s">
        <v>38</v>
      </c>
      <c r="B38" s="63" t="s">
        <v>13</v>
      </c>
      <c r="C38" s="64">
        <v>35</v>
      </c>
      <c r="D38" s="64" t="s">
        <v>30</v>
      </c>
      <c r="E38" s="65" t="s">
        <v>31</v>
      </c>
      <c r="F38" s="77">
        <v>7.11</v>
      </c>
      <c r="G38" s="67">
        <v>11.646206484472922</v>
      </c>
      <c r="H38" s="67">
        <f t="shared" si="4"/>
        <v>0.87346548633546905</v>
      </c>
      <c r="I38" s="78"/>
      <c r="J38" s="78"/>
      <c r="K38" s="73"/>
      <c r="M38" s="62" t="s">
        <v>38</v>
      </c>
      <c r="N38" s="80" t="s">
        <v>13</v>
      </c>
      <c r="O38" s="65">
        <v>35</v>
      </c>
      <c r="P38" s="64" t="s">
        <v>30</v>
      </c>
      <c r="Q38" s="65" t="s">
        <v>31</v>
      </c>
      <c r="R38" s="66">
        <f t="shared" si="3"/>
        <v>7.11</v>
      </c>
      <c r="S38" s="67"/>
      <c r="T38" s="67"/>
      <c r="U38" s="65"/>
      <c r="V38" s="78"/>
      <c r="W38" s="73"/>
    </row>
    <row r="39" spans="1:23" x14ac:dyDescent="0.25">
      <c r="A39" s="62" t="s">
        <v>37</v>
      </c>
      <c r="B39" s="63" t="s">
        <v>13</v>
      </c>
      <c r="C39" s="64">
        <v>36</v>
      </c>
      <c r="D39" s="64" t="s">
        <v>30</v>
      </c>
      <c r="E39" s="65" t="s">
        <v>31</v>
      </c>
      <c r="F39" s="77">
        <v>24.9</v>
      </c>
      <c r="G39" s="67">
        <v>34.990773073570018</v>
      </c>
      <c r="H39" s="67">
        <f t="shared" si="4"/>
        <v>2.6243079805177514</v>
      </c>
      <c r="I39" s="78"/>
      <c r="J39" s="78"/>
      <c r="K39" s="73"/>
      <c r="M39" s="62" t="s">
        <v>37</v>
      </c>
      <c r="N39" s="80" t="s">
        <v>13</v>
      </c>
      <c r="O39" s="65">
        <v>36</v>
      </c>
      <c r="P39" s="64" t="s">
        <v>30</v>
      </c>
      <c r="Q39" s="65" t="s">
        <v>31</v>
      </c>
      <c r="R39" s="66">
        <f t="shared" si="3"/>
        <v>24.9</v>
      </c>
      <c r="S39" s="67"/>
      <c r="T39" s="67"/>
      <c r="U39" s="65"/>
      <c r="V39" s="78"/>
      <c r="W39" s="73"/>
    </row>
    <row r="40" spans="1:23" x14ac:dyDescent="0.25">
      <c r="A40" s="62" t="s">
        <v>36</v>
      </c>
      <c r="B40" s="63" t="s">
        <v>13</v>
      </c>
      <c r="C40" s="64">
        <v>37</v>
      </c>
      <c r="D40" s="64" t="s">
        <v>30</v>
      </c>
      <c r="E40" s="65" t="s">
        <v>31</v>
      </c>
      <c r="F40" s="77">
        <v>32.4</v>
      </c>
      <c r="G40" s="67">
        <v>45.177729379363036</v>
      </c>
      <c r="H40" s="67">
        <f t="shared" si="4"/>
        <v>3.3883297034522277</v>
      </c>
      <c r="I40" s="78"/>
      <c r="J40" s="78"/>
      <c r="K40" s="73"/>
      <c r="M40" s="62" t="s">
        <v>36</v>
      </c>
      <c r="N40" s="80" t="s">
        <v>13</v>
      </c>
      <c r="O40" s="65">
        <v>37</v>
      </c>
      <c r="P40" s="64" t="s">
        <v>30</v>
      </c>
      <c r="Q40" s="65" t="s">
        <v>31</v>
      </c>
      <c r="R40" s="66">
        <f t="shared" si="3"/>
        <v>32.4</v>
      </c>
      <c r="S40" s="67"/>
      <c r="T40" s="67"/>
      <c r="U40" s="65"/>
      <c r="V40" s="78"/>
      <c r="W40" s="73"/>
    </row>
    <row r="41" spans="1:23" x14ac:dyDescent="0.25">
      <c r="A41" s="62" t="s">
        <v>35</v>
      </c>
      <c r="B41" s="63" t="s">
        <v>13</v>
      </c>
      <c r="C41" s="64">
        <v>38</v>
      </c>
      <c r="D41" s="64" t="s">
        <v>30</v>
      </c>
      <c r="E41" s="65" t="s">
        <v>31</v>
      </c>
      <c r="F41" s="77">
        <v>38.799999999999997</v>
      </c>
      <c r="G41" s="67">
        <v>54.619157428201852</v>
      </c>
      <c r="H41" s="67">
        <f t="shared" si="4"/>
        <v>4.0964368071151389</v>
      </c>
      <c r="I41" s="78"/>
      <c r="J41" s="78"/>
      <c r="K41" s="73"/>
      <c r="M41" s="62" t="s">
        <v>35</v>
      </c>
      <c r="N41" s="80" t="s">
        <v>13</v>
      </c>
      <c r="O41" s="65">
        <v>38</v>
      </c>
      <c r="P41" s="64" t="s">
        <v>30</v>
      </c>
      <c r="Q41" s="65" t="s">
        <v>31</v>
      </c>
      <c r="R41" s="66">
        <f t="shared" si="3"/>
        <v>38.799999999999997</v>
      </c>
      <c r="S41" s="67"/>
      <c r="T41" s="67"/>
      <c r="U41" s="65"/>
      <c r="V41" s="78"/>
      <c r="W41" s="73"/>
    </row>
    <row r="42" spans="1:23" x14ac:dyDescent="0.25">
      <c r="A42" s="62" t="s">
        <v>34</v>
      </c>
      <c r="B42" s="63" t="s">
        <v>13</v>
      </c>
      <c r="C42" s="64">
        <v>39</v>
      </c>
      <c r="D42" s="64" t="s">
        <v>30</v>
      </c>
      <c r="E42" s="65" t="s">
        <v>31</v>
      </c>
      <c r="F42" s="77">
        <v>122</v>
      </c>
      <c r="G42" s="67">
        <v>124.39464245682623</v>
      </c>
      <c r="H42" s="67">
        <f t="shared" si="4"/>
        <v>9.3295981842619664</v>
      </c>
      <c r="I42" s="78"/>
      <c r="J42" s="78"/>
      <c r="K42" s="73"/>
      <c r="M42" s="62" t="s">
        <v>34</v>
      </c>
      <c r="N42" s="80" t="s">
        <v>13</v>
      </c>
      <c r="O42" s="65">
        <v>39</v>
      </c>
      <c r="P42" s="64" t="s">
        <v>30</v>
      </c>
      <c r="Q42" s="65" t="s">
        <v>31</v>
      </c>
      <c r="R42" s="66">
        <f t="shared" si="3"/>
        <v>122</v>
      </c>
      <c r="S42" s="67"/>
      <c r="T42" s="67"/>
      <c r="U42" s="65"/>
      <c r="V42" s="78"/>
      <c r="W42" s="73"/>
    </row>
    <row r="43" spans="1:23" x14ac:dyDescent="0.25">
      <c r="A43" s="62" t="s">
        <v>33</v>
      </c>
      <c r="B43" s="63" t="s">
        <v>13</v>
      </c>
      <c r="C43" s="64">
        <v>40</v>
      </c>
      <c r="D43" s="64" t="s">
        <v>30</v>
      </c>
      <c r="E43" s="65" t="s">
        <v>31</v>
      </c>
      <c r="F43" s="77">
        <v>102</v>
      </c>
      <c r="G43" s="67">
        <v>108.24893491526376</v>
      </c>
      <c r="H43" s="67">
        <f t="shared" si="4"/>
        <v>8.1186701186447809</v>
      </c>
      <c r="I43" s="78"/>
      <c r="J43" s="78"/>
      <c r="K43" s="73"/>
      <c r="M43" s="62" t="s">
        <v>33</v>
      </c>
      <c r="N43" s="80" t="s">
        <v>13</v>
      </c>
      <c r="O43" s="65">
        <v>40</v>
      </c>
      <c r="P43" s="64" t="s">
        <v>30</v>
      </c>
      <c r="Q43" s="65" t="s">
        <v>31</v>
      </c>
      <c r="R43" s="66">
        <f t="shared" si="3"/>
        <v>102</v>
      </c>
      <c r="S43" s="67"/>
      <c r="T43" s="67"/>
      <c r="U43" s="65"/>
      <c r="V43" s="78"/>
      <c r="W43" s="73"/>
    </row>
    <row r="44" spans="1:23" x14ac:dyDescent="0.25">
      <c r="A44" s="62" t="s">
        <v>32</v>
      </c>
      <c r="B44" s="63" t="s">
        <v>13</v>
      </c>
      <c r="C44" s="64">
        <v>41</v>
      </c>
      <c r="D44" s="64" t="s">
        <v>30</v>
      </c>
      <c r="E44" s="65" t="s">
        <v>31</v>
      </c>
      <c r="F44" s="77">
        <v>79.099999999999994</v>
      </c>
      <c r="G44" s="67">
        <v>86.05651691781199</v>
      </c>
      <c r="H44" s="67">
        <f t="shared" si="4"/>
        <v>6.4542387688358991</v>
      </c>
      <c r="I44" s="78"/>
      <c r="J44" s="78"/>
      <c r="K44" s="73"/>
      <c r="M44" s="62" t="s">
        <v>32</v>
      </c>
      <c r="N44" s="80" t="s">
        <v>13</v>
      </c>
      <c r="O44" s="65">
        <v>41</v>
      </c>
      <c r="P44" s="64" t="s">
        <v>30</v>
      </c>
      <c r="Q44" s="65" t="s">
        <v>31</v>
      </c>
      <c r="R44" s="66">
        <f t="shared" si="3"/>
        <v>79.099999999999994</v>
      </c>
      <c r="S44" s="67"/>
      <c r="T44" s="67"/>
      <c r="U44" s="65"/>
      <c r="V44" s="78"/>
      <c r="W44" s="73"/>
    </row>
    <row r="45" spans="1:23" x14ac:dyDescent="0.25">
      <c r="A45" s="62" t="s">
        <v>29</v>
      </c>
      <c r="B45" s="63" t="s">
        <v>13</v>
      </c>
      <c r="C45" s="64">
        <v>42</v>
      </c>
      <c r="D45" s="64" t="s">
        <v>30</v>
      </c>
      <c r="E45" s="65" t="s">
        <v>31</v>
      </c>
      <c r="F45" s="77">
        <v>47.6</v>
      </c>
      <c r="G45" s="67">
        <v>46.100202357211316</v>
      </c>
      <c r="H45" s="67">
        <f t="shared" si="4"/>
        <v>3.4575151767908485</v>
      </c>
      <c r="I45" s="78">
        <v>4</v>
      </c>
      <c r="J45" s="78">
        <f>((F45-G45)/G45)*100</f>
        <v>3.2533428620711393</v>
      </c>
      <c r="K45" s="79">
        <f>(F45-G45)/H45</f>
        <v>0.43377904827615194</v>
      </c>
      <c r="M45" s="62" t="s">
        <v>29</v>
      </c>
      <c r="N45" s="80" t="s">
        <v>13</v>
      </c>
      <c r="O45" s="65">
        <v>42</v>
      </c>
      <c r="P45" s="64" t="s">
        <v>30</v>
      </c>
      <c r="Q45" s="65" t="s">
        <v>31</v>
      </c>
      <c r="R45" s="66">
        <f t="shared" si="3"/>
        <v>47.6</v>
      </c>
      <c r="S45" s="67" t="s">
        <v>105</v>
      </c>
      <c r="T45" s="67" t="s">
        <v>106</v>
      </c>
      <c r="U45" s="65">
        <v>1</v>
      </c>
      <c r="V45" s="78">
        <v>0</v>
      </c>
      <c r="W45" s="82">
        <v>-0.09</v>
      </c>
    </row>
    <row r="46" spans="1:23" x14ac:dyDescent="0.25">
      <c r="A46" s="50" t="s">
        <v>25</v>
      </c>
      <c r="B46" s="51" t="s">
        <v>13</v>
      </c>
      <c r="C46" s="52">
        <v>43</v>
      </c>
      <c r="D46" s="52" t="s">
        <v>28</v>
      </c>
      <c r="E46" s="56" t="s">
        <v>24</v>
      </c>
      <c r="F46" s="59">
        <v>67.5</v>
      </c>
      <c r="G46" s="60">
        <v>66.517045716658217</v>
      </c>
      <c r="H46" s="60">
        <f t="shared" si="4"/>
        <v>4.9887784287493657</v>
      </c>
      <c r="I46" s="76">
        <v>4</v>
      </c>
      <c r="J46" s="76">
        <f>((F46-G46)/G46)*100</f>
        <v>1.4777479558079905</v>
      </c>
      <c r="K46" s="79">
        <f t="shared" ref="K46:K70" si="7">(F46-G46)/H46</f>
        <v>0.19703306077439875</v>
      </c>
      <c r="M46" s="50" t="s">
        <v>25</v>
      </c>
      <c r="N46" s="51" t="s">
        <v>13</v>
      </c>
      <c r="O46" s="52">
        <v>43</v>
      </c>
      <c r="P46" s="52" t="s">
        <v>28</v>
      </c>
      <c r="Q46" s="56" t="s">
        <v>24</v>
      </c>
      <c r="R46" s="60">
        <f t="shared" si="3"/>
        <v>67.5</v>
      </c>
      <c r="S46" s="60" t="s">
        <v>107</v>
      </c>
      <c r="T46" s="60" t="s">
        <v>108</v>
      </c>
      <c r="U46" s="56">
        <v>1</v>
      </c>
      <c r="V46" s="86">
        <v>1</v>
      </c>
      <c r="W46" s="82">
        <v>0.35</v>
      </c>
    </row>
    <row r="47" spans="1:23" x14ac:dyDescent="0.25">
      <c r="A47" s="50" t="s">
        <v>20</v>
      </c>
      <c r="B47" s="51" t="s">
        <v>13</v>
      </c>
      <c r="C47" s="52">
        <v>44</v>
      </c>
      <c r="D47" s="52" t="s">
        <v>28</v>
      </c>
      <c r="E47" s="56" t="s">
        <v>24</v>
      </c>
      <c r="F47" s="59">
        <v>67.2</v>
      </c>
      <c r="G47" s="60">
        <v>66.517045716658203</v>
      </c>
      <c r="H47" s="60">
        <f t="shared" si="4"/>
        <v>4.9887784287493648</v>
      </c>
      <c r="I47" s="76">
        <v>4</v>
      </c>
      <c r="J47" s="76">
        <f t="shared" ref="J47:J70" si="8">((F47-G47)/G47)*100</f>
        <v>1.0267357426710919</v>
      </c>
      <c r="K47" s="79">
        <f t="shared" si="7"/>
        <v>0.13689809902281225</v>
      </c>
      <c r="M47" s="50" t="s">
        <v>20</v>
      </c>
      <c r="N47" s="51" t="s">
        <v>13</v>
      </c>
      <c r="O47" s="52">
        <v>44</v>
      </c>
      <c r="P47" s="52" t="s">
        <v>28</v>
      </c>
      <c r="Q47" s="56" t="s">
        <v>24</v>
      </c>
      <c r="R47" s="60">
        <f t="shared" si="3"/>
        <v>67.2</v>
      </c>
      <c r="S47" s="60" t="s">
        <v>109</v>
      </c>
      <c r="T47" s="60" t="s">
        <v>110</v>
      </c>
      <c r="U47" s="56">
        <v>1</v>
      </c>
      <c r="V47" s="86">
        <v>1</v>
      </c>
      <c r="W47" s="82">
        <v>0.2</v>
      </c>
    </row>
    <row r="48" spans="1:23" x14ac:dyDescent="0.25">
      <c r="A48" s="50" t="s">
        <v>17</v>
      </c>
      <c r="B48" s="51" t="s">
        <v>13</v>
      </c>
      <c r="C48" s="52">
        <v>45</v>
      </c>
      <c r="D48" s="52" t="s">
        <v>28</v>
      </c>
      <c r="E48" s="56" t="s">
        <v>24</v>
      </c>
      <c r="F48" s="59">
        <v>109</v>
      </c>
      <c r="G48" s="60">
        <v>107.47995764051167</v>
      </c>
      <c r="H48" s="60">
        <f t="shared" si="4"/>
        <v>8.0609968230383746</v>
      </c>
      <c r="I48" s="76">
        <v>4</v>
      </c>
      <c r="J48" s="76">
        <f t="shared" si="8"/>
        <v>1.4142565673243157</v>
      </c>
      <c r="K48" s="79">
        <f t="shared" si="7"/>
        <v>0.1885675423099088</v>
      </c>
      <c r="M48" s="50" t="s">
        <v>17</v>
      </c>
      <c r="N48" s="51" t="s">
        <v>13</v>
      </c>
      <c r="O48" s="52">
        <v>45</v>
      </c>
      <c r="P48" s="52" t="s">
        <v>28</v>
      </c>
      <c r="Q48" s="56" t="s">
        <v>24</v>
      </c>
      <c r="R48" s="60">
        <f t="shared" si="3"/>
        <v>109</v>
      </c>
      <c r="S48" s="60" t="s">
        <v>111</v>
      </c>
      <c r="T48" s="60" t="s">
        <v>112</v>
      </c>
      <c r="U48" s="56">
        <v>1</v>
      </c>
      <c r="V48" s="86">
        <v>0</v>
      </c>
      <c r="W48" s="82">
        <v>7.0000000000000007E-2</v>
      </c>
    </row>
    <row r="49" spans="1:23" x14ac:dyDescent="0.25">
      <c r="A49" s="50" t="s">
        <v>22</v>
      </c>
      <c r="B49" s="51" t="s">
        <v>13</v>
      </c>
      <c r="C49" s="52">
        <v>46</v>
      </c>
      <c r="D49" s="52" t="s">
        <v>26</v>
      </c>
      <c r="E49" s="56" t="s">
        <v>24</v>
      </c>
      <c r="F49" s="59">
        <v>82.5</v>
      </c>
      <c r="G49" s="60">
        <v>80.073846799559817</v>
      </c>
      <c r="H49" s="60">
        <f t="shared" si="4"/>
        <v>6.0055385099669865</v>
      </c>
      <c r="I49" s="76">
        <v>4</v>
      </c>
      <c r="J49" s="76">
        <f t="shared" si="8"/>
        <v>3.0298946502636612</v>
      </c>
      <c r="K49" s="79">
        <f t="shared" si="7"/>
        <v>0.40398595336848819</v>
      </c>
      <c r="M49" s="50" t="s">
        <v>22</v>
      </c>
      <c r="N49" s="51" t="s">
        <v>13</v>
      </c>
      <c r="O49" s="52">
        <v>46</v>
      </c>
      <c r="P49" s="52" t="s">
        <v>26</v>
      </c>
      <c r="Q49" s="56" t="s">
        <v>24</v>
      </c>
      <c r="R49" s="60">
        <f t="shared" si="3"/>
        <v>82.5</v>
      </c>
      <c r="S49" s="60" t="s">
        <v>113</v>
      </c>
      <c r="T49" s="60" t="s">
        <v>114</v>
      </c>
      <c r="U49" s="56">
        <v>1</v>
      </c>
      <c r="V49" s="86">
        <v>7</v>
      </c>
      <c r="W49" s="82">
        <v>0.97</v>
      </c>
    </row>
    <row r="50" spans="1:23" x14ac:dyDescent="0.25">
      <c r="A50" s="50" t="s">
        <v>16</v>
      </c>
      <c r="B50" s="51" t="s">
        <v>13</v>
      </c>
      <c r="C50" s="52">
        <v>47</v>
      </c>
      <c r="D50" s="52" t="s">
        <v>26</v>
      </c>
      <c r="E50" s="56" t="s">
        <v>24</v>
      </c>
      <c r="F50" s="59">
        <v>75.2</v>
      </c>
      <c r="G50" s="60">
        <v>68.030851431402255</v>
      </c>
      <c r="H50" s="60">
        <f t="shared" si="4"/>
        <v>5.1023138573551687</v>
      </c>
      <c r="I50" s="76">
        <v>4</v>
      </c>
      <c r="J50" s="76">
        <f t="shared" si="8"/>
        <v>10.538084439273316</v>
      </c>
      <c r="K50" s="79">
        <f t="shared" si="7"/>
        <v>1.405077925236442</v>
      </c>
      <c r="M50" s="50" t="s">
        <v>16</v>
      </c>
      <c r="N50" s="51" t="s">
        <v>13</v>
      </c>
      <c r="O50" s="52">
        <v>47</v>
      </c>
      <c r="P50" s="52" t="s">
        <v>26</v>
      </c>
      <c r="Q50" s="56" t="s">
        <v>24</v>
      </c>
      <c r="R50" s="60">
        <f t="shared" si="3"/>
        <v>75.2</v>
      </c>
      <c r="S50" s="60" t="s">
        <v>115</v>
      </c>
      <c r="T50" s="60" t="s">
        <v>116</v>
      </c>
      <c r="U50" s="56">
        <v>1</v>
      </c>
      <c r="V50" s="86">
        <v>10</v>
      </c>
      <c r="W50" s="82">
        <v>1.53</v>
      </c>
    </row>
    <row r="51" spans="1:23" x14ac:dyDescent="0.25">
      <c r="A51" s="50" t="s">
        <v>27</v>
      </c>
      <c r="B51" s="51" t="s">
        <v>13</v>
      </c>
      <c r="C51" s="52">
        <v>48</v>
      </c>
      <c r="D51" s="52" t="s">
        <v>26</v>
      </c>
      <c r="E51" s="56" t="s">
        <v>24</v>
      </c>
      <c r="F51" s="59">
        <v>60</v>
      </c>
      <c r="G51" s="60">
        <v>60.124128439580467</v>
      </c>
      <c r="H51" s="60">
        <f t="shared" si="4"/>
        <v>4.5093096329685345</v>
      </c>
      <c r="I51" s="76">
        <v>4</v>
      </c>
      <c r="J51" s="76">
        <f t="shared" si="8"/>
        <v>-0.20645361987276911</v>
      </c>
      <c r="K51" s="79">
        <f t="shared" si="7"/>
        <v>-2.752714931636922E-2</v>
      </c>
      <c r="M51" s="50" t="s">
        <v>27</v>
      </c>
      <c r="N51" s="51" t="s">
        <v>13</v>
      </c>
      <c r="O51" s="52">
        <v>48</v>
      </c>
      <c r="P51" s="52" t="s">
        <v>26</v>
      </c>
      <c r="Q51" s="56" t="s">
        <v>24</v>
      </c>
      <c r="R51" s="60">
        <f t="shared" si="3"/>
        <v>60</v>
      </c>
      <c r="S51" s="60" t="s">
        <v>117</v>
      </c>
      <c r="T51" s="60" t="s">
        <v>118</v>
      </c>
      <c r="U51" s="56">
        <v>1</v>
      </c>
      <c r="V51" s="86">
        <v>4</v>
      </c>
      <c r="W51" s="82">
        <v>0.45</v>
      </c>
    </row>
    <row r="52" spans="1:23" x14ac:dyDescent="0.25">
      <c r="A52" s="50" t="s">
        <v>25</v>
      </c>
      <c r="B52" s="51" t="s">
        <v>13</v>
      </c>
      <c r="C52" s="52">
        <v>49</v>
      </c>
      <c r="D52" s="52" t="s">
        <v>26</v>
      </c>
      <c r="E52" s="56" t="s">
        <v>24</v>
      </c>
      <c r="F52" s="59">
        <v>93.4</v>
      </c>
      <c r="G52" s="60">
        <v>88.384367958138668</v>
      </c>
      <c r="H52" s="60">
        <f t="shared" si="4"/>
        <v>6.6288275968603996</v>
      </c>
      <c r="I52" s="76">
        <v>4</v>
      </c>
      <c r="J52" s="76">
        <f t="shared" si="8"/>
        <v>5.6747953939512046</v>
      </c>
      <c r="K52" s="79">
        <f t="shared" si="7"/>
        <v>0.75663938586016066</v>
      </c>
      <c r="M52" s="50" t="s">
        <v>25</v>
      </c>
      <c r="N52" s="51" t="s">
        <v>13</v>
      </c>
      <c r="O52" s="52">
        <v>49</v>
      </c>
      <c r="P52" s="52" t="s">
        <v>26</v>
      </c>
      <c r="Q52" s="56" t="s">
        <v>24</v>
      </c>
      <c r="R52" s="60">
        <f t="shared" si="3"/>
        <v>93.4</v>
      </c>
      <c r="S52" s="60" t="s">
        <v>119</v>
      </c>
      <c r="T52" s="60" t="s">
        <v>120</v>
      </c>
      <c r="U52" s="56">
        <v>1</v>
      </c>
      <c r="V52" s="86">
        <v>6</v>
      </c>
      <c r="W52" s="82">
        <v>1.08</v>
      </c>
    </row>
    <row r="53" spans="1:23" x14ac:dyDescent="0.25">
      <c r="A53" s="50" t="s">
        <v>20</v>
      </c>
      <c r="B53" s="51" t="s">
        <v>13</v>
      </c>
      <c r="C53" s="52">
        <v>50</v>
      </c>
      <c r="D53" s="52" t="s">
        <v>26</v>
      </c>
      <c r="E53" s="56" t="s">
        <v>24</v>
      </c>
      <c r="F53" s="59">
        <v>91.5</v>
      </c>
      <c r="G53" s="60">
        <v>88.384367958138654</v>
      </c>
      <c r="H53" s="60">
        <f t="shared" si="4"/>
        <v>6.6288275968603987</v>
      </c>
      <c r="I53" s="56">
        <v>4</v>
      </c>
      <c r="J53" s="76">
        <f t="shared" si="8"/>
        <v>3.5250939887209438</v>
      </c>
      <c r="K53" s="79">
        <f t="shared" si="7"/>
        <v>0.47001253182945929</v>
      </c>
      <c r="M53" s="50" t="s">
        <v>20</v>
      </c>
      <c r="N53" s="51" t="s">
        <v>13</v>
      </c>
      <c r="O53" s="52">
        <v>50</v>
      </c>
      <c r="P53" s="52" t="s">
        <v>26</v>
      </c>
      <c r="Q53" s="56" t="s">
        <v>24</v>
      </c>
      <c r="R53" s="60">
        <f t="shared" si="3"/>
        <v>91.5</v>
      </c>
      <c r="S53" s="60" t="s">
        <v>121</v>
      </c>
      <c r="T53" s="60" t="s">
        <v>122</v>
      </c>
      <c r="U53" s="56">
        <v>1</v>
      </c>
      <c r="V53" s="86">
        <v>4</v>
      </c>
      <c r="W53" s="82">
        <v>0.8</v>
      </c>
    </row>
    <row r="54" spans="1:23" x14ac:dyDescent="0.25">
      <c r="A54" s="50" t="s">
        <v>12</v>
      </c>
      <c r="B54" s="51" t="s">
        <v>13</v>
      </c>
      <c r="C54" s="52">
        <v>51</v>
      </c>
      <c r="D54" s="52" t="s">
        <v>23</v>
      </c>
      <c r="E54" s="56" t="s">
        <v>24</v>
      </c>
      <c r="F54" s="59">
        <v>51</v>
      </c>
      <c r="G54" s="60">
        <v>62.252210907113707</v>
      </c>
      <c r="H54" s="60">
        <f t="shared" si="4"/>
        <v>4.6689158180335282</v>
      </c>
      <c r="I54" s="56">
        <v>4</v>
      </c>
      <c r="J54" s="76">
        <f t="shared" si="8"/>
        <v>-18.075198845392158</v>
      </c>
      <c r="K54" s="108">
        <f t="shared" si="7"/>
        <v>-2.4100265127189542</v>
      </c>
      <c r="M54" s="50" t="s">
        <v>12</v>
      </c>
      <c r="N54" s="51" t="s">
        <v>13</v>
      </c>
      <c r="O54" s="52">
        <v>51</v>
      </c>
      <c r="P54" s="52" t="s">
        <v>23</v>
      </c>
      <c r="Q54" s="56" t="s">
        <v>24</v>
      </c>
      <c r="R54" s="60">
        <f t="shared" si="3"/>
        <v>51</v>
      </c>
      <c r="S54" s="60" t="s">
        <v>123</v>
      </c>
      <c r="T54" s="60" t="s">
        <v>124</v>
      </c>
      <c r="U54" s="56">
        <v>1</v>
      </c>
      <c r="V54" s="86">
        <v>-17</v>
      </c>
      <c r="W54" s="82">
        <v>-1.58</v>
      </c>
    </row>
    <row r="55" spans="1:23" x14ac:dyDescent="0.25">
      <c r="A55" s="50" t="s">
        <v>27</v>
      </c>
      <c r="B55" s="51" t="s">
        <v>13</v>
      </c>
      <c r="C55" s="52">
        <v>52</v>
      </c>
      <c r="D55" s="52" t="s">
        <v>23</v>
      </c>
      <c r="E55" s="56" t="s">
        <v>24</v>
      </c>
      <c r="F55" s="59">
        <v>141</v>
      </c>
      <c r="G55" s="60">
        <v>145.03797572555598</v>
      </c>
      <c r="H55" s="60">
        <f t="shared" si="4"/>
        <v>10.877848179416699</v>
      </c>
      <c r="I55" s="56">
        <v>4</v>
      </c>
      <c r="J55" s="76">
        <f t="shared" si="8"/>
        <v>-2.7840816898856384</v>
      </c>
      <c r="K55" s="79">
        <f t="shared" si="7"/>
        <v>-0.37121089198475177</v>
      </c>
      <c r="M55" s="50" t="s">
        <v>27</v>
      </c>
      <c r="N55" s="51" t="s">
        <v>13</v>
      </c>
      <c r="O55" s="52">
        <v>52</v>
      </c>
      <c r="P55" s="52" t="s">
        <v>23</v>
      </c>
      <c r="Q55" s="56" t="s">
        <v>24</v>
      </c>
      <c r="R55" s="60">
        <f t="shared" si="3"/>
        <v>141</v>
      </c>
      <c r="S55" s="60" t="s">
        <v>125</v>
      </c>
      <c r="T55" s="60" t="s">
        <v>126</v>
      </c>
      <c r="U55" s="56">
        <v>1</v>
      </c>
      <c r="V55" s="86">
        <v>0</v>
      </c>
      <c r="W55" s="82">
        <v>-0.12</v>
      </c>
    </row>
    <row r="56" spans="1:23" x14ac:dyDescent="0.25">
      <c r="A56" s="50" t="s">
        <v>21</v>
      </c>
      <c r="B56" s="51" t="s">
        <v>13</v>
      </c>
      <c r="C56" s="52">
        <v>53</v>
      </c>
      <c r="D56" s="52" t="s">
        <v>23</v>
      </c>
      <c r="E56" s="56" t="s">
        <v>24</v>
      </c>
      <c r="F56" s="59">
        <v>175</v>
      </c>
      <c r="G56" s="60">
        <v>178.57792066385051</v>
      </c>
      <c r="H56" s="60">
        <f t="shared" si="4"/>
        <v>13.393344049788787</v>
      </c>
      <c r="I56" s="56">
        <v>4</v>
      </c>
      <c r="J56" s="76">
        <f t="shared" si="8"/>
        <v>-2.0035627307955233</v>
      </c>
      <c r="K56" s="79">
        <f t="shared" si="7"/>
        <v>-0.26714169743940308</v>
      </c>
      <c r="M56" s="50" t="s">
        <v>21</v>
      </c>
      <c r="N56" s="51" t="s">
        <v>13</v>
      </c>
      <c r="O56" s="52">
        <v>53</v>
      </c>
      <c r="P56" s="52" t="s">
        <v>23</v>
      </c>
      <c r="Q56" s="56" t="s">
        <v>24</v>
      </c>
      <c r="R56" s="60">
        <f t="shared" si="3"/>
        <v>175</v>
      </c>
      <c r="S56" s="60" t="s">
        <v>127</v>
      </c>
      <c r="T56" s="60" t="s">
        <v>128</v>
      </c>
      <c r="U56" s="56">
        <v>1</v>
      </c>
      <c r="V56" s="86">
        <v>0</v>
      </c>
      <c r="W56" s="82">
        <v>0.02</v>
      </c>
    </row>
    <row r="57" spans="1:23" x14ac:dyDescent="0.25">
      <c r="A57" s="50" t="s">
        <v>25</v>
      </c>
      <c r="B57" s="51" t="s">
        <v>13</v>
      </c>
      <c r="C57" s="52">
        <v>54</v>
      </c>
      <c r="D57" s="52" t="s">
        <v>23</v>
      </c>
      <c r="E57" s="56" t="s">
        <v>24</v>
      </c>
      <c r="F57" s="59">
        <v>70.5</v>
      </c>
      <c r="G57" s="60">
        <v>71.084104320942913</v>
      </c>
      <c r="H57" s="60">
        <f t="shared" si="4"/>
        <v>5.3313078240707181</v>
      </c>
      <c r="I57" s="56">
        <v>4</v>
      </c>
      <c r="J57" s="76">
        <f t="shared" si="8"/>
        <v>-0.82170877233776074</v>
      </c>
      <c r="K57" s="79">
        <f t="shared" si="7"/>
        <v>-0.10956116964503476</v>
      </c>
      <c r="M57" s="50" t="s">
        <v>25</v>
      </c>
      <c r="N57" s="51" t="s">
        <v>13</v>
      </c>
      <c r="O57" s="52">
        <v>54</v>
      </c>
      <c r="P57" s="52" t="s">
        <v>23</v>
      </c>
      <c r="Q57" s="56" t="s">
        <v>24</v>
      </c>
      <c r="R57" s="60">
        <f t="shared" si="3"/>
        <v>70.5</v>
      </c>
      <c r="S57" s="60" t="s">
        <v>129</v>
      </c>
      <c r="T57" s="60" t="s">
        <v>130</v>
      </c>
      <c r="U57" s="56">
        <v>1</v>
      </c>
      <c r="V57" s="86">
        <v>0</v>
      </c>
      <c r="W57" s="82">
        <v>0.11</v>
      </c>
    </row>
    <row r="58" spans="1:23" x14ac:dyDescent="0.25">
      <c r="A58" s="50" t="s">
        <v>20</v>
      </c>
      <c r="B58" s="51" t="s">
        <v>13</v>
      </c>
      <c r="C58" s="52">
        <v>55</v>
      </c>
      <c r="D58" s="52" t="s">
        <v>23</v>
      </c>
      <c r="E58" s="56" t="s">
        <v>24</v>
      </c>
      <c r="F58" s="59">
        <v>70.3</v>
      </c>
      <c r="G58" s="60">
        <v>71.084104320942913</v>
      </c>
      <c r="H58" s="60">
        <f t="shared" si="4"/>
        <v>5.3313078240707181</v>
      </c>
      <c r="I58" s="56">
        <v>4</v>
      </c>
      <c r="J58" s="76">
        <f t="shared" si="8"/>
        <v>-1.1030656268843242</v>
      </c>
      <c r="K58" s="79">
        <f t="shared" si="7"/>
        <v>-0.1470754169179099</v>
      </c>
      <c r="M58" s="50" t="s">
        <v>20</v>
      </c>
      <c r="N58" s="51" t="s">
        <v>13</v>
      </c>
      <c r="O58" s="52">
        <v>55</v>
      </c>
      <c r="P58" s="52" t="s">
        <v>23</v>
      </c>
      <c r="Q58" s="56" t="s">
        <v>24</v>
      </c>
      <c r="R58" s="60">
        <f t="shared" si="3"/>
        <v>70.3</v>
      </c>
      <c r="S58" s="60" t="s">
        <v>131</v>
      </c>
      <c r="T58" s="60" t="s">
        <v>132</v>
      </c>
      <c r="U58" s="56">
        <v>1</v>
      </c>
      <c r="V58" s="86">
        <v>1</v>
      </c>
      <c r="W58" s="82">
        <v>0.2</v>
      </c>
    </row>
    <row r="59" spans="1:23" x14ac:dyDescent="0.25">
      <c r="A59" s="50" t="s">
        <v>19</v>
      </c>
      <c r="B59" s="51" t="s">
        <v>13</v>
      </c>
      <c r="C59" s="52">
        <v>56</v>
      </c>
      <c r="D59" s="52" t="s">
        <v>23</v>
      </c>
      <c r="E59" s="56" t="s">
        <v>24</v>
      </c>
      <c r="F59" s="59">
        <v>89</v>
      </c>
      <c r="G59" s="60">
        <v>87.932932879484952</v>
      </c>
      <c r="H59" s="60">
        <f t="shared" si="4"/>
        <v>6.5949699659613712</v>
      </c>
      <c r="I59" s="56">
        <v>4</v>
      </c>
      <c r="J59" s="76">
        <f t="shared" si="8"/>
        <v>1.2135011145113286</v>
      </c>
      <c r="K59" s="79">
        <f t="shared" si="7"/>
        <v>0.16180014860151049</v>
      </c>
      <c r="M59" s="50" t="s">
        <v>19</v>
      </c>
      <c r="N59" s="51" t="s">
        <v>13</v>
      </c>
      <c r="O59" s="52">
        <v>56</v>
      </c>
      <c r="P59" s="52" t="s">
        <v>23</v>
      </c>
      <c r="Q59" s="56" t="s">
        <v>24</v>
      </c>
      <c r="R59" s="60">
        <f t="shared" si="3"/>
        <v>89</v>
      </c>
      <c r="S59" s="60" t="s">
        <v>133</v>
      </c>
      <c r="T59" s="60" t="s">
        <v>134</v>
      </c>
      <c r="U59" s="56">
        <v>1</v>
      </c>
      <c r="V59" s="86">
        <v>4</v>
      </c>
      <c r="W59" s="82">
        <v>0.84</v>
      </c>
    </row>
    <row r="60" spans="1:23" x14ac:dyDescent="0.25">
      <c r="A60" s="50" t="s">
        <v>22</v>
      </c>
      <c r="B60" s="51" t="s">
        <v>13</v>
      </c>
      <c r="C60" s="52">
        <v>57</v>
      </c>
      <c r="D60" s="52" t="s">
        <v>18</v>
      </c>
      <c r="E60" s="56" t="s">
        <v>15</v>
      </c>
      <c r="F60" s="59">
        <v>8.5500000000000007</v>
      </c>
      <c r="G60" s="60">
        <v>8.3931705729568318</v>
      </c>
      <c r="H60" s="56" t="s">
        <v>86</v>
      </c>
      <c r="I60" s="56">
        <v>4</v>
      </c>
      <c r="J60" s="60">
        <f>((F60-G60))</f>
        <v>0.15682942704316893</v>
      </c>
      <c r="K60" s="79">
        <f t="shared" si="7"/>
        <v>1.0455295136211262</v>
      </c>
      <c r="M60" s="50" t="s">
        <v>22</v>
      </c>
      <c r="N60" s="51" t="s">
        <v>13</v>
      </c>
      <c r="O60" s="52">
        <v>57</v>
      </c>
      <c r="P60" s="52" t="s">
        <v>18</v>
      </c>
      <c r="Q60" s="56" t="s">
        <v>15</v>
      </c>
      <c r="R60" s="60">
        <f t="shared" si="3"/>
        <v>8.5500000000000007</v>
      </c>
      <c r="S60" s="60">
        <v>8.5564285724774312</v>
      </c>
      <c r="T60" s="60">
        <v>5.7729249379899872E-2</v>
      </c>
      <c r="U60" s="56" t="s">
        <v>76</v>
      </c>
      <c r="V60" s="87">
        <f>(R60-S60)</f>
        <v>-6.4285724774304498E-3</v>
      </c>
      <c r="W60" s="79">
        <v>-0.11135728502419685</v>
      </c>
    </row>
    <row r="61" spans="1:23" x14ac:dyDescent="0.25">
      <c r="A61" s="50" t="s">
        <v>16</v>
      </c>
      <c r="B61" s="51" t="s">
        <v>13</v>
      </c>
      <c r="C61" s="52">
        <v>58</v>
      </c>
      <c r="D61" s="52" t="s">
        <v>18</v>
      </c>
      <c r="E61" s="56" t="s">
        <v>15</v>
      </c>
      <c r="F61" s="59">
        <v>16.489999999999998</v>
      </c>
      <c r="G61" s="60">
        <v>16.459352302610128</v>
      </c>
      <c r="H61" s="56" t="s">
        <v>86</v>
      </c>
      <c r="I61" s="56">
        <v>4</v>
      </c>
      <c r="J61" s="60">
        <f t="shared" ref="J61:J68" si="9">((F61-G61))</f>
        <v>3.0647697389870387E-2</v>
      </c>
      <c r="K61" s="79">
        <f t="shared" si="7"/>
        <v>0.20431798259913592</v>
      </c>
      <c r="M61" s="50" t="s">
        <v>16</v>
      </c>
      <c r="N61" s="51" t="s">
        <v>13</v>
      </c>
      <c r="O61" s="52">
        <v>58</v>
      </c>
      <c r="P61" s="52" t="s">
        <v>18</v>
      </c>
      <c r="Q61" s="56" t="s">
        <v>15</v>
      </c>
      <c r="R61" s="60">
        <f t="shared" si="3"/>
        <v>16.489999999999998</v>
      </c>
      <c r="S61" s="60">
        <v>16.525655268243522</v>
      </c>
      <c r="T61" s="60">
        <v>9.686232943678838E-2</v>
      </c>
      <c r="U61" s="56" t="s">
        <v>76</v>
      </c>
      <c r="V61" s="87">
        <f t="shared" ref="V61:V68" si="10">(R61-S61)</f>
        <v>-3.5655268243523608E-2</v>
      </c>
      <c r="W61" s="79">
        <v>-0.36810252706953495</v>
      </c>
    </row>
    <row r="62" spans="1:23" x14ac:dyDescent="0.25">
      <c r="A62" s="50" t="s">
        <v>12</v>
      </c>
      <c r="B62" s="51" t="s">
        <v>13</v>
      </c>
      <c r="C62" s="52">
        <v>59</v>
      </c>
      <c r="D62" s="52" t="s">
        <v>18</v>
      </c>
      <c r="E62" s="56" t="s">
        <v>15</v>
      </c>
      <c r="F62" s="74">
        <v>8.6199999999999992</v>
      </c>
      <c r="G62" s="60">
        <v>8.6261406782499943</v>
      </c>
      <c r="H62" s="56" t="s">
        <v>86</v>
      </c>
      <c r="I62" s="76">
        <v>4</v>
      </c>
      <c r="J62" s="60">
        <f t="shared" si="9"/>
        <v>-6.1406782499950907E-3</v>
      </c>
      <c r="K62" s="79">
        <f t="shared" si="7"/>
        <v>-4.0937854999967271E-2</v>
      </c>
      <c r="M62" s="50" t="s">
        <v>12</v>
      </c>
      <c r="N62" s="51" t="s">
        <v>13</v>
      </c>
      <c r="O62" s="52">
        <v>59</v>
      </c>
      <c r="P62" s="52" t="s">
        <v>18</v>
      </c>
      <c r="Q62" s="56" t="s">
        <v>15</v>
      </c>
      <c r="R62" s="60">
        <f t="shared" si="3"/>
        <v>8.6199999999999992</v>
      </c>
      <c r="S62" s="60">
        <v>8.6207142857122658</v>
      </c>
      <c r="T62" s="88">
        <v>4.3704270423333441E-2</v>
      </c>
      <c r="U62" s="56" t="s">
        <v>76</v>
      </c>
      <c r="V62" s="87">
        <f t="shared" si="10"/>
        <v>-7.1428571226661575E-4</v>
      </c>
      <c r="W62" s="79">
        <v>-1.6343613686896442E-2</v>
      </c>
    </row>
    <row r="63" spans="1:23" x14ac:dyDescent="0.25">
      <c r="A63" s="50" t="s">
        <v>27</v>
      </c>
      <c r="B63" s="51" t="s">
        <v>13</v>
      </c>
      <c r="C63" s="52">
        <v>60</v>
      </c>
      <c r="D63" s="52" t="s">
        <v>18</v>
      </c>
      <c r="E63" s="56" t="s">
        <v>15</v>
      </c>
      <c r="F63" s="74">
        <v>8.43</v>
      </c>
      <c r="G63" s="60">
        <v>8.3928099176882078</v>
      </c>
      <c r="H63" s="56" t="s">
        <v>86</v>
      </c>
      <c r="I63" s="76">
        <v>4</v>
      </c>
      <c r="J63" s="60">
        <f t="shared" si="9"/>
        <v>3.7190082311791883E-2</v>
      </c>
      <c r="K63" s="79">
        <f t="shared" si="7"/>
        <v>0.24793388207861256</v>
      </c>
      <c r="M63" s="50" t="s">
        <v>27</v>
      </c>
      <c r="N63" s="51" t="s">
        <v>13</v>
      </c>
      <c r="O63" s="52">
        <v>60</v>
      </c>
      <c r="P63" s="52" t="s">
        <v>18</v>
      </c>
      <c r="Q63" s="56" t="s">
        <v>15</v>
      </c>
      <c r="R63" s="60">
        <f t="shared" si="3"/>
        <v>8.43</v>
      </c>
      <c r="S63" s="60">
        <v>8.4385714285760329</v>
      </c>
      <c r="T63" s="88">
        <v>4.1157852575285932E-2</v>
      </c>
      <c r="U63" s="56" t="s">
        <v>76</v>
      </c>
      <c r="V63" s="87">
        <f t="shared" si="10"/>
        <v>-8.5714285760332132E-3</v>
      </c>
      <c r="W63" s="79">
        <v>-0.20825742937764691</v>
      </c>
    </row>
    <row r="64" spans="1:23" x14ac:dyDescent="0.25">
      <c r="A64" s="50" t="s">
        <v>21</v>
      </c>
      <c r="B64" s="51" t="s">
        <v>13</v>
      </c>
      <c r="C64" s="52">
        <v>61</v>
      </c>
      <c r="D64" s="52" t="s">
        <v>18</v>
      </c>
      <c r="E64" s="56" t="s">
        <v>15</v>
      </c>
      <c r="F64" s="74">
        <v>6.23</v>
      </c>
      <c r="G64" s="60">
        <v>6.1778541845745085</v>
      </c>
      <c r="H64" s="56" t="s">
        <v>86</v>
      </c>
      <c r="I64" s="76">
        <v>4</v>
      </c>
      <c r="J64" s="60">
        <f t="shared" si="9"/>
        <v>5.2145815425491904E-2</v>
      </c>
      <c r="K64" s="79">
        <f t="shared" si="7"/>
        <v>0.34763876950327938</v>
      </c>
      <c r="M64" s="50" t="s">
        <v>21</v>
      </c>
      <c r="N64" s="51" t="s">
        <v>13</v>
      </c>
      <c r="O64" s="52">
        <v>61</v>
      </c>
      <c r="P64" s="52" t="s">
        <v>18</v>
      </c>
      <c r="Q64" s="56" t="s">
        <v>15</v>
      </c>
      <c r="R64" s="60">
        <f t="shared" si="3"/>
        <v>6.23</v>
      </c>
      <c r="S64" s="60">
        <v>6.2357142856676706</v>
      </c>
      <c r="T64" s="88">
        <v>5.8212815232605193E-2</v>
      </c>
      <c r="U64" s="56" t="s">
        <v>76</v>
      </c>
      <c r="V64" s="87">
        <f t="shared" si="10"/>
        <v>-5.7142856676701825E-3</v>
      </c>
      <c r="W64" s="79">
        <v>-9.8161987954665894E-2</v>
      </c>
    </row>
    <row r="65" spans="1:23" x14ac:dyDescent="0.25">
      <c r="A65" s="50" t="s">
        <v>25</v>
      </c>
      <c r="B65" s="51" t="s">
        <v>13</v>
      </c>
      <c r="C65" s="52">
        <v>62</v>
      </c>
      <c r="D65" s="52" t="s">
        <v>18</v>
      </c>
      <c r="E65" s="56" t="s">
        <v>15</v>
      </c>
      <c r="F65" s="74">
        <v>13.2</v>
      </c>
      <c r="G65" s="60">
        <v>13.241236928029194</v>
      </c>
      <c r="H65" s="56" t="s">
        <v>86</v>
      </c>
      <c r="I65" s="76">
        <v>4</v>
      </c>
      <c r="J65" s="60">
        <f t="shared" si="9"/>
        <v>-4.1236928029194431E-2</v>
      </c>
      <c r="K65" s="79">
        <f t="shared" si="7"/>
        <v>-0.27491285352796291</v>
      </c>
      <c r="M65" s="50" t="s">
        <v>25</v>
      </c>
      <c r="N65" s="51" t="s">
        <v>13</v>
      </c>
      <c r="O65" s="52">
        <v>62</v>
      </c>
      <c r="P65" s="52" t="s">
        <v>18</v>
      </c>
      <c r="Q65" s="56" t="s">
        <v>15</v>
      </c>
      <c r="R65" s="60">
        <f t="shared" si="3"/>
        <v>13.2</v>
      </c>
      <c r="S65" s="60">
        <v>13.251303155006859</v>
      </c>
      <c r="T65" s="88">
        <v>6.6823950150088074E-2</v>
      </c>
      <c r="U65" s="56" t="s">
        <v>76</v>
      </c>
      <c r="V65" s="87">
        <f t="shared" si="10"/>
        <v>-5.1303155006859669E-2</v>
      </c>
      <c r="W65" s="79">
        <v>-0.76773604211710988</v>
      </c>
    </row>
    <row r="66" spans="1:23" x14ac:dyDescent="0.25">
      <c r="A66" s="50" t="s">
        <v>20</v>
      </c>
      <c r="B66" s="51" t="s">
        <v>13</v>
      </c>
      <c r="C66" s="52">
        <v>63</v>
      </c>
      <c r="D66" s="52" t="s">
        <v>18</v>
      </c>
      <c r="E66" s="56" t="s">
        <v>15</v>
      </c>
      <c r="F66" s="74">
        <v>7.22</v>
      </c>
      <c r="G66" s="60">
        <v>7.2285451553874287</v>
      </c>
      <c r="H66" s="56" t="s">
        <v>86</v>
      </c>
      <c r="I66" s="76">
        <v>4</v>
      </c>
      <c r="J66" s="60">
        <f t="shared" si="9"/>
        <v>-8.5451553874289488E-3</v>
      </c>
      <c r="K66" s="79">
        <f t="shared" si="7"/>
        <v>-5.6967702582859658E-2</v>
      </c>
      <c r="M66" s="50" t="s">
        <v>20</v>
      </c>
      <c r="N66" s="51" t="s">
        <v>13</v>
      </c>
      <c r="O66" s="52">
        <v>63</v>
      </c>
      <c r="P66" s="52" t="s">
        <v>18</v>
      </c>
      <c r="Q66" s="56" t="s">
        <v>15</v>
      </c>
      <c r="R66" s="60">
        <f t="shared" si="3"/>
        <v>7.22</v>
      </c>
      <c r="S66" s="60">
        <v>7.2257142857764416</v>
      </c>
      <c r="T66" s="88">
        <v>6.3262287849268448E-2</v>
      </c>
      <c r="U66" s="56" t="s">
        <v>76</v>
      </c>
      <c r="V66" s="87">
        <f t="shared" si="10"/>
        <v>-5.7142857764418409E-3</v>
      </c>
      <c r="W66" s="79">
        <v>-9.0326890960013229E-2</v>
      </c>
    </row>
    <row r="67" spans="1:23" x14ac:dyDescent="0.25">
      <c r="A67" s="50" t="s">
        <v>19</v>
      </c>
      <c r="B67" s="51" t="s">
        <v>13</v>
      </c>
      <c r="C67" s="52">
        <v>64</v>
      </c>
      <c r="D67" s="52" t="s">
        <v>18</v>
      </c>
      <c r="E67" s="56" t="s">
        <v>15</v>
      </c>
      <c r="F67" s="74">
        <v>16.309999999999999</v>
      </c>
      <c r="G67" s="60">
        <v>16.327260146346774</v>
      </c>
      <c r="H67" s="56" t="s">
        <v>86</v>
      </c>
      <c r="I67" s="76">
        <v>4</v>
      </c>
      <c r="J67" s="60">
        <f t="shared" si="9"/>
        <v>-1.7260146346774974E-2</v>
      </c>
      <c r="K67" s="79">
        <f t="shared" si="7"/>
        <v>-0.11506764231183317</v>
      </c>
      <c r="M67" s="50" t="s">
        <v>19</v>
      </c>
      <c r="N67" s="51" t="s">
        <v>13</v>
      </c>
      <c r="O67" s="52">
        <v>64</v>
      </c>
      <c r="P67" s="52" t="s">
        <v>18</v>
      </c>
      <c r="Q67" s="56" t="s">
        <v>15</v>
      </c>
      <c r="R67" s="60">
        <f t="shared" si="3"/>
        <v>16.309999999999999</v>
      </c>
      <c r="S67" s="60">
        <v>16.360262159690187</v>
      </c>
      <c r="T67" s="88">
        <v>7.077006696386122E-2</v>
      </c>
      <c r="U67" s="56" t="s">
        <v>76</v>
      </c>
      <c r="V67" s="87">
        <f t="shared" si="10"/>
        <v>-5.0262159690188213E-2</v>
      </c>
      <c r="W67" s="79">
        <v>-0.71021777774853057</v>
      </c>
    </row>
    <row r="68" spans="1:23" x14ac:dyDescent="0.25">
      <c r="A68" s="50" t="s">
        <v>17</v>
      </c>
      <c r="B68" s="51" t="s">
        <v>13</v>
      </c>
      <c r="C68" s="52">
        <v>65</v>
      </c>
      <c r="D68" s="52" t="s">
        <v>18</v>
      </c>
      <c r="E68" s="56" t="s">
        <v>15</v>
      </c>
      <c r="F68" s="74">
        <v>16.45</v>
      </c>
      <c r="G68" s="60">
        <v>16.465718793246658</v>
      </c>
      <c r="H68" s="56" t="s">
        <v>86</v>
      </c>
      <c r="I68" s="76">
        <v>4</v>
      </c>
      <c r="J68" s="60">
        <f t="shared" si="9"/>
        <v>-1.5718793246659146E-2</v>
      </c>
      <c r="K68" s="79">
        <f t="shared" si="7"/>
        <v>-0.10479195497772764</v>
      </c>
      <c r="M68" s="50" t="s">
        <v>17</v>
      </c>
      <c r="N68" s="51" t="s">
        <v>13</v>
      </c>
      <c r="O68" s="52">
        <v>65</v>
      </c>
      <c r="P68" s="52" t="s">
        <v>18</v>
      </c>
      <c r="Q68" s="56" t="s">
        <v>15</v>
      </c>
      <c r="R68" s="60">
        <f t="shared" si="3"/>
        <v>16.45</v>
      </c>
      <c r="S68" s="60">
        <v>16.504448547262811</v>
      </c>
      <c r="T68" s="88">
        <v>7.5340589457731824E-2</v>
      </c>
      <c r="U68" s="56" t="s">
        <v>76</v>
      </c>
      <c r="V68" s="87">
        <f t="shared" si="10"/>
        <v>-5.4448547262811786E-2</v>
      </c>
      <c r="W68" s="79">
        <v>-0.72269871598707014</v>
      </c>
    </row>
    <row r="69" spans="1:23" x14ac:dyDescent="0.25">
      <c r="A69" s="89" t="s">
        <v>25</v>
      </c>
      <c r="B69" s="90" t="s">
        <v>13</v>
      </c>
      <c r="C69" s="91">
        <v>66</v>
      </c>
      <c r="D69" s="91" t="s">
        <v>14</v>
      </c>
      <c r="E69" s="59" t="s">
        <v>15</v>
      </c>
      <c r="F69" s="59">
        <v>3.33</v>
      </c>
      <c r="G69" s="60">
        <v>3.3430998938967571</v>
      </c>
      <c r="H69" s="60">
        <f t="shared" ref="H69:H70" si="11">0.075*G69</f>
        <v>0.25073249204225678</v>
      </c>
      <c r="I69" s="76">
        <v>4</v>
      </c>
      <c r="J69" s="76">
        <f t="shared" si="8"/>
        <v>-0.39184871264757926</v>
      </c>
      <c r="K69" s="79">
        <f t="shared" si="7"/>
        <v>-5.2246495019677236E-2</v>
      </c>
      <c r="M69" s="89" t="s">
        <v>25</v>
      </c>
      <c r="N69" s="90" t="s">
        <v>13</v>
      </c>
      <c r="O69" s="91">
        <v>66</v>
      </c>
      <c r="P69" s="91" t="s">
        <v>14</v>
      </c>
      <c r="Q69" s="59" t="s">
        <v>15</v>
      </c>
      <c r="R69" s="60">
        <f t="shared" si="3"/>
        <v>3.33</v>
      </c>
      <c r="S69" s="74">
        <v>3.3860000000000001</v>
      </c>
      <c r="T69" s="88">
        <v>9.8360000000000003E-2</v>
      </c>
      <c r="U69" s="92">
        <v>1</v>
      </c>
      <c r="V69" s="86">
        <v>-2</v>
      </c>
      <c r="W69" s="82">
        <v>-0.56999999999999995</v>
      </c>
    </row>
    <row r="70" spans="1:23" ht="15.75" thickBot="1" x14ac:dyDescent="0.3">
      <c r="A70" s="93" t="s">
        <v>20</v>
      </c>
      <c r="B70" s="94" t="s">
        <v>13</v>
      </c>
      <c r="C70" s="95">
        <v>66</v>
      </c>
      <c r="D70" s="95" t="s">
        <v>14</v>
      </c>
      <c r="E70" s="96" t="s">
        <v>15</v>
      </c>
      <c r="F70" s="96">
        <v>3.34</v>
      </c>
      <c r="G70" s="97">
        <v>3.3430998938967562</v>
      </c>
      <c r="H70" s="97">
        <f t="shared" si="11"/>
        <v>0.25073249204225673</v>
      </c>
      <c r="I70" s="98">
        <v>4</v>
      </c>
      <c r="J70" s="98">
        <f t="shared" si="8"/>
        <v>-9.2725135208062345E-2</v>
      </c>
      <c r="K70" s="99">
        <f t="shared" si="7"/>
        <v>-1.2363351361074979E-2</v>
      </c>
      <c r="M70" s="93" t="s">
        <v>20</v>
      </c>
      <c r="N70" s="94" t="s">
        <v>13</v>
      </c>
      <c r="O70" s="95">
        <v>66</v>
      </c>
      <c r="P70" s="95" t="s">
        <v>14</v>
      </c>
      <c r="Q70" s="96" t="s">
        <v>15</v>
      </c>
      <c r="R70" s="97">
        <f t="shared" si="3"/>
        <v>3.34</v>
      </c>
      <c r="S70" s="100">
        <v>3.3959999999999999</v>
      </c>
      <c r="T70" s="97" t="s">
        <v>135</v>
      </c>
      <c r="U70" s="101">
        <v>1</v>
      </c>
      <c r="V70" s="102">
        <v>-2</v>
      </c>
      <c r="W70" s="103">
        <v>-0.47</v>
      </c>
    </row>
  </sheetData>
  <sheetProtection algorithmName="SHA-512" hashValue="PloqTjOTQDWxrs039eRr/ZmEyNX/pAs5EYuUj+OPi+x1KH2sf7yhjjdPGO/YWzWUpYKzTr8JKV2YjiBM/vM/Cw==" saltValue="Vw5vZctcLjI5AXbrdDBcog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70"/>
  <sheetViews>
    <sheetView topLeftCell="A8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904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102.9</v>
      </c>
      <c r="G14" s="67">
        <v>102.28317776713219</v>
      </c>
      <c r="H14" s="67">
        <f>G14*0.04</f>
        <v>4.0913271106852873</v>
      </c>
      <c r="I14" s="65"/>
      <c r="J14" s="68">
        <f>((F14-G14)/G14)*100</f>
        <v>0.60305345056069315</v>
      </c>
      <c r="K14" s="69">
        <f>(F14-G14)/(G14*0.04)</f>
        <v>0.15076336264017329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136.4</v>
      </c>
      <c r="G15" s="67">
        <v>136.5</v>
      </c>
      <c r="H15" s="67">
        <f>1</f>
        <v>1</v>
      </c>
      <c r="I15" s="65"/>
      <c r="J15" s="72">
        <f>F15-G15</f>
        <v>-9.9999999999994316E-2</v>
      </c>
      <c r="K15" s="69">
        <f>(F15-G15)/1</f>
        <v>-9.9999999999994316E-2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5.3</v>
      </c>
      <c r="G16" s="67">
        <v>5.2778785713369762</v>
      </c>
      <c r="H16" s="67">
        <f t="shared" ref="H16:H21" si="0">((12.5-0.53*G16)/200)*G16</f>
        <v>0.25604900484204923</v>
      </c>
      <c r="I16" s="65"/>
      <c r="J16" s="68">
        <f t="shared" ref="J16:J30" si="1">((F16-G16)/G16)*100</f>
        <v>0.41913485435531428</v>
      </c>
      <c r="K16" s="69">
        <f>(F16-G16)/((12.5-0.53*G16)/2/100*G16)</f>
        <v>8.6395292481881672E-2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>
        <v>5.3</v>
      </c>
      <c r="G17" s="67">
        <v>5.2602006258896337</v>
      </c>
      <c r="H17" s="67">
        <f t="shared" si="0"/>
        <v>0.2554378059628864</v>
      </c>
      <c r="I17" s="65"/>
      <c r="J17" s="68">
        <f t="shared" si="1"/>
        <v>0.75661323475917941</v>
      </c>
      <c r="K17" s="69">
        <f t="shared" ref="K17:K21" si="2">(F17-G17)/((12.5-0.53*G17)/2/100*G17)</f>
        <v>0.1558084714999031</v>
      </c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>
        <v>5.3</v>
      </c>
      <c r="G18" s="67">
        <v>5.2451410861402277</v>
      </c>
      <c r="H18" s="67">
        <f t="shared" si="0"/>
        <v>0.25491582959794606</v>
      </c>
      <c r="I18" s="65"/>
      <c r="J18" s="68">
        <f t="shared" si="1"/>
        <v>1.0458996804629614</v>
      </c>
      <c r="K18" s="69">
        <f t="shared" si="2"/>
        <v>0.2152040300764993</v>
      </c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13.9</v>
      </c>
      <c r="G19" s="67">
        <v>13.985831726317898</v>
      </c>
      <c r="H19" s="67">
        <f t="shared" si="0"/>
        <v>0.35576523684113587</v>
      </c>
      <c r="I19" s="65"/>
      <c r="J19" s="68">
        <f t="shared" si="1"/>
        <v>-0.61370484070949416</v>
      </c>
      <c r="K19" s="69">
        <f t="shared" si="2"/>
        <v>-0.24125945266604173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>
        <v>14.1</v>
      </c>
      <c r="G20" s="67">
        <v>13.717338555866528</v>
      </c>
      <c r="H20" s="67">
        <f t="shared" si="0"/>
        <v>0.3586954105425626</v>
      </c>
      <c r="I20" s="65"/>
      <c r="J20" s="68">
        <f t="shared" si="1"/>
        <v>2.7896187192217266</v>
      </c>
      <c r="K20" s="69">
        <f t="shared" si="2"/>
        <v>1.0668144416864946</v>
      </c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>
        <v>14</v>
      </c>
      <c r="G21" s="67">
        <v>13.646818959367659</v>
      </c>
      <c r="H21" s="67">
        <f t="shared" si="0"/>
        <v>0.35940166552962372</v>
      </c>
      <c r="I21" s="65"/>
      <c r="J21" s="68">
        <f t="shared" si="1"/>
        <v>2.588010009394206</v>
      </c>
      <c r="K21" s="69">
        <f t="shared" si="2"/>
        <v>0.98269171933826294</v>
      </c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>
        <v>9.36</v>
      </c>
      <c r="G22" s="67">
        <v>9.1247028202011933</v>
      </c>
      <c r="H22" s="67">
        <f>G22*0.075</f>
        <v>0.68435271151508947</v>
      </c>
      <c r="I22" s="65"/>
      <c r="J22" s="68">
        <f t="shared" si="1"/>
        <v>2.5786832123220647</v>
      </c>
      <c r="K22" s="69">
        <f>(F22-G22)/(G22*0.075)</f>
        <v>0.34382442830960863</v>
      </c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>
        <v>4.9000000000000004</v>
      </c>
      <c r="G23" s="74">
        <v>5.8250321486497576</v>
      </c>
      <c r="H23" s="60">
        <f t="shared" ref="H23:H25" si="3">G23*0.075</f>
        <v>0.4368774111487318</v>
      </c>
      <c r="I23" s="56"/>
      <c r="J23" s="75">
        <f t="shared" si="1"/>
        <v>-15.880292589701494</v>
      </c>
      <c r="K23" s="110">
        <f>(F23-G23)/(G23*0.075)</f>
        <v>-2.1173723452935329</v>
      </c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>
        <v>11.9</v>
      </c>
      <c r="G24" s="74">
        <v>12.419123025087828</v>
      </c>
      <c r="H24" s="60">
        <f t="shared" si="3"/>
        <v>0.93143422688158706</v>
      </c>
      <c r="I24" s="76"/>
      <c r="J24" s="75">
        <f t="shared" si="1"/>
        <v>-4.1800296529726673</v>
      </c>
      <c r="K24" s="69">
        <f t="shared" ref="K24:K25" si="4">(F24-G24)/(G24*0.075)</f>
        <v>-0.55733728706302232</v>
      </c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>
        <v>19</v>
      </c>
      <c r="G25" s="74">
        <v>18.940898341481603</v>
      </c>
      <c r="H25" s="60">
        <f t="shared" si="3"/>
        <v>1.4205673756111201</v>
      </c>
      <c r="I25" s="76"/>
      <c r="J25" s="75">
        <f t="shared" si="1"/>
        <v>0.31203197151933049</v>
      </c>
      <c r="K25" s="69">
        <f t="shared" si="4"/>
        <v>4.1604262869244069E-2</v>
      </c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 t="s">
        <v>85</v>
      </c>
      <c r="G26" s="60">
        <v>0</v>
      </c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>
        <v>0.7</v>
      </c>
      <c r="G27" s="60">
        <v>0</v>
      </c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49</v>
      </c>
      <c r="B28" s="51" t="s">
        <v>44</v>
      </c>
      <c r="C28" s="52">
        <v>20</v>
      </c>
      <c r="D28" s="52" t="s">
        <v>45</v>
      </c>
      <c r="E28" s="56" t="s">
        <v>46</v>
      </c>
      <c r="F28" s="74">
        <v>86.8</v>
      </c>
      <c r="G28" s="60">
        <v>87.128324360818738</v>
      </c>
      <c r="H28" s="60">
        <f>G28*0.05</f>
        <v>4.3564162180409367</v>
      </c>
      <c r="I28" s="76"/>
      <c r="J28" s="75">
        <f t="shared" si="1"/>
        <v>-0.37682850350601566</v>
      </c>
      <c r="K28" s="69">
        <f>(F28-G28)/(G28*0.05)</f>
        <v>-7.5365700701203131E-2</v>
      </c>
      <c r="M28" s="50" t="s">
        <v>49</v>
      </c>
      <c r="N28" s="58" t="s">
        <v>44</v>
      </c>
      <c r="O28" s="56">
        <v>20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48</v>
      </c>
      <c r="B29" s="51" t="s">
        <v>44</v>
      </c>
      <c r="C29" s="52">
        <v>21</v>
      </c>
      <c r="D29" s="52" t="s">
        <v>45</v>
      </c>
      <c r="E29" s="56" t="s">
        <v>46</v>
      </c>
      <c r="F29" s="74">
        <v>112.7</v>
      </c>
      <c r="G29" s="60">
        <v>113.00865201964088</v>
      </c>
      <c r="H29" s="60">
        <f t="shared" ref="H29:H30" si="5">G29*0.05</f>
        <v>5.650432600982044</v>
      </c>
      <c r="I29" s="76"/>
      <c r="J29" s="75">
        <f t="shared" si="1"/>
        <v>-0.27312246816927832</v>
      </c>
      <c r="K29" s="69">
        <f t="shared" ref="K29:K30" si="6">(F29-G29)/(G29*0.05)</f>
        <v>-5.4624493633855666E-2</v>
      </c>
      <c r="M29" s="50" t="s">
        <v>48</v>
      </c>
      <c r="N29" s="58" t="s">
        <v>44</v>
      </c>
      <c r="O29" s="56">
        <v>21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47</v>
      </c>
      <c r="B30" s="51" t="s">
        <v>44</v>
      </c>
      <c r="C30" s="52">
        <v>22</v>
      </c>
      <c r="D30" s="52" t="s">
        <v>45</v>
      </c>
      <c r="E30" s="56" t="s">
        <v>46</v>
      </c>
      <c r="F30" s="74">
        <v>203.6</v>
      </c>
      <c r="G30" s="60">
        <v>202.83299122398029</v>
      </c>
      <c r="H30" s="60">
        <f t="shared" si="5"/>
        <v>10.141649561199015</v>
      </c>
      <c r="I30" s="76"/>
      <c r="J30" s="75">
        <f t="shared" si="1"/>
        <v>0.37814793904643001</v>
      </c>
      <c r="K30" s="69">
        <f t="shared" si="6"/>
        <v>7.5629587809285997E-2</v>
      </c>
      <c r="M30" s="50" t="s">
        <v>47</v>
      </c>
      <c r="N30" s="58" t="s">
        <v>44</v>
      </c>
      <c r="O30" s="56">
        <v>22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74</v>
      </c>
      <c r="B31" s="51" t="s">
        <v>44</v>
      </c>
      <c r="C31" s="52">
        <v>23</v>
      </c>
      <c r="D31" s="52" t="s">
        <v>45</v>
      </c>
      <c r="E31" s="56" t="s">
        <v>46</v>
      </c>
      <c r="F31" s="74" t="s">
        <v>85</v>
      </c>
      <c r="G31" s="60">
        <v>0</v>
      </c>
      <c r="H31" s="60"/>
      <c r="I31" s="76"/>
      <c r="J31" s="75"/>
      <c r="K31" s="69"/>
      <c r="M31" s="50" t="s">
        <v>74</v>
      </c>
      <c r="N31" s="58" t="s">
        <v>44</v>
      </c>
      <c r="O31" s="56">
        <v>23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x14ac:dyDescent="0.25">
      <c r="A32" s="50" t="s">
        <v>75</v>
      </c>
      <c r="B32" s="51" t="s">
        <v>44</v>
      </c>
      <c r="C32" s="52">
        <v>24</v>
      </c>
      <c r="D32" s="52" t="s">
        <v>45</v>
      </c>
      <c r="E32" s="56" t="s">
        <v>46</v>
      </c>
      <c r="F32" s="74" t="s">
        <v>85</v>
      </c>
      <c r="G32" s="60">
        <v>0</v>
      </c>
      <c r="H32" s="60"/>
      <c r="I32" s="76"/>
      <c r="J32" s="75"/>
      <c r="K32" s="69"/>
      <c r="M32" s="50" t="s">
        <v>75</v>
      </c>
      <c r="N32" s="58" t="s">
        <v>44</v>
      </c>
      <c r="O32" s="56">
        <v>24</v>
      </c>
      <c r="P32" s="52" t="s">
        <v>45</v>
      </c>
      <c r="Q32" s="56" t="s">
        <v>46</v>
      </c>
      <c r="R32" s="60"/>
      <c r="S32" s="60"/>
      <c r="T32" s="56"/>
      <c r="U32" s="56"/>
      <c r="V32" s="75"/>
      <c r="W32" s="61"/>
    </row>
    <row r="33" spans="1:23" x14ac:dyDescent="0.25">
      <c r="A33" s="62" t="s">
        <v>43</v>
      </c>
      <c r="B33" s="63" t="s">
        <v>13</v>
      </c>
      <c r="C33" s="64">
        <v>30</v>
      </c>
      <c r="D33" s="64" t="s">
        <v>30</v>
      </c>
      <c r="E33" s="65" t="s">
        <v>31</v>
      </c>
      <c r="F33" s="77">
        <v>49.6</v>
      </c>
      <c r="G33" s="67">
        <v>46.100202357211316</v>
      </c>
      <c r="H33" s="67">
        <f>0.075*G33</f>
        <v>3.4575151767908485</v>
      </c>
      <c r="I33" s="78">
        <v>4</v>
      </c>
      <c r="J33" s="78">
        <f>((F33-G33)/G33)*100</f>
        <v>7.5917186125783296</v>
      </c>
      <c r="K33" s="79">
        <f>(F33-G33)/H33</f>
        <v>1.0122291483437773</v>
      </c>
      <c r="M33" s="62" t="s">
        <v>43</v>
      </c>
      <c r="N33" s="80" t="s">
        <v>13</v>
      </c>
      <c r="O33" s="65">
        <v>30</v>
      </c>
      <c r="P33" s="64" t="s">
        <v>30</v>
      </c>
      <c r="Q33" s="65" t="s">
        <v>31</v>
      </c>
      <c r="R33" s="66">
        <f t="shared" ref="R33:R70" si="7">F33</f>
        <v>49.6</v>
      </c>
      <c r="S33" s="67" t="s">
        <v>99</v>
      </c>
      <c r="T33" s="67" t="s">
        <v>100</v>
      </c>
      <c r="U33" s="65">
        <v>1</v>
      </c>
      <c r="V33" s="78">
        <v>4</v>
      </c>
      <c r="W33" s="82">
        <v>1.36</v>
      </c>
    </row>
    <row r="34" spans="1:23" x14ac:dyDescent="0.25">
      <c r="A34" s="62" t="s">
        <v>42</v>
      </c>
      <c r="B34" s="63" t="s">
        <v>13</v>
      </c>
      <c r="C34" s="64">
        <v>31</v>
      </c>
      <c r="D34" s="64" t="s">
        <v>30</v>
      </c>
      <c r="E34" s="65" t="s">
        <v>31</v>
      </c>
      <c r="F34" s="77">
        <v>65</v>
      </c>
      <c r="G34" s="67">
        <v>62.172595793426893</v>
      </c>
      <c r="H34" s="67">
        <f t="shared" ref="H34:H59" si="8">0.075*G34</f>
        <v>4.6629446845070168</v>
      </c>
      <c r="I34" s="78">
        <v>4</v>
      </c>
      <c r="J34" s="78">
        <f t="shared" ref="J34:J35" si="9">((F34-G34)/G34)*100</f>
        <v>4.5476695487628813</v>
      </c>
      <c r="K34" s="79">
        <f t="shared" ref="K34:K35" si="10">(F34-G34)/H34</f>
        <v>0.60635593983505076</v>
      </c>
      <c r="M34" s="62" t="s">
        <v>42</v>
      </c>
      <c r="N34" s="80" t="s">
        <v>13</v>
      </c>
      <c r="O34" s="65">
        <v>31</v>
      </c>
      <c r="P34" s="64" t="s">
        <v>30</v>
      </c>
      <c r="Q34" s="65" t="s">
        <v>31</v>
      </c>
      <c r="R34" s="66">
        <f t="shared" si="7"/>
        <v>65</v>
      </c>
      <c r="S34" s="67" t="s">
        <v>101</v>
      </c>
      <c r="T34" s="67" t="s">
        <v>102</v>
      </c>
      <c r="U34" s="65">
        <v>1</v>
      </c>
      <c r="V34" s="83">
        <v>3</v>
      </c>
      <c r="W34" s="82">
        <v>0.87</v>
      </c>
    </row>
    <row r="35" spans="1:23" x14ac:dyDescent="0.25">
      <c r="A35" s="62" t="s">
        <v>41</v>
      </c>
      <c r="B35" s="63" t="s">
        <v>13</v>
      </c>
      <c r="C35" s="64">
        <v>32</v>
      </c>
      <c r="D35" s="64" t="s">
        <v>30</v>
      </c>
      <c r="E35" s="65" t="s">
        <v>31</v>
      </c>
      <c r="F35" s="84">
        <v>88</v>
      </c>
      <c r="G35" s="67">
        <v>84.056310582884961</v>
      </c>
      <c r="H35" s="67">
        <f t="shared" si="8"/>
        <v>6.3042232937163716</v>
      </c>
      <c r="I35" s="78">
        <v>4</v>
      </c>
      <c r="J35" s="78">
        <f t="shared" si="9"/>
        <v>4.6917231909986166</v>
      </c>
      <c r="K35" s="79">
        <f t="shared" si="10"/>
        <v>0.62556309213314898</v>
      </c>
      <c r="M35" s="62" t="s">
        <v>41</v>
      </c>
      <c r="N35" s="80" t="s">
        <v>13</v>
      </c>
      <c r="O35" s="65">
        <v>32</v>
      </c>
      <c r="P35" s="64" t="s">
        <v>30</v>
      </c>
      <c r="Q35" s="65" t="s">
        <v>31</v>
      </c>
      <c r="R35" s="66">
        <f t="shared" si="7"/>
        <v>88</v>
      </c>
      <c r="S35" s="67" t="s">
        <v>103</v>
      </c>
      <c r="T35" s="67" t="s">
        <v>104</v>
      </c>
      <c r="U35" s="65">
        <v>1</v>
      </c>
      <c r="V35" s="83">
        <v>2</v>
      </c>
      <c r="W35" s="82">
        <v>0.64</v>
      </c>
    </row>
    <row r="36" spans="1:23" x14ac:dyDescent="0.25">
      <c r="A36" s="62" t="s">
        <v>40</v>
      </c>
      <c r="B36" s="63" t="s">
        <v>13</v>
      </c>
      <c r="C36" s="64">
        <v>33</v>
      </c>
      <c r="D36" s="64" t="s">
        <v>30</v>
      </c>
      <c r="E36" s="65" t="s">
        <v>31</v>
      </c>
      <c r="F36" s="77">
        <v>5.2</v>
      </c>
      <c r="G36" s="67">
        <v>9.590381658567896</v>
      </c>
      <c r="H36" s="67">
        <f t="shared" si="8"/>
        <v>0.71927862439259216</v>
      </c>
      <c r="I36" s="78"/>
      <c r="J36" s="78"/>
      <c r="K36" s="73"/>
      <c r="M36" s="62" t="s">
        <v>40</v>
      </c>
      <c r="N36" s="80" t="s">
        <v>13</v>
      </c>
      <c r="O36" s="65">
        <v>33</v>
      </c>
      <c r="P36" s="64" t="s">
        <v>30</v>
      </c>
      <c r="Q36" s="65" t="s">
        <v>31</v>
      </c>
      <c r="R36" s="66">
        <f t="shared" si="7"/>
        <v>5.2</v>
      </c>
      <c r="S36" s="67"/>
      <c r="T36" s="67"/>
      <c r="U36" s="65"/>
      <c r="V36" s="78"/>
      <c r="W36" s="73"/>
    </row>
    <row r="37" spans="1:23" x14ac:dyDescent="0.25">
      <c r="A37" s="62" t="s">
        <v>39</v>
      </c>
      <c r="B37" s="63" t="s">
        <v>13</v>
      </c>
      <c r="C37" s="64">
        <v>34</v>
      </c>
      <c r="D37" s="64" t="s">
        <v>30</v>
      </c>
      <c r="E37" s="65" t="s">
        <v>31</v>
      </c>
      <c r="F37" s="77">
        <v>5.9</v>
      </c>
      <c r="G37" s="67">
        <v>8.3993315730561271</v>
      </c>
      <c r="H37" s="67">
        <f t="shared" si="8"/>
        <v>0.62994986797920949</v>
      </c>
      <c r="I37" s="78"/>
      <c r="J37" s="78"/>
      <c r="K37" s="73"/>
      <c r="M37" s="62" t="s">
        <v>39</v>
      </c>
      <c r="N37" s="80" t="s">
        <v>13</v>
      </c>
      <c r="O37" s="65">
        <v>34</v>
      </c>
      <c r="P37" s="64" t="s">
        <v>30</v>
      </c>
      <c r="Q37" s="65" t="s">
        <v>31</v>
      </c>
      <c r="R37" s="66">
        <f t="shared" si="7"/>
        <v>5.9</v>
      </c>
      <c r="S37" s="67"/>
      <c r="T37" s="67"/>
      <c r="U37" s="65"/>
      <c r="V37" s="78"/>
      <c r="W37" s="73"/>
    </row>
    <row r="38" spans="1:23" x14ac:dyDescent="0.25">
      <c r="A38" s="62" t="s">
        <v>38</v>
      </c>
      <c r="B38" s="63" t="s">
        <v>13</v>
      </c>
      <c r="C38" s="64">
        <v>35</v>
      </c>
      <c r="D38" s="64" t="s">
        <v>30</v>
      </c>
      <c r="E38" s="65" t="s">
        <v>31</v>
      </c>
      <c r="F38" s="77">
        <v>6.7</v>
      </c>
      <c r="G38" s="67">
        <v>11.646206484472922</v>
      </c>
      <c r="H38" s="67">
        <f t="shared" si="8"/>
        <v>0.87346548633546905</v>
      </c>
      <c r="I38" s="78"/>
      <c r="J38" s="78"/>
      <c r="K38" s="73"/>
      <c r="M38" s="62" t="s">
        <v>38</v>
      </c>
      <c r="N38" s="80" t="s">
        <v>13</v>
      </c>
      <c r="O38" s="65">
        <v>35</v>
      </c>
      <c r="P38" s="64" t="s">
        <v>30</v>
      </c>
      <c r="Q38" s="65" t="s">
        <v>31</v>
      </c>
      <c r="R38" s="66">
        <f t="shared" si="7"/>
        <v>6.7</v>
      </c>
      <c r="S38" s="67"/>
      <c r="T38" s="67"/>
      <c r="U38" s="65"/>
      <c r="V38" s="78"/>
      <c r="W38" s="73"/>
    </row>
    <row r="39" spans="1:23" x14ac:dyDescent="0.25">
      <c r="A39" s="62" t="s">
        <v>37</v>
      </c>
      <c r="B39" s="63" t="s">
        <v>13</v>
      </c>
      <c r="C39" s="64">
        <v>36</v>
      </c>
      <c r="D39" s="64" t="s">
        <v>30</v>
      </c>
      <c r="E39" s="65" t="s">
        <v>31</v>
      </c>
      <c r="F39" s="77">
        <v>26.2</v>
      </c>
      <c r="G39" s="67">
        <v>34.990773073570018</v>
      </c>
      <c r="H39" s="67">
        <f t="shared" si="8"/>
        <v>2.6243079805177514</v>
      </c>
      <c r="I39" s="78"/>
      <c r="J39" s="78"/>
      <c r="K39" s="73"/>
      <c r="M39" s="62" t="s">
        <v>37</v>
      </c>
      <c r="N39" s="80" t="s">
        <v>13</v>
      </c>
      <c r="O39" s="65">
        <v>36</v>
      </c>
      <c r="P39" s="64" t="s">
        <v>30</v>
      </c>
      <c r="Q39" s="65" t="s">
        <v>31</v>
      </c>
      <c r="R39" s="66">
        <f t="shared" si="7"/>
        <v>26.2</v>
      </c>
      <c r="S39" s="67"/>
      <c r="T39" s="67"/>
      <c r="U39" s="65"/>
      <c r="V39" s="78"/>
      <c r="W39" s="73"/>
    </row>
    <row r="40" spans="1:23" x14ac:dyDescent="0.25">
      <c r="A40" s="62" t="s">
        <v>36</v>
      </c>
      <c r="B40" s="63" t="s">
        <v>13</v>
      </c>
      <c r="C40" s="64">
        <v>37</v>
      </c>
      <c r="D40" s="64" t="s">
        <v>30</v>
      </c>
      <c r="E40" s="65" t="s">
        <v>31</v>
      </c>
      <c r="F40" s="77">
        <v>33.4</v>
      </c>
      <c r="G40" s="67">
        <v>45.177729379363036</v>
      </c>
      <c r="H40" s="67">
        <f t="shared" si="8"/>
        <v>3.3883297034522277</v>
      </c>
      <c r="I40" s="78"/>
      <c r="J40" s="78"/>
      <c r="K40" s="73"/>
      <c r="M40" s="62" t="s">
        <v>36</v>
      </c>
      <c r="N40" s="80" t="s">
        <v>13</v>
      </c>
      <c r="O40" s="65">
        <v>37</v>
      </c>
      <c r="P40" s="64" t="s">
        <v>30</v>
      </c>
      <c r="Q40" s="65" t="s">
        <v>31</v>
      </c>
      <c r="R40" s="66">
        <f t="shared" si="7"/>
        <v>33.4</v>
      </c>
      <c r="S40" s="67"/>
      <c r="T40" s="67"/>
      <c r="U40" s="65"/>
      <c r="V40" s="78"/>
      <c r="W40" s="73"/>
    </row>
    <row r="41" spans="1:23" x14ac:dyDescent="0.25">
      <c r="A41" s="62" t="s">
        <v>35</v>
      </c>
      <c r="B41" s="63" t="s">
        <v>13</v>
      </c>
      <c r="C41" s="64">
        <v>38</v>
      </c>
      <c r="D41" s="64" t="s">
        <v>30</v>
      </c>
      <c r="E41" s="65" t="s">
        <v>31</v>
      </c>
      <c r="F41" s="77">
        <v>40.4</v>
      </c>
      <c r="G41" s="67">
        <v>54.619157428201852</v>
      </c>
      <c r="H41" s="67">
        <f t="shared" si="8"/>
        <v>4.0964368071151389</v>
      </c>
      <c r="I41" s="78"/>
      <c r="J41" s="78"/>
      <c r="K41" s="73"/>
      <c r="M41" s="62" t="s">
        <v>35</v>
      </c>
      <c r="N41" s="80" t="s">
        <v>13</v>
      </c>
      <c r="O41" s="65">
        <v>38</v>
      </c>
      <c r="P41" s="64" t="s">
        <v>30</v>
      </c>
      <c r="Q41" s="65" t="s">
        <v>31</v>
      </c>
      <c r="R41" s="66">
        <f t="shared" si="7"/>
        <v>40.4</v>
      </c>
      <c r="S41" s="67"/>
      <c r="T41" s="67"/>
      <c r="U41" s="65"/>
      <c r="V41" s="78"/>
      <c r="W41" s="73"/>
    </row>
    <row r="42" spans="1:23" x14ac:dyDescent="0.25">
      <c r="A42" s="62" t="s">
        <v>34</v>
      </c>
      <c r="B42" s="63" t="s">
        <v>13</v>
      </c>
      <c r="C42" s="64">
        <v>39</v>
      </c>
      <c r="D42" s="64" t="s">
        <v>30</v>
      </c>
      <c r="E42" s="65" t="s">
        <v>31</v>
      </c>
      <c r="F42" s="77">
        <v>123.1</v>
      </c>
      <c r="G42" s="67">
        <v>124.39464245682623</v>
      </c>
      <c r="H42" s="67">
        <f t="shared" si="8"/>
        <v>9.3295981842619664</v>
      </c>
      <c r="I42" s="78"/>
      <c r="J42" s="78"/>
      <c r="K42" s="73"/>
      <c r="M42" s="62" t="s">
        <v>34</v>
      </c>
      <c r="N42" s="80" t="s">
        <v>13</v>
      </c>
      <c r="O42" s="65">
        <v>39</v>
      </c>
      <c r="P42" s="64" t="s">
        <v>30</v>
      </c>
      <c r="Q42" s="65" t="s">
        <v>31</v>
      </c>
      <c r="R42" s="66">
        <f t="shared" si="7"/>
        <v>123.1</v>
      </c>
      <c r="S42" s="67"/>
      <c r="T42" s="67"/>
      <c r="U42" s="65"/>
      <c r="V42" s="78"/>
      <c r="W42" s="73"/>
    </row>
    <row r="43" spans="1:23" x14ac:dyDescent="0.25">
      <c r="A43" s="62" t="s">
        <v>33</v>
      </c>
      <c r="B43" s="63" t="s">
        <v>13</v>
      </c>
      <c r="C43" s="64">
        <v>40</v>
      </c>
      <c r="D43" s="64" t="s">
        <v>30</v>
      </c>
      <c r="E43" s="65" t="s">
        <v>31</v>
      </c>
      <c r="F43" s="77">
        <v>102.8</v>
      </c>
      <c r="G43" s="67">
        <v>108.24893491526376</v>
      </c>
      <c r="H43" s="67">
        <f t="shared" si="8"/>
        <v>8.1186701186447809</v>
      </c>
      <c r="I43" s="78"/>
      <c r="J43" s="78"/>
      <c r="K43" s="73"/>
      <c r="M43" s="62" t="s">
        <v>33</v>
      </c>
      <c r="N43" s="80" t="s">
        <v>13</v>
      </c>
      <c r="O43" s="65">
        <v>40</v>
      </c>
      <c r="P43" s="64" t="s">
        <v>30</v>
      </c>
      <c r="Q43" s="65" t="s">
        <v>31</v>
      </c>
      <c r="R43" s="66">
        <f t="shared" si="7"/>
        <v>102.8</v>
      </c>
      <c r="S43" s="67"/>
      <c r="T43" s="67"/>
      <c r="U43" s="65"/>
      <c r="V43" s="78"/>
      <c r="W43" s="73"/>
    </row>
    <row r="44" spans="1:23" x14ac:dyDescent="0.25">
      <c r="A44" s="62" t="s">
        <v>32</v>
      </c>
      <c r="B44" s="63" t="s">
        <v>13</v>
      </c>
      <c r="C44" s="64">
        <v>41</v>
      </c>
      <c r="D44" s="64" t="s">
        <v>30</v>
      </c>
      <c r="E44" s="65" t="s">
        <v>31</v>
      </c>
      <c r="F44" s="77">
        <v>80.7</v>
      </c>
      <c r="G44" s="67">
        <v>86.05651691781199</v>
      </c>
      <c r="H44" s="67">
        <f t="shared" si="8"/>
        <v>6.4542387688358991</v>
      </c>
      <c r="I44" s="78"/>
      <c r="J44" s="78"/>
      <c r="K44" s="73"/>
      <c r="M44" s="62" t="s">
        <v>32</v>
      </c>
      <c r="N44" s="80" t="s">
        <v>13</v>
      </c>
      <c r="O44" s="65">
        <v>41</v>
      </c>
      <c r="P44" s="64" t="s">
        <v>30</v>
      </c>
      <c r="Q44" s="65" t="s">
        <v>31</v>
      </c>
      <c r="R44" s="66">
        <f t="shared" si="7"/>
        <v>80.7</v>
      </c>
      <c r="S44" s="67"/>
      <c r="T44" s="67"/>
      <c r="U44" s="65"/>
      <c r="V44" s="78"/>
      <c r="W44" s="73"/>
    </row>
    <row r="45" spans="1:23" x14ac:dyDescent="0.25">
      <c r="A45" s="62" t="s">
        <v>29</v>
      </c>
      <c r="B45" s="63" t="s">
        <v>13</v>
      </c>
      <c r="C45" s="64">
        <v>42</v>
      </c>
      <c r="D45" s="64" t="s">
        <v>30</v>
      </c>
      <c r="E45" s="65" t="s">
        <v>31</v>
      </c>
      <c r="F45" s="77">
        <v>48.3</v>
      </c>
      <c r="G45" s="67">
        <v>46.100202357211316</v>
      </c>
      <c r="H45" s="67">
        <f t="shared" si="8"/>
        <v>3.4575151767908485</v>
      </c>
      <c r="I45" s="78">
        <v>4</v>
      </c>
      <c r="J45" s="78">
        <f>((F45-G45)/G45)*100</f>
        <v>4.771774374748647</v>
      </c>
      <c r="K45" s="79">
        <f>(F45-G45)/H45</f>
        <v>0.63623658329981958</v>
      </c>
      <c r="M45" s="62" t="s">
        <v>29</v>
      </c>
      <c r="N45" s="80" t="s">
        <v>13</v>
      </c>
      <c r="O45" s="65">
        <v>42</v>
      </c>
      <c r="P45" s="64" t="s">
        <v>30</v>
      </c>
      <c r="Q45" s="65" t="s">
        <v>31</v>
      </c>
      <c r="R45" s="66">
        <f t="shared" si="7"/>
        <v>48.3</v>
      </c>
      <c r="S45" s="67" t="s">
        <v>105</v>
      </c>
      <c r="T45" s="67" t="s">
        <v>106</v>
      </c>
      <c r="U45" s="65">
        <v>1</v>
      </c>
      <c r="V45" s="78">
        <v>1</v>
      </c>
      <c r="W45" s="82">
        <v>0.28999999999999998</v>
      </c>
    </row>
    <row r="46" spans="1:23" x14ac:dyDescent="0.25">
      <c r="A46" s="50" t="s">
        <v>25</v>
      </c>
      <c r="B46" s="51" t="s">
        <v>13</v>
      </c>
      <c r="C46" s="52">
        <v>43</v>
      </c>
      <c r="D46" s="52" t="s">
        <v>28</v>
      </c>
      <c r="E46" s="56" t="s">
        <v>24</v>
      </c>
      <c r="F46" s="59">
        <v>69.3</v>
      </c>
      <c r="G46" s="60">
        <v>66.517045716658217</v>
      </c>
      <c r="H46" s="60">
        <f t="shared" si="8"/>
        <v>4.9887784287493657</v>
      </c>
      <c r="I46" s="76">
        <v>4</v>
      </c>
      <c r="J46" s="76">
        <f>((F46-G46)/G46)*100</f>
        <v>4.1838212346295327</v>
      </c>
      <c r="K46" s="79">
        <f t="shared" ref="K46:K70" si="11">(F46-G46)/H46</f>
        <v>0.55784283128393775</v>
      </c>
      <c r="M46" s="50" t="s">
        <v>25</v>
      </c>
      <c r="N46" s="51" t="s">
        <v>13</v>
      </c>
      <c r="O46" s="52">
        <v>43</v>
      </c>
      <c r="P46" s="52" t="s">
        <v>28</v>
      </c>
      <c r="Q46" s="56" t="s">
        <v>24</v>
      </c>
      <c r="R46" s="60">
        <f t="shared" si="7"/>
        <v>69.3</v>
      </c>
      <c r="S46" s="60" t="s">
        <v>107</v>
      </c>
      <c r="T46" s="60" t="s">
        <v>108</v>
      </c>
      <c r="U46" s="56">
        <v>1</v>
      </c>
      <c r="V46" s="86">
        <v>4</v>
      </c>
      <c r="W46" s="82">
        <v>1.0900000000000001</v>
      </c>
    </row>
    <row r="47" spans="1:23" x14ac:dyDescent="0.25">
      <c r="A47" s="50" t="s">
        <v>20</v>
      </c>
      <c r="B47" s="51" t="s">
        <v>13</v>
      </c>
      <c r="C47" s="52">
        <v>44</v>
      </c>
      <c r="D47" s="52" t="s">
        <v>28</v>
      </c>
      <c r="E47" s="56" t="s">
        <v>24</v>
      </c>
      <c r="F47" s="59">
        <v>69.400000000000006</v>
      </c>
      <c r="G47" s="60">
        <v>66.517045716658203</v>
      </c>
      <c r="H47" s="60">
        <f t="shared" si="8"/>
        <v>4.9887784287493648</v>
      </c>
      <c r="I47" s="76">
        <v>4</v>
      </c>
      <c r="J47" s="76">
        <f t="shared" ref="J47:J70" si="12">((F47-G47)/G47)*100</f>
        <v>4.3341586390085425</v>
      </c>
      <c r="K47" s="79">
        <f t="shared" si="11"/>
        <v>0.57788781853447235</v>
      </c>
      <c r="M47" s="50" t="s">
        <v>20</v>
      </c>
      <c r="N47" s="51" t="s">
        <v>13</v>
      </c>
      <c r="O47" s="52">
        <v>44</v>
      </c>
      <c r="P47" s="52" t="s">
        <v>28</v>
      </c>
      <c r="Q47" s="56" t="s">
        <v>24</v>
      </c>
      <c r="R47" s="60">
        <f t="shared" si="7"/>
        <v>69.400000000000006</v>
      </c>
      <c r="S47" s="60" t="s">
        <v>109</v>
      </c>
      <c r="T47" s="60" t="s">
        <v>110</v>
      </c>
      <c r="U47" s="56">
        <v>1</v>
      </c>
      <c r="V47" s="86">
        <v>4</v>
      </c>
      <c r="W47" s="82">
        <v>1.02</v>
      </c>
    </row>
    <row r="48" spans="1:23" x14ac:dyDescent="0.25">
      <c r="A48" s="50" t="s">
        <v>17</v>
      </c>
      <c r="B48" s="51" t="s">
        <v>13</v>
      </c>
      <c r="C48" s="52">
        <v>45</v>
      </c>
      <c r="D48" s="52" t="s">
        <v>28</v>
      </c>
      <c r="E48" s="56" t="s">
        <v>24</v>
      </c>
      <c r="F48" s="59">
        <v>108.7</v>
      </c>
      <c r="G48" s="60">
        <v>107.47995764051167</v>
      </c>
      <c r="H48" s="60">
        <f t="shared" si="8"/>
        <v>8.0609968230383746</v>
      </c>
      <c r="I48" s="76">
        <v>4</v>
      </c>
      <c r="J48" s="76">
        <f t="shared" si="12"/>
        <v>1.1351347602582882</v>
      </c>
      <c r="K48" s="79">
        <f t="shared" si="11"/>
        <v>0.15135130136777178</v>
      </c>
      <c r="M48" s="50" t="s">
        <v>17</v>
      </c>
      <c r="N48" s="51" t="s">
        <v>13</v>
      </c>
      <c r="O48" s="52">
        <v>45</v>
      </c>
      <c r="P48" s="52" t="s">
        <v>28</v>
      </c>
      <c r="Q48" s="56" t="s">
        <v>24</v>
      </c>
      <c r="R48" s="60">
        <f t="shared" si="7"/>
        <v>108.7</v>
      </c>
      <c r="S48" s="60" t="s">
        <v>111</v>
      </c>
      <c r="T48" s="60" t="s">
        <v>112</v>
      </c>
      <c r="U48" s="56">
        <v>1</v>
      </c>
      <c r="V48" s="86">
        <v>0</v>
      </c>
      <c r="W48" s="82">
        <v>7.0000000000000007E-2</v>
      </c>
    </row>
    <row r="49" spans="1:23" x14ac:dyDescent="0.25">
      <c r="A49" s="50" t="s">
        <v>22</v>
      </c>
      <c r="B49" s="51" t="s">
        <v>13</v>
      </c>
      <c r="C49" s="52">
        <v>46</v>
      </c>
      <c r="D49" s="52" t="s">
        <v>26</v>
      </c>
      <c r="E49" s="56" t="s">
        <v>24</v>
      </c>
      <c r="F49" s="59">
        <v>71</v>
      </c>
      <c r="G49" s="60">
        <v>80.073846799559817</v>
      </c>
      <c r="H49" s="60">
        <f t="shared" si="8"/>
        <v>6.0055385099669865</v>
      </c>
      <c r="I49" s="76">
        <v>4</v>
      </c>
      <c r="J49" s="76">
        <f t="shared" si="12"/>
        <v>-11.331848240379152</v>
      </c>
      <c r="K49" s="79">
        <f t="shared" si="11"/>
        <v>-1.5109130987172201</v>
      </c>
      <c r="M49" s="50" t="s">
        <v>22</v>
      </c>
      <c r="N49" s="51" t="s">
        <v>13</v>
      </c>
      <c r="O49" s="52">
        <v>46</v>
      </c>
      <c r="P49" s="52" t="s">
        <v>26</v>
      </c>
      <c r="Q49" s="56" t="s">
        <v>24</v>
      </c>
      <c r="R49" s="60">
        <f t="shared" si="7"/>
        <v>71</v>
      </c>
      <c r="S49" s="60" t="s">
        <v>113</v>
      </c>
      <c r="T49" s="60" t="s">
        <v>114</v>
      </c>
      <c r="U49" s="56">
        <v>1</v>
      </c>
      <c r="V49" s="86">
        <v>-8</v>
      </c>
      <c r="W49" s="82">
        <v>-1.1299999999999999</v>
      </c>
    </row>
    <row r="50" spans="1:23" x14ac:dyDescent="0.25">
      <c r="A50" s="50" t="s">
        <v>16</v>
      </c>
      <c r="B50" s="51" t="s">
        <v>13</v>
      </c>
      <c r="C50" s="52">
        <v>47</v>
      </c>
      <c r="D50" s="52" t="s">
        <v>26</v>
      </c>
      <c r="E50" s="56" t="s">
        <v>24</v>
      </c>
      <c r="F50" s="59">
        <v>63.6</v>
      </c>
      <c r="G50" s="60">
        <v>68.030851431402255</v>
      </c>
      <c r="H50" s="60">
        <f t="shared" si="8"/>
        <v>5.1023138573551687</v>
      </c>
      <c r="I50" s="76">
        <v>4</v>
      </c>
      <c r="J50" s="76">
        <f t="shared" si="12"/>
        <v>-6.5130030540188466</v>
      </c>
      <c r="K50" s="79">
        <f t="shared" si="11"/>
        <v>-0.86840040720251299</v>
      </c>
      <c r="M50" s="50" t="s">
        <v>16</v>
      </c>
      <c r="N50" s="51" t="s">
        <v>13</v>
      </c>
      <c r="O50" s="52">
        <v>47</v>
      </c>
      <c r="P50" s="52" t="s">
        <v>26</v>
      </c>
      <c r="Q50" s="56" t="s">
        <v>24</v>
      </c>
      <c r="R50" s="60">
        <f t="shared" si="7"/>
        <v>63.6</v>
      </c>
      <c r="S50" s="60" t="s">
        <v>115</v>
      </c>
      <c r="T50" s="60" t="s">
        <v>116</v>
      </c>
      <c r="U50" s="56">
        <v>1</v>
      </c>
      <c r="V50" s="86">
        <v>-7</v>
      </c>
      <c r="W50" s="82">
        <v>-1.1399999999999999</v>
      </c>
    </row>
    <row r="51" spans="1:23" x14ac:dyDescent="0.25">
      <c r="A51" s="50" t="s">
        <v>27</v>
      </c>
      <c r="B51" s="51" t="s">
        <v>13</v>
      </c>
      <c r="C51" s="52">
        <v>48</v>
      </c>
      <c r="D51" s="52" t="s">
        <v>26</v>
      </c>
      <c r="E51" s="56" t="s">
        <v>24</v>
      </c>
      <c r="F51" s="59">
        <v>52.3</v>
      </c>
      <c r="G51" s="60">
        <v>60.124128439580467</v>
      </c>
      <c r="H51" s="60">
        <f t="shared" si="8"/>
        <v>4.5093096329685345</v>
      </c>
      <c r="I51" s="76">
        <v>4</v>
      </c>
      <c r="J51" s="76">
        <f t="shared" si="12"/>
        <v>-13.013292071989103</v>
      </c>
      <c r="K51" s="79">
        <f t="shared" si="11"/>
        <v>-1.7351056095985471</v>
      </c>
      <c r="M51" s="50" t="s">
        <v>27</v>
      </c>
      <c r="N51" s="51" t="s">
        <v>13</v>
      </c>
      <c r="O51" s="52">
        <v>48</v>
      </c>
      <c r="P51" s="52" t="s">
        <v>26</v>
      </c>
      <c r="Q51" s="56" t="s">
        <v>24</v>
      </c>
      <c r="R51" s="60">
        <f t="shared" si="7"/>
        <v>52.3</v>
      </c>
      <c r="S51" s="60" t="s">
        <v>117</v>
      </c>
      <c r="T51" s="60" t="s">
        <v>118</v>
      </c>
      <c r="U51" s="56">
        <v>1</v>
      </c>
      <c r="V51" s="86">
        <v>-10</v>
      </c>
      <c r="W51" s="82">
        <v>-1.24</v>
      </c>
    </row>
    <row r="52" spans="1:23" x14ac:dyDescent="0.25">
      <c r="A52" s="50" t="s">
        <v>25</v>
      </c>
      <c r="B52" s="51" t="s">
        <v>13</v>
      </c>
      <c r="C52" s="52">
        <v>49</v>
      </c>
      <c r="D52" s="52" t="s">
        <v>26</v>
      </c>
      <c r="E52" s="56" t="s">
        <v>24</v>
      </c>
      <c r="F52" s="59">
        <v>83.8</v>
      </c>
      <c r="G52" s="60">
        <v>88.384367958138668</v>
      </c>
      <c r="H52" s="60">
        <f t="shared" si="8"/>
        <v>6.6288275968603996</v>
      </c>
      <c r="I52" s="76">
        <v>4</v>
      </c>
      <c r="J52" s="76">
        <f t="shared" si="12"/>
        <v>-5.1868538114228038</v>
      </c>
      <c r="K52" s="79">
        <f t="shared" si="11"/>
        <v>-0.69158050818970729</v>
      </c>
      <c r="M52" s="50" t="s">
        <v>25</v>
      </c>
      <c r="N52" s="51" t="s">
        <v>13</v>
      </c>
      <c r="O52" s="52">
        <v>49</v>
      </c>
      <c r="P52" s="52" t="s">
        <v>26</v>
      </c>
      <c r="Q52" s="56" t="s">
        <v>24</v>
      </c>
      <c r="R52" s="60">
        <f t="shared" si="7"/>
        <v>83.8</v>
      </c>
      <c r="S52" s="60" t="s">
        <v>119</v>
      </c>
      <c r="T52" s="60" t="s">
        <v>120</v>
      </c>
      <c r="U52" s="56">
        <v>1</v>
      </c>
      <c r="V52" s="86">
        <v>-5</v>
      </c>
      <c r="W52" s="82">
        <v>-0.92</v>
      </c>
    </row>
    <row r="53" spans="1:23" x14ac:dyDescent="0.25">
      <c r="A53" s="50" t="s">
        <v>20</v>
      </c>
      <c r="B53" s="51" t="s">
        <v>13</v>
      </c>
      <c r="C53" s="52">
        <v>50</v>
      </c>
      <c r="D53" s="52" t="s">
        <v>26</v>
      </c>
      <c r="E53" s="56" t="s">
        <v>24</v>
      </c>
      <c r="F53" s="59">
        <v>81.3</v>
      </c>
      <c r="G53" s="60">
        <v>88.384367958138654</v>
      </c>
      <c r="H53" s="60">
        <f t="shared" si="8"/>
        <v>6.6288275968603987</v>
      </c>
      <c r="I53" s="56">
        <v>4</v>
      </c>
      <c r="J53" s="76">
        <f t="shared" si="12"/>
        <v>-8.0154082919889351</v>
      </c>
      <c r="K53" s="79">
        <f t="shared" si="11"/>
        <v>-1.0687211055985246</v>
      </c>
      <c r="M53" s="50" t="s">
        <v>20</v>
      </c>
      <c r="N53" s="51" t="s">
        <v>13</v>
      </c>
      <c r="O53" s="52">
        <v>50</v>
      </c>
      <c r="P53" s="52" t="s">
        <v>26</v>
      </c>
      <c r="Q53" s="56" t="s">
        <v>24</v>
      </c>
      <c r="R53" s="60">
        <f t="shared" si="7"/>
        <v>81.3</v>
      </c>
      <c r="S53" s="60" t="s">
        <v>121</v>
      </c>
      <c r="T53" s="60" t="s">
        <v>122</v>
      </c>
      <c r="U53" s="56">
        <v>1</v>
      </c>
      <c r="V53" s="86">
        <v>-7</v>
      </c>
      <c r="W53" s="82">
        <v>-1.31</v>
      </c>
    </row>
    <row r="54" spans="1:23" x14ac:dyDescent="0.25">
      <c r="A54" s="50" t="s">
        <v>12</v>
      </c>
      <c r="B54" s="51" t="s">
        <v>13</v>
      </c>
      <c r="C54" s="52">
        <v>51</v>
      </c>
      <c r="D54" s="52" t="s">
        <v>23</v>
      </c>
      <c r="E54" s="56" t="s">
        <v>24</v>
      </c>
      <c r="F54" s="59">
        <v>59</v>
      </c>
      <c r="G54" s="60">
        <v>62.252210907113707</v>
      </c>
      <c r="H54" s="60">
        <f t="shared" si="8"/>
        <v>4.6689158180335282</v>
      </c>
      <c r="I54" s="56">
        <v>4</v>
      </c>
      <c r="J54" s="76">
        <f t="shared" si="12"/>
        <v>-5.2242496446693574</v>
      </c>
      <c r="K54" s="79">
        <f t="shared" si="11"/>
        <v>-0.69656661928924757</v>
      </c>
      <c r="M54" s="50" t="s">
        <v>12</v>
      </c>
      <c r="N54" s="51" t="s">
        <v>13</v>
      </c>
      <c r="O54" s="52">
        <v>51</v>
      </c>
      <c r="P54" s="52" t="s">
        <v>23</v>
      </c>
      <c r="Q54" s="56" t="s">
        <v>24</v>
      </c>
      <c r="R54" s="60">
        <f t="shared" si="7"/>
        <v>59</v>
      </c>
      <c r="S54" s="60" t="s">
        <v>123</v>
      </c>
      <c r="T54" s="60" t="s">
        <v>124</v>
      </c>
      <c r="U54" s="56">
        <v>1</v>
      </c>
      <c r="V54" s="86">
        <v>-4</v>
      </c>
      <c r="W54" s="82">
        <v>-0.37</v>
      </c>
    </row>
    <row r="55" spans="1:23" x14ac:dyDescent="0.25">
      <c r="A55" s="50" t="s">
        <v>27</v>
      </c>
      <c r="B55" s="51" t="s">
        <v>13</v>
      </c>
      <c r="C55" s="52">
        <v>52</v>
      </c>
      <c r="D55" s="52" t="s">
        <v>23</v>
      </c>
      <c r="E55" s="56" t="s">
        <v>24</v>
      </c>
      <c r="F55" s="59">
        <v>139.19999999999999</v>
      </c>
      <c r="G55" s="60">
        <v>145.03797572555598</v>
      </c>
      <c r="H55" s="60">
        <f t="shared" si="8"/>
        <v>10.877848179416699</v>
      </c>
      <c r="I55" s="56">
        <v>4</v>
      </c>
      <c r="J55" s="76">
        <f t="shared" si="12"/>
        <v>-4.0251359661849779</v>
      </c>
      <c r="K55" s="79">
        <f t="shared" si="11"/>
        <v>-0.53668479549133041</v>
      </c>
      <c r="M55" s="50" t="s">
        <v>27</v>
      </c>
      <c r="N55" s="51" t="s">
        <v>13</v>
      </c>
      <c r="O55" s="52">
        <v>52</v>
      </c>
      <c r="P55" s="52" t="s">
        <v>23</v>
      </c>
      <c r="Q55" s="56" t="s">
        <v>24</v>
      </c>
      <c r="R55" s="60">
        <f t="shared" si="7"/>
        <v>139.19999999999999</v>
      </c>
      <c r="S55" s="60" t="s">
        <v>125</v>
      </c>
      <c r="T55" s="60" t="s">
        <v>126</v>
      </c>
      <c r="U55" s="56">
        <v>1</v>
      </c>
      <c r="V55" s="86">
        <v>-2</v>
      </c>
      <c r="W55" s="82">
        <v>-0.48</v>
      </c>
    </row>
    <row r="56" spans="1:23" x14ac:dyDescent="0.25">
      <c r="A56" s="50" t="s">
        <v>21</v>
      </c>
      <c r="B56" s="51" t="s">
        <v>13</v>
      </c>
      <c r="C56" s="52">
        <v>53</v>
      </c>
      <c r="D56" s="52" t="s">
        <v>23</v>
      </c>
      <c r="E56" s="56" t="s">
        <v>24</v>
      </c>
      <c r="F56" s="59">
        <v>172.7</v>
      </c>
      <c r="G56" s="60">
        <v>178.57792066385051</v>
      </c>
      <c r="H56" s="60">
        <f t="shared" si="8"/>
        <v>13.393344049788787</v>
      </c>
      <c r="I56" s="56">
        <v>4</v>
      </c>
      <c r="J56" s="76">
        <f t="shared" si="12"/>
        <v>-3.2915159063336454</v>
      </c>
      <c r="K56" s="79">
        <f t="shared" si="11"/>
        <v>-0.43886878751115277</v>
      </c>
      <c r="M56" s="50" t="s">
        <v>21</v>
      </c>
      <c r="N56" s="51" t="s">
        <v>13</v>
      </c>
      <c r="O56" s="52">
        <v>53</v>
      </c>
      <c r="P56" s="52" t="s">
        <v>23</v>
      </c>
      <c r="Q56" s="56" t="s">
        <v>24</v>
      </c>
      <c r="R56" s="60">
        <f t="shared" si="7"/>
        <v>172.7</v>
      </c>
      <c r="S56" s="60" t="s">
        <v>127</v>
      </c>
      <c r="T56" s="60" t="s">
        <v>128</v>
      </c>
      <c r="U56" s="56">
        <v>1</v>
      </c>
      <c r="V56" s="86">
        <v>-1</v>
      </c>
      <c r="W56" s="82">
        <v>-0.37</v>
      </c>
    </row>
    <row r="57" spans="1:23" x14ac:dyDescent="0.25">
      <c r="A57" s="50" t="s">
        <v>25</v>
      </c>
      <c r="B57" s="51" t="s">
        <v>13</v>
      </c>
      <c r="C57" s="52">
        <v>54</v>
      </c>
      <c r="D57" s="52" t="s">
        <v>23</v>
      </c>
      <c r="E57" s="56" t="s">
        <v>24</v>
      </c>
      <c r="F57" s="59">
        <v>66.8</v>
      </c>
      <c r="G57" s="60">
        <v>71.084104320942913</v>
      </c>
      <c r="H57" s="60">
        <f t="shared" si="8"/>
        <v>5.3313078240707181</v>
      </c>
      <c r="I57" s="56">
        <v>4</v>
      </c>
      <c r="J57" s="76">
        <f t="shared" si="12"/>
        <v>-6.0268105814491166</v>
      </c>
      <c r="K57" s="79">
        <f t="shared" si="11"/>
        <v>-0.80357474419321551</v>
      </c>
      <c r="M57" s="50" t="s">
        <v>25</v>
      </c>
      <c r="N57" s="51" t="s">
        <v>13</v>
      </c>
      <c r="O57" s="52">
        <v>54</v>
      </c>
      <c r="P57" s="52" t="s">
        <v>23</v>
      </c>
      <c r="Q57" s="56" t="s">
        <v>24</v>
      </c>
      <c r="R57" s="60">
        <f t="shared" si="7"/>
        <v>66.8</v>
      </c>
      <c r="S57" s="60" t="s">
        <v>129</v>
      </c>
      <c r="T57" s="60" t="s">
        <v>130</v>
      </c>
      <c r="U57" s="56">
        <v>1</v>
      </c>
      <c r="V57" s="86">
        <v>-5</v>
      </c>
      <c r="W57" s="82">
        <v>-1.1200000000000001</v>
      </c>
    </row>
    <row r="58" spans="1:23" x14ac:dyDescent="0.25">
      <c r="A58" s="50" t="s">
        <v>20</v>
      </c>
      <c r="B58" s="51" t="s">
        <v>13</v>
      </c>
      <c r="C58" s="52">
        <v>55</v>
      </c>
      <c r="D58" s="52" t="s">
        <v>23</v>
      </c>
      <c r="E58" s="56" t="s">
        <v>24</v>
      </c>
      <c r="F58" s="59">
        <v>67</v>
      </c>
      <c r="G58" s="60">
        <v>71.084104320942913</v>
      </c>
      <c r="H58" s="60">
        <f t="shared" si="8"/>
        <v>5.3313078240707181</v>
      </c>
      <c r="I58" s="56">
        <v>4</v>
      </c>
      <c r="J58" s="76">
        <f t="shared" si="12"/>
        <v>-5.7454537269025527</v>
      </c>
      <c r="K58" s="79">
        <f t="shared" si="11"/>
        <v>-0.76606049692034039</v>
      </c>
      <c r="M58" s="50" t="s">
        <v>20</v>
      </c>
      <c r="N58" s="51" t="s">
        <v>13</v>
      </c>
      <c r="O58" s="52">
        <v>55</v>
      </c>
      <c r="P58" s="52" t="s">
        <v>23</v>
      </c>
      <c r="Q58" s="56" t="s">
        <v>24</v>
      </c>
      <c r="R58" s="60">
        <f t="shared" si="7"/>
        <v>67</v>
      </c>
      <c r="S58" s="60" t="s">
        <v>131</v>
      </c>
      <c r="T58" s="60" t="s">
        <v>132</v>
      </c>
      <c r="U58" s="56">
        <v>1</v>
      </c>
      <c r="V58" s="86">
        <v>-4</v>
      </c>
      <c r="W58" s="82">
        <v>-1</v>
      </c>
    </row>
    <row r="59" spans="1:23" x14ac:dyDescent="0.25">
      <c r="A59" s="50" t="s">
        <v>19</v>
      </c>
      <c r="B59" s="51" t="s">
        <v>13</v>
      </c>
      <c r="C59" s="52">
        <v>56</v>
      </c>
      <c r="D59" s="52" t="s">
        <v>23</v>
      </c>
      <c r="E59" s="56" t="s">
        <v>24</v>
      </c>
      <c r="F59" s="59">
        <v>81.599999999999994</v>
      </c>
      <c r="G59" s="60">
        <v>87.932932879484952</v>
      </c>
      <c r="H59" s="60">
        <f t="shared" si="8"/>
        <v>6.5949699659613712</v>
      </c>
      <c r="I59" s="56">
        <v>4</v>
      </c>
      <c r="J59" s="76">
        <f t="shared" si="12"/>
        <v>-7.2020034725379354</v>
      </c>
      <c r="K59" s="79">
        <f t="shared" si="11"/>
        <v>-0.96026712967172456</v>
      </c>
      <c r="M59" s="50" t="s">
        <v>19</v>
      </c>
      <c r="N59" s="51" t="s">
        <v>13</v>
      </c>
      <c r="O59" s="52">
        <v>56</v>
      </c>
      <c r="P59" s="52" t="s">
        <v>23</v>
      </c>
      <c r="Q59" s="56" t="s">
        <v>24</v>
      </c>
      <c r="R59" s="60">
        <f t="shared" si="7"/>
        <v>81.599999999999994</v>
      </c>
      <c r="S59" s="60" t="s">
        <v>133</v>
      </c>
      <c r="T59" s="60" t="s">
        <v>134</v>
      </c>
      <c r="U59" s="56">
        <v>1</v>
      </c>
      <c r="V59" s="86">
        <v>-5</v>
      </c>
      <c r="W59" s="82">
        <v>-1.1499999999999999</v>
      </c>
    </row>
    <row r="60" spans="1:23" x14ac:dyDescent="0.25">
      <c r="A60" s="50" t="s">
        <v>22</v>
      </c>
      <c r="B60" s="51" t="s">
        <v>13</v>
      </c>
      <c r="C60" s="52">
        <v>57</v>
      </c>
      <c r="D60" s="52" t="s">
        <v>18</v>
      </c>
      <c r="E60" s="56" t="s">
        <v>15</v>
      </c>
      <c r="F60" s="59">
        <v>8.57</v>
      </c>
      <c r="G60" s="60">
        <v>8.3931705729568318</v>
      </c>
      <c r="H60" s="56" t="s">
        <v>86</v>
      </c>
      <c r="I60" s="56">
        <v>4</v>
      </c>
      <c r="J60" s="60">
        <f>((F60-G60))</f>
        <v>0.17682942704316851</v>
      </c>
      <c r="K60" s="79">
        <f t="shared" si="11"/>
        <v>1.1788628469544569</v>
      </c>
      <c r="M60" s="50" t="s">
        <v>22</v>
      </c>
      <c r="N60" s="51" t="s">
        <v>13</v>
      </c>
      <c r="O60" s="52">
        <v>57</v>
      </c>
      <c r="P60" s="52" t="s">
        <v>18</v>
      </c>
      <c r="Q60" s="56" t="s">
        <v>15</v>
      </c>
      <c r="R60" s="60">
        <f t="shared" si="7"/>
        <v>8.57</v>
      </c>
      <c r="S60" s="60">
        <v>8.5564285724774312</v>
      </c>
      <c r="T60" s="60">
        <v>5.7729249379899872E-2</v>
      </c>
      <c r="U60" s="56" t="s">
        <v>76</v>
      </c>
      <c r="V60" s="87">
        <f>(R60-S60)</f>
        <v>1.3571427522569124E-2</v>
      </c>
      <c r="W60" s="79">
        <v>0.23508754519324157</v>
      </c>
    </row>
    <row r="61" spans="1:23" x14ac:dyDescent="0.25">
      <c r="A61" s="50" t="s">
        <v>16</v>
      </c>
      <c r="B61" s="51" t="s">
        <v>13</v>
      </c>
      <c r="C61" s="52">
        <v>58</v>
      </c>
      <c r="D61" s="52" t="s">
        <v>18</v>
      </c>
      <c r="E61" s="56" t="s">
        <v>15</v>
      </c>
      <c r="F61" s="59">
        <v>16.54</v>
      </c>
      <c r="G61" s="60">
        <v>16.459352302610128</v>
      </c>
      <c r="H61" s="56" t="s">
        <v>86</v>
      </c>
      <c r="I61" s="56">
        <v>4</v>
      </c>
      <c r="J61" s="60">
        <f t="shared" ref="J61:J68" si="13">((F61-G61))</f>
        <v>8.0647697389871098E-2</v>
      </c>
      <c r="K61" s="79">
        <f t="shared" si="11"/>
        <v>0.53765131593247406</v>
      </c>
      <c r="M61" s="50" t="s">
        <v>16</v>
      </c>
      <c r="N61" s="51" t="s">
        <v>13</v>
      </c>
      <c r="O61" s="52">
        <v>58</v>
      </c>
      <c r="P61" s="52" t="s">
        <v>18</v>
      </c>
      <c r="Q61" s="56" t="s">
        <v>15</v>
      </c>
      <c r="R61" s="60">
        <f t="shared" si="7"/>
        <v>16.54</v>
      </c>
      <c r="S61" s="60">
        <v>16.525655268243522</v>
      </c>
      <c r="T61" s="60">
        <v>9.686232943678838E-2</v>
      </c>
      <c r="U61" s="56" t="s">
        <v>76</v>
      </c>
      <c r="V61" s="87">
        <f t="shared" ref="V61:V68" si="14">(R61-S61)</f>
        <v>1.4344731756477103E-2</v>
      </c>
      <c r="W61" s="79">
        <v>0.14809402003736</v>
      </c>
    </row>
    <row r="62" spans="1:23" x14ac:dyDescent="0.25">
      <c r="A62" s="50" t="s">
        <v>12</v>
      </c>
      <c r="B62" s="51" t="s">
        <v>13</v>
      </c>
      <c r="C62" s="52">
        <v>59</v>
      </c>
      <c r="D62" s="52" t="s">
        <v>18</v>
      </c>
      <c r="E62" s="56" t="s">
        <v>15</v>
      </c>
      <c r="F62" s="74">
        <v>8.6</v>
      </c>
      <c r="G62" s="60">
        <v>8.6261406782499943</v>
      </c>
      <c r="H62" s="56" t="s">
        <v>86</v>
      </c>
      <c r="I62" s="76">
        <v>4</v>
      </c>
      <c r="J62" s="60">
        <f t="shared" si="13"/>
        <v>-2.6140678249994664E-2</v>
      </c>
      <c r="K62" s="79">
        <f t="shared" si="11"/>
        <v>-0.17427118833329777</v>
      </c>
      <c r="M62" s="50" t="s">
        <v>12</v>
      </c>
      <c r="N62" s="51" t="s">
        <v>13</v>
      </c>
      <c r="O62" s="52">
        <v>59</v>
      </c>
      <c r="P62" s="52" t="s">
        <v>18</v>
      </c>
      <c r="Q62" s="56" t="s">
        <v>15</v>
      </c>
      <c r="R62" s="60">
        <f t="shared" si="7"/>
        <v>8.6</v>
      </c>
      <c r="S62" s="60">
        <v>8.6207142857122658</v>
      </c>
      <c r="T62" s="88">
        <v>4.3704270423333441E-2</v>
      </c>
      <c r="U62" s="56" t="s">
        <v>76</v>
      </c>
      <c r="V62" s="87">
        <f t="shared" si="14"/>
        <v>-2.0714285712266189E-2</v>
      </c>
      <c r="W62" s="79">
        <v>-0.47396479821356219</v>
      </c>
    </row>
    <row r="63" spans="1:23" x14ac:dyDescent="0.25">
      <c r="A63" s="50" t="s">
        <v>27</v>
      </c>
      <c r="B63" s="51" t="s">
        <v>13</v>
      </c>
      <c r="C63" s="52">
        <v>60</v>
      </c>
      <c r="D63" s="52" t="s">
        <v>18</v>
      </c>
      <c r="E63" s="56" t="s">
        <v>15</v>
      </c>
      <c r="F63" s="74">
        <v>8.4</v>
      </c>
      <c r="G63" s="60">
        <v>8.3928099176882078</v>
      </c>
      <c r="H63" s="56" t="s">
        <v>86</v>
      </c>
      <c r="I63" s="76">
        <v>4</v>
      </c>
      <c r="J63" s="60">
        <f t="shared" si="13"/>
        <v>7.1900823117925228E-3</v>
      </c>
      <c r="K63" s="79">
        <f t="shared" si="11"/>
        <v>4.7933882078616818E-2</v>
      </c>
      <c r="M63" s="50" t="s">
        <v>27</v>
      </c>
      <c r="N63" s="51" t="s">
        <v>13</v>
      </c>
      <c r="O63" s="52">
        <v>60</v>
      </c>
      <c r="P63" s="52" t="s">
        <v>18</v>
      </c>
      <c r="Q63" s="56" t="s">
        <v>15</v>
      </c>
      <c r="R63" s="60">
        <f t="shared" si="7"/>
        <v>8.4</v>
      </c>
      <c r="S63" s="60">
        <v>8.4385714285760329</v>
      </c>
      <c r="T63" s="88">
        <v>4.1157852575285932E-2</v>
      </c>
      <c r="U63" s="56" t="s">
        <v>76</v>
      </c>
      <c r="V63" s="87">
        <f t="shared" si="14"/>
        <v>-3.8571428576032574E-2</v>
      </c>
      <c r="W63" s="79">
        <v>-0.93715843180782399</v>
      </c>
    </row>
    <row r="64" spans="1:23" x14ac:dyDescent="0.25">
      <c r="A64" s="50" t="s">
        <v>21</v>
      </c>
      <c r="B64" s="51" t="s">
        <v>13</v>
      </c>
      <c r="C64" s="52">
        <v>61</v>
      </c>
      <c r="D64" s="52" t="s">
        <v>18</v>
      </c>
      <c r="E64" s="56" t="s">
        <v>15</v>
      </c>
      <c r="F64" s="74">
        <v>6.18</v>
      </c>
      <c r="G64" s="60">
        <v>6.1778541845745085</v>
      </c>
      <c r="H64" s="56" t="s">
        <v>86</v>
      </c>
      <c r="I64" s="76">
        <v>4</v>
      </c>
      <c r="J64" s="60">
        <f t="shared" si="13"/>
        <v>2.1458154254911932E-3</v>
      </c>
      <c r="K64" s="79">
        <f t="shared" si="11"/>
        <v>1.4305436169941288E-2</v>
      </c>
      <c r="M64" s="50" t="s">
        <v>21</v>
      </c>
      <c r="N64" s="51" t="s">
        <v>13</v>
      </c>
      <c r="O64" s="52">
        <v>61</v>
      </c>
      <c r="P64" s="52" t="s">
        <v>18</v>
      </c>
      <c r="Q64" s="56" t="s">
        <v>15</v>
      </c>
      <c r="R64" s="60">
        <f t="shared" si="7"/>
        <v>6.18</v>
      </c>
      <c r="S64" s="60">
        <v>6.2357142856676706</v>
      </c>
      <c r="T64" s="88">
        <v>5.8212815232605193E-2</v>
      </c>
      <c r="U64" s="56" t="s">
        <v>76</v>
      </c>
      <c r="V64" s="87">
        <f t="shared" si="14"/>
        <v>-5.5714285667670893E-2</v>
      </c>
      <c r="W64" s="79">
        <v>-0.95707938956481076</v>
      </c>
    </row>
    <row r="65" spans="1:23" x14ac:dyDescent="0.25">
      <c r="A65" s="50" t="s">
        <v>25</v>
      </c>
      <c r="B65" s="51" t="s">
        <v>13</v>
      </c>
      <c r="C65" s="52">
        <v>62</v>
      </c>
      <c r="D65" s="52" t="s">
        <v>18</v>
      </c>
      <c r="E65" s="56" t="s">
        <v>15</v>
      </c>
      <c r="F65" s="74">
        <v>13.22</v>
      </c>
      <c r="G65" s="60">
        <v>13.241236928029194</v>
      </c>
      <c r="H65" s="56" t="s">
        <v>86</v>
      </c>
      <c r="I65" s="76">
        <v>4</v>
      </c>
      <c r="J65" s="60">
        <f t="shared" si="13"/>
        <v>-2.1236928029193081E-2</v>
      </c>
      <c r="K65" s="79">
        <f t="shared" si="11"/>
        <v>-0.14157952019462056</v>
      </c>
      <c r="M65" s="50" t="s">
        <v>25</v>
      </c>
      <c r="N65" s="51" t="s">
        <v>13</v>
      </c>
      <c r="O65" s="52">
        <v>62</v>
      </c>
      <c r="P65" s="52" t="s">
        <v>18</v>
      </c>
      <c r="Q65" s="56" t="s">
        <v>15</v>
      </c>
      <c r="R65" s="60">
        <f t="shared" si="7"/>
        <v>13.22</v>
      </c>
      <c r="S65" s="60">
        <v>13.251303155006859</v>
      </c>
      <c r="T65" s="88">
        <v>6.6823950150088074E-2</v>
      </c>
      <c r="U65" s="56" t="s">
        <v>76</v>
      </c>
      <c r="V65" s="87">
        <f t="shared" si="14"/>
        <v>-3.1303155006858319E-2</v>
      </c>
      <c r="W65" s="79">
        <v>-0.46844215190138772</v>
      </c>
    </row>
    <row r="66" spans="1:23" x14ac:dyDescent="0.25">
      <c r="A66" s="50" t="s">
        <v>20</v>
      </c>
      <c r="B66" s="51" t="s">
        <v>13</v>
      </c>
      <c r="C66" s="52">
        <v>63</v>
      </c>
      <c r="D66" s="52" t="s">
        <v>18</v>
      </c>
      <c r="E66" s="56" t="s">
        <v>15</v>
      </c>
      <c r="F66" s="74">
        <v>7.16</v>
      </c>
      <c r="G66" s="60">
        <v>7.2285451553874287</v>
      </c>
      <c r="H66" s="56" t="s">
        <v>86</v>
      </c>
      <c r="I66" s="76">
        <v>4</v>
      </c>
      <c r="J66" s="60">
        <f t="shared" si="13"/>
        <v>-6.8545155387428558E-2</v>
      </c>
      <c r="K66" s="79">
        <f t="shared" si="11"/>
        <v>-0.45696770258285707</v>
      </c>
      <c r="M66" s="50" t="s">
        <v>20</v>
      </c>
      <c r="N66" s="51" t="s">
        <v>13</v>
      </c>
      <c r="O66" s="52">
        <v>63</v>
      </c>
      <c r="P66" s="52" t="s">
        <v>18</v>
      </c>
      <c r="Q66" s="56" t="s">
        <v>15</v>
      </c>
      <c r="R66" s="60">
        <f t="shared" si="7"/>
        <v>7.16</v>
      </c>
      <c r="S66" s="60">
        <v>7.2257142857764416</v>
      </c>
      <c r="T66" s="88">
        <v>6.3262287849268448E-2</v>
      </c>
      <c r="U66" s="56" t="s">
        <v>76</v>
      </c>
      <c r="V66" s="87">
        <f t="shared" si="14"/>
        <v>-6.571428577644145E-2</v>
      </c>
      <c r="W66" s="79">
        <v>-1.0387592357237418</v>
      </c>
    </row>
    <row r="67" spans="1:23" x14ac:dyDescent="0.25">
      <c r="A67" s="50" t="s">
        <v>19</v>
      </c>
      <c r="B67" s="51" t="s">
        <v>13</v>
      </c>
      <c r="C67" s="52">
        <v>64</v>
      </c>
      <c r="D67" s="52" t="s">
        <v>18</v>
      </c>
      <c r="E67" s="56" t="s">
        <v>15</v>
      </c>
      <c r="F67" s="74">
        <v>16.350000000000001</v>
      </c>
      <c r="G67" s="60">
        <v>16.327260146346774</v>
      </c>
      <c r="H67" s="56" t="s">
        <v>86</v>
      </c>
      <c r="I67" s="76">
        <v>4</v>
      </c>
      <c r="J67" s="60">
        <f t="shared" si="13"/>
        <v>2.2739853653227726E-2</v>
      </c>
      <c r="K67" s="79">
        <f t="shared" si="11"/>
        <v>0.15159902435485151</v>
      </c>
      <c r="M67" s="50" t="s">
        <v>19</v>
      </c>
      <c r="N67" s="51" t="s">
        <v>13</v>
      </c>
      <c r="O67" s="52">
        <v>64</v>
      </c>
      <c r="P67" s="52" t="s">
        <v>18</v>
      </c>
      <c r="Q67" s="56" t="s">
        <v>15</v>
      </c>
      <c r="R67" s="60">
        <f t="shared" si="7"/>
        <v>16.350000000000001</v>
      </c>
      <c r="S67" s="60">
        <v>16.360262159690187</v>
      </c>
      <c r="T67" s="88">
        <v>7.077006696386122E-2</v>
      </c>
      <c r="U67" s="56" t="s">
        <v>76</v>
      </c>
      <c r="V67" s="87">
        <f t="shared" si="14"/>
        <v>-1.0262159690185513E-2</v>
      </c>
      <c r="W67" s="79">
        <v>-0.14500706485732012</v>
      </c>
    </row>
    <row r="68" spans="1:23" x14ac:dyDescent="0.25">
      <c r="A68" s="50" t="s">
        <v>17</v>
      </c>
      <c r="B68" s="51" t="s">
        <v>13</v>
      </c>
      <c r="C68" s="52">
        <v>65</v>
      </c>
      <c r="D68" s="52" t="s">
        <v>18</v>
      </c>
      <c r="E68" s="56" t="s">
        <v>15</v>
      </c>
      <c r="F68" s="74">
        <v>16.489999999999998</v>
      </c>
      <c r="G68" s="60">
        <v>16.465718793246658</v>
      </c>
      <c r="H68" s="56" t="s">
        <v>86</v>
      </c>
      <c r="I68" s="76">
        <v>4</v>
      </c>
      <c r="J68" s="60">
        <f t="shared" si="13"/>
        <v>2.4281206753340001E-2</v>
      </c>
      <c r="K68" s="79">
        <f t="shared" si="11"/>
        <v>0.16187471168893336</v>
      </c>
      <c r="M68" s="50" t="s">
        <v>17</v>
      </c>
      <c r="N68" s="51" t="s">
        <v>13</v>
      </c>
      <c r="O68" s="52">
        <v>65</v>
      </c>
      <c r="P68" s="52" t="s">
        <v>18</v>
      </c>
      <c r="Q68" s="56" t="s">
        <v>15</v>
      </c>
      <c r="R68" s="60">
        <f t="shared" si="7"/>
        <v>16.489999999999998</v>
      </c>
      <c r="S68" s="60">
        <v>16.504448547262811</v>
      </c>
      <c r="T68" s="88">
        <v>7.5340589457731824E-2</v>
      </c>
      <c r="U68" s="56" t="s">
        <v>76</v>
      </c>
      <c r="V68" s="87">
        <f t="shared" si="14"/>
        <v>-1.4448547262812639E-2</v>
      </c>
      <c r="W68" s="79">
        <v>-0.19177640322178097</v>
      </c>
    </row>
    <row r="69" spans="1:23" x14ac:dyDescent="0.25">
      <c r="A69" s="89" t="s">
        <v>25</v>
      </c>
      <c r="B69" s="90" t="s">
        <v>13</v>
      </c>
      <c r="C69" s="91">
        <v>66</v>
      </c>
      <c r="D69" s="91" t="s">
        <v>14</v>
      </c>
      <c r="E69" s="59" t="s">
        <v>15</v>
      </c>
      <c r="F69" s="59">
        <v>3.51</v>
      </c>
      <c r="G69" s="60">
        <v>3.3430998938967571</v>
      </c>
      <c r="H69" s="60">
        <f t="shared" ref="H69:H70" si="15">0.075*G69</f>
        <v>0.25073249204225678</v>
      </c>
      <c r="I69" s="76">
        <v>4</v>
      </c>
      <c r="J69" s="76">
        <f t="shared" si="12"/>
        <v>4.9923756812633533</v>
      </c>
      <c r="K69" s="79">
        <f t="shared" si="11"/>
        <v>0.66565009083511384</v>
      </c>
      <c r="M69" s="89" t="s">
        <v>25</v>
      </c>
      <c r="N69" s="90" t="s">
        <v>13</v>
      </c>
      <c r="O69" s="91">
        <v>66</v>
      </c>
      <c r="P69" s="91" t="s">
        <v>14</v>
      </c>
      <c r="Q69" s="59" t="s">
        <v>15</v>
      </c>
      <c r="R69" s="60">
        <f t="shared" si="7"/>
        <v>3.51</v>
      </c>
      <c r="S69" s="74">
        <v>3.3860000000000001</v>
      </c>
      <c r="T69" s="88">
        <v>9.8360000000000003E-2</v>
      </c>
      <c r="U69" s="92">
        <v>1</v>
      </c>
      <c r="V69" s="86">
        <v>4</v>
      </c>
      <c r="W69" s="82">
        <v>1.26</v>
      </c>
    </row>
    <row r="70" spans="1:23" ht="15.75" thickBot="1" x14ac:dyDescent="0.3">
      <c r="A70" s="93" t="s">
        <v>20</v>
      </c>
      <c r="B70" s="94" t="s">
        <v>13</v>
      </c>
      <c r="C70" s="95">
        <v>66</v>
      </c>
      <c r="D70" s="95" t="s">
        <v>14</v>
      </c>
      <c r="E70" s="96" t="s">
        <v>15</v>
      </c>
      <c r="F70" s="96">
        <v>3.5</v>
      </c>
      <c r="G70" s="97">
        <v>3.3430998938967562</v>
      </c>
      <c r="H70" s="97">
        <f t="shared" si="15"/>
        <v>0.25073249204225673</v>
      </c>
      <c r="I70" s="98">
        <v>4</v>
      </c>
      <c r="J70" s="98">
        <f t="shared" si="12"/>
        <v>4.693252103823891</v>
      </c>
      <c r="K70" s="99">
        <f t="shared" si="11"/>
        <v>0.62576694717651882</v>
      </c>
      <c r="M70" s="93" t="s">
        <v>20</v>
      </c>
      <c r="N70" s="94" t="s">
        <v>13</v>
      </c>
      <c r="O70" s="95">
        <v>66</v>
      </c>
      <c r="P70" s="95" t="s">
        <v>14</v>
      </c>
      <c r="Q70" s="96" t="s">
        <v>15</v>
      </c>
      <c r="R70" s="97">
        <f t="shared" si="7"/>
        <v>3.5</v>
      </c>
      <c r="S70" s="100">
        <v>3.3959999999999999</v>
      </c>
      <c r="T70" s="97" t="s">
        <v>135</v>
      </c>
      <c r="U70" s="101">
        <v>1</v>
      </c>
      <c r="V70" s="102">
        <v>3</v>
      </c>
      <c r="W70" s="103">
        <v>0.88</v>
      </c>
    </row>
  </sheetData>
  <sheetProtection algorithmName="SHA-512" hashValue="qFXES6M0taAPLwHDIO92uEQoQp5TYYmFWDmfLEGgAKwWSu5LWIFpePP9QJsC7opWgEdKaxL7vAPgsrMvesYUOw==" saltValue="hNHpEMDD17xunAQHKsMm8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70"/>
  <sheetViews>
    <sheetView topLeftCell="A29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225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93.93</v>
      </c>
      <c r="G14" s="67">
        <v>96.864786001924685</v>
      </c>
      <c r="H14" s="67">
        <f>G14*0.04</f>
        <v>3.8745914400769874</v>
      </c>
      <c r="I14" s="65"/>
      <c r="J14" s="68">
        <f>((F14-G14)/G14)*100</f>
        <v>-3.0297759619954814</v>
      </c>
      <c r="K14" s="69">
        <f>(F14-G14)/(G14*0.04)</f>
        <v>-0.75744399049887035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136.65</v>
      </c>
      <c r="G15" s="67">
        <v>136.4</v>
      </c>
      <c r="H15" s="67">
        <f>1</f>
        <v>1</v>
      </c>
      <c r="I15" s="65"/>
      <c r="J15" s="72">
        <f>F15-G15</f>
        <v>0.25</v>
      </c>
      <c r="K15" s="69">
        <f>(F15-G15)/1</f>
        <v>0.25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5.4</v>
      </c>
      <c r="G16" s="67">
        <v>5.2930690737237036</v>
      </c>
      <c r="H16" s="67">
        <f>((12.5-0.53*G16)/200)*G16</f>
        <v>0.25657287952682417</v>
      </c>
      <c r="I16" s="65"/>
      <c r="J16" s="68">
        <f t="shared" ref="J16:J30" si="0">((F16-G16)/G16)*100</f>
        <v>2.020206515103538</v>
      </c>
      <c r="K16" s="69">
        <f>(F16-G16)/((12.5-0.53*G16)/2/100*G16)</f>
        <v>0.41676628673108584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>
        <v>5.23</v>
      </c>
      <c r="G17" s="67">
        <v>5.23063874521723</v>
      </c>
      <c r="H17" s="67">
        <f>((12.5-0.53*G17)/200)*G17</f>
        <v>0.25441203011621255</v>
      </c>
      <c r="I17" s="65"/>
      <c r="J17" s="68">
        <f t="shared" si="0"/>
        <v>-1.2211610251495048E-2</v>
      </c>
      <c r="K17" s="69">
        <f t="shared" ref="K17:K20" si="1">(F17-G17)/((12.5-0.53*G17)/2/100*G17)</f>
        <v>-2.5106722230778459E-3</v>
      </c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/>
      <c r="G18" s="67"/>
      <c r="H18" s="67"/>
      <c r="I18" s="65"/>
      <c r="J18" s="68"/>
      <c r="K18" s="73"/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14.01</v>
      </c>
      <c r="G19" s="67">
        <v>13.631011588786562</v>
      </c>
      <c r="H19" s="67">
        <f>((12.5-0.53*G19)/200)*G19</f>
        <v>0.3595563604250312</v>
      </c>
      <c r="I19" s="65"/>
      <c r="J19" s="68">
        <f t="shared" si="0"/>
        <v>2.7803395862799332</v>
      </c>
      <c r="K19" s="69">
        <f t="shared" si="1"/>
        <v>1.0540445196559345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>
        <v>13.71</v>
      </c>
      <c r="G20" s="67">
        <v>13.627261818983387</v>
      </c>
      <c r="H20" s="67">
        <f>((12.5-0.53*G20)/200)*G20</f>
        <v>0.35959286227618725</v>
      </c>
      <c r="I20" s="65"/>
      <c r="J20" s="68">
        <f t="shared" si="0"/>
        <v>0.60715191441729055</v>
      </c>
      <c r="K20" s="69">
        <f t="shared" si="1"/>
        <v>0.23008849645371052</v>
      </c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/>
      <c r="G21" s="67"/>
      <c r="H21" s="67"/>
      <c r="I21" s="65"/>
      <c r="J21" s="68"/>
      <c r="K21" s="73"/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>
        <v>8.89</v>
      </c>
      <c r="G22" s="67">
        <v>9.1247028202011933</v>
      </c>
      <c r="H22" s="67">
        <f>G22*0.075</f>
        <v>0.68435271151508947</v>
      </c>
      <c r="I22" s="65"/>
      <c r="J22" s="68">
        <f t="shared" si="0"/>
        <v>-2.5721694703479412</v>
      </c>
      <c r="K22" s="69">
        <f>(F22-G22)/(G22*0.075)</f>
        <v>-0.34295592937972552</v>
      </c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>
        <v>5.9</v>
      </c>
      <c r="G23" s="74">
        <v>5.810019179194474</v>
      </c>
      <c r="H23" s="60">
        <f t="shared" ref="H23:H25" si="2">G23*0.075</f>
        <v>0.43575143843958553</v>
      </c>
      <c r="I23" s="56"/>
      <c r="J23" s="75">
        <f t="shared" si="0"/>
        <v>1.5487181372437691</v>
      </c>
      <c r="K23" s="69">
        <f>(F23-G23)/(G23*0.075)</f>
        <v>0.20649575163250256</v>
      </c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>
        <v>12.5</v>
      </c>
      <c r="G24" s="74">
        <v>12.314130439126941</v>
      </c>
      <c r="H24" s="60">
        <f t="shared" si="2"/>
        <v>0.92355978293452057</v>
      </c>
      <c r="I24" s="76"/>
      <c r="J24" s="75">
        <f t="shared" si="0"/>
        <v>1.5094006173791712</v>
      </c>
      <c r="K24" s="69">
        <f t="shared" ref="K24:K25" si="3">(F24-G24)/(G24*0.075)</f>
        <v>0.20125341565055618</v>
      </c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>
        <v>19</v>
      </c>
      <c r="G25" s="74">
        <v>18.854607232864371</v>
      </c>
      <c r="H25" s="60">
        <f t="shared" si="2"/>
        <v>1.4140955424648278</v>
      </c>
      <c r="I25" s="76"/>
      <c r="J25" s="75">
        <f t="shared" si="0"/>
        <v>0.7711259393523896</v>
      </c>
      <c r="K25" s="69">
        <f t="shared" si="3"/>
        <v>0.10281679191365195</v>
      </c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 t="s">
        <v>79</v>
      </c>
      <c r="G26" s="60">
        <v>0</v>
      </c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 t="s">
        <v>79</v>
      </c>
      <c r="G27" s="60">
        <v>0</v>
      </c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49</v>
      </c>
      <c r="B28" s="51" t="s">
        <v>44</v>
      </c>
      <c r="C28" s="52">
        <v>20</v>
      </c>
      <c r="D28" s="52" t="s">
        <v>45</v>
      </c>
      <c r="E28" s="56" t="s">
        <v>46</v>
      </c>
      <c r="F28" s="74">
        <v>86.8</v>
      </c>
      <c r="G28" s="60">
        <v>86.833889020821587</v>
      </c>
      <c r="H28" s="60">
        <f>G28*0.05</f>
        <v>4.3416944510410795</v>
      </c>
      <c r="I28" s="76"/>
      <c r="J28" s="75">
        <f t="shared" si="0"/>
        <v>-3.9027413379428326E-2</v>
      </c>
      <c r="K28" s="69">
        <f>(F28-G28)/(G28*0.05)</f>
        <v>-7.8054826758856641E-3</v>
      </c>
      <c r="M28" s="50" t="s">
        <v>49</v>
      </c>
      <c r="N28" s="58" t="s">
        <v>44</v>
      </c>
      <c r="O28" s="56">
        <v>20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48</v>
      </c>
      <c r="B29" s="51" t="s">
        <v>44</v>
      </c>
      <c r="C29" s="52">
        <v>21</v>
      </c>
      <c r="D29" s="52" t="s">
        <v>45</v>
      </c>
      <c r="E29" s="56" t="s">
        <v>46</v>
      </c>
      <c r="F29" s="74">
        <v>113.1</v>
      </c>
      <c r="G29" s="60">
        <v>113.24807712985198</v>
      </c>
      <c r="H29" s="60">
        <f t="shared" ref="H29:H30" si="4">G29*0.05</f>
        <v>5.6624038564925989</v>
      </c>
      <c r="I29" s="76"/>
      <c r="J29" s="75">
        <f t="shared" si="0"/>
        <v>-0.13075465262178057</v>
      </c>
      <c r="K29" s="69">
        <f t="shared" ref="K29:K30" si="5">(F29-G29)/(G29*0.05)</f>
        <v>-2.615093052435611E-2</v>
      </c>
      <c r="M29" s="50" t="s">
        <v>48</v>
      </c>
      <c r="N29" s="58" t="s">
        <v>44</v>
      </c>
      <c r="O29" s="56">
        <v>21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47</v>
      </c>
      <c r="B30" s="51" t="s">
        <v>44</v>
      </c>
      <c r="C30" s="52">
        <v>22</v>
      </c>
      <c r="D30" s="52" t="s">
        <v>45</v>
      </c>
      <c r="E30" s="56" t="s">
        <v>46</v>
      </c>
      <c r="F30" s="74">
        <v>201.5</v>
      </c>
      <c r="G30" s="60">
        <v>200.46897034724392</v>
      </c>
      <c r="H30" s="60">
        <f t="shared" si="4"/>
        <v>10.023448517362198</v>
      </c>
      <c r="I30" s="76"/>
      <c r="J30" s="75">
        <f t="shared" si="0"/>
        <v>0.51430884838195601</v>
      </c>
      <c r="K30" s="69">
        <f t="shared" si="5"/>
        <v>0.1028617696763912</v>
      </c>
      <c r="M30" s="50" t="s">
        <v>47</v>
      </c>
      <c r="N30" s="58" t="s">
        <v>44</v>
      </c>
      <c r="O30" s="56">
        <v>22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74</v>
      </c>
      <c r="B31" s="51" t="s">
        <v>44</v>
      </c>
      <c r="C31" s="52">
        <v>23</v>
      </c>
      <c r="D31" s="52" t="s">
        <v>45</v>
      </c>
      <c r="E31" s="56" t="s">
        <v>46</v>
      </c>
      <c r="F31" s="74" t="s">
        <v>79</v>
      </c>
      <c r="G31" s="60">
        <v>0</v>
      </c>
      <c r="H31" s="60"/>
      <c r="I31" s="76"/>
      <c r="J31" s="75"/>
      <c r="K31" s="69"/>
      <c r="M31" s="50" t="s">
        <v>74</v>
      </c>
      <c r="N31" s="58" t="s">
        <v>44</v>
      </c>
      <c r="O31" s="56">
        <v>23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x14ac:dyDescent="0.25">
      <c r="A32" s="50" t="s">
        <v>75</v>
      </c>
      <c r="B32" s="51" t="s">
        <v>44</v>
      </c>
      <c r="C32" s="52">
        <v>24</v>
      </c>
      <c r="D32" s="52" t="s">
        <v>45</v>
      </c>
      <c r="E32" s="56" t="s">
        <v>46</v>
      </c>
      <c r="F32" s="74" t="s">
        <v>79</v>
      </c>
      <c r="G32" s="60">
        <v>0</v>
      </c>
      <c r="H32" s="60"/>
      <c r="I32" s="76"/>
      <c r="J32" s="75"/>
      <c r="K32" s="69"/>
      <c r="M32" s="50" t="s">
        <v>75</v>
      </c>
      <c r="N32" s="58" t="s">
        <v>44</v>
      </c>
      <c r="O32" s="56">
        <v>24</v>
      </c>
      <c r="P32" s="52" t="s">
        <v>45</v>
      </c>
      <c r="Q32" s="56" t="s">
        <v>46</v>
      </c>
      <c r="R32" s="60"/>
      <c r="S32" s="60"/>
      <c r="T32" s="56"/>
      <c r="U32" s="56"/>
      <c r="V32" s="75"/>
      <c r="W32" s="61"/>
    </row>
    <row r="33" spans="1:23" x14ac:dyDescent="0.25">
      <c r="A33" s="62" t="s">
        <v>43</v>
      </c>
      <c r="B33" s="63" t="s">
        <v>13</v>
      </c>
      <c r="C33" s="64">
        <v>30</v>
      </c>
      <c r="D33" s="64" t="s">
        <v>30</v>
      </c>
      <c r="E33" s="65" t="s">
        <v>31</v>
      </c>
      <c r="F33" s="77">
        <v>47.2</v>
      </c>
      <c r="G33" s="67">
        <v>46.100202357211316</v>
      </c>
      <c r="H33" s="67">
        <f>0.075*G33</f>
        <v>3.4575151767908485</v>
      </c>
      <c r="I33" s="78">
        <v>4</v>
      </c>
      <c r="J33" s="78">
        <f>((F33-G33)/G33)*100</f>
        <v>2.3856677119697043</v>
      </c>
      <c r="K33" s="79">
        <f>(F33-G33)/H33</f>
        <v>0.31808902826262725</v>
      </c>
      <c r="M33" s="62" t="s">
        <v>43</v>
      </c>
      <c r="N33" s="80" t="s">
        <v>13</v>
      </c>
      <c r="O33" s="65">
        <v>30</v>
      </c>
      <c r="P33" s="64" t="s">
        <v>30</v>
      </c>
      <c r="Q33" s="65" t="s">
        <v>31</v>
      </c>
      <c r="R33" s="66">
        <f t="shared" ref="R33:R70" si="6">F33</f>
        <v>47.2</v>
      </c>
      <c r="S33" s="67" t="s">
        <v>99</v>
      </c>
      <c r="T33" s="67" t="s">
        <v>100</v>
      </c>
      <c r="U33" s="65">
        <v>1</v>
      </c>
      <c r="V33" s="78">
        <v>-1</v>
      </c>
      <c r="W33" s="82">
        <v>-0.26</v>
      </c>
    </row>
    <row r="34" spans="1:23" x14ac:dyDescent="0.25">
      <c r="A34" s="62" t="s">
        <v>42</v>
      </c>
      <c r="B34" s="63" t="s">
        <v>13</v>
      </c>
      <c r="C34" s="64">
        <v>31</v>
      </c>
      <c r="D34" s="64" t="s">
        <v>30</v>
      </c>
      <c r="E34" s="65" t="s">
        <v>31</v>
      </c>
      <c r="F34" s="77">
        <v>63.2</v>
      </c>
      <c r="G34" s="67">
        <v>62.172595793426893</v>
      </c>
      <c r="H34" s="67">
        <f t="shared" ref="H34:H59" si="7">0.075*G34</f>
        <v>4.6629446845070168</v>
      </c>
      <c r="I34" s="78">
        <v>4</v>
      </c>
      <c r="J34" s="78">
        <f t="shared" ref="J34:J35" si="8">((F34-G34)/G34)*100</f>
        <v>1.6525033151048363</v>
      </c>
      <c r="K34" s="79">
        <f t="shared" ref="K34:K35" si="9">(F34-G34)/H34</f>
        <v>0.22033377534731152</v>
      </c>
      <c r="M34" s="62" t="s">
        <v>42</v>
      </c>
      <c r="N34" s="80" t="s">
        <v>13</v>
      </c>
      <c r="O34" s="65">
        <v>31</v>
      </c>
      <c r="P34" s="64" t="s">
        <v>30</v>
      </c>
      <c r="Q34" s="65" t="s">
        <v>31</v>
      </c>
      <c r="R34" s="66">
        <f t="shared" si="6"/>
        <v>63.2</v>
      </c>
      <c r="S34" s="67" t="s">
        <v>101</v>
      </c>
      <c r="T34" s="67" t="s">
        <v>102</v>
      </c>
      <c r="U34" s="65">
        <v>1</v>
      </c>
      <c r="V34" s="83">
        <v>0</v>
      </c>
      <c r="W34" s="82">
        <v>-0.1</v>
      </c>
    </row>
    <row r="35" spans="1:23" x14ac:dyDescent="0.25">
      <c r="A35" s="62" t="s">
        <v>41</v>
      </c>
      <c r="B35" s="63" t="s">
        <v>13</v>
      </c>
      <c r="C35" s="64">
        <v>32</v>
      </c>
      <c r="D35" s="64" t="s">
        <v>30</v>
      </c>
      <c r="E35" s="65" t="s">
        <v>31</v>
      </c>
      <c r="F35" s="84">
        <v>84.4</v>
      </c>
      <c r="G35" s="67">
        <v>84.056310582884961</v>
      </c>
      <c r="H35" s="67">
        <f t="shared" si="7"/>
        <v>6.3042232937163716</v>
      </c>
      <c r="I35" s="78">
        <v>4</v>
      </c>
      <c r="J35" s="78">
        <f t="shared" si="8"/>
        <v>0.40887996954868033</v>
      </c>
      <c r="K35" s="79">
        <f t="shared" si="9"/>
        <v>5.4517329273157382E-2</v>
      </c>
      <c r="M35" s="62" t="s">
        <v>41</v>
      </c>
      <c r="N35" s="80" t="s">
        <v>13</v>
      </c>
      <c r="O35" s="65">
        <v>32</v>
      </c>
      <c r="P35" s="64" t="s">
        <v>30</v>
      </c>
      <c r="Q35" s="65" t="s">
        <v>31</v>
      </c>
      <c r="R35" s="66">
        <f t="shared" si="6"/>
        <v>84.4</v>
      </c>
      <c r="S35" s="67" t="s">
        <v>103</v>
      </c>
      <c r="T35" s="67" t="s">
        <v>104</v>
      </c>
      <c r="U35" s="65">
        <v>1</v>
      </c>
      <c r="V35" s="83">
        <v>-2</v>
      </c>
      <c r="W35" s="82">
        <v>-0.67</v>
      </c>
    </row>
    <row r="36" spans="1:23" x14ac:dyDescent="0.25">
      <c r="A36" s="62" t="s">
        <v>40</v>
      </c>
      <c r="B36" s="63" t="s">
        <v>13</v>
      </c>
      <c r="C36" s="64">
        <v>33</v>
      </c>
      <c r="D36" s="64" t="s">
        <v>30</v>
      </c>
      <c r="E36" s="65" t="s">
        <v>31</v>
      </c>
      <c r="F36" s="77">
        <v>6</v>
      </c>
      <c r="G36" s="67">
        <v>9.590381658567896</v>
      </c>
      <c r="H36" s="67">
        <f t="shared" si="7"/>
        <v>0.71927862439259216</v>
      </c>
      <c r="I36" s="78"/>
      <c r="J36" s="78"/>
      <c r="K36" s="73"/>
      <c r="M36" s="62" t="s">
        <v>40</v>
      </c>
      <c r="N36" s="80" t="s">
        <v>13</v>
      </c>
      <c r="O36" s="65">
        <v>33</v>
      </c>
      <c r="P36" s="64" t="s">
        <v>30</v>
      </c>
      <c r="Q36" s="65" t="s">
        <v>31</v>
      </c>
      <c r="R36" s="66">
        <f t="shared" si="6"/>
        <v>6</v>
      </c>
      <c r="S36" s="67"/>
      <c r="T36" s="67"/>
      <c r="U36" s="65"/>
      <c r="V36" s="78"/>
      <c r="W36" s="73"/>
    </row>
    <row r="37" spans="1:23" x14ac:dyDescent="0.25">
      <c r="A37" s="62" t="s">
        <v>39</v>
      </c>
      <c r="B37" s="63" t="s">
        <v>13</v>
      </c>
      <c r="C37" s="64">
        <v>34</v>
      </c>
      <c r="D37" s="64" t="s">
        <v>30</v>
      </c>
      <c r="E37" s="65" t="s">
        <v>31</v>
      </c>
      <c r="F37" s="77">
        <v>7.2</v>
      </c>
      <c r="G37" s="67">
        <v>8.3993315730561271</v>
      </c>
      <c r="H37" s="67">
        <f t="shared" si="7"/>
        <v>0.62994986797920949</v>
      </c>
      <c r="I37" s="78"/>
      <c r="J37" s="78"/>
      <c r="K37" s="73"/>
      <c r="M37" s="62" t="s">
        <v>39</v>
      </c>
      <c r="N37" s="80" t="s">
        <v>13</v>
      </c>
      <c r="O37" s="65">
        <v>34</v>
      </c>
      <c r="P37" s="64" t="s">
        <v>30</v>
      </c>
      <c r="Q37" s="65" t="s">
        <v>31</v>
      </c>
      <c r="R37" s="66">
        <f t="shared" si="6"/>
        <v>7.2</v>
      </c>
      <c r="S37" s="67"/>
      <c r="T37" s="67"/>
      <c r="U37" s="65"/>
      <c r="V37" s="78"/>
      <c r="W37" s="73"/>
    </row>
    <row r="38" spans="1:23" x14ac:dyDescent="0.25">
      <c r="A38" s="62" t="s">
        <v>38</v>
      </c>
      <c r="B38" s="63" t="s">
        <v>13</v>
      </c>
      <c r="C38" s="64">
        <v>35</v>
      </c>
      <c r="D38" s="64" t="s">
        <v>30</v>
      </c>
      <c r="E38" s="65" t="s">
        <v>31</v>
      </c>
      <c r="F38" s="77">
        <v>8.4</v>
      </c>
      <c r="G38" s="67">
        <v>11.646206484472922</v>
      </c>
      <c r="H38" s="67">
        <f t="shared" si="7"/>
        <v>0.87346548633546905</v>
      </c>
      <c r="I38" s="78"/>
      <c r="J38" s="78"/>
      <c r="K38" s="73"/>
      <c r="M38" s="62" t="s">
        <v>38</v>
      </c>
      <c r="N38" s="80" t="s">
        <v>13</v>
      </c>
      <c r="O38" s="65">
        <v>35</v>
      </c>
      <c r="P38" s="64" t="s">
        <v>30</v>
      </c>
      <c r="Q38" s="65" t="s">
        <v>31</v>
      </c>
      <c r="R38" s="66">
        <f t="shared" si="6"/>
        <v>8.4</v>
      </c>
      <c r="S38" s="67"/>
      <c r="T38" s="67"/>
      <c r="U38" s="65"/>
      <c r="V38" s="78"/>
      <c r="W38" s="73"/>
    </row>
    <row r="39" spans="1:23" x14ac:dyDescent="0.25">
      <c r="A39" s="62" t="s">
        <v>37</v>
      </c>
      <c r="B39" s="63" t="s">
        <v>13</v>
      </c>
      <c r="C39" s="64">
        <v>36</v>
      </c>
      <c r="D39" s="64" t="s">
        <v>30</v>
      </c>
      <c r="E39" s="65" t="s">
        <v>31</v>
      </c>
      <c r="F39" s="77">
        <v>24.8</v>
      </c>
      <c r="G39" s="67">
        <v>34.990773073570018</v>
      </c>
      <c r="H39" s="67">
        <f t="shared" si="7"/>
        <v>2.6243079805177514</v>
      </c>
      <c r="I39" s="78"/>
      <c r="J39" s="78"/>
      <c r="K39" s="73"/>
      <c r="M39" s="62" t="s">
        <v>37</v>
      </c>
      <c r="N39" s="80" t="s">
        <v>13</v>
      </c>
      <c r="O39" s="65">
        <v>36</v>
      </c>
      <c r="P39" s="64" t="s">
        <v>30</v>
      </c>
      <c r="Q39" s="65" t="s">
        <v>31</v>
      </c>
      <c r="R39" s="66">
        <f t="shared" si="6"/>
        <v>24.8</v>
      </c>
      <c r="S39" s="67"/>
      <c r="T39" s="67"/>
      <c r="U39" s="65"/>
      <c r="V39" s="78"/>
      <c r="W39" s="73"/>
    </row>
    <row r="40" spans="1:23" x14ac:dyDescent="0.25">
      <c r="A40" s="62" t="s">
        <v>36</v>
      </c>
      <c r="B40" s="63" t="s">
        <v>13</v>
      </c>
      <c r="C40" s="64">
        <v>37</v>
      </c>
      <c r="D40" s="64" t="s">
        <v>30</v>
      </c>
      <c r="E40" s="65" t="s">
        <v>31</v>
      </c>
      <c r="F40" s="77">
        <v>31.6</v>
      </c>
      <c r="G40" s="67">
        <v>45.177729379363036</v>
      </c>
      <c r="H40" s="67">
        <f t="shared" si="7"/>
        <v>3.3883297034522277</v>
      </c>
      <c r="I40" s="78"/>
      <c r="J40" s="78"/>
      <c r="K40" s="73"/>
      <c r="M40" s="62" t="s">
        <v>36</v>
      </c>
      <c r="N40" s="80" t="s">
        <v>13</v>
      </c>
      <c r="O40" s="65">
        <v>37</v>
      </c>
      <c r="P40" s="64" t="s">
        <v>30</v>
      </c>
      <c r="Q40" s="65" t="s">
        <v>31</v>
      </c>
      <c r="R40" s="66">
        <f t="shared" si="6"/>
        <v>31.6</v>
      </c>
      <c r="S40" s="67"/>
      <c r="T40" s="67"/>
      <c r="U40" s="65"/>
      <c r="V40" s="78"/>
      <c r="W40" s="73"/>
    </row>
    <row r="41" spans="1:23" x14ac:dyDescent="0.25">
      <c r="A41" s="62" t="s">
        <v>35</v>
      </c>
      <c r="B41" s="63" t="s">
        <v>13</v>
      </c>
      <c r="C41" s="64">
        <v>38</v>
      </c>
      <c r="D41" s="64" t="s">
        <v>30</v>
      </c>
      <c r="E41" s="65" t="s">
        <v>31</v>
      </c>
      <c r="F41" s="77">
        <v>38</v>
      </c>
      <c r="G41" s="67">
        <v>54.619157428201852</v>
      </c>
      <c r="H41" s="67">
        <f t="shared" si="7"/>
        <v>4.0964368071151389</v>
      </c>
      <c r="I41" s="78"/>
      <c r="J41" s="78"/>
      <c r="K41" s="73"/>
      <c r="M41" s="62" t="s">
        <v>35</v>
      </c>
      <c r="N41" s="80" t="s">
        <v>13</v>
      </c>
      <c r="O41" s="65">
        <v>38</v>
      </c>
      <c r="P41" s="64" t="s">
        <v>30</v>
      </c>
      <c r="Q41" s="65" t="s">
        <v>31</v>
      </c>
      <c r="R41" s="66">
        <f t="shared" si="6"/>
        <v>38</v>
      </c>
      <c r="S41" s="67"/>
      <c r="T41" s="67"/>
      <c r="U41" s="65"/>
      <c r="V41" s="78"/>
      <c r="W41" s="73"/>
    </row>
    <row r="42" spans="1:23" x14ac:dyDescent="0.25">
      <c r="A42" s="62" t="s">
        <v>34</v>
      </c>
      <c r="B42" s="63" t="s">
        <v>13</v>
      </c>
      <c r="C42" s="64">
        <v>39</v>
      </c>
      <c r="D42" s="64" t="s">
        <v>30</v>
      </c>
      <c r="E42" s="65" t="s">
        <v>31</v>
      </c>
      <c r="F42" s="77">
        <v>116.5</v>
      </c>
      <c r="G42" s="67">
        <v>124.39464245682623</v>
      </c>
      <c r="H42" s="67">
        <f t="shared" si="7"/>
        <v>9.3295981842619664</v>
      </c>
      <c r="I42" s="78"/>
      <c r="J42" s="78"/>
      <c r="K42" s="73"/>
      <c r="M42" s="62" t="s">
        <v>34</v>
      </c>
      <c r="N42" s="80" t="s">
        <v>13</v>
      </c>
      <c r="O42" s="65">
        <v>39</v>
      </c>
      <c r="P42" s="64" t="s">
        <v>30</v>
      </c>
      <c r="Q42" s="65" t="s">
        <v>31</v>
      </c>
      <c r="R42" s="66">
        <f t="shared" si="6"/>
        <v>116.5</v>
      </c>
      <c r="S42" s="67"/>
      <c r="T42" s="67"/>
      <c r="U42" s="65"/>
      <c r="V42" s="78"/>
      <c r="W42" s="73"/>
    </row>
    <row r="43" spans="1:23" x14ac:dyDescent="0.25">
      <c r="A43" s="62" t="s">
        <v>33</v>
      </c>
      <c r="B43" s="63" t="s">
        <v>13</v>
      </c>
      <c r="C43" s="64">
        <v>40</v>
      </c>
      <c r="D43" s="64" t="s">
        <v>30</v>
      </c>
      <c r="E43" s="65" t="s">
        <v>31</v>
      </c>
      <c r="F43" s="77">
        <v>101.3</v>
      </c>
      <c r="G43" s="67">
        <v>108.24893491526376</v>
      </c>
      <c r="H43" s="67">
        <f t="shared" si="7"/>
        <v>8.1186701186447809</v>
      </c>
      <c r="I43" s="78"/>
      <c r="J43" s="78"/>
      <c r="K43" s="73"/>
      <c r="M43" s="62" t="s">
        <v>33</v>
      </c>
      <c r="N43" s="80" t="s">
        <v>13</v>
      </c>
      <c r="O43" s="65">
        <v>40</v>
      </c>
      <c r="P43" s="64" t="s">
        <v>30</v>
      </c>
      <c r="Q43" s="65" t="s">
        <v>31</v>
      </c>
      <c r="R43" s="66">
        <f t="shared" si="6"/>
        <v>101.3</v>
      </c>
      <c r="S43" s="67"/>
      <c r="T43" s="67"/>
      <c r="U43" s="65"/>
      <c r="V43" s="78"/>
      <c r="W43" s="73"/>
    </row>
    <row r="44" spans="1:23" x14ac:dyDescent="0.25">
      <c r="A44" s="62" t="s">
        <v>32</v>
      </c>
      <c r="B44" s="63" t="s">
        <v>13</v>
      </c>
      <c r="C44" s="64">
        <v>41</v>
      </c>
      <c r="D44" s="64" t="s">
        <v>30</v>
      </c>
      <c r="E44" s="65" t="s">
        <v>31</v>
      </c>
      <c r="F44" s="77">
        <v>77.599999999999994</v>
      </c>
      <c r="G44" s="67">
        <v>86.05651691781199</v>
      </c>
      <c r="H44" s="67">
        <f t="shared" si="7"/>
        <v>6.4542387688358991</v>
      </c>
      <c r="I44" s="78"/>
      <c r="J44" s="78"/>
      <c r="K44" s="73"/>
      <c r="M44" s="62" t="s">
        <v>32</v>
      </c>
      <c r="N44" s="80" t="s">
        <v>13</v>
      </c>
      <c r="O44" s="65">
        <v>41</v>
      </c>
      <c r="P44" s="64" t="s">
        <v>30</v>
      </c>
      <c r="Q44" s="65" t="s">
        <v>31</v>
      </c>
      <c r="R44" s="66">
        <f t="shared" si="6"/>
        <v>77.599999999999994</v>
      </c>
      <c r="S44" s="67"/>
      <c r="T44" s="67"/>
      <c r="U44" s="65"/>
      <c r="V44" s="78"/>
      <c r="W44" s="73"/>
    </row>
    <row r="45" spans="1:23" x14ac:dyDescent="0.25">
      <c r="A45" s="62" t="s">
        <v>29</v>
      </c>
      <c r="B45" s="63" t="s">
        <v>13</v>
      </c>
      <c r="C45" s="64">
        <v>42</v>
      </c>
      <c r="D45" s="64" t="s">
        <v>30</v>
      </c>
      <c r="E45" s="65" t="s">
        <v>31</v>
      </c>
      <c r="F45" s="77">
        <v>47.2</v>
      </c>
      <c r="G45" s="67">
        <v>46.100202357211316</v>
      </c>
      <c r="H45" s="67">
        <f t="shared" si="7"/>
        <v>3.4575151767908485</v>
      </c>
      <c r="I45" s="78">
        <v>4</v>
      </c>
      <c r="J45" s="78">
        <f>((F45-G45)/G45)*100</f>
        <v>2.3856677119697043</v>
      </c>
      <c r="K45" s="79">
        <f>(F45-G45)/H45</f>
        <v>0.31808902826262725</v>
      </c>
      <c r="M45" s="62" t="s">
        <v>29</v>
      </c>
      <c r="N45" s="80" t="s">
        <v>13</v>
      </c>
      <c r="O45" s="65">
        <v>42</v>
      </c>
      <c r="P45" s="64" t="s">
        <v>30</v>
      </c>
      <c r="Q45" s="65" t="s">
        <v>31</v>
      </c>
      <c r="R45" s="66">
        <f t="shared" si="6"/>
        <v>47.2</v>
      </c>
      <c r="S45" s="67" t="s">
        <v>105</v>
      </c>
      <c r="T45" s="67" t="s">
        <v>106</v>
      </c>
      <c r="U45" s="65">
        <v>1</v>
      </c>
      <c r="V45" s="78">
        <v>-1</v>
      </c>
      <c r="W45" s="82">
        <v>-0.31</v>
      </c>
    </row>
    <row r="46" spans="1:23" x14ac:dyDescent="0.25">
      <c r="A46" s="50" t="s">
        <v>25</v>
      </c>
      <c r="B46" s="51" t="s">
        <v>13</v>
      </c>
      <c r="C46" s="52">
        <v>43</v>
      </c>
      <c r="D46" s="52" t="s">
        <v>28</v>
      </c>
      <c r="E46" s="56" t="s">
        <v>24</v>
      </c>
      <c r="F46" s="59">
        <v>66</v>
      </c>
      <c r="G46" s="60">
        <v>66.517045716658217</v>
      </c>
      <c r="H46" s="60">
        <f t="shared" si="7"/>
        <v>4.9887784287493657</v>
      </c>
      <c r="I46" s="76">
        <v>4</v>
      </c>
      <c r="J46" s="76">
        <f>((F46-G46)/G46)*100</f>
        <v>-0.7773131098766316</v>
      </c>
      <c r="K46" s="79">
        <f t="shared" ref="K46:K70" si="10">(F46-G46)/H46</f>
        <v>-0.10364174798355089</v>
      </c>
      <c r="M46" s="50" t="s">
        <v>25</v>
      </c>
      <c r="N46" s="51" t="s">
        <v>13</v>
      </c>
      <c r="O46" s="52">
        <v>43</v>
      </c>
      <c r="P46" s="52" t="s">
        <v>28</v>
      </c>
      <c r="Q46" s="56" t="s">
        <v>24</v>
      </c>
      <c r="R46" s="60">
        <f t="shared" si="6"/>
        <v>66</v>
      </c>
      <c r="S46" s="60" t="s">
        <v>107</v>
      </c>
      <c r="T46" s="60" t="s">
        <v>108</v>
      </c>
      <c r="U46" s="56">
        <v>1</v>
      </c>
      <c r="V46" s="86">
        <v>-1</v>
      </c>
      <c r="W46" s="82">
        <v>-0.26</v>
      </c>
    </row>
    <row r="47" spans="1:23" x14ac:dyDescent="0.25">
      <c r="A47" s="50" t="s">
        <v>20</v>
      </c>
      <c r="B47" s="51" t="s">
        <v>13</v>
      </c>
      <c r="C47" s="52">
        <v>44</v>
      </c>
      <c r="D47" s="52" t="s">
        <v>28</v>
      </c>
      <c r="E47" s="56" t="s">
        <v>24</v>
      </c>
      <c r="F47" s="59">
        <v>65.8</v>
      </c>
      <c r="G47" s="60">
        <v>66.517045716658203</v>
      </c>
      <c r="H47" s="60">
        <f t="shared" si="7"/>
        <v>4.9887784287493648</v>
      </c>
      <c r="I47" s="76">
        <v>4</v>
      </c>
      <c r="J47" s="76">
        <f t="shared" ref="J47:J70" si="11">((F47-G47)/G47)*100</f>
        <v>-1.0779879186345642</v>
      </c>
      <c r="K47" s="79">
        <f t="shared" si="10"/>
        <v>-0.14373172248460858</v>
      </c>
      <c r="M47" s="50" t="s">
        <v>20</v>
      </c>
      <c r="N47" s="51" t="s">
        <v>13</v>
      </c>
      <c r="O47" s="52">
        <v>44</v>
      </c>
      <c r="P47" s="52" t="s">
        <v>28</v>
      </c>
      <c r="Q47" s="56" t="s">
        <v>24</v>
      </c>
      <c r="R47" s="60">
        <f t="shared" si="6"/>
        <v>65.8</v>
      </c>
      <c r="S47" s="60" t="s">
        <v>109</v>
      </c>
      <c r="T47" s="60" t="s">
        <v>110</v>
      </c>
      <c r="U47" s="56">
        <v>1</v>
      </c>
      <c r="V47" s="86">
        <v>-1</v>
      </c>
      <c r="W47" s="82">
        <v>-0.33</v>
      </c>
    </row>
    <row r="48" spans="1:23" x14ac:dyDescent="0.25">
      <c r="A48" s="50" t="s">
        <v>17</v>
      </c>
      <c r="B48" s="51" t="s">
        <v>13</v>
      </c>
      <c r="C48" s="52">
        <v>45</v>
      </c>
      <c r="D48" s="52" t="s">
        <v>28</v>
      </c>
      <c r="E48" s="56" t="s">
        <v>24</v>
      </c>
      <c r="F48" s="59">
        <v>108.4</v>
      </c>
      <c r="G48" s="60">
        <v>107.47995764051167</v>
      </c>
      <c r="H48" s="60">
        <f t="shared" si="7"/>
        <v>8.0609968230383746</v>
      </c>
      <c r="I48" s="76">
        <v>4</v>
      </c>
      <c r="J48" s="76">
        <f t="shared" si="11"/>
        <v>0.85601295319226067</v>
      </c>
      <c r="K48" s="79">
        <f t="shared" si="10"/>
        <v>0.11413506042563476</v>
      </c>
      <c r="M48" s="50" t="s">
        <v>17</v>
      </c>
      <c r="N48" s="51" t="s">
        <v>13</v>
      </c>
      <c r="O48" s="52">
        <v>45</v>
      </c>
      <c r="P48" s="52" t="s">
        <v>28</v>
      </c>
      <c r="Q48" s="56" t="s">
        <v>24</v>
      </c>
      <c r="R48" s="60">
        <f t="shared" si="6"/>
        <v>108.4</v>
      </c>
      <c r="S48" s="60" t="s">
        <v>111</v>
      </c>
      <c r="T48" s="60" t="s">
        <v>112</v>
      </c>
      <c r="U48" s="56">
        <v>1</v>
      </c>
      <c r="V48" s="86">
        <v>0</v>
      </c>
      <c r="W48" s="82">
        <v>-0.28999999999999998</v>
      </c>
    </row>
    <row r="49" spans="1:23" x14ac:dyDescent="0.25">
      <c r="A49" s="50" t="s">
        <v>22</v>
      </c>
      <c r="B49" s="51" t="s">
        <v>13</v>
      </c>
      <c r="C49" s="52">
        <v>46</v>
      </c>
      <c r="D49" s="52" t="s">
        <v>26</v>
      </c>
      <c r="E49" s="56" t="s">
        <v>24</v>
      </c>
      <c r="F49" s="59">
        <v>79.099999999999994</v>
      </c>
      <c r="G49" s="60">
        <v>80.073846799559817</v>
      </c>
      <c r="H49" s="60">
        <f t="shared" si="7"/>
        <v>6.0055385099669865</v>
      </c>
      <c r="I49" s="76">
        <v>4</v>
      </c>
      <c r="J49" s="76">
        <f t="shared" si="11"/>
        <v>-1.2161858565350907</v>
      </c>
      <c r="K49" s="79">
        <f t="shared" si="10"/>
        <v>-0.16215811420467874</v>
      </c>
      <c r="M49" s="50" t="s">
        <v>22</v>
      </c>
      <c r="N49" s="51" t="s">
        <v>13</v>
      </c>
      <c r="O49" s="52">
        <v>46</v>
      </c>
      <c r="P49" s="52" t="s">
        <v>26</v>
      </c>
      <c r="Q49" s="56" t="s">
        <v>24</v>
      </c>
      <c r="R49" s="60">
        <f t="shared" si="6"/>
        <v>79.099999999999994</v>
      </c>
      <c r="S49" s="60" t="s">
        <v>113</v>
      </c>
      <c r="T49" s="60" t="s">
        <v>114</v>
      </c>
      <c r="U49" s="56">
        <v>1</v>
      </c>
      <c r="V49" s="86">
        <v>2</v>
      </c>
      <c r="W49" s="82">
        <v>0.35</v>
      </c>
    </row>
    <row r="50" spans="1:23" x14ac:dyDescent="0.25">
      <c r="A50" s="50" t="s">
        <v>16</v>
      </c>
      <c r="B50" s="51" t="s">
        <v>13</v>
      </c>
      <c r="C50" s="52">
        <v>47</v>
      </c>
      <c r="D50" s="52" t="s">
        <v>26</v>
      </c>
      <c r="E50" s="56" t="s">
        <v>24</v>
      </c>
      <c r="F50" s="59">
        <v>70.400000000000006</v>
      </c>
      <c r="G50" s="60">
        <v>68.030851431402255</v>
      </c>
      <c r="H50" s="60">
        <f t="shared" si="7"/>
        <v>5.1023138573551687</v>
      </c>
      <c r="I50" s="76">
        <v>4</v>
      </c>
      <c r="J50" s="76">
        <f t="shared" si="11"/>
        <v>3.482462028255874</v>
      </c>
      <c r="K50" s="79">
        <f t="shared" si="10"/>
        <v>0.46432827043411656</v>
      </c>
      <c r="M50" s="50" t="s">
        <v>16</v>
      </c>
      <c r="N50" s="51" t="s">
        <v>13</v>
      </c>
      <c r="O50" s="52">
        <v>47</v>
      </c>
      <c r="P50" s="52" t="s">
        <v>26</v>
      </c>
      <c r="Q50" s="56" t="s">
        <v>24</v>
      </c>
      <c r="R50" s="60">
        <f t="shared" si="6"/>
        <v>70.400000000000006</v>
      </c>
      <c r="S50" s="60" t="s">
        <v>115</v>
      </c>
      <c r="T50" s="60" t="s">
        <v>116</v>
      </c>
      <c r="U50" s="56">
        <v>1</v>
      </c>
      <c r="V50" s="86">
        <v>3</v>
      </c>
      <c r="W50" s="82">
        <v>0.43</v>
      </c>
    </row>
    <row r="51" spans="1:23" x14ac:dyDescent="0.25">
      <c r="A51" s="50" t="s">
        <v>27</v>
      </c>
      <c r="B51" s="51" t="s">
        <v>13</v>
      </c>
      <c r="C51" s="52">
        <v>48</v>
      </c>
      <c r="D51" s="52" t="s">
        <v>26</v>
      </c>
      <c r="E51" s="56" t="s">
        <v>24</v>
      </c>
      <c r="F51" s="59">
        <v>58.1</v>
      </c>
      <c r="G51" s="60">
        <v>60.124128439580467</v>
      </c>
      <c r="H51" s="60">
        <f t="shared" si="7"/>
        <v>4.5093096329685345</v>
      </c>
      <c r="I51" s="76">
        <v>4</v>
      </c>
      <c r="J51" s="76">
        <f t="shared" si="11"/>
        <v>-3.3665825885767955</v>
      </c>
      <c r="K51" s="79">
        <f t="shared" si="10"/>
        <v>-0.44887767847690613</v>
      </c>
      <c r="M51" s="50" t="s">
        <v>27</v>
      </c>
      <c r="N51" s="51" t="s">
        <v>13</v>
      </c>
      <c r="O51" s="52">
        <v>48</v>
      </c>
      <c r="P51" s="52" t="s">
        <v>26</v>
      </c>
      <c r="Q51" s="56" t="s">
        <v>24</v>
      </c>
      <c r="R51" s="60">
        <f t="shared" si="6"/>
        <v>58.1</v>
      </c>
      <c r="S51" s="60" t="s">
        <v>117</v>
      </c>
      <c r="T51" s="60" t="s">
        <v>118</v>
      </c>
      <c r="U51" s="56">
        <v>1</v>
      </c>
      <c r="V51" s="86">
        <v>0</v>
      </c>
      <c r="W51" s="82">
        <v>0.04</v>
      </c>
    </row>
    <row r="52" spans="1:23" x14ac:dyDescent="0.25">
      <c r="A52" s="50" t="s">
        <v>25</v>
      </c>
      <c r="B52" s="51" t="s">
        <v>13</v>
      </c>
      <c r="C52" s="52">
        <v>49</v>
      </c>
      <c r="D52" s="52" t="s">
        <v>26</v>
      </c>
      <c r="E52" s="56" t="s">
        <v>24</v>
      </c>
      <c r="F52" s="59">
        <v>90.2</v>
      </c>
      <c r="G52" s="60">
        <v>88.384367958138668</v>
      </c>
      <c r="H52" s="60">
        <f t="shared" si="7"/>
        <v>6.6288275968603996</v>
      </c>
      <c r="I52" s="76">
        <v>4</v>
      </c>
      <c r="J52" s="76">
        <f t="shared" si="11"/>
        <v>2.054245658826535</v>
      </c>
      <c r="K52" s="79">
        <f t="shared" si="10"/>
        <v>0.27389942117687138</v>
      </c>
      <c r="M52" s="50" t="s">
        <v>25</v>
      </c>
      <c r="N52" s="51" t="s">
        <v>13</v>
      </c>
      <c r="O52" s="52">
        <v>49</v>
      </c>
      <c r="P52" s="52" t="s">
        <v>26</v>
      </c>
      <c r="Q52" s="56" t="s">
        <v>24</v>
      </c>
      <c r="R52" s="60">
        <f t="shared" si="6"/>
        <v>90.2</v>
      </c>
      <c r="S52" s="60" t="s">
        <v>119</v>
      </c>
      <c r="T52" s="60" t="s">
        <v>120</v>
      </c>
      <c r="U52" s="56">
        <v>1</v>
      </c>
      <c r="V52" s="86">
        <v>2</v>
      </c>
      <c r="W52" s="82">
        <v>0.41</v>
      </c>
    </row>
    <row r="53" spans="1:23" x14ac:dyDescent="0.25">
      <c r="A53" s="50" t="s">
        <v>20</v>
      </c>
      <c r="B53" s="51" t="s">
        <v>13</v>
      </c>
      <c r="C53" s="52">
        <v>50</v>
      </c>
      <c r="D53" s="52" t="s">
        <v>26</v>
      </c>
      <c r="E53" s="56" t="s">
        <v>24</v>
      </c>
      <c r="F53" s="59">
        <v>88.5</v>
      </c>
      <c r="G53" s="60">
        <v>88.384367958138654</v>
      </c>
      <c r="H53" s="60">
        <f t="shared" si="7"/>
        <v>6.6288275968603987</v>
      </c>
      <c r="I53" s="56">
        <v>4</v>
      </c>
      <c r="J53" s="76">
        <f t="shared" si="11"/>
        <v>0.13082861204156909</v>
      </c>
      <c r="K53" s="79">
        <f t="shared" si="10"/>
        <v>1.7443814938875882E-2</v>
      </c>
      <c r="M53" s="50" t="s">
        <v>20</v>
      </c>
      <c r="N53" s="51" t="s">
        <v>13</v>
      </c>
      <c r="O53" s="52">
        <v>50</v>
      </c>
      <c r="P53" s="52" t="s">
        <v>26</v>
      </c>
      <c r="Q53" s="56" t="s">
        <v>24</v>
      </c>
      <c r="R53" s="60">
        <f t="shared" si="6"/>
        <v>88.5</v>
      </c>
      <c r="S53" s="60" t="s">
        <v>121</v>
      </c>
      <c r="T53" s="60" t="s">
        <v>122</v>
      </c>
      <c r="U53" s="56">
        <v>1</v>
      </c>
      <c r="V53" s="86">
        <v>1</v>
      </c>
      <c r="W53" s="82">
        <v>0.18</v>
      </c>
    </row>
    <row r="54" spans="1:23" x14ac:dyDescent="0.25">
      <c r="A54" s="50" t="s">
        <v>12</v>
      </c>
      <c r="B54" s="51" t="s">
        <v>13</v>
      </c>
      <c r="C54" s="52">
        <v>51</v>
      </c>
      <c r="D54" s="52" t="s">
        <v>23</v>
      </c>
      <c r="E54" s="56" t="s">
        <v>24</v>
      </c>
      <c r="F54" s="59">
        <v>66.099999999999994</v>
      </c>
      <c r="G54" s="60">
        <v>62.252210907113707</v>
      </c>
      <c r="H54" s="60">
        <f t="shared" si="7"/>
        <v>4.6689158180335282</v>
      </c>
      <c r="I54" s="56">
        <v>4</v>
      </c>
      <c r="J54" s="76">
        <f t="shared" si="11"/>
        <v>6.180967770972118</v>
      </c>
      <c r="K54" s="79">
        <f t="shared" si="10"/>
        <v>0.82412903612961563</v>
      </c>
      <c r="M54" s="50" t="s">
        <v>12</v>
      </c>
      <c r="N54" s="51" t="s">
        <v>13</v>
      </c>
      <c r="O54" s="52">
        <v>51</v>
      </c>
      <c r="P54" s="52" t="s">
        <v>23</v>
      </c>
      <c r="Q54" s="56" t="s">
        <v>24</v>
      </c>
      <c r="R54" s="60">
        <f t="shared" si="6"/>
        <v>66.099999999999994</v>
      </c>
      <c r="S54" s="60" t="s">
        <v>123</v>
      </c>
      <c r="T54" s="60" t="s">
        <v>124</v>
      </c>
      <c r="U54" s="56">
        <v>1</v>
      </c>
      <c r="V54" s="86">
        <v>8</v>
      </c>
      <c r="W54" s="82">
        <v>0.71</v>
      </c>
    </row>
    <row r="55" spans="1:23" x14ac:dyDescent="0.25">
      <c r="A55" s="50" t="s">
        <v>27</v>
      </c>
      <c r="B55" s="51" t="s">
        <v>13</v>
      </c>
      <c r="C55" s="52">
        <v>52</v>
      </c>
      <c r="D55" s="52" t="s">
        <v>23</v>
      </c>
      <c r="E55" s="56" t="s">
        <v>24</v>
      </c>
      <c r="F55" s="59">
        <v>141.5</v>
      </c>
      <c r="G55" s="60">
        <v>145.03797572555598</v>
      </c>
      <c r="H55" s="60">
        <f t="shared" si="7"/>
        <v>10.877848179416699</v>
      </c>
      <c r="I55" s="56">
        <v>4</v>
      </c>
      <c r="J55" s="76">
        <f t="shared" si="11"/>
        <v>-2.4393443909136017</v>
      </c>
      <c r="K55" s="79">
        <f t="shared" si="10"/>
        <v>-0.32524591878848019</v>
      </c>
      <c r="M55" s="50" t="s">
        <v>27</v>
      </c>
      <c r="N55" s="51" t="s">
        <v>13</v>
      </c>
      <c r="O55" s="52">
        <v>52</v>
      </c>
      <c r="P55" s="52" t="s">
        <v>23</v>
      </c>
      <c r="Q55" s="56" t="s">
        <v>24</v>
      </c>
      <c r="R55" s="60">
        <f t="shared" si="6"/>
        <v>141.5</v>
      </c>
      <c r="S55" s="60" t="s">
        <v>125</v>
      </c>
      <c r="T55" s="60" t="s">
        <v>126</v>
      </c>
      <c r="U55" s="56">
        <v>1</v>
      </c>
      <c r="V55" s="86">
        <v>0</v>
      </c>
      <c r="W55" s="82">
        <v>0.05</v>
      </c>
    </row>
    <row r="56" spans="1:23" x14ac:dyDescent="0.25">
      <c r="A56" s="50" t="s">
        <v>21</v>
      </c>
      <c r="B56" s="51" t="s">
        <v>13</v>
      </c>
      <c r="C56" s="52">
        <v>53</v>
      </c>
      <c r="D56" s="52" t="s">
        <v>23</v>
      </c>
      <c r="E56" s="56" t="s">
        <v>24</v>
      </c>
      <c r="F56" s="59">
        <v>173.8</v>
      </c>
      <c r="G56" s="60">
        <v>178.57792066385051</v>
      </c>
      <c r="H56" s="60">
        <f t="shared" si="7"/>
        <v>13.393344049788787</v>
      </c>
      <c r="I56" s="56">
        <v>4</v>
      </c>
      <c r="J56" s="76">
        <f t="shared" si="11"/>
        <v>-2.6755383006414903</v>
      </c>
      <c r="K56" s="79">
        <f t="shared" si="10"/>
        <v>-0.35673844008553207</v>
      </c>
      <c r="M56" s="50" t="s">
        <v>21</v>
      </c>
      <c r="N56" s="51" t="s">
        <v>13</v>
      </c>
      <c r="O56" s="52">
        <v>53</v>
      </c>
      <c r="P56" s="52" t="s">
        <v>23</v>
      </c>
      <c r="Q56" s="56" t="s">
        <v>24</v>
      </c>
      <c r="R56" s="60">
        <f t="shared" si="6"/>
        <v>173.8</v>
      </c>
      <c r="S56" s="60" t="s">
        <v>127</v>
      </c>
      <c r="T56" s="60" t="s">
        <v>128</v>
      </c>
      <c r="U56" s="56">
        <v>1</v>
      </c>
      <c r="V56" s="86">
        <v>-1</v>
      </c>
      <c r="W56" s="82">
        <v>-0.17</v>
      </c>
    </row>
    <row r="57" spans="1:23" x14ac:dyDescent="0.25">
      <c r="A57" s="50" t="s">
        <v>25</v>
      </c>
      <c r="B57" s="51" t="s">
        <v>13</v>
      </c>
      <c r="C57" s="52">
        <v>54</v>
      </c>
      <c r="D57" s="52" t="s">
        <v>23</v>
      </c>
      <c r="E57" s="56" t="s">
        <v>24</v>
      </c>
      <c r="F57" s="59">
        <v>68.599999999999994</v>
      </c>
      <c r="G57" s="60">
        <v>71.084104320942913</v>
      </c>
      <c r="H57" s="60">
        <f t="shared" si="7"/>
        <v>5.3313078240707181</v>
      </c>
      <c r="I57" s="56">
        <v>4</v>
      </c>
      <c r="J57" s="76">
        <f t="shared" si="11"/>
        <v>-3.4945988905300847</v>
      </c>
      <c r="K57" s="79">
        <f t="shared" si="10"/>
        <v>-0.46594651873734461</v>
      </c>
      <c r="M57" s="50" t="s">
        <v>25</v>
      </c>
      <c r="N57" s="51" t="s">
        <v>13</v>
      </c>
      <c r="O57" s="52">
        <v>54</v>
      </c>
      <c r="P57" s="52" t="s">
        <v>23</v>
      </c>
      <c r="Q57" s="56" t="s">
        <v>24</v>
      </c>
      <c r="R57" s="60">
        <f t="shared" si="6"/>
        <v>68.599999999999994</v>
      </c>
      <c r="S57" s="60" t="s">
        <v>129</v>
      </c>
      <c r="T57" s="60" t="s">
        <v>130</v>
      </c>
      <c r="U57" s="56">
        <v>1</v>
      </c>
      <c r="V57" s="86">
        <v>-2</v>
      </c>
      <c r="W57" s="82">
        <v>-0.52</v>
      </c>
    </row>
    <row r="58" spans="1:23" x14ac:dyDescent="0.25">
      <c r="A58" s="50" t="s">
        <v>20</v>
      </c>
      <c r="B58" s="51" t="s">
        <v>13</v>
      </c>
      <c r="C58" s="52">
        <v>55</v>
      </c>
      <c r="D58" s="52" t="s">
        <v>23</v>
      </c>
      <c r="E58" s="56" t="s">
        <v>24</v>
      </c>
      <c r="F58" s="59">
        <v>68.599999999999994</v>
      </c>
      <c r="G58" s="60">
        <v>71.084104320942913</v>
      </c>
      <c r="H58" s="60">
        <f t="shared" si="7"/>
        <v>5.3313078240707181</v>
      </c>
      <c r="I58" s="56">
        <v>4</v>
      </c>
      <c r="J58" s="76">
        <f t="shared" si="11"/>
        <v>-3.4945988905300847</v>
      </c>
      <c r="K58" s="79">
        <f t="shared" si="10"/>
        <v>-0.46594651873734461</v>
      </c>
      <c r="M58" s="50" t="s">
        <v>20</v>
      </c>
      <c r="N58" s="51" t="s">
        <v>13</v>
      </c>
      <c r="O58" s="52">
        <v>55</v>
      </c>
      <c r="P58" s="52" t="s">
        <v>23</v>
      </c>
      <c r="Q58" s="56" t="s">
        <v>24</v>
      </c>
      <c r="R58" s="60">
        <f t="shared" si="6"/>
        <v>68.599999999999994</v>
      </c>
      <c r="S58" s="60" t="s">
        <v>131</v>
      </c>
      <c r="T58" s="60" t="s">
        <v>132</v>
      </c>
      <c r="U58" s="56">
        <v>1</v>
      </c>
      <c r="V58" s="86">
        <v>-2</v>
      </c>
      <c r="W58" s="82">
        <v>-0.42</v>
      </c>
    </row>
    <row r="59" spans="1:23" x14ac:dyDescent="0.25">
      <c r="A59" s="50" t="s">
        <v>19</v>
      </c>
      <c r="B59" s="51" t="s">
        <v>13</v>
      </c>
      <c r="C59" s="52">
        <v>56</v>
      </c>
      <c r="D59" s="52" t="s">
        <v>23</v>
      </c>
      <c r="E59" s="56" t="s">
        <v>24</v>
      </c>
      <c r="F59" s="59">
        <v>84.1</v>
      </c>
      <c r="G59" s="60">
        <v>87.932932879484952</v>
      </c>
      <c r="H59" s="60">
        <f t="shared" si="7"/>
        <v>6.5949699659613712</v>
      </c>
      <c r="I59" s="56">
        <v>4</v>
      </c>
      <c r="J59" s="76">
        <f t="shared" si="11"/>
        <v>-4.358927598534807</v>
      </c>
      <c r="K59" s="79">
        <f t="shared" si="10"/>
        <v>-0.58119034647130763</v>
      </c>
      <c r="M59" s="50" t="s">
        <v>19</v>
      </c>
      <c r="N59" s="51" t="s">
        <v>13</v>
      </c>
      <c r="O59" s="52">
        <v>56</v>
      </c>
      <c r="P59" s="52" t="s">
        <v>23</v>
      </c>
      <c r="Q59" s="56" t="s">
        <v>24</v>
      </c>
      <c r="R59" s="60">
        <f t="shared" si="6"/>
        <v>84.1</v>
      </c>
      <c r="S59" s="60" t="s">
        <v>133</v>
      </c>
      <c r="T59" s="60" t="s">
        <v>134</v>
      </c>
      <c r="U59" s="56">
        <v>1</v>
      </c>
      <c r="V59" s="86">
        <v>-2</v>
      </c>
      <c r="W59" s="82">
        <v>-0.48</v>
      </c>
    </row>
    <row r="60" spans="1:23" x14ac:dyDescent="0.25">
      <c r="A60" s="50" t="s">
        <v>22</v>
      </c>
      <c r="B60" s="51" t="s">
        <v>13</v>
      </c>
      <c r="C60" s="52">
        <v>57</v>
      </c>
      <c r="D60" s="52" t="s">
        <v>18</v>
      </c>
      <c r="E60" s="56" t="s">
        <v>15</v>
      </c>
      <c r="F60" s="59">
        <v>8.5399999999999991</v>
      </c>
      <c r="G60" s="60">
        <v>8.3931705729568318</v>
      </c>
      <c r="H60" s="56" t="s">
        <v>86</v>
      </c>
      <c r="I60" s="56">
        <v>4</v>
      </c>
      <c r="J60" s="60">
        <f>((F60-G60))</f>
        <v>0.14682942704316737</v>
      </c>
      <c r="K60" s="79">
        <f t="shared" si="10"/>
        <v>0.97886284695444914</v>
      </c>
      <c r="M60" s="50" t="s">
        <v>22</v>
      </c>
      <c r="N60" s="51" t="s">
        <v>13</v>
      </c>
      <c r="O60" s="52">
        <v>57</v>
      </c>
      <c r="P60" s="52" t="s">
        <v>18</v>
      </c>
      <c r="Q60" s="56" t="s">
        <v>15</v>
      </c>
      <c r="R60" s="60">
        <f t="shared" si="6"/>
        <v>8.5399999999999991</v>
      </c>
      <c r="S60" s="60">
        <v>8.5564285724774312</v>
      </c>
      <c r="T60" s="60">
        <v>5.7729249379899872E-2</v>
      </c>
      <c r="U60" s="56" t="s">
        <v>76</v>
      </c>
      <c r="V60" s="87">
        <f>(R60-S60)</f>
        <v>-1.6428572477432013E-2</v>
      </c>
      <c r="W60" s="79">
        <v>-0.28457970013294687</v>
      </c>
    </row>
    <row r="61" spans="1:23" x14ac:dyDescent="0.25">
      <c r="A61" s="50" t="s">
        <v>16</v>
      </c>
      <c r="B61" s="51" t="s">
        <v>13</v>
      </c>
      <c r="C61" s="52">
        <v>58</v>
      </c>
      <c r="D61" s="52" t="s">
        <v>18</v>
      </c>
      <c r="E61" s="56" t="s">
        <v>15</v>
      </c>
      <c r="F61" s="59">
        <v>16.53</v>
      </c>
      <c r="G61" s="60">
        <v>16.459352302610128</v>
      </c>
      <c r="H61" s="56" t="s">
        <v>86</v>
      </c>
      <c r="I61" s="56">
        <v>4</v>
      </c>
      <c r="J61" s="60">
        <f t="shared" ref="J61:J68" si="12">((F61-G61))</f>
        <v>7.0647697389873088E-2</v>
      </c>
      <c r="K61" s="79">
        <f t="shared" si="10"/>
        <v>0.47098464926582062</v>
      </c>
      <c r="M61" s="50" t="s">
        <v>16</v>
      </c>
      <c r="N61" s="51" t="s">
        <v>13</v>
      </c>
      <c r="O61" s="52">
        <v>58</v>
      </c>
      <c r="P61" s="52" t="s">
        <v>18</v>
      </c>
      <c r="Q61" s="56" t="s">
        <v>15</v>
      </c>
      <c r="R61" s="60">
        <f t="shared" si="6"/>
        <v>16.53</v>
      </c>
      <c r="S61" s="60">
        <v>16.525655268243522</v>
      </c>
      <c r="T61" s="60">
        <v>9.686232943678838E-2</v>
      </c>
      <c r="U61" s="56" t="s">
        <v>76</v>
      </c>
      <c r="V61" s="87">
        <f t="shared" ref="V61:V68" si="13">(R61-S61)</f>
        <v>4.3447317564790922E-3</v>
      </c>
      <c r="W61" s="79">
        <v>4.4854710616003005E-2</v>
      </c>
    </row>
    <row r="62" spans="1:23" x14ac:dyDescent="0.25">
      <c r="A62" s="50" t="s">
        <v>12</v>
      </c>
      <c r="B62" s="51" t="s">
        <v>13</v>
      </c>
      <c r="C62" s="52">
        <v>59</v>
      </c>
      <c r="D62" s="52" t="s">
        <v>18</v>
      </c>
      <c r="E62" s="56" t="s">
        <v>15</v>
      </c>
      <c r="F62" s="74">
        <v>8.61</v>
      </c>
      <c r="G62" s="60">
        <v>8.6261406782499943</v>
      </c>
      <c r="H62" s="56" t="s">
        <v>86</v>
      </c>
      <c r="I62" s="76">
        <v>4</v>
      </c>
      <c r="J62" s="60">
        <f t="shared" si="12"/>
        <v>-1.6140678249994878E-2</v>
      </c>
      <c r="K62" s="79">
        <f t="shared" si="10"/>
        <v>-0.10760452166663252</v>
      </c>
      <c r="M62" s="50" t="s">
        <v>12</v>
      </c>
      <c r="N62" s="51" t="s">
        <v>13</v>
      </c>
      <c r="O62" s="52">
        <v>59</v>
      </c>
      <c r="P62" s="52" t="s">
        <v>18</v>
      </c>
      <c r="Q62" s="56" t="s">
        <v>15</v>
      </c>
      <c r="R62" s="60">
        <f t="shared" si="6"/>
        <v>8.61</v>
      </c>
      <c r="S62" s="60">
        <v>8.6207142857122658</v>
      </c>
      <c r="T62" s="88">
        <v>4.3704270423333441E-2</v>
      </c>
      <c r="U62" s="56" t="s">
        <v>76</v>
      </c>
      <c r="V62" s="87">
        <f t="shared" si="13"/>
        <v>-1.0714285712266403E-2</v>
      </c>
      <c r="W62" s="79">
        <v>-0.24515420595022933</v>
      </c>
    </row>
    <row r="63" spans="1:23" x14ac:dyDescent="0.25">
      <c r="A63" s="50" t="s">
        <v>27</v>
      </c>
      <c r="B63" s="51" t="s">
        <v>13</v>
      </c>
      <c r="C63" s="52">
        <v>60</v>
      </c>
      <c r="D63" s="52" t="s">
        <v>18</v>
      </c>
      <c r="E63" s="56" t="s">
        <v>15</v>
      </c>
      <c r="F63" s="74">
        <v>8.42</v>
      </c>
      <c r="G63" s="60">
        <v>8.3928099176882078</v>
      </c>
      <c r="H63" s="56" t="s">
        <v>86</v>
      </c>
      <c r="I63" s="76">
        <v>4</v>
      </c>
      <c r="J63" s="60">
        <f t="shared" si="12"/>
        <v>2.7190082311792096E-2</v>
      </c>
      <c r="K63" s="79">
        <f t="shared" si="10"/>
        <v>0.18126721541194732</v>
      </c>
      <c r="M63" s="50" t="s">
        <v>27</v>
      </c>
      <c r="N63" s="51" t="s">
        <v>13</v>
      </c>
      <c r="O63" s="52">
        <v>60</v>
      </c>
      <c r="P63" s="52" t="s">
        <v>18</v>
      </c>
      <c r="Q63" s="56" t="s">
        <v>15</v>
      </c>
      <c r="R63" s="60">
        <f t="shared" si="6"/>
        <v>8.42</v>
      </c>
      <c r="S63" s="60">
        <v>8.4385714285760329</v>
      </c>
      <c r="T63" s="88">
        <v>4.1157852575285932E-2</v>
      </c>
      <c r="U63" s="56" t="s">
        <v>76</v>
      </c>
      <c r="V63" s="87">
        <f t="shared" si="13"/>
        <v>-1.8571428576033E-2</v>
      </c>
      <c r="W63" s="79">
        <v>-0.45122443018770592</v>
      </c>
    </row>
    <row r="64" spans="1:23" x14ac:dyDescent="0.25">
      <c r="A64" s="50" t="s">
        <v>21</v>
      </c>
      <c r="B64" s="51" t="s">
        <v>13</v>
      </c>
      <c r="C64" s="52">
        <v>61</v>
      </c>
      <c r="D64" s="52" t="s">
        <v>18</v>
      </c>
      <c r="E64" s="56" t="s">
        <v>15</v>
      </c>
      <c r="F64" s="74">
        <v>6.22</v>
      </c>
      <c r="G64" s="60">
        <v>6.1778541845745085</v>
      </c>
      <c r="H64" s="56" t="s">
        <v>86</v>
      </c>
      <c r="I64" s="76">
        <v>4</v>
      </c>
      <c r="J64" s="60">
        <f t="shared" si="12"/>
        <v>4.2145815425491229E-2</v>
      </c>
      <c r="K64" s="79">
        <f t="shared" si="10"/>
        <v>0.28097210283660823</v>
      </c>
      <c r="M64" s="50" t="s">
        <v>21</v>
      </c>
      <c r="N64" s="51" t="s">
        <v>13</v>
      </c>
      <c r="O64" s="52">
        <v>61</v>
      </c>
      <c r="P64" s="52" t="s">
        <v>18</v>
      </c>
      <c r="Q64" s="56" t="s">
        <v>15</v>
      </c>
      <c r="R64" s="60">
        <f t="shared" si="6"/>
        <v>6.22</v>
      </c>
      <c r="S64" s="60">
        <v>6.2357142856676706</v>
      </c>
      <c r="T64" s="88">
        <v>5.8212815232605193E-2</v>
      </c>
      <c r="U64" s="56" t="s">
        <v>76</v>
      </c>
      <c r="V64" s="87">
        <f t="shared" si="13"/>
        <v>-1.5714285667670858E-2</v>
      </c>
      <c r="W64" s="79">
        <v>-0.26994546827670401</v>
      </c>
    </row>
    <row r="65" spans="1:23" x14ac:dyDescent="0.25">
      <c r="A65" s="50" t="s">
        <v>25</v>
      </c>
      <c r="B65" s="51" t="s">
        <v>13</v>
      </c>
      <c r="C65" s="52">
        <v>62</v>
      </c>
      <c r="D65" s="52" t="s">
        <v>18</v>
      </c>
      <c r="E65" s="56" t="s">
        <v>15</v>
      </c>
      <c r="F65" s="74">
        <v>13.24</v>
      </c>
      <c r="G65" s="60">
        <v>13.241236928029194</v>
      </c>
      <c r="H65" s="56" t="s">
        <v>86</v>
      </c>
      <c r="I65" s="76">
        <v>4</v>
      </c>
      <c r="J65" s="60">
        <f t="shared" si="12"/>
        <v>-1.236928029193507E-3</v>
      </c>
      <c r="K65" s="79">
        <f t="shared" si="10"/>
        <v>-8.2461868612900471E-3</v>
      </c>
      <c r="M65" s="50" t="s">
        <v>25</v>
      </c>
      <c r="N65" s="51" t="s">
        <v>13</v>
      </c>
      <c r="O65" s="52">
        <v>62</v>
      </c>
      <c r="P65" s="52" t="s">
        <v>18</v>
      </c>
      <c r="Q65" s="56" t="s">
        <v>15</v>
      </c>
      <c r="R65" s="60">
        <f t="shared" si="6"/>
        <v>13.24</v>
      </c>
      <c r="S65" s="60">
        <v>13.251303155006859</v>
      </c>
      <c r="T65" s="88">
        <v>6.6823950150088074E-2</v>
      </c>
      <c r="U65" s="56" t="s">
        <v>76</v>
      </c>
      <c r="V65" s="87">
        <f t="shared" si="13"/>
        <v>-1.1303155006858745E-2</v>
      </c>
      <c r="W65" s="79">
        <v>-0.16914826168569216</v>
      </c>
    </row>
    <row r="66" spans="1:23" x14ac:dyDescent="0.25">
      <c r="A66" s="50" t="s">
        <v>20</v>
      </c>
      <c r="B66" s="51" t="s">
        <v>13</v>
      </c>
      <c r="C66" s="52">
        <v>63</v>
      </c>
      <c r="D66" s="52" t="s">
        <v>18</v>
      </c>
      <c r="E66" s="56" t="s">
        <v>15</v>
      </c>
      <c r="F66" s="74">
        <v>7.21</v>
      </c>
      <c r="G66" s="60">
        <v>7.2285451553874287</v>
      </c>
      <c r="H66" s="56" t="s">
        <v>86</v>
      </c>
      <c r="I66" s="76">
        <v>4</v>
      </c>
      <c r="J66" s="60">
        <f t="shared" si="12"/>
        <v>-1.8545155387428736E-2</v>
      </c>
      <c r="K66" s="79">
        <f t="shared" si="10"/>
        <v>-0.12363436924952491</v>
      </c>
      <c r="M66" s="50" t="s">
        <v>20</v>
      </c>
      <c r="N66" s="51" t="s">
        <v>13</v>
      </c>
      <c r="O66" s="52">
        <v>63</v>
      </c>
      <c r="P66" s="52" t="s">
        <v>18</v>
      </c>
      <c r="Q66" s="56" t="s">
        <v>15</v>
      </c>
      <c r="R66" s="60">
        <f t="shared" si="6"/>
        <v>7.21</v>
      </c>
      <c r="S66" s="60">
        <v>7.2257142857764416</v>
      </c>
      <c r="T66" s="88">
        <v>6.3262287849268448E-2</v>
      </c>
      <c r="U66" s="56" t="s">
        <v>76</v>
      </c>
      <c r="V66" s="87">
        <f t="shared" si="13"/>
        <v>-1.5714285776441628E-2</v>
      </c>
      <c r="W66" s="79">
        <v>-0.24839894842063232</v>
      </c>
    </row>
    <row r="67" spans="1:23" x14ac:dyDescent="0.25">
      <c r="A67" s="50" t="s">
        <v>19</v>
      </c>
      <c r="B67" s="51" t="s">
        <v>13</v>
      </c>
      <c r="C67" s="52">
        <v>64</v>
      </c>
      <c r="D67" s="52" t="s">
        <v>18</v>
      </c>
      <c r="E67" s="56" t="s">
        <v>15</v>
      </c>
      <c r="F67" s="74">
        <v>16.36</v>
      </c>
      <c r="G67" s="60">
        <v>16.327260146346774</v>
      </c>
      <c r="H67" s="56" t="s">
        <v>86</v>
      </c>
      <c r="I67" s="76">
        <v>4</v>
      </c>
      <c r="J67" s="60">
        <f t="shared" si="12"/>
        <v>3.2739853653225737E-2</v>
      </c>
      <c r="K67" s="79">
        <f t="shared" si="10"/>
        <v>0.21826569102150492</v>
      </c>
      <c r="M67" s="50" t="s">
        <v>19</v>
      </c>
      <c r="N67" s="51" t="s">
        <v>13</v>
      </c>
      <c r="O67" s="52">
        <v>64</v>
      </c>
      <c r="P67" s="52" t="s">
        <v>18</v>
      </c>
      <c r="Q67" s="56" t="s">
        <v>15</v>
      </c>
      <c r="R67" s="60">
        <f t="shared" si="6"/>
        <v>16.36</v>
      </c>
      <c r="S67" s="60">
        <v>16.360262159690187</v>
      </c>
      <c r="T67" s="88">
        <v>7.077006696386122E-2</v>
      </c>
      <c r="U67" s="56" t="s">
        <v>76</v>
      </c>
      <c r="V67" s="87">
        <f t="shared" si="13"/>
        <v>-2.6215969018750229E-4</v>
      </c>
      <c r="W67" s="79">
        <v>-3.7043866345551758E-3</v>
      </c>
    </row>
    <row r="68" spans="1:23" x14ac:dyDescent="0.25">
      <c r="A68" s="50" t="s">
        <v>17</v>
      </c>
      <c r="B68" s="51" t="s">
        <v>13</v>
      </c>
      <c r="C68" s="52">
        <v>65</v>
      </c>
      <c r="D68" s="52" t="s">
        <v>18</v>
      </c>
      <c r="E68" s="56" t="s">
        <v>15</v>
      </c>
      <c r="F68" s="74">
        <v>16.5</v>
      </c>
      <c r="G68" s="60">
        <v>16.465718793246658</v>
      </c>
      <c r="H68" s="56" t="s">
        <v>86</v>
      </c>
      <c r="I68" s="76">
        <v>4</v>
      </c>
      <c r="J68" s="60">
        <f t="shared" si="12"/>
        <v>3.4281206753341564E-2</v>
      </c>
      <c r="K68" s="79">
        <f t="shared" si="10"/>
        <v>0.22854137835561045</v>
      </c>
      <c r="M68" s="50" t="s">
        <v>17</v>
      </c>
      <c r="N68" s="51" t="s">
        <v>13</v>
      </c>
      <c r="O68" s="52">
        <v>65</v>
      </c>
      <c r="P68" s="52" t="s">
        <v>18</v>
      </c>
      <c r="Q68" s="56" t="s">
        <v>15</v>
      </c>
      <c r="R68" s="60">
        <f t="shared" si="6"/>
        <v>16.5</v>
      </c>
      <c r="S68" s="60">
        <v>16.504448547262811</v>
      </c>
      <c r="T68" s="88">
        <v>7.5340589457731824E-2</v>
      </c>
      <c r="U68" s="56" t="s">
        <v>76</v>
      </c>
      <c r="V68" s="87">
        <f t="shared" si="13"/>
        <v>-4.4485472628110756E-3</v>
      </c>
      <c r="W68" s="79">
        <v>-5.9045825030435088E-2</v>
      </c>
    </row>
    <row r="69" spans="1:23" x14ac:dyDescent="0.25">
      <c r="A69" s="89" t="s">
        <v>25</v>
      </c>
      <c r="B69" s="90" t="s">
        <v>13</v>
      </c>
      <c r="C69" s="91">
        <v>66</v>
      </c>
      <c r="D69" s="91" t="s">
        <v>14</v>
      </c>
      <c r="E69" s="59" t="s">
        <v>15</v>
      </c>
      <c r="F69" s="59">
        <v>3.31</v>
      </c>
      <c r="G69" s="60">
        <v>3.3430998938967571</v>
      </c>
      <c r="H69" s="60">
        <f t="shared" ref="H69:H70" si="14">0.075*G69</f>
        <v>0.25073249204225678</v>
      </c>
      <c r="I69" s="76">
        <v>4</v>
      </c>
      <c r="J69" s="76">
        <f t="shared" si="11"/>
        <v>-0.99009586752657341</v>
      </c>
      <c r="K69" s="79">
        <f t="shared" si="10"/>
        <v>-0.13201278233687644</v>
      </c>
      <c r="M69" s="89" t="s">
        <v>25</v>
      </c>
      <c r="N69" s="90" t="s">
        <v>13</v>
      </c>
      <c r="O69" s="91">
        <v>66</v>
      </c>
      <c r="P69" s="91" t="s">
        <v>14</v>
      </c>
      <c r="Q69" s="59" t="s">
        <v>15</v>
      </c>
      <c r="R69" s="60">
        <f t="shared" si="6"/>
        <v>3.31</v>
      </c>
      <c r="S69" s="74">
        <v>3.3860000000000001</v>
      </c>
      <c r="T69" s="88">
        <v>9.8360000000000003E-2</v>
      </c>
      <c r="U69" s="92">
        <v>1</v>
      </c>
      <c r="V69" s="86">
        <v>-2</v>
      </c>
      <c r="W69" s="82">
        <v>-0.77</v>
      </c>
    </row>
    <row r="70" spans="1:23" ht="15.75" thickBot="1" x14ac:dyDescent="0.3">
      <c r="A70" s="93" t="s">
        <v>20</v>
      </c>
      <c r="B70" s="94" t="s">
        <v>13</v>
      </c>
      <c r="C70" s="95">
        <v>66</v>
      </c>
      <c r="D70" s="95" t="s">
        <v>14</v>
      </c>
      <c r="E70" s="96" t="s">
        <v>15</v>
      </c>
      <c r="F70" s="96">
        <v>3.3</v>
      </c>
      <c r="G70" s="97">
        <v>3.3430998938967562</v>
      </c>
      <c r="H70" s="97">
        <f t="shared" si="14"/>
        <v>0.25073249204225673</v>
      </c>
      <c r="I70" s="98">
        <v>4</v>
      </c>
      <c r="J70" s="98">
        <f t="shared" si="11"/>
        <v>-1.2892194449660508</v>
      </c>
      <c r="K70" s="99">
        <f t="shared" si="10"/>
        <v>-0.17189592599547343</v>
      </c>
      <c r="M70" s="93" t="s">
        <v>20</v>
      </c>
      <c r="N70" s="94" t="s">
        <v>13</v>
      </c>
      <c r="O70" s="95">
        <v>66</v>
      </c>
      <c r="P70" s="95" t="s">
        <v>14</v>
      </c>
      <c r="Q70" s="96" t="s">
        <v>15</v>
      </c>
      <c r="R70" s="97">
        <f t="shared" si="6"/>
        <v>3.3</v>
      </c>
      <c r="S70" s="100">
        <v>3.3959999999999999</v>
      </c>
      <c r="T70" s="97" t="s">
        <v>135</v>
      </c>
      <c r="U70" s="101">
        <v>1</v>
      </c>
      <c r="V70" s="102">
        <v>-3</v>
      </c>
      <c r="W70" s="103">
        <v>-0.81</v>
      </c>
    </row>
  </sheetData>
  <sheetProtection algorithmName="SHA-512" hashValue="5JtOOUs7XLft9+AAoiPZY+OMFB0FtLUUpsIIeSz5gkio+H0DaZrLQjKeJCyC0TU1aZqUs/wukRkMVBQ9YFlcyg==" saltValue="4P1pvTgd/AzorjE0ucqNDQ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57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928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91</v>
      </c>
      <c r="G14" s="67">
        <v>88.747698182440132</v>
      </c>
      <c r="H14" s="67">
        <f>G14*0.04</f>
        <v>3.5499079272976055</v>
      </c>
      <c r="I14" s="65"/>
      <c r="J14" s="68">
        <f>((F14-G14)/G14)*100</f>
        <v>2.5378706870005501</v>
      </c>
      <c r="K14" s="69">
        <f>(F14-G14)/(G14*0.04)</f>
        <v>0.63446767175013741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136.5</v>
      </c>
      <c r="G15" s="67">
        <v>136.6</v>
      </c>
      <c r="H15" s="67">
        <f>1</f>
        <v>1</v>
      </c>
      <c r="I15" s="65"/>
      <c r="J15" s="72">
        <f>F15-G15</f>
        <v>-9.9999999999994316E-2</v>
      </c>
      <c r="K15" s="69">
        <f>(F15-G15)/1</f>
        <v>-9.9999999999994316E-2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5.39</v>
      </c>
      <c r="G16" s="67">
        <v>5.2592821730411083</v>
      </c>
      <c r="H16" s="67">
        <f>((12.5-0.53*G16)/200)*G16</f>
        <v>0.2554060060295491</v>
      </c>
      <c r="I16" s="65"/>
      <c r="J16" s="68">
        <f t="shared" ref="J16:J30" si="0">((F16-G16)/G16)*100</f>
        <v>2.4854689795680907</v>
      </c>
      <c r="K16" s="69">
        <f>(F16-G16)/((12.5-0.53*G16)/2/100*G16)</f>
        <v>0.51180404482644781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/>
      <c r="G17" s="67"/>
      <c r="H17" s="67"/>
      <c r="I17" s="65"/>
      <c r="J17" s="68"/>
      <c r="K17" s="73"/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/>
      <c r="G18" s="67"/>
      <c r="H18" s="67"/>
      <c r="I18" s="65"/>
      <c r="J18" s="68"/>
      <c r="K18" s="73"/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13.75</v>
      </c>
      <c r="G19" s="67">
        <v>13.684645408415962</v>
      </c>
      <c r="H19" s="67">
        <f>((12.5-0.53*G19)/200)*G19</f>
        <v>0.35902611014768537</v>
      </c>
      <c r="I19" s="65"/>
      <c r="J19" s="68">
        <f t="shared" si="0"/>
        <v>0.47757606889722748</v>
      </c>
      <c r="K19" s="69">
        <f t="shared" ref="K19" si="1">(F19-G19)/((12.5-0.53*G19)/2/100*G19)</f>
        <v>0.18203297681373168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/>
      <c r="G20" s="67"/>
      <c r="H20" s="67"/>
      <c r="I20" s="65"/>
      <c r="J20" s="68"/>
      <c r="K20" s="73"/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/>
      <c r="G21" s="67"/>
      <c r="H21" s="67"/>
      <c r="I21" s="65"/>
      <c r="J21" s="68"/>
      <c r="K21" s="73"/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>
        <v>6.98</v>
      </c>
      <c r="G22" s="67">
        <v>9.1260550507413516</v>
      </c>
      <c r="H22" s="67">
        <f>G22*0.075</f>
        <v>0.6844541288056013</v>
      </c>
      <c r="I22" s="65"/>
      <c r="J22" s="68">
        <f t="shared" si="0"/>
        <v>-23.515692583588098</v>
      </c>
      <c r="K22" s="105">
        <f>(F22-G22)/(G22*0.075)</f>
        <v>-3.1354256778117469</v>
      </c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>
        <v>5.7</v>
      </c>
      <c r="G23" s="74">
        <v>5.7499673013733421</v>
      </c>
      <c r="H23" s="60">
        <f t="shared" ref="H23:H25" si="2">G23*0.075</f>
        <v>0.43124754760300066</v>
      </c>
      <c r="I23" s="56"/>
      <c r="J23" s="75">
        <f t="shared" si="0"/>
        <v>-0.86900148738945981</v>
      </c>
      <c r="K23" s="69">
        <f>(F23-G23)/(G23*0.075)</f>
        <v>-0.11586686498526132</v>
      </c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>
        <v>12.3</v>
      </c>
      <c r="G24" s="74">
        <v>12.284132557423831</v>
      </c>
      <c r="H24" s="60">
        <f t="shared" si="2"/>
        <v>0.92130994180678727</v>
      </c>
      <c r="I24" s="76"/>
      <c r="J24" s="75">
        <f t="shared" si="0"/>
        <v>0.12917023242785008</v>
      </c>
      <c r="K24" s="69">
        <f t="shared" ref="K24:K25" si="3">(F24-G24)/(G24*0.075)</f>
        <v>1.7222697657046676E-2</v>
      </c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>
        <v>18.3</v>
      </c>
      <c r="G25" s="74">
        <v>19.07033500440744</v>
      </c>
      <c r="H25" s="60">
        <f t="shared" si="2"/>
        <v>1.4302751253305579</v>
      </c>
      <c r="I25" s="76"/>
      <c r="J25" s="75">
        <f t="shared" si="0"/>
        <v>-4.0394413849017496</v>
      </c>
      <c r="K25" s="69">
        <f t="shared" si="3"/>
        <v>-0.53859218465356673</v>
      </c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>
        <v>0</v>
      </c>
      <c r="G26" s="60">
        <v>0</v>
      </c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>
        <v>0</v>
      </c>
      <c r="G27" s="60">
        <v>0</v>
      </c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49</v>
      </c>
      <c r="B28" s="51" t="s">
        <v>44</v>
      </c>
      <c r="C28" s="52">
        <v>20</v>
      </c>
      <c r="D28" s="52" t="s">
        <v>45</v>
      </c>
      <c r="E28" s="56" t="s">
        <v>46</v>
      </c>
      <c r="F28" s="74">
        <v>86.8</v>
      </c>
      <c r="G28" s="60">
        <v>86.76028018582231</v>
      </c>
      <c r="H28" s="60">
        <f>G28*0.05</f>
        <v>4.3380140092911157</v>
      </c>
      <c r="I28" s="76"/>
      <c r="J28" s="75">
        <f t="shared" si="0"/>
        <v>4.5781104086588219E-2</v>
      </c>
      <c r="K28" s="69">
        <f>(F28-G28)/(G28*0.05)</f>
        <v>9.1562208173176438E-3</v>
      </c>
      <c r="M28" s="50" t="s">
        <v>49</v>
      </c>
      <c r="N28" s="58" t="s">
        <v>44</v>
      </c>
      <c r="O28" s="56">
        <v>20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48</v>
      </c>
      <c r="B29" s="51" t="s">
        <v>44</v>
      </c>
      <c r="C29" s="52">
        <v>21</v>
      </c>
      <c r="D29" s="52" t="s">
        <v>45</v>
      </c>
      <c r="E29" s="56" t="s">
        <v>46</v>
      </c>
      <c r="F29" s="74">
        <v>113</v>
      </c>
      <c r="G29" s="60">
        <v>113.02860411215848</v>
      </c>
      <c r="H29" s="60">
        <f t="shared" ref="H29:H30" si="4">G29*0.05</f>
        <v>5.651430205607924</v>
      </c>
      <c r="I29" s="76"/>
      <c r="J29" s="75">
        <f t="shared" si="0"/>
        <v>-2.5306967544332412E-2</v>
      </c>
      <c r="K29" s="69">
        <f t="shared" ref="K29:K30" si="5">(F29-G29)/(G29*0.05)</f>
        <v>-5.0613935088664819E-3</v>
      </c>
      <c r="M29" s="50" t="s">
        <v>48</v>
      </c>
      <c r="N29" s="58" t="s">
        <v>44</v>
      </c>
      <c r="O29" s="56">
        <v>21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47</v>
      </c>
      <c r="B30" s="51" t="s">
        <v>44</v>
      </c>
      <c r="C30" s="52">
        <v>22</v>
      </c>
      <c r="D30" s="52" t="s">
        <v>45</v>
      </c>
      <c r="E30" s="56" t="s">
        <v>46</v>
      </c>
      <c r="F30" s="74">
        <v>190</v>
      </c>
      <c r="G30" s="60">
        <v>200.9417745225912</v>
      </c>
      <c r="H30" s="60">
        <f t="shared" si="4"/>
        <v>10.04708872612956</v>
      </c>
      <c r="I30" s="76"/>
      <c r="J30" s="75">
        <f t="shared" si="0"/>
        <v>-5.445246290169024</v>
      </c>
      <c r="K30" s="69">
        <f t="shared" si="5"/>
        <v>-1.0890492580338047</v>
      </c>
      <c r="M30" s="50" t="s">
        <v>47</v>
      </c>
      <c r="N30" s="58" t="s">
        <v>44</v>
      </c>
      <c r="O30" s="56">
        <v>22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74</v>
      </c>
      <c r="B31" s="51" t="s">
        <v>44</v>
      </c>
      <c r="C31" s="52">
        <v>23</v>
      </c>
      <c r="D31" s="52" t="s">
        <v>45</v>
      </c>
      <c r="E31" s="56" t="s">
        <v>46</v>
      </c>
      <c r="F31" s="74">
        <v>0</v>
      </c>
      <c r="G31" s="60">
        <v>0</v>
      </c>
      <c r="H31" s="60"/>
      <c r="I31" s="76"/>
      <c r="J31" s="75"/>
      <c r="K31" s="69"/>
      <c r="M31" s="50" t="s">
        <v>74</v>
      </c>
      <c r="N31" s="58" t="s">
        <v>44</v>
      </c>
      <c r="O31" s="56">
        <v>23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x14ac:dyDescent="0.25">
      <c r="A32" s="50" t="s">
        <v>75</v>
      </c>
      <c r="B32" s="51" t="s">
        <v>44</v>
      </c>
      <c r="C32" s="52">
        <v>24</v>
      </c>
      <c r="D32" s="52" t="s">
        <v>45</v>
      </c>
      <c r="E32" s="56" t="s">
        <v>46</v>
      </c>
      <c r="F32" s="74">
        <v>0</v>
      </c>
      <c r="G32" s="60">
        <v>0</v>
      </c>
      <c r="H32" s="60"/>
      <c r="I32" s="76"/>
      <c r="J32" s="75"/>
      <c r="K32" s="69"/>
      <c r="M32" s="50" t="s">
        <v>75</v>
      </c>
      <c r="N32" s="58" t="s">
        <v>44</v>
      </c>
      <c r="O32" s="56">
        <v>24</v>
      </c>
      <c r="P32" s="52" t="s">
        <v>45</v>
      </c>
      <c r="Q32" s="56" t="s">
        <v>46</v>
      </c>
      <c r="R32" s="60"/>
      <c r="S32" s="60"/>
      <c r="T32" s="56"/>
      <c r="U32" s="56"/>
      <c r="V32" s="75"/>
      <c r="W32" s="61"/>
    </row>
    <row r="33" spans="1:23" x14ac:dyDescent="0.25">
      <c r="A33" s="50" t="s">
        <v>25</v>
      </c>
      <c r="B33" s="51" t="s">
        <v>13</v>
      </c>
      <c r="C33" s="52">
        <v>43</v>
      </c>
      <c r="D33" s="52" t="s">
        <v>28</v>
      </c>
      <c r="E33" s="56" t="s">
        <v>24</v>
      </c>
      <c r="F33" s="59">
        <v>63.75</v>
      </c>
      <c r="G33" s="60">
        <v>66.517045716658217</v>
      </c>
      <c r="H33" s="60">
        <f t="shared" ref="H33:H46" si="6">0.075*G33</f>
        <v>4.9887784287493657</v>
      </c>
      <c r="I33" s="76">
        <v>4</v>
      </c>
      <c r="J33" s="76">
        <f>((F33-G33)/G33)*100</f>
        <v>-4.1599047084035643</v>
      </c>
      <c r="K33" s="79">
        <f t="shared" ref="K33:K57" si="7">(F33-G33)/H33</f>
        <v>-0.55465396112047538</v>
      </c>
      <c r="M33" s="50" t="s">
        <v>25</v>
      </c>
      <c r="N33" s="51" t="s">
        <v>13</v>
      </c>
      <c r="O33" s="52">
        <v>43</v>
      </c>
      <c r="P33" s="52" t="s">
        <v>28</v>
      </c>
      <c r="Q33" s="56" t="s">
        <v>24</v>
      </c>
      <c r="R33" s="60">
        <f t="shared" ref="R33:R57" si="8">F33</f>
        <v>63.75</v>
      </c>
      <c r="S33" s="60" t="s">
        <v>107</v>
      </c>
      <c r="T33" s="60" t="s">
        <v>108</v>
      </c>
      <c r="U33" s="56">
        <v>1</v>
      </c>
      <c r="V33" s="86">
        <v>-4</v>
      </c>
      <c r="W33" s="106">
        <v>-1.1599999999999999</v>
      </c>
    </row>
    <row r="34" spans="1:23" x14ac:dyDescent="0.25">
      <c r="A34" s="50" t="s">
        <v>20</v>
      </c>
      <c r="B34" s="51" t="s">
        <v>13</v>
      </c>
      <c r="C34" s="52">
        <v>44</v>
      </c>
      <c r="D34" s="52" t="s">
        <v>28</v>
      </c>
      <c r="E34" s="56" t="s">
        <v>24</v>
      </c>
      <c r="F34" s="59">
        <v>63.75</v>
      </c>
      <c r="G34" s="60">
        <v>66.517045716658203</v>
      </c>
      <c r="H34" s="60">
        <f t="shared" si="6"/>
        <v>4.9887784287493648</v>
      </c>
      <c r="I34" s="76">
        <v>4</v>
      </c>
      <c r="J34" s="76">
        <f t="shared" ref="J34:J57" si="9">((F34-G34)/G34)*100</f>
        <v>-4.1599047084035439</v>
      </c>
      <c r="K34" s="79">
        <f t="shared" si="7"/>
        <v>-0.55465396112047261</v>
      </c>
      <c r="M34" s="50" t="s">
        <v>20</v>
      </c>
      <c r="N34" s="51" t="s">
        <v>13</v>
      </c>
      <c r="O34" s="52">
        <v>44</v>
      </c>
      <c r="P34" s="52" t="s">
        <v>28</v>
      </c>
      <c r="Q34" s="56" t="s">
        <v>24</v>
      </c>
      <c r="R34" s="60">
        <f t="shared" si="8"/>
        <v>63.75</v>
      </c>
      <c r="S34" s="60" t="s">
        <v>109</v>
      </c>
      <c r="T34" s="60" t="s">
        <v>110</v>
      </c>
      <c r="U34" s="56">
        <v>1</v>
      </c>
      <c r="V34" s="86">
        <v>-4</v>
      </c>
      <c r="W34" s="106">
        <v>-1.08</v>
      </c>
    </row>
    <row r="35" spans="1:23" x14ac:dyDescent="0.25">
      <c r="A35" s="50" t="s">
        <v>17</v>
      </c>
      <c r="B35" s="51" t="s">
        <v>13</v>
      </c>
      <c r="C35" s="52">
        <v>45</v>
      </c>
      <c r="D35" s="52" t="s">
        <v>28</v>
      </c>
      <c r="E35" s="56" t="s">
        <v>24</v>
      </c>
      <c r="F35" s="59">
        <v>106.25</v>
      </c>
      <c r="G35" s="60">
        <v>107.47995764051167</v>
      </c>
      <c r="H35" s="60">
        <f t="shared" si="6"/>
        <v>8.0609968230383746</v>
      </c>
      <c r="I35" s="76">
        <v>4</v>
      </c>
      <c r="J35" s="76">
        <f t="shared" si="9"/>
        <v>-1.144359997447628</v>
      </c>
      <c r="K35" s="79">
        <f t="shared" si="7"/>
        <v>-0.15258133299301707</v>
      </c>
      <c r="M35" s="50" t="s">
        <v>17</v>
      </c>
      <c r="N35" s="51" t="s">
        <v>13</v>
      </c>
      <c r="O35" s="52">
        <v>45</v>
      </c>
      <c r="P35" s="52" t="s">
        <v>28</v>
      </c>
      <c r="Q35" s="56" t="s">
        <v>24</v>
      </c>
      <c r="R35" s="60">
        <f t="shared" si="8"/>
        <v>106.25</v>
      </c>
      <c r="S35" s="60" t="s">
        <v>111</v>
      </c>
      <c r="T35" s="60" t="s">
        <v>112</v>
      </c>
      <c r="U35" s="56">
        <v>1</v>
      </c>
      <c r="V35" s="86">
        <v>-2</v>
      </c>
      <c r="W35" s="106">
        <v>-1.02</v>
      </c>
    </row>
    <row r="36" spans="1:23" x14ac:dyDescent="0.25">
      <c r="A36" s="50" t="s">
        <v>22</v>
      </c>
      <c r="B36" s="51" t="s">
        <v>13</v>
      </c>
      <c r="C36" s="52">
        <v>46</v>
      </c>
      <c r="D36" s="52" t="s">
        <v>26</v>
      </c>
      <c r="E36" s="56" t="s">
        <v>24</v>
      </c>
      <c r="F36" s="59">
        <v>90.95</v>
      </c>
      <c r="G36" s="60">
        <v>80.073846799559817</v>
      </c>
      <c r="H36" s="60">
        <f t="shared" si="6"/>
        <v>6.0055385099669865</v>
      </c>
      <c r="I36" s="76">
        <v>4</v>
      </c>
      <c r="J36" s="76">
        <f t="shared" si="9"/>
        <v>13.582653556866427</v>
      </c>
      <c r="K36" s="79">
        <f t="shared" si="7"/>
        <v>1.8110204742488569</v>
      </c>
      <c r="M36" s="50" t="s">
        <v>22</v>
      </c>
      <c r="N36" s="51" t="s">
        <v>13</v>
      </c>
      <c r="O36" s="52">
        <v>46</v>
      </c>
      <c r="P36" s="52" t="s">
        <v>26</v>
      </c>
      <c r="Q36" s="56" t="s">
        <v>24</v>
      </c>
      <c r="R36" s="60">
        <f t="shared" si="8"/>
        <v>90.95</v>
      </c>
      <c r="S36" s="60" t="s">
        <v>113</v>
      </c>
      <c r="T36" s="60" t="s">
        <v>114</v>
      </c>
      <c r="U36" s="56">
        <v>1</v>
      </c>
      <c r="V36" s="86">
        <v>18</v>
      </c>
      <c r="W36" s="107">
        <v>2.52</v>
      </c>
    </row>
    <row r="37" spans="1:23" x14ac:dyDescent="0.25">
      <c r="A37" s="50" t="s">
        <v>16</v>
      </c>
      <c r="B37" s="51" t="s">
        <v>13</v>
      </c>
      <c r="C37" s="52">
        <v>47</v>
      </c>
      <c r="D37" s="52" t="s">
        <v>26</v>
      </c>
      <c r="E37" s="56" t="s">
        <v>24</v>
      </c>
      <c r="F37" s="59">
        <v>75.22</v>
      </c>
      <c r="G37" s="60">
        <v>68.030851431402255</v>
      </c>
      <c r="H37" s="60">
        <f t="shared" si="6"/>
        <v>5.1023138573551687</v>
      </c>
      <c r="I37" s="76">
        <v>4</v>
      </c>
      <c r="J37" s="76">
        <f t="shared" si="9"/>
        <v>10.567482865985882</v>
      </c>
      <c r="K37" s="79">
        <f t="shared" si="7"/>
        <v>1.4089977154647844</v>
      </c>
      <c r="M37" s="50" t="s">
        <v>16</v>
      </c>
      <c r="N37" s="51" t="s">
        <v>13</v>
      </c>
      <c r="O37" s="52">
        <v>47</v>
      </c>
      <c r="P37" s="52" t="s">
        <v>26</v>
      </c>
      <c r="Q37" s="56" t="s">
        <v>24</v>
      </c>
      <c r="R37" s="60">
        <f t="shared" si="8"/>
        <v>75.22</v>
      </c>
      <c r="S37" s="60" t="s">
        <v>115</v>
      </c>
      <c r="T37" s="60" t="s">
        <v>116</v>
      </c>
      <c r="U37" s="56">
        <v>1</v>
      </c>
      <c r="V37" s="86">
        <v>10</v>
      </c>
      <c r="W37" s="106">
        <v>1.53</v>
      </c>
    </row>
    <row r="38" spans="1:23" x14ac:dyDescent="0.25">
      <c r="A38" s="50" t="s">
        <v>27</v>
      </c>
      <c r="B38" s="51" t="s">
        <v>13</v>
      </c>
      <c r="C38" s="52">
        <v>48</v>
      </c>
      <c r="D38" s="52" t="s">
        <v>26</v>
      </c>
      <c r="E38" s="56" t="s">
        <v>24</v>
      </c>
      <c r="F38" s="59">
        <v>69.5</v>
      </c>
      <c r="G38" s="60">
        <v>60.124128439580467</v>
      </c>
      <c r="H38" s="60">
        <f t="shared" si="6"/>
        <v>4.5093096329685345</v>
      </c>
      <c r="I38" s="76">
        <v>4</v>
      </c>
      <c r="J38" s="76">
        <f t="shared" si="9"/>
        <v>15.594191223647375</v>
      </c>
      <c r="K38" s="108">
        <f t="shared" si="7"/>
        <v>2.079225496486317</v>
      </c>
      <c r="M38" s="50" t="s">
        <v>27</v>
      </c>
      <c r="N38" s="51" t="s">
        <v>13</v>
      </c>
      <c r="O38" s="52">
        <v>48</v>
      </c>
      <c r="P38" s="52" t="s">
        <v>26</v>
      </c>
      <c r="Q38" s="56" t="s">
        <v>24</v>
      </c>
      <c r="R38" s="60">
        <f t="shared" si="8"/>
        <v>69.5</v>
      </c>
      <c r="S38" s="60" t="s">
        <v>117</v>
      </c>
      <c r="T38" s="60" t="s">
        <v>118</v>
      </c>
      <c r="U38" s="56">
        <v>1</v>
      </c>
      <c r="V38" s="86">
        <v>20</v>
      </c>
      <c r="W38" s="107">
        <v>2.54</v>
      </c>
    </row>
    <row r="39" spans="1:23" x14ac:dyDescent="0.25">
      <c r="A39" s="50" t="s">
        <v>25</v>
      </c>
      <c r="B39" s="51" t="s">
        <v>13</v>
      </c>
      <c r="C39" s="52">
        <v>49</v>
      </c>
      <c r="D39" s="52" t="s">
        <v>26</v>
      </c>
      <c r="E39" s="56" t="s">
        <v>24</v>
      </c>
      <c r="F39" s="59">
        <v>96.95</v>
      </c>
      <c r="G39" s="60">
        <v>88.384367958138668</v>
      </c>
      <c r="H39" s="60">
        <f t="shared" si="6"/>
        <v>6.6288275968603996</v>
      </c>
      <c r="I39" s="76">
        <v>4</v>
      </c>
      <c r="J39" s="76">
        <f t="shared" si="9"/>
        <v>9.6913427563551284</v>
      </c>
      <c r="K39" s="109">
        <f t="shared" si="7"/>
        <v>1.2921790341806838</v>
      </c>
      <c r="M39" s="50" t="s">
        <v>25</v>
      </c>
      <c r="N39" s="51" t="s">
        <v>13</v>
      </c>
      <c r="O39" s="52">
        <v>49</v>
      </c>
      <c r="P39" s="52" t="s">
        <v>26</v>
      </c>
      <c r="Q39" s="56" t="s">
        <v>24</v>
      </c>
      <c r="R39" s="60">
        <f t="shared" si="8"/>
        <v>96.95</v>
      </c>
      <c r="S39" s="60" t="s">
        <v>119</v>
      </c>
      <c r="T39" s="60" t="s">
        <v>120</v>
      </c>
      <c r="U39" s="56">
        <v>1</v>
      </c>
      <c r="V39" s="86">
        <v>10</v>
      </c>
      <c r="W39" s="106">
        <v>1.83</v>
      </c>
    </row>
    <row r="40" spans="1:23" x14ac:dyDescent="0.25">
      <c r="A40" s="50" t="s">
        <v>20</v>
      </c>
      <c r="B40" s="51" t="s">
        <v>13</v>
      </c>
      <c r="C40" s="52">
        <v>50</v>
      </c>
      <c r="D40" s="52" t="s">
        <v>26</v>
      </c>
      <c r="E40" s="56" t="s">
        <v>24</v>
      </c>
      <c r="F40" s="59">
        <v>95.23</v>
      </c>
      <c r="G40" s="60">
        <v>88.384367958138654</v>
      </c>
      <c r="H40" s="60">
        <f t="shared" si="6"/>
        <v>6.6288275968603987</v>
      </c>
      <c r="I40" s="56">
        <v>4</v>
      </c>
      <c r="J40" s="76">
        <f t="shared" si="9"/>
        <v>7.7452972737256394</v>
      </c>
      <c r="K40" s="109">
        <f t="shared" si="7"/>
        <v>1.0327063031634185</v>
      </c>
      <c r="M40" s="50" t="s">
        <v>20</v>
      </c>
      <c r="N40" s="51" t="s">
        <v>13</v>
      </c>
      <c r="O40" s="52">
        <v>50</v>
      </c>
      <c r="P40" s="52" t="s">
        <v>26</v>
      </c>
      <c r="Q40" s="56" t="s">
        <v>24</v>
      </c>
      <c r="R40" s="60">
        <f t="shared" si="8"/>
        <v>95.23</v>
      </c>
      <c r="S40" s="60" t="s">
        <v>121</v>
      </c>
      <c r="T40" s="60" t="s">
        <v>122</v>
      </c>
      <c r="U40" s="56">
        <v>1</v>
      </c>
      <c r="V40" s="86">
        <v>9</v>
      </c>
      <c r="W40" s="106">
        <v>1.57</v>
      </c>
    </row>
    <row r="41" spans="1:23" x14ac:dyDescent="0.25">
      <c r="A41" s="50" t="s">
        <v>12</v>
      </c>
      <c r="B41" s="51" t="s">
        <v>13</v>
      </c>
      <c r="C41" s="52">
        <v>51</v>
      </c>
      <c r="D41" s="52" t="s">
        <v>23</v>
      </c>
      <c r="E41" s="56" t="s">
        <v>24</v>
      </c>
      <c r="F41" s="59">
        <v>57.4</v>
      </c>
      <c r="G41" s="60">
        <v>62.252210907113707</v>
      </c>
      <c r="H41" s="60">
        <f t="shared" si="6"/>
        <v>4.6689158180335282</v>
      </c>
      <c r="I41" s="56">
        <v>4</v>
      </c>
      <c r="J41" s="76">
        <f t="shared" si="9"/>
        <v>-7.7944394848139193</v>
      </c>
      <c r="K41" s="109">
        <f t="shared" si="7"/>
        <v>-1.0392585979751892</v>
      </c>
      <c r="M41" s="50" t="s">
        <v>12</v>
      </c>
      <c r="N41" s="51" t="s">
        <v>13</v>
      </c>
      <c r="O41" s="52">
        <v>51</v>
      </c>
      <c r="P41" s="52" t="s">
        <v>23</v>
      </c>
      <c r="Q41" s="56" t="s">
        <v>24</v>
      </c>
      <c r="R41" s="60">
        <f t="shared" si="8"/>
        <v>57.4</v>
      </c>
      <c r="S41" s="60" t="s">
        <v>123</v>
      </c>
      <c r="T41" s="60" t="s">
        <v>124</v>
      </c>
      <c r="U41" s="56">
        <v>1</v>
      </c>
      <c r="V41" s="86">
        <v>-7</v>
      </c>
      <c r="W41" s="106">
        <v>-0.61</v>
      </c>
    </row>
    <row r="42" spans="1:23" x14ac:dyDescent="0.25">
      <c r="A42" s="50" t="s">
        <v>27</v>
      </c>
      <c r="B42" s="51" t="s">
        <v>13</v>
      </c>
      <c r="C42" s="52">
        <v>52</v>
      </c>
      <c r="D42" s="52" t="s">
        <v>23</v>
      </c>
      <c r="E42" s="56" t="s">
        <v>24</v>
      </c>
      <c r="F42" s="59">
        <v>131.19999999999999</v>
      </c>
      <c r="G42" s="60">
        <v>145.03797572555598</v>
      </c>
      <c r="H42" s="60">
        <f t="shared" si="6"/>
        <v>10.877848179416699</v>
      </c>
      <c r="I42" s="56">
        <v>4</v>
      </c>
      <c r="J42" s="76">
        <f t="shared" si="9"/>
        <v>-9.5409327497375678</v>
      </c>
      <c r="K42" s="109">
        <f t="shared" si="7"/>
        <v>-1.2721243666316755</v>
      </c>
      <c r="M42" s="50" t="s">
        <v>27</v>
      </c>
      <c r="N42" s="51" t="s">
        <v>13</v>
      </c>
      <c r="O42" s="52">
        <v>52</v>
      </c>
      <c r="P42" s="52" t="s">
        <v>23</v>
      </c>
      <c r="Q42" s="56" t="s">
        <v>24</v>
      </c>
      <c r="R42" s="60">
        <f t="shared" si="8"/>
        <v>131.19999999999999</v>
      </c>
      <c r="S42" s="60" t="s">
        <v>125</v>
      </c>
      <c r="T42" s="60" t="s">
        <v>126</v>
      </c>
      <c r="U42" s="56">
        <v>1</v>
      </c>
      <c r="V42" s="86">
        <v>-7</v>
      </c>
      <c r="W42" s="106">
        <v>-1.91</v>
      </c>
    </row>
    <row r="43" spans="1:23" x14ac:dyDescent="0.25">
      <c r="A43" s="50" t="s">
        <v>21</v>
      </c>
      <c r="B43" s="51" t="s">
        <v>13</v>
      </c>
      <c r="C43" s="52">
        <v>53</v>
      </c>
      <c r="D43" s="52" t="s">
        <v>23</v>
      </c>
      <c r="E43" s="56" t="s">
        <v>24</v>
      </c>
      <c r="F43" s="59">
        <v>159.9</v>
      </c>
      <c r="G43" s="60">
        <v>178.57792066385051</v>
      </c>
      <c r="H43" s="60">
        <f t="shared" si="6"/>
        <v>13.393344049788787</v>
      </c>
      <c r="I43" s="56">
        <v>4</v>
      </c>
      <c r="J43" s="76">
        <f t="shared" si="9"/>
        <v>-10.45925531802402</v>
      </c>
      <c r="K43" s="109">
        <f t="shared" si="7"/>
        <v>-1.3945673757365362</v>
      </c>
      <c r="M43" s="50" t="s">
        <v>21</v>
      </c>
      <c r="N43" s="51" t="s">
        <v>13</v>
      </c>
      <c r="O43" s="52">
        <v>53</v>
      </c>
      <c r="P43" s="52" t="s">
        <v>23</v>
      </c>
      <c r="Q43" s="56" t="s">
        <v>24</v>
      </c>
      <c r="R43" s="60">
        <f t="shared" si="8"/>
        <v>159.9</v>
      </c>
      <c r="S43" s="60" t="s">
        <v>127</v>
      </c>
      <c r="T43" s="60" t="s">
        <v>128</v>
      </c>
      <c r="U43" s="56">
        <v>1</v>
      </c>
      <c r="V43" s="86">
        <v>-9</v>
      </c>
      <c r="W43" s="107">
        <v>-2.88</v>
      </c>
    </row>
    <row r="44" spans="1:23" x14ac:dyDescent="0.25">
      <c r="A44" s="50" t="s">
        <v>25</v>
      </c>
      <c r="B44" s="51" t="s">
        <v>13</v>
      </c>
      <c r="C44" s="52">
        <v>54</v>
      </c>
      <c r="D44" s="52" t="s">
        <v>23</v>
      </c>
      <c r="E44" s="56" t="s">
        <v>24</v>
      </c>
      <c r="F44" s="59">
        <v>63.55</v>
      </c>
      <c r="G44" s="60">
        <v>71.084104320942913</v>
      </c>
      <c r="H44" s="60">
        <f t="shared" si="6"/>
        <v>5.3313078240707181</v>
      </c>
      <c r="I44" s="56">
        <v>4</v>
      </c>
      <c r="J44" s="76">
        <f t="shared" si="9"/>
        <v>-10.598859467830708</v>
      </c>
      <c r="K44" s="109">
        <f t="shared" si="7"/>
        <v>-1.413181262377428</v>
      </c>
      <c r="M44" s="50" t="s">
        <v>25</v>
      </c>
      <c r="N44" s="51" t="s">
        <v>13</v>
      </c>
      <c r="O44" s="52">
        <v>54</v>
      </c>
      <c r="P44" s="52" t="s">
        <v>23</v>
      </c>
      <c r="Q44" s="56" t="s">
        <v>24</v>
      </c>
      <c r="R44" s="60">
        <f t="shared" si="8"/>
        <v>63.55</v>
      </c>
      <c r="S44" s="60" t="s">
        <v>129</v>
      </c>
      <c r="T44" s="60" t="s">
        <v>130</v>
      </c>
      <c r="U44" s="56">
        <v>1</v>
      </c>
      <c r="V44" s="86">
        <v>-9</v>
      </c>
      <c r="W44" s="107">
        <v>-2.2000000000000002</v>
      </c>
    </row>
    <row r="45" spans="1:23" x14ac:dyDescent="0.25">
      <c r="A45" s="50" t="s">
        <v>20</v>
      </c>
      <c r="B45" s="51" t="s">
        <v>13</v>
      </c>
      <c r="C45" s="52">
        <v>55</v>
      </c>
      <c r="D45" s="52" t="s">
        <v>23</v>
      </c>
      <c r="E45" s="56" t="s">
        <v>24</v>
      </c>
      <c r="F45" s="59">
        <v>63.55</v>
      </c>
      <c r="G45" s="60">
        <v>71.084104320942913</v>
      </c>
      <c r="H45" s="60">
        <f t="shared" si="6"/>
        <v>5.3313078240707181</v>
      </c>
      <c r="I45" s="56">
        <v>4</v>
      </c>
      <c r="J45" s="76">
        <f t="shared" si="9"/>
        <v>-10.598859467830708</v>
      </c>
      <c r="K45" s="109">
        <f t="shared" si="7"/>
        <v>-1.413181262377428</v>
      </c>
      <c r="M45" s="50" t="s">
        <v>20</v>
      </c>
      <c r="N45" s="51" t="s">
        <v>13</v>
      </c>
      <c r="O45" s="52">
        <v>55</v>
      </c>
      <c r="P45" s="52" t="s">
        <v>23</v>
      </c>
      <c r="Q45" s="56" t="s">
        <v>24</v>
      </c>
      <c r="R45" s="60">
        <f t="shared" si="8"/>
        <v>63.55</v>
      </c>
      <c r="S45" s="60" t="s">
        <v>131</v>
      </c>
      <c r="T45" s="60" t="s">
        <v>132</v>
      </c>
      <c r="U45" s="56">
        <v>1</v>
      </c>
      <c r="V45" s="86">
        <v>-9</v>
      </c>
      <c r="W45" s="107">
        <v>-2.23</v>
      </c>
    </row>
    <row r="46" spans="1:23" x14ac:dyDescent="0.25">
      <c r="A46" s="50" t="s">
        <v>19</v>
      </c>
      <c r="B46" s="51" t="s">
        <v>13</v>
      </c>
      <c r="C46" s="52">
        <v>56</v>
      </c>
      <c r="D46" s="52" t="s">
        <v>23</v>
      </c>
      <c r="E46" s="56" t="s">
        <v>24</v>
      </c>
      <c r="F46" s="59">
        <v>79.95</v>
      </c>
      <c r="G46" s="60">
        <v>87.932932879484952</v>
      </c>
      <c r="H46" s="60">
        <f t="shared" si="6"/>
        <v>6.5949699659613712</v>
      </c>
      <c r="I46" s="56">
        <v>4</v>
      </c>
      <c r="J46" s="76">
        <f t="shared" si="9"/>
        <v>-9.078433549379989</v>
      </c>
      <c r="K46" s="109">
        <f t="shared" si="7"/>
        <v>-1.2104578065839986</v>
      </c>
      <c r="M46" s="50" t="s">
        <v>19</v>
      </c>
      <c r="N46" s="51" t="s">
        <v>13</v>
      </c>
      <c r="O46" s="52">
        <v>56</v>
      </c>
      <c r="P46" s="52" t="s">
        <v>23</v>
      </c>
      <c r="Q46" s="56" t="s">
        <v>24</v>
      </c>
      <c r="R46" s="60">
        <f t="shared" si="8"/>
        <v>79.95</v>
      </c>
      <c r="S46" s="60" t="s">
        <v>133</v>
      </c>
      <c r="T46" s="60" t="s">
        <v>134</v>
      </c>
      <c r="U46" s="56">
        <v>1</v>
      </c>
      <c r="V46" s="86">
        <v>-7</v>
      </c>
      <c r="W46" s="106">
        <v>-1.58</v>
      </c>
    </row>
    <row r="47" spans="1:23" x14ac:dyDescent="0.25">
      <c r="A47" s="50" t="s">
        <v>22</v>
      </c>
      <c r="B47" s="51" t="s">
        <v>13</v>
      </c>
      <c r="C47" s="52">
        <v>57</v>
      </c>
      <c r="D47" s="52" t="s">
        <v>18</v>
      </c>
      <c r="E47" s="56" t="s">
        <v>15</v>
      </c>
      <c r="F47" s="59">
        <v>8.1300000000000008</v>
      </c>
      <c r="G47" s="60">
        <v>8.3931705729568318</v>
      </c>
      <c r="H47" s="56" t="s">
        <v>86</v>
      </c>
      <c r="I47" s="56">
        <v>4</v>
      </c>
      <c r="J47" s="60">
        <f>((F47-G47))</f>
        <v>-0.26317057295683099</v>
      </c>
      <c r="K47" s="109">
        <f t="shared" si="7"/>
        <v>-1.7544704863788734</v>
      </c>
      <c r="M47" s="50" t="s">
        <v>22</v>
      </c>
      <c r="N47" s="51" t="s">
        <v>13</v>
      </c>
      <c r="O47" s="52">
        <v>57</v>
      </c>
      <c r="P47" s="52" t="s">
        <v>18</v>
      </c>
      <c r="Q47" s="56" t="s">
        <v>15</v>
      </c>
      <c r="R47" s="60">
        <f t="shared" si="8"/>
        <v>8.1300000000000008</v>
      </c>
      <c r="S47" s="60">
        <v>8.5564285724774312</v>
      </c>
      <c r="T47" s="60">
        <v>5.7729249379899872E-2</v>
      </c>
      <c r="U47" s="56" t="s">
        <v>76</v>
      </c>
      <c r="V47" s="87">
        <f>(R47-S47)</f>
        <v>-0.42642857247743038</v>
      </c>
      <c r="W47" s="105">
        <v>-7.3866987195905578</v>
      </c>
    </row>
    <row r="48" spans="1:23" x14ac:dyDescent="0.25">
      <c r="A48" s="50" t="s">
        <v>16</v>
      </c>
      <c r="B48" s="51" t="s">
        <v>13</v>
      </c>
      <c r="C48" s="52">
        <v>58</v>
      </c>
      <c r="D48" s="52" t="s">
        <v>18</v>
      </c>
      <c r="E48" s="56" t="s">
        <v>15</v>
      </c>
      <c r="F48" s="59">
        <v>16.05</v>
      </c>
      <c r="G48" s="60">
        <v>16.459352302610128</v>
      </c>
      <c r="H48" s="56" t="s">
        <v>86</v>
      </c>
      <c r="I48" s="56">
        <v>4</v>
      </c>
      <c r="J48" s="60">
        <f t="shared" ref="J48:J55" si="10">((F48-G48))</f>
        <v>-0.40935230261012734</v>
      </c>
      <c r="K48" s="108">
        <f t="shared" si="7"/>
        <v>-2.7290153507341826</v>
      </c>
      <c r="M48" s="50" t="s">
        <v>16</v>
      </c>
      <c r="N48" s="51" t="s">
        <v>13</v>
      </c>
      <c r="O48" s="52">
        <v>58</v>
      </c>
      <c r="P48" s="52" t="s">
        <v>18</v>
      </c>
      <c r="Q48" s="56" t="s">
        <v>15</v>
      </c>
      <c r="R48" s="60">
        <f t="shared" si="8"/>
        <v>16.05</v>
      </c>
      <c r="S48" s="60">
        <v>16.525655268243522</v>
      </c>
      <c r="T48" s="60">
        <v>9.686232943678838E-2</v>
      </c>
      <c r="U48" s="56" t="s">
        <v>76</v>
      </c>
      <c r="V48" s="87">
        <f t="shared" ref="V48:V55" si="11">(R48-S48)</f>
        <v>-0.47565526824352133</v>
      </c>
      <c r="W48" s="105">
        <v>-4.9106321416101224</v>
      </c>
    </row>
    <row r="49" spans="1:23" x14ac:dyDescent="0.25">
      <c r="A49" s="50" t="s">
        <v>12</v>
      </c>
      <c r="B49" s="51" t="s">
        <v>13</v>
      </c>
      <c r="C49" s="52">
        <v>59</v>
      </c>
      <c r="D49" s="52" t="s">
        <v>18</v>
      </c>
      <c r="E49" s="56" t="s">
        <v>15</v>
      </c>
      <c r="F49" s="74">
        <v>8.19</v>
      </c>
      <c r="G49" s="60">
        <v>8.6261406782499943</v>
      </c>
      <c r="H49" s="56" t="s">
        <v>86</v>
      </c>
      <c r="I49" s="76">
        <v>4</v>
      </c>
      <c r="J49" s="60">
        <f t="shared" si="10"/>
        <v>-0.43614067824999481</v>
      </c>
      <c r="K49" s="108">
        <f t="shared" si="7"/>
        <v>-2.9076045216666322</v>
      </c>
      <c r="M49" s="50" t="s">
        <v>12</v>
      </c>
      <c r="N49" s="51" t="s">
        <v>13</v>
      </c>
      <c r="O49" s="52">
        <v>59</v>
      </c>
      <c r="P49" s="52" t="s">
        <v>18</v>
      </c>
      <c r="Q49" s="56" t="s">
        <v>15</v>
      </c>
      <c r="R49" s="60">
        <f t="shared" si="8"/>
        <v>8.19</v>
      </c>
      <c r="S49" s="60">
        <v>8.6207142857122658</v>
      </c>
      <c r="T49" s="88">
        <v>4.3704270423333441E-2</v>
      </c>
      <c r="U49" s="56" t="s">
        <v>76</v>
      </c>
      <c r="V49" s="87">
        <f t="shared" si="11"/>
        <v>-0.43071428571226633</v>
      </c>
      <c r="W49" s="105">
        <v>-9.8551990810104133</v>
      </c>
    </row>
    <row r="50" spans="1:23" x14ac:dyDescent="0.25">
      <c r="A50" s="50" t="s">
        <v>27</v>
      </c>
      <c r="B50" s="51" t="s">
        <v>13</v>
      </c>
      <c r="C50" s="52">
        <v>60</v>
      </c>
      <c r="D50" s="52" t="s">
        <v>18</v>
      </c>
      <c r="E50" s="56" t="s">
        <v>15</v>
      </c>
      <c r="F50" s="74">
        <v>7.96</v>
      </c>
      <c r="G50" s="60">
        <v>8.3928099176882078</v>
      </c>
      <c r="H50" s="56" t="s">
        <v>86</v>
      </c>
      <c r="I50" s="76">
        <v>4</v>
      </c>
      <c r="J50" s="60">
        <f t="shared" si="10"/>
        <v>-0.43280991768820787</v>
      </c>
      <c r="K50" s="108">
        <f t="shared" si="7"/>
        <v>-2.8853994512547194</v>
      </c>
      <c r="M50" s="50" t="s">
        <v>27</v>
      </c>
      <c r="N50" s="51" t="s">
        <v>13</v>
      </c>
      <c r="O50" s="52">
        <v>60</v>
      </c>
      <c r="P50" s="52" t="s">
        <v>18</v>
      </c>
      <c r="Q50" s="56" t="s">
        <v>15</v>
      </c>
      <c r="R50" s="60">
        <f t="shared" si="8"/>
        <v>7.96</v>
      </c>
      <c r="S50" s="60">
        <v>8.4385714285760329</v>
      </c>
      <c r="T50" s="88">
        <v>4.1157852575285932E-2</v>
      </c>
      <c r="U50" s="56" t="s">
        <v>76</v>
      </c>
      <c r="V50" s="87">
        <f t="shared" si="11"/>
        <v>-0.47857142857603296</v>
      </c>
      <c r="W50" s="105">
        <v>-11.627706467450658</v>
      </c>
    </row>
    <row r="51" spans="1:23" x14ac:dyDescent="0.25">
      <c r="A51" s="50" t="s">
        <v>21</v>
      </c>
      <c r="B51" s="51" t="s">
        <v>13</v>
      </c>
      <c r="C51" s="52">
        <v>61</v>
      </c>
      <c r="D51" s="52" t="s">
        <v>18</v>
      </c>
      <c r="E51" s="56" t="s">
        <v>15</v>
      </c>
      <c r="F51" s="74">
        <v>5.77</v>
      </c>
      <c r="G51" s="60">
        <v>6.1778541845745085</v>
      </c>
      <c r="H51" s="56" t="s">
        <v>86</v>
      </c>
      <c r="I51" s="76">
        <v>4</v>
      </c>
      <c r="J51" s="60">
        <f t="shared" si="10"/>
        <v>-0.40785418457450895</v>
      </c>
      <c r="K51" s="108">
        <f t="shared" si="7"/>
        <v>-2.719027897163393</v>
      </c>
      <c r="M51" s="50" t="s">
        <v>21</v>
      </c>
      <c r="N51" s="51" t="s">
        <v>13</v>
      </c>
      <c r="O51" s="52">
        <v>61</v>
      </c>
      <c r="P51" s="52" t="s">
        <v>18</v>
      </c>
      <c r="Q51" s="56" t="s">
        <v>15</v>
      </c>
      <c r="R51" s="60">
        <f t="shared" si="8"/>
        <v>5.77</v>
      </c>
      <c r="S51" s="60">
        <v>6.2357142856676706</v>
      </c>
      <c r="T51" s="88">
        <v>5.8212815232605193E-2</v>
      </c>
      <c r="U51" s="56" t="s">
        <v>76</v>
      </c>
      <c r="V51" s="87">
        <f t="shared" si="11"/>
        <v>-0.46571428566767104</v>
      </c>
      <c r="W51" s="105">
        <v>-8.0002020827679008</v>
      </c>
    </row>
    <row r="52" spans="1:23" x14ac:dyDescent="0.25">
      <c r="A52" s="50" t="s">
        <v>25</v>
      </c>
      <c r="B52" s="51" t="s">
        <v>13</v>
      </c>
      <c r="C52" s="52">
        <v>62</v>
      </c>
      <c r="D52" s="52" t="s">
        <v>18</v>
      </c>
      <c r="E52" s="56" t="s">
        <v>15</v>
      </c>
      <c r="F52" s="74">
        <v>12.73</v>
      </c>
      <c r="G52" s="60">
        <v>13.241236928029194</v>
      </c>
      <c r="H52" s="56" t="s">
        <v>86</v>
      </c>
      <c r="I52" s="76">
        <v>4</v>
      </c>
      <c r="J52" s="60">
        <f t="shared" si="10"/>
        <v>-0.51123692802919329</v>
      </c>
      <c r="K52" s="105">
        <f t="shared" si="7"/>
        <v>-3.4082461868612888</v>
      </c>
      <c r="M52" s="50" t="s">
        <v>25</v>
      </c>
      <c r="N52" s="51" t="s">
        <v>13</v>
      </c>
      <c r="O52" s="52">
        <v>62</v>
      </c>
      <c r="P52" s="52" t="s">
        <v>18</v>
      </c>
      <c r="Q52" s="56" t="s">
        <v>15</v>
      </c>
      <c r="R52" s="60">
        <f t="shared" si="8"/>
        <v>12.73</v>
      </c>
      <c r="S52" s="60">
        <v>13.251303155006859</v>
      </c>
      <c r="T52" s="88">
        <v>6.6823950150088074E-2</v>
      </c>
      <c r="U52" s="56" t="s">
        <v>76</v>
      </c>
      <c r="V52" s="87">
        <f t="shared" si="11"/>
        <v>-0.52130315500685853</v>
      </c>
      <c r="W52" s="105">
        <v>-7.801142462186089</v>
      </c>
    </row>
    <row r="53" spans="1:23" x14ac:dyDescent="0.25">
      <c r="A53" s="50" t="s">
        <v>20</v>
      </c>
      <c r="B53" s="51" t="s">
        <v>13</v>
      </c>
      <c r="C53" s="52">
        <v>63</v>
      </c>
      <c r="D53" s="52" t="s">
        <v>18</v>
      </c>
      <c r="E53" s="56" t="s">
        <v>15</v>
      </c>
      <c r="F53" s="74">
        <v>6.76</v>
      </c>
      <c r="G53" s="60">
        <v>7.2285451553874287</v>
      </c>
      <c r="H53" s="56" t="s">
        <v>86</v>
      </c>
      <c r="I53" s="76">
        <v>4</v>
      </c>
      <c r="J53" s="60">
        <f t="shared" si="10"/>
        <v>-0.46854515538742891</v>
      </c>
      <c r="K53" s="105">
        <f t="shared" si="7"/>
        <v>-3.1236343692495261</v>
      </c>
      <c r="M53" s="50" t="s">
        <v>20</v>
      </c>
      <c r="N53" s="51" t="s">
        <v>13</v>
      </c>
      <c r="O53" s="52">
        <v>63</v>
      </c>
      <c r="P53" s="52" t="s">
        <v>18</v>
      </c>
      <c r="Q53" s="56" t="s">
        <v>15</v>
      </c>
      <c r="R53" s="60">
        <f t="shared" si="8"/>
        <v>6.76</v>
      </c>
      <c r="S53" s="60">
        <v>7.2257142857764416</v>
      </c>
      <c r="T53" s="88">
        <v>6.3262287849268448E-2</v>
      </c>
      <c r="U53" s="56" t="s">
        <v>76</v>
      </c>
      <c r="V53" s="87">
        <f t="shared" si="11"/>
        <v>-0.46571428577644181</v>
      </c>
      <c r="W53" s="105">
        <v>-7.3616415341486459</v>
      </c>
    </row>
    <row r="54" spans="1:23" x14ac:dyDescent="0.25">
      <c r="A54" s="50" t="s">
        <v>19</v>
      </c>
      <c r="B54" s="51" t="s">
        <v>13</v>
      </c>
      <c r="C54" s="52">
        <v>64</v>
      </c>
      <c r="D54" s="52" t="s">
        <v>18</v>
      </c>
      <c r="E54" s="56" t="s">
        <v>15</v>
      </c>
      <c r="F54" s="74">
        <v>15.81</v>
      </c>
      <c r="G54" s="60">
        <v>16.327260146346774</v>
      </c>
      <c r="H54" s="56" t="s">
        <v>86</v>
      </c>
      <c r="I54" s="76">
        <v>4</v>
      </c>
      <c r="J54" s="60">
        <f t="shared" si="10"/>
        <v>-0.5172601463467732</v>
      </c>
      <c r="K54" s="105">
        <f t="shared" si="7"/>
        <v>-3.4484009756451548</v>
      </c>
      <c r="M54" s="50" t="s">
        <v>19</v>
      </c>
      <c r="N54" s="51" t="s">
        <v>13</v>
      </c>
      <c r="O54" s="52">
        <v>64</v>
      </c>
      <c r="P54" s="52" t="s">
        <v>18</v>
      </c>
      <c r="Q54" s="56" t="s">
        <v>15</v>
      </c>
      <c r="R54" s="60">
        <f t="shared" si="8"/>
        <v>15.81</v>
      </c>
      <c r="S54" s="60">
        <v>16.360262159690187</v>
      </c>
      <c r="T54" s="88">
        <v>7.077006696386122E-2</v>
      </c>
      <c r="U54" s="56" t="s">
        <v>76</v>
      </c>
      <c r="V54" s="87">
        <f t="shared" si="11"/>
        <v>-0.55026215969018644</v>
      </c>
      <c r="W54" s="105">
        <v>-7.7753516888881586</v>
      </c>
    </row>
    <row r="55" spans="1:23" x14ac:dyDescent="0.25">
      <c r="A55" s="50" t="s">
        <v>17</v>
      </c>
      <c r="B55" s="51" t="s">
        <v>13</v>
      </c>
      <c r="C55" s="52">
        <v>65</v>
      </c>
      <c r="D55" s="52" t="s">
        <v>18</v>
      </c>
      <c r="E55" s="56" t="s">
        <v>15</v>
      </c>
      <c r="F55" s="74">
        <v>15.94</v>
      </c>
      <c r="G55" s="60">
        <v>16.465718793246658</v>
      </c>
      <c r="H55" s="56" t="s">
        <v>86</v>
      </c>
      <c r="I55" s="76">
        <v>4</v>
      </c>
      <c r="J55" s="60">
        <f t="shared" si="10"/>
        <v>-0.52571879324665893</v>
      </c>
      <c r="K55" s="105">
        <f t="shared" si="7"/>
        <v>-3.5047919549777262</v>
      </c>
      <c r="M55" s="50" t="s">
        <v>17</v>
      </c>
      <c r="N55" s="51" t="s">
        <v>13</v>
      </c>
      <c r="O55" s="52">
        <v>65</v>
      </c>
      <c r="P55" s="52" t="s">
        <v>18</v>
      </c>
      <c r="Q55" s="56" t="s">
        <v>15</v>
      </c>
      <c r="R55" s="60">
        <f t="shared" si="8"/>
        <v>15.94</v>
      </c>
      <c r="S55" s="60">
        <v>16.504448547262811</v>
      </c>
      <c r="T55" s="88">
        <v>7.5340589457731824E-2</v>
      </c>
      <c r="U55" s="56" t="s">
        <v>76</v>
      </c>
      <c r="V55" s="87">
        <f t="shared" si="11"/>
        <v>-0.56444854726281157</v>
      </c>
      <c r="W55" s="105">
        <v>-7.491958203744649</v>
      </c>
    </row>
    <row r="56" spans="1:23" x14ac:dyDescent="0.25">
      <c r="A56" s="89" t="s">
        <v>25</v>
      </c>
      <c r="B56" s="90" t="s">
        <v>13</v>
      </c>
      <c r="C56" s="91">
        <v>66</v>
      </c>
      <c r="D56" s="91" t="s">
        <v>14</v>
      </c>
      <c r="E56" s="59" t="s">
        <v>15</v>
      </c>
      <c r="F56" s="59">
        <v>3.43</v>
      </c>
      <c r="G56" s="60">
        <v>3.3430998938967571</v>
      </c>
      <c r="H56" s="60">
        <f t="shared" ref="H56:H57" si="12">0.075*G56</f>
        <v>0.25073249204225678</v>
      </c>
      <c r="I56" s="76">
        <v>4</v>
      </c>
      <c r="J56" s="76">
        <f t="shared" si="9"/>
        <v>2.5993870617473909</v>
      </c>
      <c r="K56" s="79">
        <f t="shared" si="7"/>
        <v>0.3465849415663188</v>
      </c>
      <c r="M56" s="89" t="s">
        <v>25</v>
      </c>
      <c r="N56" s="90" t="s">
        <v>13</v>
      </c>
      <c r="O56" s="91">
        <v>66</v>
      </c>
      <c r="P56" s="91" t="s">
        <v>14</v>
      </c>
      <c r="Q56" s="59" t="s">
        <v>15</v>
      </c>
      <c r="R56" s="60">
        <f t="shared" si="8"/>
        <v>3.43</v>
      </c>
      <c r="S56" s="74">
        <v>3.3860000000000001</v>
      </c>
      <c r="T56" s="88">
        <v>9.8360000000000003E-2</v>
      </c>
      <c r="U56" s="92">
        <v>1</v>
      </c>
      <c r="V56" s="86">
        <v>1</v>
      </c>
      <c r="W56" s="82">
        <v>0.45</v>
      </c>
    </row>
    <row r="57" spans="1:23" ht="15.75" thickBot="1" x14ac:dyDescent="0.3">
      <c r="A57" s="93" t="s">
        <v>20</v>
      </c>
      <c r="B57" s="94" t="s">
        <v>13</v>
      </c>
      <c r="C57" s="95">
        <v>66</v>
      </c>
      <c r="D57" s="95" t="s">
        <v>14</v>
      </c>
      <c r="E57" s="96" t="s">
        <v>15</v>
      </c>
      <c r="F57" s="96">
        <v>3.41</v>
      </c>
      <c r="G57" s="97">
        <v>3.3430998938967562</v>
      </c>
      <c r="H57" s="97">
        <f t="shared" si="12"/>
        <v>0.25073249204225673</v>
      </c>
      <c r="I57" s="98">
        <v>4</v>
      </c>
      <c r="J57" s="98">
        <f t="shared" si="9"/>
        <v>2.0011399068684241</v>
      </c>
      <c r="K57" s="99">
        <f t="shared" si="7"/>
        <v>0.26681865424912321</v>
      </c>
      <c r="M57" s="93" t="s">
        <v>20</v>
      </c>
      <c r="N57" s="94" t="s">
        <v>13</v>
      </c>
      <c r="O57" s="95">
        <v>66</v>
      </c>
      <c r="P57" s="95" t="s">
        <v>14</v>
      </c>
      <c r="Q57" s="96" t="s">
        <v>15</v>
      </c>
      <c r="R57" s="97">
        <f t="shared" si="8"/>
        <v>3.41</v>
      </c>
      <c r="S57" s="100">
        <v>3.3959999999999999</v>
      </c>
      <c r="T57" s="97" t="s">
        <v>135</v>
      </c>
      <c r="U57" s="101">
        <v>1</v>
      </c>
      <c r="V57" s="102">
        <v>0</v>
      </c>
      <c r="W57" s="103">
        <v>0.12</v>
      </c>
    </row>
  </sheetData>
  <sheetProtection algorithmName="SHA-512" hashValue="6cqDPQfJBPjql02HBjwPISd6agMBsD0yrEHX6OFg9bNakcLKEDdf6e5Hnejf9wu03kId/0d2xzbUqKptMH8L7w==" saltValue="frKZeKsdFqbREbz23Fqufw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70"/>
  <sheetViews>
    <sheetView topLeftCell="A17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295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92.7</v>
      </c>
      <c r="G14" s="67">
        <v>94.290319289017575</v>
      </c>
      <c r="H14" s="67">
        <f>G14*0.04</f>
        <v>3.7716127715607031</v>
      </c>
      <c r="I14" s="65"/>
      <c r="J14" s="68">
        <f>((F14-G14)/G14)*100</f>
        <v>-1.6866199001224547</v>
      </c>
      <c r="K14" s="69">
        <f>(F14-G14)/(G14*0.04)</f>
        <v>-0.42165497503061361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136.1</v>
      </c>
      <c r="G15" s="67">
        <v>135.69999999999999</v>
      </c>
      <c r="H15" s="67">
        <f>1</f>
        <v>1</v>
      </c>
      <c r="I15" s="65"/>
      <c r="J15" s="72">
        <f>F15-G15</f>
        <v>0.40000000000000568</v>
      </c>
      <c r="K15" s="69">
        <f>(F15-G15)/1</f>
        <v>0.40000000000000568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5.27</v>
      </c>
      <c r="G16" s="67">
        <v>5.2017519747444068</v>
      </c>
      <c r="H16" s="67">
        <f>((12.5-0.53*G16)/200)*G16</f>
        <v>0.25340520586361848</v>
      </c>
      <c r="I16" s="65"/>
      <c r="J16" s="68">
        <f t="shared" ref="J16:J30" si="0">((F16-G16)/G16)*100</f>
        <v>1.312019980709408</v>
      </c>
      <c r="K16" s="69">
        <f>(F16-G16)/((12.5-0.53*G16)/2/100*G16)</f>
        <v>0.26932369058086197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>
        <v>5.25</v>
      </c>
      <c r="G17" s="67">
        <v>5.2131621398663892</v>
      </c>
      <c r="H17" s="67">
        <f>((12.5-0.53*G17)/200)*G17</f>
        <v>0.25380342607582806</v>
      </c>
      <c r="I17" s="65"/>
      <c r="J17" s="68">
        <f t="shared" si="0"/>
        <v>0.70663177444457781</v>
      </c>
      <c r="K17" s="69">
        <f t="shared" ref="K17:K20" si="1">(F17-G17)/((12.5-0.53*G17)/2/100*G17)</f>
        <v>0.14514327368695509</v>
      </c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/>
      <c r="G18" s="67"/>
      <c r="H18" s="67"/>
      <c r="I18" s="65"/>
      <c r="J18" s="68"/>
      <c r="K18" s="73"/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13.5</v>
      </c>
      <c r="G19" s="67">
        <v>13.616534166041957</v>
      </c>
      <c r="H19" s="67">
        <f>((12.5-0.53*G19)/200)*G19</f>
        <v>0.35969687823590429</v>
      </c>
      <c r="I19" s="65"/>
      <c r="J19" s="68">
        <f t="shared" si="0"/>
        <v>-0.85582839671918387</v>
      </c>
      <c r="K19" s="69">
        <f t="shared" si="1"/>
        <v>-0.32397880852757577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>
        <v>13.8</v>
      </c>
      <c r="G20" s="67">
        <v>13.616534166041957</v>
      </c>
      <c r="H20" s="67">
        <f>((12.5-0.53*G20)/200)*G20</f>
        <v>0.35969687823590429</v>
      </c>
      <c r="I20" s="65"/>
      <c r="J20" s="68">
        <f t="shared" si="0"/>
        <v>1.3473754166870617</v>
      </c>
      <c r="K20" s="69">
        <f t="shared" si="1"/>
        <v>0.51005678686407552</v>
      </c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/>
      <c r="G21" s="67"/>
      <c r="H21" s="67"/>
      <c r="I21" s="65"/>
      <c r="J21" s="68"/>
      <c r="K21" s="73"/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>
        <v>9.31</v>
      </c>
      <c r="G22" s="67">
        <v>9.1247028202011933</v>
      </c>
      <c r="H22" s="67">
        <f>G22*0.075</f>
        <v>0.68435271151508947</v>
      </c>
      <c r="I22" s="65"/>
      <c r="J22" s="68">
        <f t="shared" si="0"/>
        <v>2.030720160974202</v>
      </c>
      <c r="K22" s="69">
        <f>(F22-G22)/(G22*0.075)</f>
        <v>0.27076268812989362</v>
      </c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>
        <v>5.81</v>
      </c>
      <c r="G23" s="74">
        <v>5.8250321486497576</v>
      </c>
      <c r="H23" s="60">
        <f t="shared" ref="H23:H25" si="2">G23*0.075</f>
        <v>0.4368774111487318</v>
      </c>
      <c r="I23" s="56"/>
      <c r="J23" s="75">
        <f t="shared" si="0"/>
        <v>-0.25806121350321554</v>
      </c>
      <c r="K23" s="69">
        <f>(F23-G23)/(G23*0.075)</f>
        <v>-3.4408161800428737E-2</v>
      </c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>
        <v>12.4</v>
      </c>
      <c r="G24" s="74">
        <v>12.314130439126941</v>
      </c>
      <c r="H24" s="60">
        <f t="shared" si="2"/>
        <v>0.92355978293452057</v>
      </c>
      <c r="I24" s="76"/>
      <c r="J24" s="75">
        <f t="shared" si="0"/>
        <v>0.69732541244014079</v>
      </c>
      <c r="K24" s="69">
        <f t="shared" ref="K24:K25" si="3">(F24-G24)/(G24*0.075)</f>
        <v>9.2976721658685438E-2</v>
      </c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>
        <v>19.899999999999999</v>
      </c>
      <c r="G25" s="74">
        <v>19.199771667333284</v>
      </c>
      <c r="H25" s="60">
        <f t="shared" si="2"/>
        <v>1.4399828750499963</v>
      </c>
      <c r="I25" s="76"/>
      <c r="J25" s="75">
        <f t="shared" si="0"/>
        <v>3.6470659380709791</v>
      </c>
      <c r="K25" s="69">
        <f t="shared" si="3"/>
        <v>0.48627545840946385</v>
      </c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/>
      <c r="G26" s="60">
        <v>0</v>
      </c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/>
      <c r="G27" s="60">
        <v>0</v>
      </c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49</v>
      </c>
      <c r="B28" s="51" t="s">
        <v>44</v>
      </c>
      <c r="C28" s="52">
        <v>20</v>
      </c>
      <c r="D28" s="52" t="s">
        <v>45</v>
      </c>
      <c r="E28" s="56" t="s">
        <v>46</v>
      </c>
      <c r="F28" s="74">
        <v>79.8</v>
      </c>
      <c r="G28" s="60">
        <v>80.823828259253631</v>
      </c>
      <c r="H28" s="60">
        <f>G28*0.05</f>
        <v>4.0411914129626814</v>
      </c>
      <c r="I28" s="76"/>
      <c r="J28" s="75">
        <f t="shared" si="0"/>
        <v>-1.2667406151185545</v>
      </c>
      <c r="K28" s="69">
        <f>(F28-G28)/(G28*0.05)</f>
        <v>-0.25334812302371096</v>
      </c>
      <c r="M28" s="50" t="s">
        <v>49</v>
      </c>
      <c r="N28" s="58" t="s">
        <v>44</v>
      </c>
      <c r="O28" s="56">
        <v>20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48</v>
      </c>
      <c r="B29" s="51" t="s">
        <v>44</v>
      </c>
      <c r="C29" s="52">
        <v>21</v>
      </c>
      <c r="D29" s="52" t="s">
        <v>45</v>
      </c>
      <c r="E29" s="56" t="s">
        <v>46</v>
      </c>
      <c r="F29" s="74">
        <v>132</v>
      </c>
      <c r="G29" s="60">
        <v>135.92564582283947</v>
      </c>
      <c r="H29" s="60">
        <f t="shared" ref="H29:H30" si="4">G29*0.05</f>
        <v>6.7962822911419742</v>
      </c>
      <c r="I29" s="76"/>
      <c r="J29" s="75">
        <f t="shared" si="0"/>
        <v>-2.8880832598404673</v>
      </c>
      <c r="K29" s="69">
        <f t="shared" ref="K29:K30" si="5">(F29-G29)/(G29*0.05)</f>
        <v>-0.57761665196809342</v>
      </c>
      <c r="M29" s="50" t="s">
        <v>48</v>
      </c>
      <c r="N29" s="58" t="s">
        <v>44</v>
      </c>
      <c r="O29" s="56">
        <v>21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47</v>
      </c>
      <c r="B30" s="51" t="s">
        <v>44</v>
      </c>
      <c r="C30" s="52">
        <v>22</v>
      </c>
      <c r="D30" s="52" t="s">
        <v>45</v>
      </c>
      <c r="E30" s="56" t="s">
        <v>46</v>
      </c>
      <c r="F30" s="74">
        <v>178</v>
      </c>
      <c r="G30" s="60">
        <v>177.30835101687518</v>
      </c>
      <c r="H30" s="60">
        <f t="shared" si="4"/>
        <v>8.8654175508437589</v>
      </c>
      <c r="I30" s="76"/>
      <c r="J30" s="75">
        <f t="shared" si="0"/>
        <v>0.39008257600850071</v>
      </c>
      <c r="K30" s="69">
        <f t="shared" si="5"/>
        <v>7.8016515201700137E-2</v>
      </c>
      <c r="M30" s="50" t="s">
        <v>47</v>
      </c>
      <c r="N30" s="58" t="s">
        <v>44</v>
      </c>
      <c r="O30" s="56">
        <v>22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74</v>
      </c>
      <c r="B31" s="51" t="s">
        <v>44</v>
      </c>
      <c r="C31" s="52">
        <v>23</v>
      </c>
      <c r="D31" s="52" t="s">
        <v>45</v>
      </c>
      <c r="E31" s="56" t="s">
        <v>46</v>
      </c>
      <c r="F31" s="74"/>
      <c r="G31" s="60">
        <v>0</v>
      </c>
      <c r="H31" s="60"/>
      <c r="I31" s="76"/>
      <c r="J31" s="75"/>
      <c r="K31" s="69"/>
      <c r="M31" s="50" t="s">
        <v>74</v>
      </c>
      <c r="N31" s="58" t="s">
        <v>44</v>
      </c>
      <c r="O31" s="56">
        <v>23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x14ac:dyDescent="0.25">
      <c r="A32" s="50" t="s">
        <v>75</v>
      </c>
      <c r="B32" s="51" t="s">
        <v>44</v>
      </c>
      <c r="C32" s="52">
        <v>24</v>
      </c>
      <c r="D32" s="52" t="s">
        <v>45</v>
      </c>
      <c r="E32" s="56" t="s">
        <v>46</v>
      </c>
      <c r="F32" s="74"/>
      <c r="G32" s="60">
        <v>0</v>
      </c>
      <c r="H32" s="60"/>
      <c r="I32" s="76"/>
      <c r="J32" s="75"/>
      <c r="K32" s="69"/>
      <c r="M32" s="50" t="s">
        <v>75</v>
      </c>
      <c r="N32" s="58" t="s">
        <v>44</v>
      </c>
      <c r="O32" s="56">
        <v>24</v>
      </c>
      <c r="P32" s="52" t="s">
        <v>45</v>
      </c>
      <c r="Q32" s="56" t="s">
        <v>46</v>
      </c>
      <c r="R32" s="60"/>
      <c r="S32" s="60"/>
      <c r="T32" s="56"/>
      <c r="U32" s="56"/>
      <c r="V32" s="75"/>
      <c r="W32" s="61"/>
    </row>
    <row r="33" spans="1:23" x14ac:dyDescent="0.25">
      <c r="A33" s="62" t="s">
        <v>43</v>
      </c>
      <c r="B33" s="63" t="s">
        <v>13</v>
      </c>
      <c r="C33" s="64">
        <v>30</v>
      </c>
      <c r="D33" s="64" t="s">
        <v>30</v>
      </c>
      <c r="E33" s="65" t="s">
        <v>31</v>
      </c>
      <c r="F33" s="77" t="s">
        <v>87</v>
      </c>
      <c r="G33" s="67">
        <v>46.100202357211316</v>
      </c>
      <c r="H33" s="67">
        <f>0.075*G33</f>
        <v>3.4575151767908485</v>
      </c>
      <c r="I33" s="78">
        <v>4</v>
      </c>
      <c r="J33" s="78">
        <f>((F33-G33)/G33)*100</f>
        <v>2.819505287020414</v>
      </c>
      <c r="K33" s="79">
        <f>(F33-G33)/H33</f>
        <v>0.37593403826938854</v>
      </c>
      <c r="M33" s="62" t="s">
        <v>43</v>
      </c>
      <c r="N33" s="80" t="s">
        <v>13</v>
      </c>
      <c r="O33" s="65">
        <v>30</v>
      </c>
      <c r="P33" s="64" t="s">
        <v>30</v>
      </c>
      <c r="Q33" s="65" t="s">
        <v>31</v>
      </c>
      <c r="R33" s="66" t="str">
        <f t="shared" ref="R33:R70" si="6">F33</f>
        <v>47,4</v>
      </c>
      <c r="S33" s="67" t="s">
        <v>99</v>
      </c>
      <c r="T33" s="67" t="s">
        <v>100</v>
      </c>
      <c r="U33" s="65">
        <v>1</v>
      </c>
      <c r="V33" s="78">
        <v>0</v>
      </c>
      <c r="W33" s="82">
        <v>-0.12</v>
      </c>
    </row>
    <row r="34" spans="1:23" x14ac:dyDescent="0.25">
      <c r="A34" s="62" t="s">
        <v>42</v>
      </c>
      <c r="B34" s="63" t="s">
        <v>13</v>
      </c>
      <c r="C34" s="64">
        <v>31</v>
      </c>
      <c r="D34" s="64" t="s">
        <v>30</v>
      </c>
      <c r="E34" s="65" t="s">
        <v>31</v>
      </c>
      <c r="F34" s="77" t="s">
        <v>88</v>
      </c>
      <c r="G34" s="67">
        <v>62.172595793426893</v>
      </c>
      <c r="H34" s="67">
        <f t="shared" ref="H34:H59" si="7">0.075*G34</f>
        <v>4.6629446845070168</v>
      </c>
      <c r="I34" s="78">
        <v>4</v>
      </c>
      <c r="J34" s="78">
        <f t="shared" ref="J34:J35" si="8">((F34-G34)/G34)*100</f>
        <v>1.8133458836413856</v>
      </c>
      <c r="K34" s="79">
        <f t="shared" ref="K34:K35" si="9">(F34-G34)/H34</f>
        <v>0.24177945115218474</v>
      </c>
      <c r="M34" s="62" t="s">
        <v>42</v>
      </c>
      <c r="N34" s="80" t="s">
        <v>13</v>
      </c>
      <c r="O34" s="65">
        <v>31</v>
      </c>
      <c r="P34" s="64" t="s">
        <v>30</v>
      </c>
      <c r="Q34" s="65" t="s">
        <v>31</v>
      </c>
      <c r="R34" s="66" t="str">
        <f t="shared" si="6"/>
        <v>63,3</v>
      </c>
      <c r="S34" s="67" t="s">
        <v>101</v>
      </c>
      <c r="T34" s="67" t="s">
        <v>102</v>
      </c>
      <c r="U34" s="65">
        <v>1</v>
      </c>
      <c r="V34" s="83">
        <v>0</v>
      </c>
      <c r="W34" s="82">
        <v>-0.05</v>
      </c>
    </row>
    <row r="35" spans="1:23" x14ac:dyDescent="0.25">
      <c r="A35" s="62" t="s">
        <v>41</v>
      </c>
      <c r="B35" s="63" t="s">
        <v>13</v>
      </c>
      <c r="C35" s="64">
        <v>32</v>
      </c>
      <c r="D35" s="64" t="s">
        <v>30</v>
      </c>
      <c r="E35" s="65" t="s">
        <v>31</v>
      </c>
      <c r="F35" s="84">
        <v>85.5</v>
      </c>
      <c r="G35" s="67">
        <v>84.056310582884961</v>
      </c>
      <c r="H35" s="67">
        <f t="shared" si="7"/>
        <v>6.3042232937163716</v>
      </c>
      <c r="I35" s="78">
        <v>4</v>
      </c>
      <c r="J35" s="78">
        <f t="shared" si="8"/>
        <v>1.7175265094361563</v>
      </c>
      <c r="K35" s="79">
        <f t="shared" si="9"/>
        <v>0.22900353459148753</v>
      </c>
      <c r="M35" s="62" t="s">
        <v>41</v>
      </c>
      <c r="N35" s="80" t="s">
        <v>13</v>
      </c>
      <c r="O35" s="65">
        <v>32</v>
      </c>
      <c r="P35" s="64" t="s">
        <v>30</v>
      </c>
      <c r="Q35" s="65" t="s">
        <v>31</v>
      </c>
      <c r="R35" s="66">
        <f t="shared" si="6"/>
        <v>85.5</v>
      </c>
      <c r="S35" s="67" t="s">
        <v>103</v>
      </c>
      <c r="T35" s="67" t="s">
        <v>104</v>
      </c>
      <c r="U35" s="65">
        <v>1</v>
      </c>
      <c r="V35" s="83">
        <v>-1</v>
      </c>
      <c r="W35" s="82">
        <v>-0.27</v>
      </c>
    </row>
    <row r="36" spans="1:23" x14ac:dyDescent="0.25">
      <c r="A36" s="62" t="s">
        <v>40</v>
      </c>
      <c r="B36" s="63" t="s">
        <v>13</v>
      </c>
      <c r="C36" s="64">
        <v>33</v>
      </c>
      <c r="D36" s="64" t="s">
        <v>30</v>
      </c>
      <c r="E36" s="65" t="s">
        <v>31</v>
      </c>
      <c r="F36" s="77" t="s">
        <v>89</v>
      </c>
      <c r="G36" s="67">
        <v>9.590381658567896</v>
      </c>
      <c r="H36" s="67">
        <f t="shared" si="7"/>
        <v>0.71927862439259216</v>
      </c>
      <c r="I36" s="78"/>
      <c r="J36" s="78"/>
      <c r="K36" s="73"/>
      <c r="M36" s="62" t="s">
        <v>40</v>
      </c>
      <c r="N36" s="80" t="s">
        <v>13</v>
      </c>
      <c r="O36" s="65">
        <v>33</v>
      </c>
      <c r="P36" s="64" t="s">
        <v>30</v>
      </c>
      <c r="Q36" s="65" t="s">
        <v>31</v>
      </c>
      <c r="R36" s="66" t="str">
        <f t="shared" si="6"/>
        <v>5,77</v>
      </c>
      <c r="S36" s="67"/>
      <c r="T36" s="67"/>
      <c r="U36" s="65"/>
      <c r="V36" s="78"/>
      <c r="W36" s="73"/>
    </row>
    <row r="37" spans="1:23" x14ac:dyDescent="0.25">
      <c r="A37" s="62" t="s">
        <v>39</v>
      </c>
      <c r="B37" s="63" t="s">
        <v>13</v>
      </c>
      <c r="C37" s="64">
        <v>34</v>
      </c>
      <c r="D37" s="64" t="s">
        <v>30</v>
      </c>
      <c r="E37" s="65" t="s">
        <v>31</v>
      </c>
      <c r="F37" s="77" t="s">
        <v>90</v>
      </c>
      <c r="G37" s="67">
        <v>8.3993315730561271</v>
      </c>
      <c r="H37" s="67">
        <f t="shared" si="7"/>
        <v>0.62994986797920949</v>
      </c>
      <c r="I37" s="78"/>
      <c r="J37" s="78"/>
      <c r="K37" s="73"/>
      <c r="M37" s="62" t="s">
        <v>39</v>
      </c>
      <c r="N37" s="80" t="s">
        <v>13</v>
      </c>
      <c r="O37" s="65">
        <v>34</v>
      </c>
      <c r="P37" s="64" t="s">
        <v>30</v>
      </c>
      <c r="Q37" s="65" t="s">
        <v>31</v>
      </c>
      <c r="R37" s="66" t="str">
        <f t="shared" si="6"/>
        <v>6,93</v>
      </c>
      <c r="S37" s="67"/>
      <c r="T37" s="67"/>
      <c r="U37" s="65"/>
      <c r="V37" s="78"/>
      <c r="W37" s="73"/>
    </row>
    <row r="38" spans="1:23" x14ac:dyDescent="0.25">
      <c r="A38" s="62" t="s">
        <v>38</v>
      </c>
      <c r="B38" s="63" t="s">
        <v>13</v>
      </c>
      <c r="C38" s="64">
        <v>35</v>
      </c>
      <c r="D38" s="64" t="s">
        <v>30</v>
      </c>
      <c r="E38" s="65" t="s">
        <v>31</v>
      </c>
      <c r="F38" s="77" t="s">
        <v>91</v>
      </c>
      <c r="G38" s="67">
        <v>11.646206484472922</v>
      </c>
      <c r="H38" s="67">
        <f t="shared" si="7"/>
        <v>0.87346548633546905</v>
      </c>
      <c r="I38" s="78"/>
      <c r="J38" s="78"/>
      <c r="K38" s="73"/>
      <c r="M38" s="62" t="s">
        <v>38</v>
      </c>
      <c r="N38" s="80" t="s">
        <v>13</v>
      </c>
      <c r="O38" s="65">
        <v>35</v>
      </c>
      <c r="P38" s="64" t="s">
        <v>30</v>
      </c>
      <c r="Q38" s="65" t="s">
        <v>31</v>
      </c>
      <c r="R38" s="66" t="str">
        <f t="shared" si="6"/>
        <v>8,00</v>
      </c>
      <c r="S38" s="67"/>
      <c r="T38" s="67"/>
      <c r="U38" s="65"/>
      <c r="V38" s="78"/>
      <c r="W38" s="73"/>
    </row>
    <row r="39" spans="1:23" x14ac:dyDescent="0.25">
      <c r="A39" s="62" t="s">
        <v>37</v>
      </c>
      <c r="B39" s="63" t="s">
        <v>13</v>
      </c>
      <c r="C39" s="64">
        <v>36</v>
      </c>
      <c r="D39" s="64" t="s">
        <v>30</v>
      </c>
      <c r="E39" s="65" t="s">
        <v>31</v>
      </c>
      <c r="F39" s="77" t="s">
        <v>93</v>
      </c>
      <c r="G39" s="67">
        <v>34.990773073570018</v>
      </c>
      <c r="H39" s="67">
        <f t="shared" si="7"/>
        <v>2.6243079805177514</v>
      </c>
      <c r="I39" s="78"/>
      <c r="J39" s="78"/>
      <c r="K39" s="73"/>
      <c r="M39" s="62" t="s">
        <v>37</v>
      </c>
      <c r="N39" s="80" t="s">
        <v>13</v>
      </c>
      <c r="O39" s="65">
        <v>36</v>
      </c>
      <c r="P39" s="64" t="s">
        <v>30</v>
      </c>
      <c r="Q39" s="65" t="s">
        <v>31</v>
      </c>
      <c r="R39" s="66" t="str">
        <f t="shared" si="6"/>
        <v>24,1</v>
      </c>
      <c r="S39" s="67"/>
      <c r="T39" s="67"/>
      <c r="U39" s="65"/>
      <c r="V39" s="78"/>
      <c r="W39" s="73"/>
    </row>
    <row r="40" spans="1:23" x14ac:dyDescent="0.25">
      <c r="A40" s="62" t="s">
        <v>36</v>
      </c>
      <c r="B40" s="63" t="s">
        <v>13</v>
      </c>
      <c r="C40" s="64">
        <v>37</v>
      </c>
      <c r="D40" s="64" t="s">
        <v>30</v>
      </c>
      <c r="E40" s="65" t="s">
        <v>31</v>
      </c>
      <c r="F40" s="77" t="s">
        <v>92</v>
      </c>
      <c r="G40" s="67">
        <v>45.177729379363036</v>
      </c>
      <c r="H40" s="67">
        <f t="shared" si="7"/>
        <v>3.3883297034522277</v>
      </c>
      <c r="I40" s="78"/>
      <c r="J40" s="78"/>
      <c r="K40" s="73"/>
      <c r="M40" s="62" t="s">
        <v>36</v>
      </c>
      <c r="N40" s="80" t="s">
        <v>13</v>
      </c>
      <c r="O40" s="65">
        <v>37</v>
      </c>
      <c r="P40" s="64" t="s">
        <v>30</v>
      </c>
      <c r="Q40" s="65" t="s">
        <v>31</v>
      </c>
      <c r="R40" s="66" t="str">
        <f t="shared" si="6"/>
        <v>31,5</v>
      </c>
      <c r="S40" s="67"/>
      <c r="T40" s="67"/>
      <c r="U40" s="65"/>
      <c r="V40" s="78"/>
      <c r="W40" s="73"/>
    </row>
    <row r="41" spans="1:23" x14ac:dyDescent="0.25">
      <c r="A41" s="62" t="s">
        <v>35</v>
      </c>
      <c r="B41" s="63" t="s">
        <v>13</v>
      </c>
      <c r="C41" s="64">
        <v>38</v>
      </c>
      <c r="D41" s="64" t="s">
        <v>30</v>
      </c>
      <c r="E41" s="65" t="s">
        <v>31</v>
      </c>
      <c r="F41" s="77" t="s">
        <v>94</v>
      </c>
      <c r="G41" s="67">
        <v>54.619157428201852</v>
      </c>
      <c r="H41" s="67">
        <f t="shared" si="7"/>
        <v>4.0964368071151389</v>
      </c>
      <c r="I41" s="78"/>
      <c r="J41" s="78"/>
      <c r="K41" s="73"/>
      <c r="M41" s="62" t="s">
        <v>35</v>
      </c>
      <c r="N41" s="80" t="s">
        <v>13</v>
      </c>
      <c r="O41" s="65">
        <v>38</v>
      </c>
      <c r="P41" s="64" t="s">
        <v>30</v>
      </c>
      <c r="Q41" s="65" t="s">
        <v>31</v>
      </c>
      <c r="R41" s="66" t="str">
        <f t="shared" si="6"/>
        <v>38,1</v>
      </c>
      <c r="S41" s="67"/>
      <c r="T41" s="67"/>
      <c r="U41" s="65"/>
      <c r="V41" s="78"/>
      <c r="W41" s="73"/>
    </row>
    <row r="42" spans="1:23" x14ac:dyDescent="0.25">
      <c r="A42" s="62" t="s">
        <v>34</v>
      </c>
      <c r="B42" s="63" t="s">
        <v>13</v>
      </c>
      <c r="C42" s="64">
        <v>39</v>
      </c>
      <c r="D42" s="64" t="s">
        <v>30</v>
      </c>
      <c r="E42" s="65" t="s">
        <v>31</v>
      </c>
      <c r="F42" s="77" t="s">
        <v>95</v>
      </c>
      <c r="G42" s="67">
        <v>124.39464245682623</v>
      </c>
      <c r="H42" s="67">
        <f t="shared" si="7"/>
        <v>9.3295981842619664</v>
      </c>
      <c r="I42" s="78"/>
      <c r="J42" s="78"/>
      <c r="K42" s="73"/>
      <c r="M42" s="62" t="s">
        <v>34</v>
      </c>
      <c r="N42" s="80" t="s">
        <v>13</v>
      </c>
      <c r="O42" s="65">
        <v>39</v>
      </c>
      <c r="P42" s="64" t="s">
        <v>30</v>
      </c>
      <c r="Q42" s="65" t="s">
        <v>31</v>
      </c>
      <c r="R42" s="66" t="str">
        <f t="shared" si="6"/>
        <v>119</v>
      </c>
      <c r="S42" s="67"/>
      <c r="T42" s="67"/>
      <c r="U42" s="65"/>
      <c r="V42" s="78"/>
      <c r="W42" s="73"/>
    </row>
    <row r="43" spans="1:23" x14ac:dyDescent="0.25">
      <c r="A43" s="62" t="s">
        <v>33</v>
      </c>
      <c r="B43" s="63" t="s">
        <v>13</v>
      </c>
      <c r="C43" s="64">
        <v>40</v>
      </c>
      <c r="D43" s="64" t="s">
        <v>30</v>
      </c>
      <c r="E43" s="65" t="s">
        <v>31</v>
      </c>
      <c r="F43" s="77" t="s">
        <v>96</v>
      </c>
      <c r="G43" s="67">
        <v>108.24893491526376</v>
      </c>
      <c r="H43" s="67">
        <f t="shared" si="7"/>
        <v>8.1186701186447809</v>
      </c>
      <c r="I43" s="78"/>
      <c r="J43" s="78"/>
      <c r="K43" s="73"/>
      <c r="M43" s="62" t="s">
        <v>33</v>
      </c>
      <c r="N43" s="80" t="s">
        <v>13</v>
      </c>
      <c r="O43" s="65">
        <v>40</v>
      </c>
      <c r="P43" s="64" t="s">
        <v>30</v>
      </c>
      <c r="Q43" s="65" t="s">
        <v>31</v>
      </c>
      <c r="R43" s="66" t="str">
        <f t="shared" si="6"/>
        <v>102</v>
      </c>
      <c r="S43" s="67"/>
      <c r="T43" s="67"/>
      <c r="U43" s="65"/>
      <c r="V43" s="78"/>
      <c r="W43" s="73"/>
    </row>
    <row r="44" spans="1:23" x14ac:dyDescent="0.25">
      <c r="A44" s="62" t="s">
        <v>32</v>
      </c>
      <c r="B44" s="63" t="s">
        <v>13</v>
      </c>
      <c r="C44" s="64">
        <v>41</v>
      </c>
      <c r="D44" s="64" t="s">
        <v>30</v>
      </c>
      <c r="E44" s="65" t="s">
        <v>31</v>
      </c>
      <c r="F44" s="77" t="s">
        <v>97</v>
      </c>
      <c r="G44" s="67">
        <v>86.05651691781199</v>
      </c>
      <c r="H44" s="67">
        <f t="shared" si="7"/>
        <v>6.4542387688358991</v>
      </c>
      <c r="I44" s="78"/>
      <c r="J44" s="78"/>
      <c r="K44" s="73"/>
      <c r="M44" s="62" t="s">
        <v>32</v>
      </c>
      <c r="N44" s="80" t="s">
        <v>13</v>
      </c>
      <c r="O44" s="65">
        <v>41</v>
      </c>
      <c r="P44" s="64" t="s">
        <v>30</v>
      </c>
      <c r="Q44" s="65" t="s">
        <v>31</v>
      </c>
      <c r="R44" s="66" t="str">
        <f t="shared" si="6"/>
        <v>78,4</v>
      </c>
      <c r="S44" s="67"/>
      <c r="T44" s="67"/>
      <c r="U44" s="65"/>
      <c r="V44" s="78"/>
      <c r="W44" s="73"/>
    </row>
    <row r="45" spans="1:23" x14ac:dyDescent="0.25">
      <c r="A45" s="62" t="s">
        <v>29</v>
      </c>
      <c r="B45" s="63" t="s">
        <v>13</v>
      </c>
      <c r="C45" s="64">
        <v>42</v>
      </c>
      <c r="D45" s="64" t="s">
        <v>30</v>
      </c>
      <c r="E45" s="65" t="s">
        <v>31</v>
      </c>
      <c r="F45" s="77" t="s">
        <v>98</v>
      </c>
      <c r="G45" s="67">
        <v>46.100202357211316</v>
      </c>
      <c r="H45" s="67">
        <f t="shared" si="7"/>
        <v>3.4575151767908485</v>
      </c>
      <c r="I45" s="78">
        <v>4</v>
      </c>
      <c r="J45" s="78">
        <f>((F45-G45)/G45)*100</f>
        <v>3.2533428620711393</v>
      </c>
      <c r="K45" s="79">
        <f>(F45-G45)/H45</f>
        <v>0.43377904827615194</v>
      </c>
      <c r="M45" s="62" t="s">
        <v>29</v>
      </c>
      <c r="N45" s="80" t="s">
        <v>13</v>
      </c>
      <c r="O45" s="65">
        <v>42</v>
      </c>
      <c r="P45" s="64" t="s">
        <v>30</v>
      </c>
      <c r="Q45" s="65" t="s">
        <v>31</v>
      </c>
      <c r="R45" s="66" t="str">
        <f t="shared" si="6"/>
        <v>47,6</v>
      </c>
      <c r="S45" s="67" t="s">
        <v>105</v>
      </c>
      <c r="T45" s="67" t="s">
        <v>106</v>
      </c>
      <c r="U45" s="65">
        <v>1</v>
      </c>
      <c r="V45" s="78">
        <v>0</v>
      </c>
      <c r="W45" s="82">
        <v>-0.09</v>
      </c>
    </row>
    <row r="46" spans="1:23" x14ac:dyDescent="0.25">
      <c r="A46" s="50" t="s">
        <v>25</v>
      </c>
      <c r="B46" s="51" t="s">
        <v>13</v>
      </c>
      <c r="C46" s="52">
        <v>43</v>
      </c>
      <c r="D46" s="52" t="s">
        <v>28</v>
      </c>
      <c r="E46" s="56" t="s">
        <v>24</v>
      </c>
      <c r="F46" s="59">
        <v>63</v>
      </c>
      <c r="G46" s="60">
        <v>66.517045716658217</v>
      </c>
      <c r="H46" s="60">
        <f t="shared" si="7"/>
        <v>4.9887784287493657</v>
      </c>
      <c r="I46" s="76">
        <v>4</v>
      </c>
      <c r="J46" s="76">
        <f>((F46-G46)/G46)*100</f>
        <v>-5.2874352412458752</v>
      </c>
      <c r="K46" s="79">
        <f t="shared" ref="K46:K70" si="10">(F46-G46)/H46</f>
        <v>-0.70499136549945018</v>
      </c>
      <c r="M46" s="50" t="s">
        <v>25</v>
      </c>
      <c r="N46" s="51" t="s">
        <v>13</v>
      </c>
      <c r="O46" s="52">
        <v>43</v>
      </c>
      <c r="P46" s="52" t="s">
        <v>28</v>
      </c>
      <c r="Q46" s="56" t="s">
        <v>24</v>
      </c>
      <c r="R46" s="60">
        <f t="shared" si="6"/>
        <v>63</v>
      </c>
      <c r="S46" s="60" t="s">
        <v>107</v>
      </c>
      <c r="T46" s="60" t="s">
        <v>108</v>
      </c>
      <c r="U46" s="56">
        <v>1</v>
      </c>
      <c r="V46" s="86">
        <v>-5</v>
      </c>
      <c r="W46" s="82">
        <v>-1.49</v>
      </c>
    </row>
    <row r="47" spans="1:23" x14ac:dyDescent="0.25">
      <c r="A47" s="50" t="s">
        <v>20</v>
      </c>
      <c r="B47" s="51" t="s">
        <v>13</v>
      </c>
      <c r="C47" s="52">
        <v>44</v>
      </c>
      <c r="D47" s="52" t="s">
        <v>28</v>
      </c>
      <c r="E47" s="56" t="s">
        <v>24</v>
      </c>
      <c r="F47" s="59">
        <v>63</v>
      </c>
      <c r="G47" s="60">
        <v>66.517045716658203</v>
      </c>
      <c r="H47" s="60">
        <f t="shared" si="7"/>
        <v>4.9887784287493648</v>
      </c>
      <c r="I47" s="76">
        <v>4</v>
      </c>
      <c r="J47" s="76">
        <f t="shared" ref="J47:J70" si="11">((F47-G47)/G47)*100</f>
        <v>-5.2874352412458556</v>
      </c>
      <c r="K47" s="79">
        <f t="shared" si="10"/>
        <v>-0.70499136549944741</v>
      </c>
      <c r="M47" s="50" t="s">
        <v>20</v>
      </c>
      <c r="N47" s="51" t="s">
        <v>13</v>
      </c>
      <c r="O47" s="52">
        <v>44</v>
      </c>
      <c r="P47" s="52" t="s">
        <v>28</v>
      </c>
      <c r="Q47" s="56" t="s">
        <v>24</v>
      </c>
      <c r="R47" s="60">
        <f t="shared" si="6"/>
        <v>63</v>
      </c>
      <c r="S47" s="60" t="s">
        <v>109</v>
      </c>
      <c r="T47" s="60" t="s">
        <v>110</v>
      </c>
      <c r="U47" s="56">
        <v>1</v>
      </c>
      <c r="V47" s="86">
        <v>-6</v>
      </c>
      <c r="W47" s="82">
        <v>-1.38</v>
      </c>
    </row>
    <row r="48" spans="1:23" x14ac:dyDescent="0.25">
      <c r="A48" s="50" t="s">
        <v>17</v>
      </c>
      <c r="B48" s="51" t="s">
        <v>13</v>
      </c>
      <c r="C48" s="52">
        <v>45</v>
      </c>
      <c r="D48" s="52" t="s">
        <v>28</v>
      </c>
      <c r="E48" s="56" t="s">
        <v>24</v>
      </c>
      <c r="F48" s="59">
        <v>106</v>
      </c>
      <c r="G48" s="60">
        <v>107.47995764051167</v>
      </c>
      <c r="H48" s="60">
        <f t="shared" si="7"/>
        <v>8.0609968230383746</v>
      </c>
      <c r="I48" s="76">
        <v>4</v>
      </c>
      <c r="J48" s="76">
        <f t="shared" si="11"/>
        <v>-1.3769615033359865</v>
      </c>
      <c r="K48" s="79">
        <f t="shared" si="10"/>
        <v>-0.18359486711146489</v>
      </c>
      <c r="M48" s="50" t="s">
        <v>17</v>
      </c>
      <c r="N48" s="51" t="s">
        <v>13</v>
      </c>
      <c r="O48" s="52">
        <v>45</v>
      </c>
      <c r="P48" s="52" t="s">
        <v>28</v>
      </c>
      <c r="Q48" s="56" t="s">
        <v>24</v>
      </c>
      <c r="R48" s="60">
        <f t="shared" si="6"/>
        <v>106</v>
      </c>
      <c r="S48" s="60" t="s">
        <v>111</v>
      </c>
      <c r="T48" s="60" t="s">
        <v>112</v>
      </c>
      <c r="U48" s="56">
        <v>1</v>
      </c>
      <c r="V48" s="86">
        <v>-3</v>
      </c>
      <c r="W48" s="82">
        <v>-1.02</v>
      </c>
    </row>
    <row r="49" spans="1:23" x14ac:dyDescent="0.25">
      <c r="A49" s="50" t="s">
        <v>22</v>
      </c>
      <c r="B49" s="51" t="s">
        <v>13</v>
      </c>
      <c r="C49" s="52">
        <v>46</v>
      </c>
      <c r="D49" s="52" t="s">
        <v>26</v>
      </c>
      <c r="E49" s="56" t="s">
        <v>24</v>
      </c>
      <c r="F49" s="59">
        <v>78</v>
      </c>
      <c r="G49" s="60">
        <v>80.073846799559817</v>
      </c>
      <c r="H49" s="60">
        <f t="shared" si="7"/>
        <v>6.0055385099669865</v>
      </c>
      <c r="I49" s="76">
        <v>4</v>
      </c>
      <c r="J49" s="76">
        <f t="shared" si="11"/>
        <v>-2.5899177852052655</v>
      </c>
      <c r="K49" s="79">
        <f t="shared" si="10"/>
        <v>-0.3453223713607021</v>
      </c>
      <c r="M49" s="50" t="s">
        <v>22</v>
      </c>
      <c r="N49" s="51" t="s">
        <v>13</v>
      </c>
      <c r="O49" s="52">
        <v>46</v>
      </c>
      <c r="P49" s="52" t="s">
        <v>26</v>
      </c>
      <c r="Q49" s="56" t="s">
        <v>24</v>
      </c>
      <c r="R49" s="60">
        <f t="shared" si="6"/>
        <v>78</v>
      </c>
      <c r="S49" s="60" t="s">
        <v>113</v>
      </c>
      <c r="T49" s="60" t="s">
        <v>114</v>
      </c>
      <c r="U49" s="56">
        <v>1</v>
      </c>
      <c r="V49" s="86">
        <v>1</v>
      </c>
      <c r="W49" s="82">
        <v>0.15</v>
      </c>
    </row>
    <row r="50" spans="1:23" x14ac:dyDescent="0.25">
      <c r="A50" s="50" t="s">
        <v>16</v>
      </c>
      <c r="B50" s="51" t="s">
        <v>13</v>
      </c>
      <c r="C50" s="52">
        <v>47</v>
      </c>
      <c r="D50" s="52" t="s">
        <v>26</v>
      </c>
      <c r="E50" s="56" t="s">
        <v>24</v>
      </c>
      <c r="F50" s="59">
        <v>69</v>
      </c>
      <c r="G50" s="60">
        <v>68.030851431402255</v>
      </c>
      <c r="H50" s="60">
        <f t="shared" si="7"/>
        <v>5.1023138573551687</v>
      </c>
      <c r="I50" s="76">
        <v>4</v>
      </c>
      <c r="J50" s="76">
        <f t="shared" si="11"/>
        <v>1.4245721583757773</v>
      </c>
      <c r="K50" s="79">
        <f t="shared" si="10"/>
        <v>0.18994295445010365</v>
      </c>
      <c r="M50" s="50" t="s">
        <v>16</v>
      </c>
      <c r="N50" s="51" t="s">
        <v>13</v>
      </c>
      <c r="O50" s="52">
        <v>47</v>
      </c>
      <c r="P50" s="52" t="s">
        <v>26</v>
      </c>
      <c r="Q50" s="56" t="s">
        <v>24</v>
      </c>
      <c r="R50" s="60">
        <f t="shared" si="6"/>
        <v>69</v>
      </c>
      <c r="S50" s="60" t="s">
        <v>115</v>
      </c>
      <c r="T50" s="60" t="s">
        <v>116</v>
      </c>
      <c r="U50" s="56">
        <v>1</v>
      </c>
      <c r="V50" s="86">
        <v>1</v>
      </c>
      <c r="W50" s="82">
        <v>0.11</v>
      </c>
    </row>
    <row r="51" spans="1:23" x14ac:dyDescent="0.25">
      <c r="A51" s="50" t="s">
        <v>27</v>
      </c>
      <c r="B51" s="51" t="s">
        <v>13</v>
      </c>
      <c r="C51" s="52">
        <v>48</v>
      </c>
      <c r="D51" s="52" t="s">
        <v>26</v>
      </c>
      <c r="E51" s="56" t="s">
        <v>24</v>
      </c>
      <c r="F51" s="59">
        <v>59</v>
      </c>
      <c r="G51" s="60">
        <v>60.124128439580467</v>
      </c>
      <c r="H51" s="60">
        <f t="shared" si="7"/>
        <v>4.5093096329685345</v>
      </c>
      <c r="I51" s="76">
        <v>4</v>
      </c>
      <c r="J51" s="76">
        <f t="shared" si="11"/>
        <v>-1.8696793928748896</v>
      </c>
      <c r="K51" s="79">
        <f t="shared" si="10"/>
        <v>-0.24929058571665197</v>
      </c>
      <c r="M51" s="50" t="s">
        <v>27</v>
      </c>
      <c r="N51" s="51" t="s">
        <v>13</v>
      </c>
      <c r="O51" s="52">
        <v>48</v>
      </c>
      <c r="P51" s="52" t="s">
        <v>26</v>
      </c>
      <c r="Q51" s="56" t="s">
        <v>24</v>
      </c>
      <c r="R51" s="60">
        <f t="shared" si="6"/>
        <v>59</v>
      </c>
      <c r="S51" s="60" t="s">
        <v>117</v>
      </c>
      <c r="T51" s="60" t="s">
        <v>118</v>
      </c>
      <c r="U51" s="56">
        <v>1</v>
      </c>
      <c r="V51" s="86">
        <v>2</v>
      </c>
      <c r="W51" s="82">
        <v>0.23</v>
      </c>
    </row>
    <row r="52" spans="1:23" x14ac:dyDescent="0.25">
      <c r="A52" s="50" t="s">
        <v>25</v>
      </c>
      <c r="B52" s="51" t="s">
        <v>13</v>
      </c>
      <c r="C52" s="52">
        <v>49</v>
      </c>
      <c r="D52" s="52" t="s">
        <v>26</v>
      </c>
      <c r="E52" s="56" t="s">
        <v>24</v>
      </c>
      <c r="F52" s="59">
        <v>90</v>
      </c>
      <c r="G52" s="60">
        <v>88.384367958138668</v>
      </c>
      <c r="H52" s="60">
        <f t="shared" si="7"/>
        <v>6.6288275968603996</v>
      </c>
      <c r="I52" s="76">
        <v>4</v>
      </c>
      <c r="J52" s="76">
        <f t="shared" si="11"/>
        <v>1.8279613003812403</v>
      </c>
      <c r="K52" s="79">
        <f t="shared" si="10"/>
        <v>0.24372817338416539</v>
      </c>
      <c r="M52" s="50" t="s">
        <v>25</v>
      </c>
      <c r="N52" s="51" t="s">
        <v>13</v>
      </c>
      <c r="O52" s="52">
        <v>49</v>
      </c>
      <c r="P52" s="52" t="s">
        <v>26</v>
      </c>
      <c r="Q52" s="56" t="s">
        <v>24</v>
      </c>
      <c r="R52" s="60">
        <f t="shared" si="6"/>
        <v>90</v>
      </c>
      <c r="S52" s="60" t="s">
        <v>119</v>
      </c>
      <c r="T52" s="60" t="s">
        <v>120</v>
      </c>
      <c r="U52" s="56">
        <v>1</v>
      </c>
      <c r="V52" s="86">
        <v>2</v>
      </c>
      <c r="W52" s="82">
        <v>0.37</v>
      </c>
    </row>
    <row r="53" spans="1:23" x14ac:dyDescent="0.25">
      <c r="A53" s="50" t="s">
        <v>20</v>
      </c>
      <c r="B53" s="51" t="s">
        <v>13</v>
      </c>
      <c r="C53" s="52">
        <v>50</v>
      </c>
      <c r="D53" s="52" t="s">
        <v>26</v>
      </c>
      <c r="E53" s="56" t="s">
        <v>24</v>
      </c>
      <c r="F53" s="59">
        <v>88</v>
      </c>
      <c r="G53" s="60">
        <v>88.384367958138654</v>
      </c>
      <c r="H53" s="60">
        <f t="shared" si="7"/>
        <v>6.6288275968603987</v>
      </c>
      <c r="I53" s="56">
        <v>4</v>
      </c>
      <c r="J53" s="76">
        <f t="shared" si="11"/>
        <v>-0.43488228407166007</v>
      </c>
      <c r="K53" s="79">
        <f t="shared" si="10"/>
        <v>-5.798430454288802E-2</v>
      </c>
      <c r="M53" s="50" t="s">
        <v>20</v>
      </c>
      <c r="N53" s="51" t="s">
        <v>13</v>
      </c>
      <c r="O53" s="52">
        <v>50</v>
      </c>
      <c r="P53" s="52" t="s">
        <v>26</v>
      </c>
      <c r="Q53" s="56" t="s">
        <v>24</v>
      </c>
      <c r="R53" s="60">
        <f t="shared" si="6"/>
        <v>88</v>
      </c>
      <c r="S53" s="60" t="s">
        <v>121</v>
      </c>
      <c r="T53" s="60" t="s">
        <v>122</v>
      </c>
      <c r="U53" s="56">
        <v>1</v>
      </c>
      <c r="V53" s="86">
        <v>0</v>
      </c>
      <c r="W53" s="82">
        <v>0.08</v>
      </c>
    </row>
    <row r="54" spans="1:23" x14ac:dyDescent="0.25">
      <c r="A54" s="50" t="s">
        <v>12</v>
      </c>
      <c r="B54" s="51" t="s">
        <v>13</v>
      </c>
      <c r="C54" s="52">
        <v>51</v>
      </c>
      <c r="D54" s="52" t="s">
        <v>23</v>
      </c>
      <c r="E54" s="56" t="s">
        <v>24</v>
      </c>
      <c r="F54" s="59">
        <v>63.6</v>
      </c>
      <c r="G54" s="60">
        <v>62.252210907113707</v>
      </c>
      <c r="H54" s="60">
        <f t="shared" si="7"/>
        <v>4.6689158180335282</v>
      </c>
      <c r="I54" s="56">
        <v>4</v>
      </c>
      <c r="J54" s="76">
        <f t="shared" si="11"/>
        <v>2.1650461457462544</v>
      </c>
      <c r="K54" s="79">
        <f t="shared" si="10"/>
        <v>0.2886728194328339</v>
      </c>
      <c r="M54" s="50" t="s">
        <v>12</v>
      </c>
      <c r="N54" s="51" t="s">
        <v>13</v>
      </c>
      <c r="O54" s="52">
        <v>51</v>
      </c>
      <c r="P54" s="52" t="s">
        <v>23</v>
      </c>
      <c r="Q54" s="56" t="s">
        <v>24</v>
      </c>
      <c r="R54" s="60">
        <f t="shared" si="6"/>
        <v>63.6</v>
      </c>
      <c r="S54" s="60" t="s">
        <v>123</v>
      </c>
      <c r="T54" s="60" t="s">
        <v>124</v>
      </c>
      <c r="U54" s="56">
        <v>1</v>
      </c>
      <c r="V54" s="86">
        <v>4</v>
      </c>
      <c r="W54" s="82">
        <v>0.33</v>
      </c>
    </row>
    <row r="55" spans="1:23" x14ac:dyDescent="0.25">
      <c r="A55" s="50" t="s">
        <v>27</v>
      </c>
      <c r="B55" s="51" t="s">
        <v>13</v>
      </c>
      <c r="C55" s="52">
        <v>52</v>
      </c>
      <c r="D55" s="52" t="s">
        <v>23</v>
      </c>
      <c r="E55" s="56" t="s">
        <v>24</v>
      </c>
      <c r="F55" s="59">
        <v>149</v>
      </c>
      <c r="G55" s="60">
        <v>145.03797572555598</v>
      </c>
      <c r="H55" s="60">
        <f t="shared" si="7"/>
        <v>10.877848179416699</v>
      </c>
      <c r="I55" s="56">
        <v>4</v>
      </c>
      <c r="J55" s="76">
        <f t="shared" si="11"/>
        <v>2.7317150936669492</v>
      </c>
      <c r="K55" s="79">
        <f t="shared" si="10"/>
        <v>0.36422867915559326</v>
      </c>
      <c r="M55" s="50" t="s">
        <v>27</v>
      </c>
      <c r="N55" s="51" t="s">
        <v>13</v>
      </c>
      <c r="O55" s="52">
        <v>52</v>
      </c>
      <c r="P55" s="52" t="s">
        <v>23</v>
      </c>
      <c r="Q55" s="56" t="s">
        <v>24</v>
      </c>
      <c r="R55" s="60">
        <f t="shared" si="6"/>
        <v>149</v>
      </c>
      <c r="S55" s="60" t="s">
        <v>125</v>
      </c>
      <c r="T55" s="60" t="s">
        <v>126</v>
      </c>
      <c r="U55" s="56">
        <v>1</v>
      </c>
      <c r="V55" s="86">
        <v>5</v>
      </c>
      <c r="W55" s="82">
        <v>1.3</v>
      </c>
    </row>
    <row r="56" spans="1:23" x14ac:dyDescent="0.25">
      <c r="A56" s="50" t="s">
        <v>21</v>
      </c>
      <c r="B56" s="51" t="s">
        <v>13</v>
      </c>
      <c r="C56" s="52">
        <v>53</v>
      </c>
      <c r="D56" s="52" t="s">
        <v>23</v>
      </c>
      <c r="E56" s="56" t="s">
        <v>24</v>
      </c>
      <c r="F56" s="59">
        <v>182</v>
      </c>
      <c r="G56" s="60">
        <v>178.57792066385051</v>
      </c>
      <c r="H56" s="60">
        <f t="shared" si="7"/>
        <v>13.393344049788787</v>
      </c>
      <c r="I56" s="56">
        <v>4</v>
      </c>
      <c r="J56" s="76">
        <f t="shared" si="11"/>
        <v>1.9162947599726561</v>
      </c>
      <c r="K56" s="79">
        <f t="shared" si="10"/>
        <v>0.25550596799635417</v>
      </c>
      <c r="M56" s="50" t="s">
        <v>21</v>
      </c>
      <c r="N56" s="51" t="s">
        <v>13</v>
      </c>
      <c r="O56" s="52">
        <v>53</v>
      </c>
      <c r="P56" s="52" t="s">
        <v>23</v>
      </c>
      <c r="Q56" s="56" t="s">
        <v>24</v>
      </c>
      <c r="R56" s="60">
        <f t="shared" si="6"/>
        <v>182</v>
      </c>
      <c r="S56" s="60" t="s">
        <v>127</v>
      </c>
      <c r="T56" s="60" t="s">
        <v>128</v>
      </c>
      <c r="U56" s="56">
        <v>1</v>
      </c>
      <c r="V56" s="86">
        <v>4</v>
      </c>
      <c r="W56" s="82">
        <v>1.37</v>
      </c>
    </row>
    <row r="57" spans="1:23" x14ac:dyDescent="0.25">
      <c r="A57" s="50" t="s">
        <v>25</v>
      </c>
      <c r="B57" s="51" t="s">
        <v>13</v>
      </c>
      <c r="C57" s="52">
        <v>54</v>
      </c>
      <c r="D57" s="52" t="s">
        <v>23</v>
      </c>
      <c r="E57" s="56" t="s">
        <v>24</v>
      </c>
      <c r="F57" s="59">
        <v>76.599999999999994</v>
      </c>
      <c r="G57" s="60">
        <v>71.084104320942913</v>
      </c>
      <c r="H57" s="60">
        <f t="shared" si="7"/>
        <v>5.3313078240707181</v>
      </c>
      <c r="I57" s="56">
        <v>4</v>
      </c>
      <c r="J57" s="76">
        <f t="shared" si="11"/>
        <v>7.7596752913322975</v>
      </c>
      <c r="K57" s="79">
        <f t="shared" si="10"/>
        <v>1.0346233721776397</v>
      </c>
      <c r="M57" s="50" t="s">
        <v>25</v>
      </c>
      <c r="N57" s="51" t="s">
        <v>13</v>
      </c>
      <c r="O57" s="52">
        <v>54</v>
      </c>
      <c r="P57" s="52" t="s">
        <v>23</v>
      </c>
      <c r="Q57" s="56" t="s">
        <v>24</v>
      </c>
      <c r="R57" s="60">
        <f t="shared" si="6"/>
        <v>76.599999999999994</v>
      </c>
      <c r="S57" s="60" t="s">
        <v>129</v>
      </c>
      <c r="T57" s="60" t="s">
        <v>130</v>
      </c>
      <c r="U57" s="56">
        <v>1</v>
      </c>
      <c r="V57" s="86">
        <v>9</v>
      </c>
      <c r="W57" s="107">
        <v>2.16</v>
      </c>
    </row>
    <row r="58" spans="1:23" x14ac:dyDescent="0.25">
      <c r="A58" s="50" t="s">
        <v>20</v>
      </c>
      <c r="B58" s="51" t="s">
        <v>13</v>
      </c>
      <c r="C58" s="52">
        <v>55</v>
      </c>
      <c r="D58" s="52" t="s">
        <v>23</v>
      </c>
      <c r="E58" s="56" t="s">
        <v>24</v>
      </c>
      <c r="F58" s="59">
        <v>75.599999999999994</v>
      </c>
      <c r="G58" s="60">
        <v>71.084104320942913</v>
      </c>
      <c r="H58" s="60">
        <f t="shared" si="7"/>
        <v>5.3313078240707181</v>
      </c>
      <c r="I58" s="56">
        <v>4</v>
      </c>
      <c r="J58" s="76">
        <f t="shared" si="11"/>
        <v>6.3528910185994993</v>
      </c>
      <c r="K58" s="79">
        <f t="shared" si="10"/>
        <v>0.84705213581326666</v>
      </c>
      <c r="M58" s="50" t="s">
        <v>20</v>
      </c>
      <c r="N58" s="51" t="s">
        <v>13</v>
      </c>
      <c r="O58" s="52">
        <v>55</v>
      </c>
      <c r="P58" s="52" t="s">
        <v>23</v>
      </c>
      <c r="Q58" s="56" t="s">
        <v>24</v>
      </c>
      <c r="R58" s="60">
        <f t="shared" si="6"/>
        <v>75.599999999999994</v>
      </c>
      <c r="S58" s="60" t="s">
        <v>131</v>
      </c>
      <c r="T58" s="60" t="s">
        <v>132</v>
      </c>
      <c r="U58" s="56">
        <v>1</v>
      </c>
      <c r="V58" s="86">
        <v>8</v>
      </c>
      <c r="W58" s="107">
        <v>2.11</v>
      </c>
    </row>
    <row r="59" spans="1:23" x14ac:dyDescent="0.25">
      <c r="A59" s="50" t="s">
        <v>19</v>
      </c>
      <c r="B59" s="51" t="s">
        <v>13</v>
      </c>
      <c r="C59" s="52">
        <v>56</v>
      </c>
      <c r="D59" s="52" t="s">
        <v>23</v>
      </c>
      <c r="E59" s="56" t="s">
        <v>24</v>
      </c>
      <c r="F59" s="59">
        <v>93</v>
      </c>
      <c r="G59" s="60">
        <v>87.932932879484952</v>
      </c>
      <c r="H59" s="60">
        <f t="shared" si="7"/>
        <v>6.5949699659613712</v>
      </c>
      <c r="I59" s="56">
        <v>4</v>
      </c>
      <c r="J59" s="76">
        <f t="shared" si="11"/>
        <v>5.7624225129163325</v>
      </c>
      <c r="K59" s="79">
        <f t="shared" si="10"/>
        <v>0.7683230017221776</v>
      </c>
      <c r="M59" s="50" t="s">
        <v>19</v>
      </c>
      <c r="N59" s="51" t="s">
        <v>13</v>
      </c>
      <c r="O59" s="52">
        <v>56</v>
      </c>
      <c r="P59" s="52" t="s">
        <v>23</v>
      </c>
      <c r="Q59" s="56" t="s">
        <v>24</v>
      </c>
      <c r="R59" s="60">
        <f t="shared" si="6"/>
        <v>93</v>
      </c>
      <c r="S59" s="60" t="s">
        <v>133</v>
      </c>
      <c r="T59" s="60" t="s">
        <v>134</v>
      </c>
      <c r="U59" s="56">
        <v>1</v>
      </c>
      <c r="V59" s="86">
        <v>8</v>
      </c>
      <c r="W59" s="82">
        <v>1.91</v>
      </c>
    </row>
    <row r="60" spans="1:23" x14ac:dyDescent="0.25">
      <c r="A60" s="50" t="s">
        <v>22</v>
      </c>
      <c r="B60" s="51" t="s">
        <v>13</v>
      </c>
      <c r="C60" s="52">
        <v>57</v>
      </c>
      <c r="D60" s="52" t="s">
        <v>18</v>
      </c>
      <c r="E60" s="56" t="s">
        <v>15</v>
      </c>
      <c r="F60" s="59">
        <v>8.5299999999999994</v>
      </c>
      <c r="G60" s="60">
        <v>8.3931705729568318</v>
      </c>
      <c r="H60" s="56" t="s">
        <v>86</v>
      </c>
      <c r="I60" s="56">
        <v>4</v>
      </c>
      <c r="J60" s="60">
        <f>((F60-G60))</f>
        <v>0.13682942704316758</v>
      </c>
      <c r="K60" s="79">
        <f t="shared" si="10"/>
        <v>0.91219618028778393</v>
      </c>
      <c r="M60" s="50" t="s">
        <v>22</v>
      </c>
      <c r="N60" s="51" t="s">
        <v>13</v>
      </c>
      <c r="O60" s="52">
        <v>57</v>
      </c>
      <c r="P60" s="52" t="s">
        <v>18</v>
      </c>
      <c r="Q60" s="56" t="s">
        <v>15</v>
      </c>
      <c r="R60" s="60">
        <f t="shared" si="6"/>
        <v>8.5299999999999994</v>
      </c>
      <c r="S60" s="60">
        <v>8.5564285724774312</v>
      </c>
      <c r="T60" s="60">
        <v>5.7729249379899872E-2</v>
      </c>
      <c r="U60" s="56" t="s">
        <v>76</v>
      </c>
      <c r="V60" s="87">
        <f>(R60-S60)</f>
        <v>-2.64285724774318E-2</v>
      </c>
      <c r="W60" s="79">
        <v>-0.45780211524166603</v>
      </c>
    </row>
    <row r="61" spans="1:23" x14ac:dyDescent="0.25">
      <c r="A61" s="50" t="s">
        <v>16</v>
      </c>
      <c r="B61" s="51" t="s">
        <v>13</v>
      </c>
      <c r="C61" s="52">
        <v>58</v>
      </c>
      <c r="D61" s="52" t="s">
        <v>18</v>
      </c>
      <c r="E61" s="56" t="s">
        <v>15</v>
      </c>
      <c r="F61" s="59">
        <v>16.54</v>
      </c>
      <c r="G61" s="60">
        <v>16.459352302610128</v>
      </c>
      <c r="H61" s="56" t="s">
        <v>86</v>
      </c>
      <c r="I61" s="56">
        <v>4</v>
      </c>
      <c r="J61" s="60">
        <f t="shared" ref="J61:J68" si="12">((F61-G61))</f>
        <v>8.0647697389871098E-2</v>
      </c>
      <c r="K61" s="79">
        <f t="shared" si="10"/>
        <v>0.53765131593247406</v>
      </c>
      <c r="M61" s="50" t="s">
        <v>16</v>
      </c>
      <c r="N61" s="51" t="s">
        <v>13</v>
      </c>
      <c r="O61" s="52">
        <v>58</v>
      </c>
      <c r="P61" s="52" t="s">
        <v>18</v>
      </c>
      <c r="Q61" s="56" t="s">
        <v>15</v>
      </c>
      <c r="R61" s="60">
        <f t="shared" si="6"/>
        <v>16.54</v>
      </c>
      <c r="S61" s="60">
        <v>16.525655268243522</v>
      </c>
      <c r="T61" s="60">
        <v>9.686232943678838E-2</v>
      </c>
      <c r="U61" s="56" t="s">
        <v>76</v>
      </c>
      <c r="V61" s="87">
        <f t="shared" ref="V61:V68" si="13">(R61-S61)</f>
        <v>1.4344731756477103E-2</v>
      </c>
      <c r="W61" s="79">
        <v>0.14809402003736</v>
      </c>
    </row>
    <row r="62" spans="1:23" x14ac:dyDescent="0.25">
      <c r="A62" s="50" t="s">
        <v>12</v>
      </c>
      <c r="B62" s="51" t="s">
        <v>13</v>
      </c>
      <c r="C62" s="52">
        <v>59</v>
      </c>
      <c r="D62" s="52" t="s">
        <v>18</v>
      </c>
      <c r="E62" s="56" t="s">
        <v>15</v>
      </c>
      <c r="F62" s="74">
        <v>8.59</v>
      </c>
      <c r="G62" s="60">
        <v>8.6261406782499943</v>
      </c>
      <c r="H62" s="56" t="s">
        <v>86</v>
      </c>
      <c r="I62" s="76">
        <v>4</v>
      </c>
      <c r="J62" s="60">
        <f t="shared" si="12"/>
        <v>-3.6140678249994451E-2</v>
      </c>
      <c r="K62" s="79">
        <f t="shared" si="10"/>
        <v>-0.24093785499996301</v>
      </c>
      <c r="M62" s="50" t="s">
        <v>12</v>
      </c>
      <c r="N62" s="51" t="s">
        <v>13</v>
      </c>
      <c r="O62" s="52">
        <v>59</v>
      </c>
      <c r="P62" s="52" t="s">
        <v>18</v>
      </c>
      <c r="Q62" s="56" t="s">
        <v>15</v>
      </c>
      <c r="R62" s="60">
        <f t="shared" si="6"/>
        <v>8.59</v>
      </c>
      <c r="S62" s="60">
        <v>8.6207142857122658</v>
      </c>
      <c r="T62" s="88">
        <v>4.3704270423333441E-2</v>
      </c>
      <c r="U62" s="56" t="s">
        <v>76</v>
      </c>
      <c r="V62" s="87">
        <f t="shared" si="13"/>
        <v>-3.0714285712265976E-2</v>
      </c>
      <c r="W62" s="79">
        <v>-0.70277539047689508</v>
      </c>
    </row>
    <row r="63" spans="1:23" x14ac:dyDescent="0.25">
      <c r="A63" s="50" t="s">
        <v>27</v>
      </c>
      <c r="B63" s="51" t="s">
        <v>13</v>
      </c>
      <c r="C63" s="52">
        <v>60</v>
      </c>
      <c r="D63" s="52" t="s">
        <v>18</v>
      </c>
      <c r="E63" s="56" t="s">
        <v>15</v>
      </c>
      <c r="F63" s="74">
        <v>8.41</v>
      </c>
      <c r="G63" s="60">
        <v>8.3928099176882078</v>
      </c>
      <c r="H63" s="56" t="s">
        <v>86</v>
      </c>
      <c r="I63" s="76">
        <v>4</v>
      </c>
      <c r="J63" s="60">
        <f t="shared" si="12"/>
        <v>1.719008231179231E-2</v>
      </c>
      <c r="K63" s="79">
        <f t="shared" si="10"/>
        <v>0.11460054874528207</v>
      </c>
      <c r="M63" s="50" t="s">
        <v>27</v>
      </c>
      <c r="N63" s="51" t="s">
        <v>13</v>
      </c>
      <c r="O63" s="52">
        <v>60</v>
      </c>
      <c r="P63" s="52" t="s">
        <v>18</v>
      </c>
      <c r="Q63" s="56" t="s">
        <v>15</v>
      </c>
      <c r="R63" s="60">
        <f t="shared" si="6"/>
        <v>8.41</v>
      </c>
      <c r="S63" s="60">
        <v>8.4385714285760329</v>
      </c>
      <c r="T63" s="88">
        <v>4.1157852575285932E-2</v>
      </c>
      <c r="U63" s="56" t="s">
        <v>76</v>
      </c>
      <c r="V63" s="87">
        <f t="shared" si="13"/>
        <v>-2.8571428576032787E-2</v>
      </c>
      <c r="W63" s="79">
        <v>-0.69419143099776492</v>
      </c>
    </row>
    <row r="64" spans="1:23" x14ac:dyDescent="0.25">
      <c r="A64" s="50" t="s">
        <v>21</v>
      </c>
      <c r="B64" s="51" t="s">
        <v>13</v>
      </c>
      <c r="C64" s="52">
        <v>61</v>
      </c>
      <c r="D64" s="52" t="s">
        <v>18</v>
      </c>
      <c r="E64" s="56" t="s">
        <v>15</v>
      </c>
      <c r="F64" s="74">
        <v>6.19</v>
      </c>
      <c r="G64" s="60">
        <v>6.1778541845745085</v>
      </c>
      <c r="H64" s="56" t="s">
        <v>86</v>
      </c>
      <c r="I64" s="76">
        <v>4</v>
      </c>
      <c r="J64" s="60">
        <f t="shared" si="12"/>
        <v>1.2145815425491868E-2</v>
      </c>
      <c r="K64" s="79">
        <f t="shared" si="10"/>
        <v>8.0972102836612464E-2</v>
      </c>
      <c r="M64" s="50" t="s">
        <v>21</v>
      </c>
      <c r="N64" s="51" t="s">
        <v>13</v>
      </c>
      <c r="O64" s="52">
        <v>61</v>
      </c>
      <c r="P64" s="52" t="s">
        <v>18</v>
      </c>
      <c r="Q64" s="56" t="s">
        <v>15</v>
      </c>
      <c r="R64" s="60">
        <f t="shared" si="6"/>
        <v>6.19</v>
      </c>
      <c r="S64" s="60">
        <v>6.2357142856676706</v>
      </c>
      <c r="T64" s="88">
        <v>5.8212815232605193E-2</v>
      </c>
      <c r="U64" s="56" t="s">
        <v>76</v>
      </c>
      <c r="V64" s="87">
        <f t="shared" si="13"/>
        <v>-4.5714285667670218E-2</v>
      </c>
      <c r="W64" s="79">
        <v>-0.78529590924277259</v>
      </c>
    </row>
    <row r="65" spans="1:23" x14ac:dyDescent="0.25">
      <c r="A65" s="50" t="s">
        <v>25</v>
      </c>
      <c r="B65" s="51" t="s">
        <v>13</v>
      </c>
      <c r="C65" s="52">
        <v>62</v>
      </c>
      <c r="D65" s="52" t="s">
        <v>18</v>
      </c>
      <c r="E65" s="56" t="s">
        <v>15</v>
      </c>
      <c r="F65" s="74">
        <v>13.24</v>
      </c>
      <c r="G65" s="60">
        <v>13.241236928029194</v>
      </c>
      <c r="H65" s="56" t="s">
        <v>86</v>
      </c>
      <c r="I65" s="76">
        <v>4</v>
      </c>
      <c r="J65" s="60">
        <f t="shared" si="12"/>
        <v>-1.236928029193507E-3</v>
      </c>
      <c r="K65" s="79">
        <f t="shared" si="10"/>
        <v>-8.2461868612900471E-3</v>
      </c>
      <c r="M65" s="50" t="s">
        <v>25</v>
      </c>
      <c r="N65" s="51" t="s">
        <v>13</v>
      </c>
      <c r="O65" s="52">
        <v>62</v>
      </c>
      <c r="P65" s="52" t="s">
        <v>18</v>
      </c>
      <c r="Q65" s="56" t="s">
        <v>15</v>
      </c>
      <c r="R65" s="60">
        <f t="shared" si="6"/>
        <v>13.24</v>
      </c>
      <c r="S65" s="60">
        <v>13.251303155006859</v>
      </c>
      <c r="T65" s="88">
        <v>6.6823950150088074E-2</v>
      </c>
      <c r="U65" s="56" t="s">
        <v>76</v>
      </c>
      <c r="V65" s="87">
        <f t="shared" si="13"/>
        <v>-1.1303155006858745E-2</v>
      </c>
      <c r="W65" s="79">
        <v>-0.16914826168569216</v>
      </c>
    </row>
    <row r="66" spans="1:23" x14ac:dyDescent="0.25">
      <c r="A66" s="50" t="s">
        <v>20</v>
      </c>
      <c r="B66" s="51" t="s">
        <v>13</v>
      </c>
      <c r="C66" s="52">
        <v>63</v>
      </c>
      <c r="D66" s="52" t="s">
        <v>18</v>
      </c>
      <c r="E66" s="56" t="s">
        <v>15</v>
      </c>
      <c r="F66" s="74">
        <v>7.19</v>
      </c>
      <c r="G66" s="60">
        <v>7.2285451553874287</v>
      </c>
      <c r="H66" s="56" t="s">
        <v>86</v>
      </c>
      <c r="I66" s="76">
        <v>4</v>
      </c>
      <c r="J66" s="60">
        <f t="shared" si="12"/>
        <v>-3.8545155387428309E-2</v>
      </c>
      <c r="K66" s="79">
        <f t="shared" si="10"/>
        <v>-0.2569677025828554</v>
      </c>
      <c r="M66" s="50" t="s">
        <v>20</v>
      </c>
      <c r="N66" s="51" t="s">
        <v>13</v>
      </c>
      <c r="O66" s="52">
        <v>63</v>
      </c>
      <c r="P66" s="52" t="s">
        <v>18</v>
      </c>
      <c r="Q66" s="56" t="s">
        <v>15</v>
      </c>
      <c r="R66" s="60">
        <f t="shared" si="6"/>
        <v>7.19</v>
      </c>
      <c r="S66" s="60">
        <v>7.2257142857764416</v>
      </c>
      <c r="T66" s="88">
        <v>6.3262287849268448E-2</v>
      </c>
      <c r="U66" s="56" t="s">
        <v>76</v>
      </c>
      <c r="V66" s="87">
        <f t="shared" si="13"/>
        <v>-3.5714285776441201E-2</v>
      </c>
      <c r="W66" s="79">
        <v>-0.56454306334187054</v>
      </c>
    </row>
    <row r="67" spans="1:23" x14ac:dyDescent="0.25">
      <c r="A67" s="50" t="s">
        <v>19</v>
      </c>
      <c r="B67" s="51" t="s">
        <v>13</v>
      </c>
      <c r="C67" s="52">
        <v>64</v>
      </c>
      <c r="D67" s="52" t="s">
        <v>18</v>
      </c>
      <c r="E67" s="56" t="s">
        <v>15</v>
      </c>
      <c r="F67" s="74">
        <v>16.36</v>
      </c>
      <c r="G67" s="60">
        <v>16.327260146346774</v>
      </c>
      <c r="H67" s="56" t="s">
        <v>86</v>
      </c>
      <c r="I67" s="76">
        <v>4</v>
      </c>
      <c r="J67" s="60">
        <f t="shared" si="12"/>
        <v>3.2739853653225737E-2</v>
      </c>
      <c r="K67" s="79">
        <f t="shared" si="10"/>
        <v>0.21826569102150492</v>
      </c>
      <c r="M67" s="50" t="s">
        <v>19</v>
      </c>
      <c r="N67" s="51" t="s">
        <v>13</v>
      </c>
      <c r="O67" s="52">
        <v>64</v>
      </c>
      <c r="P67" s="52" t="s">
        <v>18</v>
      </c>
      <c r="Q67" s="56" t="s">
        <v>15</v>
      </c>
      <c r="R67" s="60">
        <f t="shared" si="6"/>
        <v>16.36</v>
      </c>
      <c r="S67" s="60">
        <v>16.360262159690187</v>
      </c>
      <c r="T67" s="88">
        <v>7.077006696386122E-2</v>
      </c>
      <c r="U67" s="56" t="s">
        <v>76</v>
      </c>
      <c r="V67" s="87">
        <f t="shared" si="13"/>
        <v>-2.6215969018750229E-4</v>
      </c>
      <c r="W67" s="79">
        <v>-3.7043866345551758E-3</v>
      </c>
    </row>
    <row r="68" spans="1:23" x14ac:dyDescent="0.25">
      <c r="A68" s="50" t="s">
        <v>17</v>
      </c>
      <c r="B68" s="51" t="s">
        <v>13</v>
      </c>
      <c r="C68" s="52">
        <v>65</v>
      </c>
      <c r="D68" s="52" t="s">
        <v>18</v>
      </c>
      <c r="E68" s="56" t="s">
        <v>15</v>
      </c>
      <c r="F68" s="74">
        <v>16.5</v>
      </c>
      <c r="G68" s="60">
        <v>16.465718793246658</v>
      </c>
      <c r="H68" s="56" t="s">
        <v>86</v>
      </c>
      <c r="I68" s="76">
        <v>4</v>
      </c>
      <c r="J68" s="60">
        <f t="shared" si="12"/>
        <v>3.4281206753341564E-2</v>
      </c>
      <c r="K68" s="79">
        <f t="shared" si="10"/>
        <v>0.22854137835561045</v>
      </c>
      <c r="M68" s="50" t="s">
        <v>17</v>
      </c>
      <c r="N68" s="51" t="s">
        <v>13</v>
      </c>
      <c r="O68" s="52">
        <v>65</v>
      </c>
      <c r="P68" s="52" t="s">
        <v>18</v>
      </c>
      <c r="Q68" s="56" t="s">
        <v>15</v>
      </c>
      <c r="R68" s="60">
        <f t="shared" si="6"/>
        <v>16.5</v>
      </c>
      <c r="S68" s="60">
        <v>16.504448547262811</v>
      </c>
      <c r="T68" s="88">
        <v>7.5340589457731824E-2</v>
      </c>
      <c r="U68" s="56" t="s">
        <v>76</v>
      </c>
      <c r="V68" s="87">
        <f t="shared" si="13"/>
        <v>-4.4485472628110756E-3</v>
      </c>
      <c r="W68" s="79">
        <v>-5.9045825030435088E-2</v>
      </c>
    </row>
    <row r="69" spans="1:23" x14ac:dyDescent="0.25">
      <c r="A69" s="89" t="s">
        <v>25</v>
      </c>
      <c r="B69" s="90" t="s">
        <v>13</v>
      </c>
      <c r="C69" s="91">
        <v>66</v>
      </c>
      <c r="D69" s="91" t="s">
        <v>14</v>
      </c>
      <c r="E69" s="59" t="s">
        <v>15</v>
      </c>
      <c r="F69" s="59">
        <v>3.34</v>
      </c>
      <c r="G69" s="60">
        <v>3.3430998938967571</v>
      </c>
      <c r="H69" s="60">
        <f t="shared" ref="H69:H70" si="14">0.075*G69</f>
        <v>0.25073249204225678</v>
      </c>
      <c r="I69" s="76">
        <v>4</v>
      </c>
      <c r="J69" s="76">
        <f t="shared" si="11"/>
        <v>-9.2725135208088894E-2</v>
      </c>
      <c r="K69" s="79">
        <f t="shared" si="10"/>
        <v>-1.2363351361078519E-2</v>
      </c>
      <c r="M69" s="89" t="s">
        <v>25</v>
      </c>
      <c r="N69" s="90" t="s">
        <v>13</v>
      </c>
      <c r="O69" s="91">
        <v>66</v>
      </c>
      <c r="P69" s="91" t="s">
        <v>14</v>
      </c>
      <c r="Q69" s="59" t="s">
        <v>15</v>
      </c>
      <c r="R69" s="60">
        <f t="shared" si="6"/>
        <v>3.34</v>
      </c>
      <c r="S69" s="74">
        <v>3.3860000000000001</v>
      </c>
      <c r="T69" s="88">
        <v>9.8360000000000003E-2</v>
      </c>
      <c r="U69" s="92">
        <v>1</v>
      </c>
      <c r="V69" s="86">
        <v>-1</v>
      </c>
      <c r="W69" s="82">
        <v>-0.47</v>
      </c>
    </row>
    <row r="70" spans="1:23" ht="15.75" thickBot="1" x14ac:dyDescent="0.3">
      <c r="A70" s="93" t="s">
        <v>20</v>
      </c>
      <c r="B70" s="94" t="s">
        <v>13</v>
      </c>
      <c r="C70" s="95">
        <v>66</v>
      </c>
      <c r="D70" s="95" t="s">
        <v>14</v>
      </c>
      <c r="E70" s="96" t="s">
        <v>15</v>
      </c>
      <c r="F70" s="96">
        <v>3.34</v>
      </c>
      <c r="G70" s="97">
        <v>3.3430998938967562</v>
      </c>
      <c r="H70" s="97">
        <f t="shared" si="14"/>
        <v>0.25073249204225673</v>
      </c>
      <c r="I70" s="98">
        <v>4</v>
      </c>
      <c r="J70" s="98">
        <f t="shared" si="11"/>
        <v>-9.2725135208062345E-2</v>
      </c>
      <c r="K70" s="99">
        <f t="shared" si="10"/>
        <v>-1.2363351361074979E-2</v>
      </c>
      <c r="M70" s="93" t="s">
        <v>20</v>
      </c>
      <c r="N70" s="94" t="s">
        <v>13</v>
      </c>
      <c r="O70" s="95">
        <v>66</v>
      </c>
      <c r="P70" s="95" t="s">
        <v>14</v>
      </c>
      <c r="Q70" s="96" t="s">
        <v>15</v>
      </c>
      <c r="R70" s="97">
        <f t="shared" si="6"/>
        <v>3.34</v>
      </c>
      <c r="S70" s="100">
        <v>3.3959999999999999</v>
      </c>
      <c r="T70" s="97" t="s">
        <v>135</v>
      </c>
      <c r="U70" s="101">
        <v>1</v>
      </c>
      <c r="V70" s="102">
        <v>-2</v>
      </c>
      <c r="W70" s="103">
        <v>-0.47</v>
      </c>
    </row>
  </sheetData>
  <sheetProtection algorithmName="SHA-512" hashValue="zi5l5EnoSPV0M/LBnWDe5ejQ6ypX4Tf2T/gPshn4xkFPNPD603FyplWFIWGIt882HEfvRpJijBNO81Z0pDx9Hg==" saltValue="eQBYKOcpaXvuiWG/pxiA1Q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70"/>
  <sheetViews>
    <sheetView topLeftCell="A29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339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92.2</v>
      </c>
      <c r="G14" s="67">
        <v>91.32424542565893</v>
      </c>
      <c r="H14" s="67">
        <f>G14*0.04</f>
        <v>3.6529698170263574</v>
      </c>
      <c r="I14" s="65"/>
      <c r="J14" s="68">
        <f>((F14-G14)/G14)*100</f>
        <v>0.95895079150034401</v>
      </c>
      <c r="K14" s="69">
        <f>(F14-G14)/(G14*0.04)</f>
        <v>0.239737697875086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135.80000000000001</v>
      </c>
      <c r="G15" s="67">
        <v>136.30000000000001</v>
      </c>
      <c r="H15" s="67">
        <f>1</f>
        <v>1</v>
      </c>
      <c r="I15" s="65"/>
      <c r="J15" s="72">
        <f>F15-G15</f>
        <v>-0.5</v>
      </c>
      <c r="K15" s="69">
        <f>(F15-G15)/1</f>
        <v>-0.5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5.0999999999999996</v>
      </c>
      <c r="G16" s="67">
        <v>5.243885013842255</v>
      </c>
      <c r="H16" s="67">
        <f>((12.5-0.53*G16)/200)*G16</f>
        <v>0.25487223876338255</v>
      </c>
      <c r="I16" s="65"/>
      <c r="J16" s="68">
        <f t="shared" ref="J16:J30" si="0">((F16-G16)/G16)*100</f>
        <v>-2.7438628700370602</v>
      </c>
      <c r="K16" s="69">
        <f>(F16-G16)/((12.5-0.53*G16)/2/100*G16)</f>
        <v>-0.56453780349077121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>
        <v>5</v>
      </c>
      <c r="G17" s="67">
        <v>5.2287755128604827</v>
      </c>
      <c r="H17" s="67">
        <f>((12.5-0.53*G17)/200)*G17</f>
        <v>0.25434722213947325</v>
      </c>
      <c r="I17" s="65"/>
      <c r="J17" s="68">
        <f t="shared" si="0"/>
        <v>-4.3753171712534948</v>
      </c>
      <c r="K17" s="69">
        <f t="shared" ref="K17:K20" si="1">(F17-G17)/((12.5-0.53*G17)/2/100*G17)</f>
        <v>-0.89946141709789107</v>
      </c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/>
      <c r="G18" s="67"/>
      <c r="H18" s="67"/>
      <c r="I18" s="65"/>
      <c r="J18" s="68"/>
      <c r="K18" s="73"/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13.5</v>
      </c>
      <c r="G19" s="67">
        <v>13.56422583824221</v>
      </c>
      <c r="H19" s="67">
        <f>((12.5-0.53*G19)/200)*G19</f>
        <v>0.36019532502441848</v>
      </c>
      <c r="I19" s="65"/>
      <c r="J19" s="68">
        <f t="shared" si="0"/>
        <v>-0.47349431517968088</v>
      </c>
      <c r="K19" s="69">
        <f t="shared" si="1"/>
        <v>-0.17830836154760274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>
        <v>13.8</v>
      </c>
      <c r="G20" s="67">
        <v>13.688388493811628</v>
      </c>
      <c r="H20" s="67">
        <f>((12.5-0.53*G20)/200)*G20</f>
        <v>0.35898853503581313</v>
      </c>
      <c r="I20" s="65"/>
      <c r="J20" s="68">
        <f t="shared" si="0"/>
        <v>0.81537360105487411</v>
      </c>
      <c r="K20" s="69">
        <f t="shared" si="1"/>
        <v>0.31090548943920565</v>
      </c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/>
      <c r="G21" s="67"/>
      <c r="H21" s="67"/>
      <c r="I21" s="65"/>
      <c r="J21" s="68"/>
      <c r="K21" s="73"/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>
        <v>9.1</v>
      </c>
      <c r="G22" s="67">
        <v>9.1247028202011933</v>
      </c>
      <c r="H22" s="67">
        <f>G22*0.075</f>
        <v>0.68435271151508947</v>
      </c>
      <c r="I22" s="65"/>
      <c r="J22" s="68">
        <f t="shared" si="0"/>
        <v>-0.27072465468687945</v>
      </c>
      <c r="K22" s="69">
        <f>(F22-G22)/(G22*0.075)</f>
        <v>-3.609662062491726E-2</v>
      </c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>
        <v>5.4000000000000021</v>
      </c>
      <c r="G23" s="74">
        <v>5.6148505762757974</v>
      </c>
      <c r="H23" s="60">
        <f t="shared" ref="H23:H25" si="2">G23*0.075</f>
        <v>0.42111379322068482</v>
      </c>
      <c r="I23" s="56"/>
      <c r="J23" s="75">
        <f t="shared" si="0"/>
        <v>-3.8264700610839903</v>
      </c>
      <c r="K23" s="69">
        <f>(F23-G23)/(G23*0.075)</f>
        <v>-0.51019600814453203</v>
      </c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>
        <v>12.300000000000006</v>
      </c>
      <c r="G24" s="74">
        <v>12.194138912314498</v>
      </c>
      <c r="H24" s="60">
        <f t="shared" si="2"/>
        <v>0.91456041842358737</v>
      </c>
      <c r="I24" s="76"/>
      <c r="J24" s="75">
        <f t="shared" si="0"/>
        <v>0.86813089834987656</v>
      </c>
      <c r="K24" s="69">
        <f t="shared" ref="K24:K25" si="3">(F24-G24)/(G24*0.075)</f>
        <v>0.11575078644665021</v>
      </c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>
        <v>19.199999999999996</v>
      </c>
      <c r="G25" s="74">
        <v>18.926516490045394</v>
      </c>
      <c r="H25" s="60">
        <f t="shared" si="2"/>
        <v>1.4194887367534046</v>
      </c>
      <c r="I25" s="76"/>
      <c r="J25" s="75">
        <f t="shared" si="0"/>
        <v>1.4449754137188606</v>
      </c>
      <c r="K25" s="69">
        <f t="shared" si="3"/>
        <v>0.19266338849584808</v>
      </c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 t="s">
        <v>77</v>
      </c>
      <c r="G26" s="60">
        <v>0</v>
      </c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 t="s">
        <v>77</v>
      </c>
      <c r="G27" s="60">
        <v>0</v>
      </c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49</v>
      </c>
      <c r="B28" s="51" t="s">
        <v>44</v>
      </c>
      <c r="C28" s="52">
        <v>20</v>
      </c>
      <c r="D28" s="52" t="s">
        <v>45</v>
      </c>
      <c r="E28" s="56" t="s">
        <v>46</v>
      </c>
      <c r="F28" s="74">
        <v>86.9</v>
      </c>
      <c r="G28" s="60">
        <v>86.932034134153966</v>
      </c>
      <c r="H28" s="60">
        <f>G28*0.05</f>
        <v>4.3466017067076983</v>
      </c>
      <c r="I28" s="76"/>
      <c r="J28" s="75">
        <f t="shared" si="0"/>
        <v>-3.6849631408054986E-2</v>
      </c>
      <c r="K28" s="69">
        <f>(F28-G28)/(G28*0.05)</f>
        <v>-7.3699262816109973E-3</v>
      </c>
      <c r="M28" s="50" t="s">
        <v>49</v>
      </c>
      <c r="N28" s="58" t="s">
        <v>44</v>
      </c>
      <c r="O28" s="56">
        <v>20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48</v>
      </c>
      <c r="B29" s="51" t="s">
        <v>44</v>
      </c>
      <c r="C29" s="52">
        <v>21</v>
      </c>
      <c r="D29" s="52" t="s">
        <v>45</v>
      </c>
      <c r="E29" s="56" t="s">
        <v>46</v>
      </c>
      <c r="F29" s="74">
        <v>113.30000000000001</v>
      </c>
      <c r="G29" s="60">
        <v>113.52740642509826</v>
      </c>
      <c r="H29" s="60">
        <f t="shared" ref="H29:H30" si="4">G29*0.05</f>
        <v>5.6763703212549137</v>
      </c>
      <c r="I29" s="76"/>
      <c r="J29" s="75">
        <f t="shared" si="0"/>
        <v>-0.20030971574100689</v>
      </c>
      <c r="K29" s="69">
        <f t="shared" ref="K29:K30" si="5">(F29-G29)/(G29*0.05)</f>
        <v>-4.0061943148201377E-2</v>
      </c>
      <c r="M29" s="50" t="s">
        <v>48</v>
      </c>
      <c r="N29" s="58" t="s">
        <v>44</v>
      </c>
      <c r="O29" s="56">
        <v>21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47</v>
      </c>
      <c r="B30" s="51" t="s">
        <v>44</v>
      </c>
      <c r="C30" s="52">
        <v>22</v>
      </c>
      <c r="D30" s="52" t="s">
        <v>45</v>
      </c>
      <c r="E30" s="56" t="s">
        <v>46</v>
      </c>
      <c r="F30" s="74">
        <v>201.20000000000002</v>
      </c>
      <c r="G30" s="60">
        <v>200.35076930340711</v>
      </c>
      <c r="H30" s="60">
        <f t="shared" si="4"/>
        <v>10.017538465170356</v>
      </c>
      <c r="I30" s="76"/>
      <c r="J30" s="75">
        <f t="shared" si="0"/>
        <v>0.42387194196736727</v>
      </c>
      <c r="K30" s="69">
        <f t="shared" si="5"/>
        <v>8.4774388393473454E-2</v>
      </c>
      <c r="M30" s="50" t="s">
        <v>47</v>
      </c>
      <c r="N30" s="58" t="s">
        <v>44</v>
      </c>
      <c r="O30" s="56">
        <v>22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74</v>
      </c>
      <c r="B31" s="51" t="s">
        <v>44</v>
      </c>
      <c r="C31" s="52">
        <v>23</v>
      </c>
      <c r="D31" s="52" t="s">
        <v>45</v>
      </c>
      <c r="E31" s="56" t="s">
        <v>46</v>
      </c>
      <c r="F31" s="74" t="s">
        <v>77</v>
      </c>
      <c r="G31" s="60">
        <v>0</v>
      </c>
      <c r="H31" s="60"/>
      <c r="I31" s="76"/>
      <c r="J31" s="75"/>
      <c r="K31" s="69"/>
      <c r="M31" s="50" t="s">
        <v>74</v>
      </c>
      <c r="N31" s="58" t="s">
        <v>44</v>
      </c>
      <c r="O31" s="56">
        <v>23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x14ac:dyDescent="0.25">
      <c r="A32" s="50" t="s">
        <v>75</v>
      </c>
      <c r="B32" s="51" t="s">
        <v>44</v>
      </c>
      <c r="C32" s="52">
        <v>24</v>
      </c>
      <c r="D32" s="52" t="s">
        <v>45</v>
      </c>
      <c r="E32" s="56" t="s">
        <v>46</v>
      </c>
      <c r="F32" s="74" t="s">
        <v>77</v>
      </c>
      <c r="G32" s="60">
        <v>0</v>
      </c>
      <c r="H32" s="60"/>
      <c r="I32" s="76"/>
      <c r="J32" s="75"/>
      <c r="K32" s="69"/>
      <c r="M32" s="50" t="s">
        <v>75</v>
      </c>
      <c r="N32" s="58" t="s">
        <v>44</v>
      </c>
      <c r="O32" s="56">
        <v>24</v>
      </c>
      <c r="P32" s="52" t="s">
        <v>45</v>
      </c>
      <c r="Q32" s="56" t="s">
        <v>46</v>
      </c>
      <c r="R32" s="60"/>
      <c r="S32" s="60"/>
      <c r="T32" s="56"/>
      <c r="U32" s="56"/>
      <c r="V32" s="75"/>
      <c r="W32" s="61"/>
    </row>
    <row r="33" spans="1:23" x14ac:dyDescent="0.25">
      <c r="A33" s="62" t="s">
        <v>43</v>
      </c>
      <c r="B33" s="63" t="s">
        <v>13</v>
      </c>
      <c r="C33" s="64">
        <v>30</v>
      </c>
      <c r="D33" s="64" t="s">
        <v>30</v>
      </c>
      <c r="E33" s="65" t="s">
        <v>31</v>
      </c>
      <c r="F33" s="77">
        <v>48</v>
      </c>
      <c r="G33" s="67">
        <v>46.100202357211316</v>
      </c>
      <c r="H33" s="67">
        <f>0.075*G33</f>
        <v>3.4575151767908485</v>
      </c>
      <c r="I33" s="78">
        <v>4</v>
      </c>
      <c r="J33" s="78">
        <f>((F33-G33)/G33)*100</f>
        <v>4.1210180121725744</v>
      </c>
      <c r="K33" s="79">
        <f>(F33-G33)/H33</f>
        <v>0.54946906828967657</v>
      </c>
      <c r="M33" s="62" t="s">
        <v>43</v>
      </c>
      <c r="N33" s="80" t="s">
        <v>13</v>
      </c>
      <c r="O33" s="65">
        <v>30</v>
      </c>
      <c r="P33" s="64" t="s">
        <v>30</v>
      </c>
      <c r="Q33" s="65" t="s">
        <v>31</v>
      </c>
      <c r="R33" s="66">
        <f t="shared" ref="R33:R70" si="6">F33</f>
        <v>48</v>
      </c>
      <c r="S33" s="67" t="s">
        <v>99</v>
      </c>
      <c r="T33" s="67" t="s">
        <v>100</v>
      </c>
      <c r="U33" s="65">
        <v>1</v>
      </c>
      <c r="V33" s="78">
        <v>1</v>
      </c>
      <c r="W33" s="82">
        <v>0.28000000000000003</v>
      </c>
    </row>
    <row r="34" spans="1:23" x14ac:dyDescent="0.25">
      <c r="A34" s="62" t="s">
        <v>42</v>
      </c>
      <c r="B34" s="63" t="s">
        <v>13</v>
      </c>
      <c r="C34" s="64">
        <v>31</v>
      </c>
      <c r="D34" s="64" t="s">
        <v>30</v>
      </c>
      <c r="E34" s="65" t="s">
        <v>31</v>
      </c>
      <c r="F34" s="77">
        <v>62</v>
      </c>
      <c r="G34" s="67">
        <v>62.172595793426893</v>
      </c>
      <c r="H34" s="67">
        <f t="shared" ref="H34:H59" si="7">0.075*G34</f>
        <v>4.6629446845070168</v>
      </c>
      <c r="I34" s="78">
        <v>4</v>
      </c>
      <c r="J34" s="78">
        <f t="shared" ref="J34:J35" si="8">((F34-G34)/G34)*100</f>
        <v>-0.27760750733386746</v>
      </c>
      <c r="K34" s="79">
        <f t="shared" ref="K34:K35" si="9">(F34-G34)/H34</f>
        <v>-3.7014334311182333E-2</v>
      </c>
      <c r="M34" s="62" t="s">
        <v>42</v>
      </c>
      <c r="N34" s="80" t="s">
        <v>13</v>
      </c>
      <c r="O34" s="65">
        <v>31</v>
      </c>
      <c r="P34" s="64" t="s">
        <v>30</v>
      </c>
      <c r="Q34" s="65" t="s">
        <v>31</v>
      </c>
      <c r="R34" s="66">
        <f t="shared" si="6"/>
        <v>62</v>
      </c>
      <c r="S34" s="67" t="s">
        <v>101</v>
      </c>
      <c r="T34" s="67" t="s">
        <v>102</v>
      </c>
      <c r="U34" s="65">
        <v>1</v>
      </c>
      <c r="V34" s="83">
        <v>-2</v>
      </c>
      <c r="W34" s="82">
        <v>-0.75</v>
      </c>
    </row>
    <row r="35" spans="1:23" x14ac:dyDescent="0.25">
      <c r="A35" s="62" t="s">
        <v>41</v>
      </c>
      <c r="B35" s="63" t="s">
        <v>13</v>
      </c>
      <c r="C35" s="64">
        <v>32</v>
      </c>
      <c r="D35" s="64" t="s">
        <v>30</v>
      </c>
      <c r="E35" s="65" t="s">
        <v>31</v>
      </c>
      <c r="F35" s="84">
        <v>87</v>
      </c>
      <c r="G35" s="67">
        <v>84.056310582884961</v>
      </c>
      <c r="H35" s="67">
        <f t="shared" si="7"/>
        <v>6.3042232937163716</v>
      </c>
      <c r="I35" s="78">
        <v>4</v>
      </c>
      <c r="J35" s="78">
        <f t="shared" si="8"/>
        <v>3.5020445183736331</v>
      </c>
      <c r="K35" s="79">
        <f t="shared" si="9"/>
        <v>0.46693926911648442</v>
      </c>
      <c r="M35" s="62" t="s">
        <v>41</v>
      </c>
      <c r="N35" s="80" t="s">
        <v>13</v>
      </c>
      <c r="O35" s="65">
        <v>32</v>
      </c>
      <c r="P35" s="64" t="s">
        <v>30</v>
      </c>
      <c r="Q35" s="65" t="s">
        <v>31</v>
      </c>
      <c r="R35" s="66">
        <f t="shared" si="6"/>
        <v>87</v>
      </c>
      <c r="S35" s="67" t="s">
        <v>103</v>
      </c>
      <c r="T35" s="67" t="s">
        <v>104</v>
      </c>
      <c r="U35" s="65">
        <v>1</v>
      </c>
      <c r="V35" s="83">
        <v>1</v>
      </c>
      <c r="W35" s="82">
        <v>0.28000000000000003</v>
      </c>
    </row>
    <row r="36" spans="1:23" x14ac:dyDescent="0.25">
      <c r="A36" s="62" t="s">
        <v>40</v>
      </c>
      <c r="B36" s="63" t="s">
        <v>13</v>
      </c>
      <c r="C36" s="64">
        <v>33</v>
      </c>
      <c r="D36" s="64" t="s">
        <v>30</v>
      </c>
      <c r="E36" s="65" t="s">
        <v>31</v>
      </c>
      <c r="F36" s="77">
        <v>6</v>
      </c>
      <c r="G36" s="67">
        <v>9.590381658567896</v>
      </c>
      <c r="H36" s="67">
        <f t="shared" si="7"/>
        <v>0.71927862439259216</v>
      </c>
      <c r="I36" s="78"/>
      <c r="J36" s="78"/>
      <c r="K36" s="73"/>
      <c r="M36" s="62" t="s">
        <v>40</v>
      </c>
      <c r="N36" s="80" t="s">
        <v>13</v>
      </c>
      <c r="O36" s="65">
        <v>33</v>
      </c>
      <c r="P36" s="64" t="s">
        <v>30</v>
      </c>
      <c r="Q36" s="65" t="s">
        <v>31</v>
      </c>
      <c r="R36" s="66">
        <f t="shared" si="6"/>
        <v>6</v>
      </c>
      <c r="S36" s="67"/>
      <c r="T36" s="67"/>
      <c r="U36" s="65"/>
      <c r="V36" s="78"/>
      <c r="W36" s="73"/>
    </row>
    <row r="37" spans="1:23" x14ac:dyDescent="0.25">
      <c r="A37" s="62" t="s">
        <v>39</v>
      </c>
      <c r="B37" s="63" t="s">
        <v>13</v>
      </c>
      <c r="C37" s="64">
        <v>34</v>
      </c>
      <c r="D37" s="64" t="s">
        <v>30</v>
      </c>
      <c r="E37" s="65" t="s">
        <v>31</v>
      </c>
      <c r="F37" s="77">
        <v>7</v>
      </c>
      <c r="G37" s="67">
        <v>8.3993315730561271</v>
      </c>
      <c r="H37" s="67">
        <f t="shared" si="7"/>
        <v>0.62994986797920949</v>
      </c>
      <c r="I37" s="78"/>
      <c r="J37" s="78"/>
      <c r="K37" s="73"/>
      <c r="M37" s="62" t="s">
        <v>39</v>
      </c>
      <c r="N37" s="80" t="s">
        <v>13</v>
      </c>
      <c r="O37" s="65">
        <v>34</v>
      </c>
      <c r="P37" s="64" t="s">
        <v>30</v>
      </c>
      <c r="Q37" s="65" t="s">
        <v>31</v>
      </c>
      <c r="R37" s="66">
        <f t="shared" si="6"/>
        <v>7</v>
      </c>
      <c r="S37" s="67"/>
      <c r="T37" s="67"/>
      <c r="U37" s="65"/>
      <c r="V37" s="78"/>
      <c r="W37" s="73"/>
    </row>
    <row r="38" spans="1:23" x14ac:dyDescent="0.25">
      <c r="A38" s="62" t="s">
        <v>38</v>
      </c>
      <c r="B38" s="63" t="s">
        <v>13</v>
      </c>
      <c r="C38" s="64">
        <v>35</v>
      </c>
      <c r="D38" s="64" t="s">
        <v>30</v>
      </c>
      <c r="E38" s="65" t="s">
        <v>31</v>
      </c>
      <c r="F38" s="77">
        <v>9</v>
      </c>
      <c r="G38" s="67">
        <v>11.646206484472922</v>
      </c>
      <c r="H38" s="67">
        <f t="shared" si="7"/>
        <v>0.87346548633546905</v>
      </c>
      <c r="I38" s="78"/>
      <c r="J38" s="78"/>
      <c r="K38" s="73"/>
      <c r="M38" s="62" t="s">
        <v>38</v>
      </c>
      <c r="N38" s="80" t="s">
        <v>13</v>
      </c>
      <c r="O38" s="65">
        <v>35</v>
      </c>
      <c r="P38" s="64" t="s">
        <v>30</v>
      </c>
      <c r="Q38" s="65" t="s">
        <v>31</v>
      </c>
      <c r="R38" s="66">
        <f t="shared" si="6"/>
        <v>9</v>
      </c>
      <c r="S38" s="67"/>
      <c r="T38" s="67"/>
      <c r="U38" s="65"/>
      <c r="V38" s="78"/>
      <c r="W38" s="73"/>
    </row>
    <row r="39" spans="1:23" x14ac:dyDescent="0.25">
      <c r="A39" s="62" t="s">
        <v>37</v>
      </c>
      <c r="B39" s="63" t="s">
        <v>13</v>
      </c>
      <c r="C39" s="64">
        <v>36</v>
      </c>
      <c r="D39" s="64" t="s">
        <v>30</v>
      </c>
      <c r="E39" s="65" t="s">
        <v>31</v>
      </c>
      <c r="F39" s="77">
        <v>21</v>
      </c>
      <c r="G39" s="67">
        <v>34.990773073570018</v>
      </c>
      <c r="H39" s="67">
        <f t="shared" si="7"/>
        <v>2.6243079805177514</v>
      </c>
      <c r="I39" s="78"/>
      <c r="J39" s="78"/>
      <c r="K39" s="73"/>
      <c r="M39" s="62" t="s">
        <v>37</v>
      </c>
      <c r="N39" s="80" t="s">
        <v>13</v>
      </c>
      <c r="O39" s="65">
        <v>36</v>
      </c>
      <c r="P39" s="64" t="s">
        <v>30</v>
      </c>
      <c r="Q39" s="65" t="s">
        <v>31</v>
      </c>
      <c r="R39" s="66">
        <f t="shared" si="6"/>
        <v>21</v>
      </c>
      <c r="S39" s="67"/>
      <c r="T39" s="67"/>
      <c r="U39" s="65"/>
      <c r="V39" s="78"/>
      <c r="W39" s="73"/>
    </row>
    <row r="40" spans="1:23" x14ac:dyDescent="0.25">
      <c r="A40" s="62" t="s">
        <v>36</v>
      </c>
      <c r="B40" s="63" t="s">
        <v>13</v>
      </c>
      <c r="C40" s="64">
        <v>37</v>
      </c>
      <c r="D40" s="64" t="s">
        <v>30</v>
      </c>
      <c r="E40" s="65" t="s">
        <v>31</v>
      </c>
      <c r="F40" s="77">
        <v>29</v>
      </c>
      <c r="G40" s="67">
        <v>45.177729379363036</v>
      </c>
      <c r="H40" s="67">
        <f t="shared" si="7"/>
        <v>3.3883297034522277</v>
      </c>
      <c r="I40" s="78"/>
      <c r="J40" s="78"/>
      <c r="K40" s="73"/>
      <c r="M40" s="62" t="s">
        <v>36</v>
      </c>
      <c r="N40" s="80" t="s">
        <v>13</v>
      </c>
      <c r="O40" s="65">
        <v>37</v>
      </c>
      <c r="P40" s="64" t="s">
        <v>30</v>
      </c>
      <c r="Q40" s="65" t="s">
        <v>31</v>
      </c>
      <c r="R40" s="66">
        <f t="shared" si="6"/>
        <v>29</v>
      </c>
      <c r="S40" s="67"/>
      <c r="T40" s="67"/>
      <c r="U40" s="65"/>
      <c r="V40" s="78"/>
      <c r="W40" s="73"/>
    </row>
    <row r="41" spans="1:23" x14ac:dyDescent="0.25">
      <c r="A41" s="62" t="s">
        <v>35</v>
      </c>
      <c r="B41" s="63" t="s">
        <v>13</v>
      </c>
      <c r="C41" s="64">
        <v>38</v>
      </c>
      <c r="D41" s="64" t="s">
        <v>30</v>
      </c>
      <c r="E41" s="65" t="s">
        <v>31</v>
      </c>
      <c r="F41" s="77">
        <v>35</v>
      </c>
      <c r="G41" s="67">
        <v>54.619157428201852</v>
      </c>
      <c r="H41" s="67">
        <f t="shared" si="7"/>
        <v>4.0964368071151389</v>
      </c>
      <c r="I41" s="78"/>
      <c r="J41" s="78"/>
      <c r="K41" s="73"/>
      <c r="M41" s="62" t="s">
        <v>35</v>
      </c>
      <c r="N41" s="80" t="s">
        <v>13</v>
      </c>
      <c r="O41" s="65">
        <v>38</v>
      </c>
      <c r="P41" s="64" t="s">
        <v>30</v>
      </c>
      <c r="Q41" s="65" t="s">
        <v>31</v>
      </c>
      <c r="R41" s="66">
        <f t="shared" si="6"/>
        <v>35</v>
      </c>
      <c r="S41" s="67"/>
      <c r="T41" s="67"/>
      <c r="U41" s="65"/>
      <c r="V41" s="78"/>
      <c r="W41" s="73"/>
    </row>
    <row r="42" spans="1:23" x14ac:dyDescent="0.25">
      <c r="A42" s="62" t="s">
        <v>34</v>
      </c>
      <c r="B42" s="63" t="s">
        <v>13</v>
      </c>
      <c r="C42" s="64">
        <v>39</v>
      </c>
      <c r="D42" s="64" t="s">
        <v>30</v>
      </c>
      <c r="E42" s="65" t="s">
        <v>31</v>
      </c>
      <c r="F42" s="77">
        <v>121</v>
      </c>
      <c r="G42" s="67">
        <v>124.39464245682623</v>
      </c>
      <c r="H42" s="67">
        <f t="shared" si="7"/>
        <v>9.3295981842619664</v>
      </c>
      <c r="I42" s="78"/>
      <c r="J42" s="78"/>
      <c r="K42" s="73"/>
      <c r="M42" s="62" t="s">
        <v>34</v>
      </c>
      <c r="N42" s="80" t="s">
        <v>13</v>
      </c>
      <c r="O42" s="65">
        <v>39</v>
      </c>
      <c r="P42" s="64" t="s">
        <v>30</v>
      </c>
      <c r="Q42" s="65" t="s">
        <v>31</v>
      </c>
      <c r="R42" s="66">
        <f t="shared" si="6"/>
        <v>121</v>
      </c>
      <c r="S42" s="67"/>
      <c r="T42" s="67"/>
      <c r="U42" s="65"/>
      <c r="V42" s="78"/>
      <c r="W42" s="73"/>
    </row>
    <row r="43" spans="1:23" x14ac:dyDescent="0.25">
      <c r="A43" s="62" t="s">
        <v>33</v>
      </c>
      <c r="B43" s="63" t="s">
        <v>13</v>
      </c>
      <c r="C43" s="64">
        <v>40</v>
      </c>
      <c r="D43" s="64" t="s">
        <v>30</v>
      </c>
      <c r="E43" s="65" t="s">
        <v>31</v>
      </c>
      <c r="F43" s="77">
        <v>105</v>
      </c>
      <c r="G43" s="67">
        <v>108.24893491526376</v>
      </c>
      <c r="H43" s="67">
        <f t="shared" si="7"/>
        <v>8.1186701186447809</v>
      </c>
      <c r="I43" s="78"/>
      <c r="J43" s="78"/>
      <c r="K43" s="73"/>
      <c r="M43" s="62" t="s">
        <v>33</v>
      </c>
      <c r="N43" s="80" t="s">
        <v>13</v>
      </c>
      <c r="O43" s="65">
        <v>40</v>
      </c>
      <c r="P43" s="64" t="s">
        <v>30</v>
      </c>
      <c r="Q43" s="65" t="s">
        <v>31</v>
      </c>
      <c r="R43" s="66">
        <f t="shared" si="6"/>
        <v>105</v>
      </c>
      <c r="S43" s="67"/>
      <c r="T43" s="67"/>
      <c r="U43" s="65"/>
      <c r="V43" s="78"/>
      <c r="W43" s="73"/>
    </row>
    <row r="44" spans="1:23" x14ac:dyDescent="0.25">
      <c r="A44" s="62" t="s">
        <v>32</v>
      </c>
      <c r="B44" s="63" t="s">
        <v>13</v>
      </c>
      <c r="C44" s="64">
        <v>41</v>
      </c>
      <c r="D44" s="64" t="s">
        <v>30</v>
      </c>
      <c r="E44" s="65" t="s">
        <v>31</v>
      </c>
      <c r="F44" s="77">
        <v>80</v>
      </c>
      <c r="G44" s="67">
        <v>86.05651691781199</v>
      </c>
      <c r="H44" s="67">
        <f t="shared" si="7"/>
        <v>6.4542387688358991</v>
      </c>
      <c r="I44" s="78"/>
      <c r="J44" s="78"/>
      <c r="K44" s="73"/>
      <c r="M44" s="62" t="s">
        <v>32</v>
      </c>
      <c r="N44" s="80" t="s">
        <v>13</v>
      </c>
      <c r="O44" s="65">
        <v>41</v>
      </c>
      <c r="P44" s="64" t="s">
        <v>30</v>
      </c>
      <c r="Q44" s="65" t="s">
        <v>31</v>
      </c>
      <c r="R44" s="66">
        <f t="shared" si="6"/>
        <v>80</v>
      </c>
      <c r="S44" s="67"/>
      <c r="T44" s="67"/>
      <c r="U44" s="65"/>
      <c r="V44" s="78"/>
      <c r="W44" s="73"/>
    </row>
    <row r="45" spans="1:23" x14ac:dyDescent="0.25">
      <c r="A45" s="62" t="s">
        <v>29</v>
      </c>
      <c r="B45" s="63" t="s">
        <v>13</v>
      </c>
      <c r="C45" s="64">
        <v>42</v>
      </c>
      <c r="D45" s="64" t="s">
        <v>30</v>
      </c>
      <c r="E45" s="65" t="s">
        <v>31</v>
      </c>
      <c r="F45" s="77">
        <v>46</v>
      </c>
      <c r="G45" s="67">
        <v>46.100202357211316</v>
      </c>
      <c r="H45" s="67">
        <f t="shared" si="7"/>
        <v>3.4575151767908485</v>
      </c>
      <c r="I45" s="78">
        <v>4</v>
      </c>
      <c r="J45" s="78">
        <f>((F45-G45)/G45)*100</f>
        <v>-0.21735773833461627</v>
      </c>
      <c r="K45" s="79">
        <f>(F45-G45)/H45</f>
        <v>-2.8981031777948842E-2</v>
      </c>
      <c r="M45" s="62" t="s">
        <v>29</v>
      </c>
      <c r="N45" s="80" t="s">
        <v>13</v>
      </c>
      <c r="O45" s="65">
        <v>42</v>
      </c>
      <c r="P45" s="64" t="s">
        <v>30</v>
      </c>
      <c r="Q45" s="65" t="s">
        <v>31</v>
      </c>
      <c r="R45" s="66">
        <f t="shared" si="6"/>
        <v>46</v>
      </c>
      <c r="S45" s="67" t="s">
        <v>105</v>
      </c>
      <c r="T45" s="67" t="s">
        <v>106</v>
      </c>
      <c r="U45" s="65">
        <v>1</v>
      </c>
      <c r="V45" s="78">
        <v>-4</v>
      </c>
      <c r="W45" s="82">
        <v>-0.95</v>
      </c>
    </row>
    <row r="46" spans="1:23" x14ac:dyDescent="0.25">
      <c r="A46" s="50" t="s">
        <v>25</v>
      </c>
      <c r="B46" s="51" t="s">
        <v>13</v>
      </c>
      <c r="C46" s="52">
        <v>43</v>
      </c>
      <c r="D46" s="52" t="s">
        <v>28</v>
      </c>
      <c r="E46" s="56" t="s">
        <v>24</v>
      </c>
      <c r="F46" s="59">
        <v>67</v>
      </c>
      <c r="G46" s="60">
        <v>66.517045716658217</v>
      </c>
      <c r="H46" s="60">
        <f t="shared" si="7"/>
        <v>4.9887784287493657</v>
      </c>
      <c r="I46" s="76">
        <v>4</v>
      </c>
      <c r="J46" s="76">
        <f>((F46-G46)/G46)*100</f>
        <v>0.72606093391311644</v>
      </c>
      <c r="K46" s="79">
        <f t="shared" ref="K46:K70" si="10">(F46-G46)/H46</f>
        <v>9.6808124521748862E-2</v>
      </c>
      <c r="M46" s="50" t="s">
        <v>25</v>
      </c>
      <c r="N46" s="51" t="s">
        <v>13</v>
      </c>
      <c r="O46" s="52">
        <v>43</v>
      </c>
      <c r="P46" s="52" t="s">
        <v>28</v>
      </c>
      <c r="Q46" s="56" t="s">
        <v>24</v>
      </c>
      <c r="R46" s="60">
        <f t="shared" si="6"/>
        <v>67</v>
      </c>
      <c r="S46" s="60" t="s">
        <v>107</v>
      </c>
      <c r="T46" s="60" t="s">
        <v>108</v>
      </c>
      <c r="U46" s="56">
        <v>1</v>
      </c>
      <c r="V46" s="86">
        <v>1</v>
      </c>
      <c r="W46" s="82">
        <v>0.15</v>
      </c>
    </row>
    <row r="47" spans="1:23" x14ac:dyDescent="0.25">
      <c r="A47" s="50" t="s">
        <v>20</v>
      </c>
      <c r="B47" s="51" t="s">
        <v>13</v>
      </c>
      <c r="C47" s="52">
        <v>44</v>
      </c>
      <c r="D47" s="52" t="s">
        <v>28</v>
      </c>
      <c r="E47" s="56" t="s">
        <v>24</v>
      </c>
      <c r="F47" s="59">
        <v>67</v>
      </c>
      <c r="G47" s="60">
        <v>66.517045716658203</v>
      </c>
      <c r="H47" s="60">
        <f t="shared" si="7"/>
        <v>4.9887784287493648</v>
      </c>
      <c r="I47" s="76">
        <v>4</v>
      </c>
      <c r="J47" s="76">
        <f t="shared" ref="J47:J70" si="11">((F47-G47)/G47)*100</f>
        <v>0.72606093391313797</v>
      </c>
      <c r="K47" s="79">
        <f t="shared" si="10"/>
        <v>9.6808124521751734E-2</v>
      </c>
      <c r="M47" s="50" t="s">
        <v>20</v>
      </c>
      <c r="N47" s="51" t="s">
        <v>13</v>
      </c>
      <c r="O47" s="52">
        <v>44</v>
      </c>
      <c r="P47" s="52" t="s">
        <v>28</v>
      </c>
      <c r="Q47" s="56" t="s">
        <v>24</v>
      </c>
      <c r="R47" s="60">
        <f t="shared" si="6"/>
        <v>67</v>
      </c>
      <c r="S47" s="60" t="s">
        <v>109</v>
      </c>
      <c r="T47" s="60" t="s">
        <v>110</v>
      </c>
      <c r="U47" s="56">
        <v>1</v>
      </c>
      <c r="V47" s="86">
        <v>0</v>
      </c>
      <c r="W47" s="82">
        <v>0.12</v>
      </c>
    </row>
    <row r="48" spans="1:23" x14ac:dyDescent="0.25">
      <c r="A48" s="50" t="s">
        <v>17</v>
      </c>
      <c r="B48" s="51" t="s">
        <v>13</v>
      </c>
      <c r="C48" s="52">
        <v>45</v>
      </c>
      <c r="D48" s="52" t="s">
        <v>28</v>
      </c>
      <c r="E48" s="56" t="s">
        <v>24</v>
      </c>
      <c r="F48" s="59">
        <v>110</v>
      </c>
      <c r="G48" s="60">
        <v>107.47995764051167</v>
      </c>
      <c r="H48" s="60">
        <f t="shared" si="7"/>
        <v>8.0609968230383746</v>
      </c>
      <c r="I48" s="76">
        <v>4</v>
      </c>
      <c r="J48" s="76">
        <f t="shared" si="11"/>
        <v>2.3446625908777499</v>
      </c>
      <c r="K48" s="79">
        <f t="shared" si="10"/>
        <v>0.31262167878370001</v>
      </c>
      <c r="M48" s="50" t="s">
        <v>17</v>
      </c>
      <c r="N48" s="51" t="s">
        <v>13</v>
      </c>
      <c r="O48" s="52">
        <v>45</v>
      </c>
      <c r="P48" s="52" t="s">
        <v>28</v>
      </c>
      <c r="Q48" s="56" t="s">
        <v>24</v>
      </c>
      <c r="R48" s="60">
        <f t="shared" si="6"/>
        <v>110</v>
      </c>
      <c r="S48" s="60" t="s">
        <v>111</v>
      </c>
      <c r="T48" s="60" t="s">
        <v>112</v>
      </c>
      <c r="U48" s="56">
        <v>1</v>
      </c>
      <c r="V48" s="86">
        <v>1</v>
      </c>
      <c r="W48" s="82">
        <v>0.44</v>
      </c>
    </row>
    <row r="49" spans="1:23" x14ac:dyDescent="0.25">
      <c r="A49" s="50" t="s">
        <v>22</v>
      </c>
      <c r="B49" s="51" t="s">
        <v>13</v>
      </c>
      <c r="C49" s="52">
        <v>46</v>
      </c>
      <c r="D49" s="52" t="s">
        <v>26</v>
      </c>
      <c r="E49" s="56" t="s">
        <v>24</v>
      </c>
      <c r="F49" s="59">
        <v>77</v>
      </c>
      <c r="G49" s="60">
        <v>80.073846799559817</v>
      </c>
      <c r="H49" s="60">
        <f t="shared" si="7"/>
        <v>6.0055385099669865</v>
      </c>
      <c r="I49" s="76">
        <v>4</v>
      </c>
      <c r="J49" s="76">
        <f t="shared" si="11"/>
        <v>-3.8387649930872492</v>
      </c>
      <c r="K49" s="79">
        <f t="shared" si="10"/>
        <v>-0.51183533241163326</v>
      </c>
      <c r="M49" s="50" t="s">
        <v>22</v>
      </c>
      <c r="N49" s="51" t="s">
        <v>13</v>
      </c>
      <c r="O49" s="52">
        <v>46</v>
      </c>
      <c r="P49" s="52" t="s">
        <v>26</v>
      </c>
      <c r="Q49" s="56" t="s">
        <v>24</v>
      </c>
      <c r="R49" s="60">
        <f t="shared" si="6"/>
        <v>77</v>
      </c>
      <c r="S49" s="60" t="s">
        <v>113</v>
      </c>
      <c r="T49" s="60" t="s">
        <v>114</v>
      </c>
      <c r="U49" s="56">
        <v>1</v>
      </c>
      <c r="V49" s="86">
        <v>0</v>
      </c>
      <c r="W49" s="82">
        <v>-0.03</v>
      </c>
    </row>
    <row r="50" spans="1:23" x14ac:dyDescent="0.25">
      <c r="A50" s="50" t="s">
        <v>16</v>
      </c>
      <c r="B50" s="51" t="s">
        <v>13</v>
      </c>
      <c r="C50" s="52">
        <v>47</v>
      </c>
      <c r="D50" s="52" t="s">
        <v>26</v>
      </c>
      <c r="E50" s="56" t="s">
        <v>24</v>
      </c>
      <c r="F50" s="59">
        <v>66</v>
      </c>
      <c r="G50" s="60">
        <v>68.030851431402255</v>
      </c>
      <c r="H50" s="60">
        <f t="shared" si="7"/>
        <v>5.1023138573551687</v>
      </c>
      <c r="I50" s="76">
        <v>4</v>
      </c>
      <c r="J50" s="76">
        <f t="shared" si="11"/>
        <v>-2.9851918485101261</v>
      </c>
      <c r="K50" s="79">
        <f t="shared" si="10"/>
        <v>-0.39802557980135017</v>
      </c>
      <c r="M50" s="50" t="s">
        <v>16</v>
      </c>
      <c r="N50" s="51" t="s">
        <v>13</v>
      </c>
      <c r="O50" s="52">
        <v>47</v>
      </c>
      <c r="P50" s="52" t="s">
        <v>26</v>
      </c>
      <c r="Q50" s="56" t="s">
        <v>24</v>
      </c>
      <c r="R50" s="60">
        <f t="shared" si="6"/>
        <v>66</v>
      </c>
      <c r="S50" s="60" t="s">
        <v>115</v>
      </c>
      <c r="T50" s="60" t="s">
        <v>116</v>
      </c>
      <c r="U50" s="56">
        <v>1</v>
      </c>
      <c r="V50" s="86">
        <v>-4</v>
      </c>
      <c r="W50" s="82">
        <v>-0.57999999999999996</v>
      </c>
    </row>
    <row r="51" spans="1:23" x14ac:dyDescent="0.25">
      <c r="A51" s="50" t="s">
        <v>27</v>
      </c>
      <c r="B51" s="51" t="s">
        <v>13</v>
      </c>
      <c r="C51" s="52">
        <v>48</v>
      </c>
      <c r="D51" s="52" t="s">
        <v>26</v>
      </c>
      <c r="E51" s="56" t="s">
        <v>24</v>
      </c>
      <c r="F51" s="59">
        <v>55</v>
      </c>
      <c r="G51" s="60">
        <v>60.124128439580467</v>
      </c>
      <c r="H51" s="60">
        <f t="shared" si="7"/>
        <v>4.5093096329685345</v>
      </c>
      <c r="I51" s="76">
        <v>4</v>
      </c>
      <c r="J51" s="76">
        <f t="shared" si="11"/>
        <v>-8.5225824848833724</v>
      </c>
      <c r="K51" s="79">
        <f t="shared" si="10"/>
        <v>-1.136344331317783</v>
      </c>
      <c r="M51" s="50" t="s">
        <v>27</v>
      </c>
      <c r="N51" s="51" t="s">
        <v>13</v>
      </c>
      <c r="O51" s="52">
        <v>48</v>
      </c>
      <c r="P51" s="52" t="s">
        <v>26</v>
      </c>
      <c r="Q51" s="56" t="s">
        <v>24</v>
      </c>
      <c r="R51" s="60">
        <f t="shared" si="6"/>
        <v>55</v>
      </c>
      <c r="S51" s="60" t="s">
        <v>117</v>
      </c>
      <c r="T51" s="60" t="s">
        <v>118</v>
      </c>
      <c r="U51" s="56">
        <v>1</v>
      </c>
      <c r="V51" s="86">
        <v>-5</v>
      </c>
      <c r="W51" s="82">
        <v>-0.64</v>
      </c>
    </row>
    <row r="52" spans="1:23" x14ac:dyDescent="0.25">
      <c r="A52" s="50" t="s">
        <v>25</v>
      </c>
      <c r="B52" s="51" t="s">
        <v>13</v>
      </c>
      <c r="C52" s="52">
        <v>49</v>
      </c>
      <c r="D52" s="52" t="s">
        <v>26</v>
      </c>
      <c r="E52" s="56" t="s">
        <v>24</v>
      </c>
      <c r="F52" s="59">
        <v>86</v>
      </c>
      <c r="G52" s="60">
        <v>88.384367958138668</v>
      </c>
      <c r="H52" s="60">
        <f t="shared" si="7"/>
        <v>6.6288275968603996</v>
      </c>
      <c r="I52" s="76">
        <v>4</v>
      </c>
      <c r="J52" s="76">
        <f t="shared" si="11"/>
        <v>-2.6977258685245928</v>
      </c>
      <c r="K52" s="79">
        <f t="shared" si="10"/>
        <v>-0.35969678246994569</v>
      </c>
      <c r="M52" s="50" t="s">
        <v>25</v>
      </c>
      <c r="N52" s="51" t="s">
        <v>13</v>
      </c>
      <c r="O52" s="52">
        <v>49</v>
      </c>
      <c r="P52" s="52" t="s">
        <v>26</v>
      </c>
      <c r="Q52" s="56" t="s">
        <v>24</v>
      </c>
      <c r="R52" s="60">
        <f t="shared" si="6"/>
        <v>86</v>
      </c>
      <c r="S52" s="60" t="s">
        <v>119</v>
      </c>
      <c r="T52" s="60" t="s">
        <v>120</v>
      </c>
      <c r="U52" s="56">
        <v>1</v>
      </c>
      <c r="V52" s="86">
        <v>-3</v>
      </c>
      <c r="W52" s="82">
        <v>-0.46</v>
      </c>
    </row>
    <row r="53" spans="1:23" x14ac:dyDescent="0.25">
      <c r="A53" s="50" t="s">
        <v>20</v>
      </c>
      <c r="B53" s="51" t="s">
        <v>13</v>
      </c>
      <c r="C53" s="52">
        <v>50</v>
      </c>
      <c r="D53" s="52" t="s">
        <v>26</v>
      </c>
      <c r="E53" s="56" t="s">
        <v>24</v>
      </c>
      <c r="F53" s="59">
        <v>87</v>
      </c>
      <c r="G53" s="60">
        <v>88.384367958138654</v>
      </c>
      <c r="H53" s="60">
        <f t="shared" si="7"/>
        <v>6.6288275968603987</v>
      </c>
      <c r="I53" s="56">
        <v>4</v>
      </c>
      <c r="J53" s="76">
        <f t="shared" si="11"/>
        <v>-1.5663040762981184</v>
      </c>
      <c r="K53" s="79">
        <f t="shared" si="10"/>
        <v>-0.20884054350641582</v>
      </c>
      <c r="M53" s="50" t="s">
        <v>20</v>
      </c>
      <c r="N53" s="51" t="s">
        <v>13</v>
      </c>
      <c r="O53" s="52">
        <v>50</v>
      </c>
      <c r="P53" s="52" t="s">
        <v>26</v>
      </c>
      <c r="Q53" s="56" t="s">
        <v>24</v>
      </c>
      <c r="R53" s="60">
        <f t="shared" si="6"/>
        <v>87</v>
      </c>
      <c r="S53" s="60" t="s">
        <v>121</v>
      </c>
      <c r="T53" s="60" t="s">
        <v>122</v>
      </c>
      <c r="U53" s="56">
        <v>1</v>
      </c>
      <c r="V53" s="86">
        <v>-1</v>
      </c>
      <c r="W53" s="82">
        <v>-0.13</v>
      </c>
    </row>
    <row r="54" spans="1:23" x14ac:dyDescent="0.25">
      <c r="A54" s="50" t="s">
        <v>12</v>
      </c>
      <c r="B54" s="51" t="s">
        <v>13</v>
      </c>
      <c r="C54" s="52">
        <v>51</v>
      </c>
      <c r="D54" s="52" t="s">
        <v>23</v>
      </c>
      <c r="E54" s="56" t="s">
        <v>24</v>
      </c>
      <c r="F54" s="59">
        <v>61</v>
      </c>
      <c r="G54" s="60">
        <v>62.252210907113707</v>
      </c>
      <c r="H54" s="60">
        <f t="shared" si="7"/>
        <v>4.6689158180335282</v>
      </c>
      <c r="I54" s="56">
        <v>4</v>
      </c>
      <c r="J54" s="76">
        <f t="shared" si="11"/>
        <v>-2.0115123444886573</v>
      </c>
      <c r="K54" s="79">
        <f t="shared" si="10"/>
        <v>-0.268201645931821</v>
      </c>
      <c r="M54" s="50" t="s">
        <v>12</v>
      </c>
      <c r="N54" s="51" t="s">
        <v>13</v>
      </c>
      <c r="O54" s="52">
        <v>51</v>
      </c>
      <c r="P54" s="52" t="s">
        <v>23</v>
      </c>
      <c r="Q54" s="56" t="s">
        <v>24</v>
      </c>
      <c r="R54" s="60">
        <f t="shared" si="6"/>
        <v>61</v>
      </c>
      <c r="S54" s="60" t="s">
        <v>123</v>
      </c>
      <c r="T54" s="60" t="s">
        <v>124</v>
      </c>
      <c r="U54" s="56">
        <v>1</v>
      </c>
      <c r="V54" s="86">
        <v>-1</v>
      </c>
      <c r="W54" s="82">
        <v>-7.0000000000000007E-2</v>
      </c>
    </row>
    <row r="55" spans="1:23" x14ac:dyDescent="0.25">
      <c r="A55" s="50" t="s">
        <v>27</v>
      </c>
      <c r="B55" s="51" t="s">
        <v>13</v>
      </c>
      <c r="C55" s="52">
        <v>52</v>
      </c>
      <c r="D55" s="52" t="s">
        <v>23</v>
      </c>
      <c r="E55" s="56" t="s">
        <v>24</v>
      </c>
      <c r="F55" s="59">
        <v>138</v>
      </c>
      <c r="G55" s="60">
        <v>145.03797572555598</v>
      </c>
      <c r="H55" s="60">
        <f t="shared" si="7"/>
        <v>10.877848179416699</v>
      </c>
      <c r="I55" s="56">
        <v>4</v>
      </c>
      <c r="J55" s="76">
        <f t="shared" si="11"/>
        <v>-4.8525054837178585</v>
      </c>
      <c r="K55" s="79">
        <f t="shared" si="10"/>
        <v>-0.64700073116238122</v>
      </c>
      <c r="M55" s="50" t="s">
        <v>27</v>
      </c>
      <c r="N55" s="51" t="s">
        <v>13</v>
      </c>
      <c r="O55" s="52">
        <v>52</v>
      </c>
      <c r="P55" s="52" t="s">
        <v>23</v>
      </c>
      <c r="Q55" s="56" t="s">
        <v>24</v>
      </c>
      <c r="R55" s="60">
        <f t="shared" si="6"/>
        <v>138</v>
      </c>
      <c r="S55" s="60" t="s">
        <v>125</v>
      </c>
      <c r="T55" s="60" t="s">
        <v>126</v>
      </c>
      <c r="U55" s="56">
        <v>1</v>
      </c>
      <c r="V55" s="86">
        <v>-3</v>
      </c>
      <c r="W55" s="82">
        <v>-0.66</v>
      </c>
    </row>
    <row r="56" spans="1:23" x14ac:dyDescent="0.25">
      <c r="A56" s="50" t="s">
        <v>21</v>
      </c>
      <c r="B56" s="51" t="s">
        <v>13</v>
      </c>
      <c r="C56" s="52">
        <v>53</v>
      </c>
      <c r="D56" s="52" t="s">
        <v>23</v>
      </c>
      <c r="E56" s="56" t="s">
        <v>24</v>
      </c>
      <c r="F56" s="59">
        <v>173</v>
      </c>
      <c r="G56" s="60">
        <v>178.57792066385051</v>
      </c>
      <c r="H56" s="60">
        <f t="shared" si="7"/>
        <v>13.393344049788787</v>
      </c>
      <c r="I56" s="56">
        <v>4</v>
      </c>
      <c r="J56" s="76">
        <f t="shared" si="11"/>
        <v>-3.1235220138721456</v>
      </c>
      <c r="K56" s="79">
        <f t="shared" si="10"/>
        <v>-0.41646960184961945</v>
      </c>
      <c r="M56" s="50" t="s">
        <v>21</v>
      </c>
      <c r="N56" s="51" t="s">
        <v>13</v>
      </c>
      <c r="O56" s="52">
        <v>53</v>
      </c>
      <c r="P56" s="52" t="s">
        <v>23</v>
      </c>
      <c r="Q56" s="56" t="s">
        <v>24</v>
      </c>
      <c r="R56" s="60">
        <f t="shared" si="6"/>
        <v>173</v>
      </c>
      <c r="S56" s="60" t="s">
        <v>127</v>
      </c>
      <c r="T56" s="60" t="s">
        <v>128</v>
      </c>
      <c r="U56" s="56">
        <v>1</v>
      </c>
      <c r="V56" s="86">
        <v>-1</v>
      </c>
      <c r="W56" s="82">
        <v>-0.37</v>
      </c>
    </row>
    <row r="57" spans="1:23" x14ac:dyDescent="0.25">
      <c r="A57" s="50" t="s">
        <v>25</v>
      </c>
      <c r="B57" s="51" t="s">
        <v>13</v>
      </c>
      <c r="C57" s="52">
        <v>54</v>
      </c>
      <c r="D57" s="52" t="s">
        <v>23</v>
      </c>
      <c r="E57" s="56" t="s">
        <v>24</v>
      </c>
      <c r="F57" s="59">
        <v>72</v>
      </c>
      <c r="G57" s="60">
        <v>71.084104320942913</v>
      </c>
      <c r="H57" s="60">
        <f t="shared" si="7"/>
        <v>5.3313078240707181</v>
      </c>
      <c r="I57" s="56">
        <v>4</v>
      </c>
      <c r="J57" s="76">
        <f t="shared" si="11"/>
        <v>1.2884676367614358</v>
      </c>
      <c r="K57" s="79">
        <f t="shared" si="10"/>
        <v>0.1717956849015248</v>
      </c>
      <c r="M57" s="50" t="s">
        <v>25</v>
      </c>
      <c r="N57" s="51" t="s">
        <v>13</v>
      </c>
      <c r="O57" s="52">
        <v>54</v>
      </c>
      <c r="P57" s="52" t="s">
        <v>23</v>
      </c>
      <c r="Q57" s="56" t="s">
        <v>24</v>
      </c>
      <c r="R57" s="60">
        <f t="shared" si="6"/>
        <v>72</v>
      </c>
      <c r="S57" s="60" t="s">
        <v>129</v>
      </c>
      <c r="T57" s="60" t="s">
        <v>130</v>
      </c>
      <c r="U57" s="56">
        <v>1</v>
      </c>
      <c r="V57" s="86">
        <v>3</v>
      </c>
      <c r="W57" s="82">
        <v>0.62</v>
      </c>
    </row>
    <row r="58" spans="1:23" x14ac:dyDescent="0.25">
      <c r="A58" s="50" t="s">
        <v>20</v>
      </c>
      <c r="B58" s="51" t="s">
        <v>13</v>
      </c>
      <c r="C58" s="52">
        <v>55</v>
      </c>
      <c r="D58" s="52" t="s">
        <v>23</v>
      </c>
      <c r="E58" s="56" t="s">
        <v>24</v>
      </c>
      <c r="F58" s="59">
        <v>72</v>
      </c>
      <c r="G58" s="60">
        <v>71.084104320942913</v>
      </c>
      <c r="H58" s="60">
        <f t="shared" si="7"/>
        <v>5.3313078240707181</v>
      </c>
      <c r="I58" s="56">
        <v>4</v>
      </c>
      <c r="J58" s="76">
        <f t="shared" si="11"/>
        <v>1.2884676367614358</v>
      </c>
      <c r="K58" s="79">
        <f t="shared" si="10"/>
        <v>0.1717956849015248</v>
      </c>
      <c r="M58" s="50" t="s">
        <v>20</v>
      </c>
      <c r="N58" s="51" t="s">
        <v>13</v>
      </c>
      <c r="O58" s="52">
        <v>55</v>
      </c>
      <c r="P58" s="52" t="s">
        <v>23</v>
      </c>
      <c r="Q58" s="56" t="s">
        <v>24</v>
      </c>
      <c r="R58" s="60">
        <f t="shared" si="6"/>
        <v>72</v>
      </c>
      <c r="S58" s="60" t="s">
        <v>131</v>
      </c>
      <c r="T58" s="60" t="s">
        <v>132</v>
      </c>
      <c r="U58" s="56">
        <v>1</v>
      </c>
      <c r="V58" s="86">
        <v>3</v>
      </c>
      <c r="W58" s="82">
        <v>0.81</v>
      </c>
    </row>
    <row r="59" spans="1:23" x14ac:dyDescent="0.25">
      <c r="A59" s="50" t="s">
        <v>19</v>
      </c>
      <c r="B59" s="51" t="s">
        <v>13</v>
      </c>
      <c r="C59" s="52">
        <v>56</v>
      </c>
      <c r="D59" s="52" t="s">
        <v>23</v>
      </c>
      <c r="E59" s="56" t="s">
        <v>24</v>
      </c>
      <c r="F59" s="59">
        <v>87</v>
      </c>
      <c r="G59" s="60">
        <v>87.932932879484952</v>
      </c>
      <c r="H59" s="60">
        <f t="shared" si="7"/>
        <v>6.5949699659613712</v>
      </c>
      <c r="I59" s="56">
        <v>4</v>
      </c>
      <c r="J59" s="76">
        <f t="shared" si="11"/>
        <v>-1.060959584691173</v>
      </c>
      <c r="K59" s="79">
        <f t="shared" si="10"/>
        <v>-0.1414612779588231</v>
      </c>
      <c r="M59" s="50" t="s">
        <v>19</v>
      </c>
      <c r="N59" s="51" t="s">
        <v>13</v>
      </c>
      <c r="O59" s="52">
        <v>56</v>
      </c>
      <c r="P59" s="52" t="s">
        <v>23</v>
      </c>
      <c r="Q59" s="56" t="s">
        <v>24</v>
      </c>
      <c r="R59" s="60">
        <f t="shared" si="6"/>
        <v>87</v>
      </c>
      <c r="S59" s="60" t="s">
        <v>133</v>
      </c>
      <c r="T59" s="60" t="s">
        <v>134</v>
      </c>
      <c r="U59" s="56">
        <v>1</v>
      </c>
      <c r="V59" s="86">
        <v>1</v>
      </c>
      <c r="W59" s="82">
        <v>0.3</v>
      </c>
    </row>
    <row r="60" spans="1:23" x14ac:dyDescent="0.25">
      <c r="A60" s="50" t="s">
        <v>22</v>
      </c>
      <c r="B60" s="51" t="s">
        <v>13</v>
      </c>
      <c r="C60" s="52">
        <v>57</v>
      </c>
      <c r="D60" s="52" t="s">
        <v>18</v>
      </c>
      <c r="E60" s="56" t="s">
        <v>15</v>
      </c>
      <c r="F60" s="59">
        <v>8.6</v>
      </c>
      <c r="G60" s="60">
        <v>8.3931705729568318</v>
      </c>
      <c r="H60" s="56" t="s">
        <v>86</v>
      </c>
      <c r="I60" s="56">
        <v>4</v>
      </c>
      <c r="J60" s="60">
        <f>((F60-G60))</f>
        <v>0.20682942704316787</v>
      </c>
      <c r="K60" s="79">
        <f t="shared" si="10"/>
        <v>1.3788628469544526</v>
      </c>
      <c r="M60" s="50" t="s">
        <v>22</v>
      </c>
      <c r="N60" s="51" t="s">
        <v>13</v>
      </c>
      <c r="O60" s="52">
        <v>57</v>
      </c>
      <c r="P60" s="52" t="s">
        <v>18</v>
      </c>
      <c r="Q60" s="56" t="s">
        <v>15</v>
      </c>
      <c r="R60" s="60">
        <f t="shared" si="6"/>
        <v>8.6</v>
      </c>
      <c r="S60" s="60">
        <v>8.5564285724774312</v>
      </c>
      <c r="T60" s="60">
        <v>5.7729249379899872E-2</v>
      </c>
      <c r="U60" s="56" t="s">
        <v>76</v>
      </c>
      <c r="V60" s="87">
        <f>(R60-S60)</f>
        <v>4.3571427522568484E-2</v>
      </c>
      <c r="W60" s="79">
        <v>0.7547547905193992</v>
      </c>
    </row>
    <row r="61" spans="1:23" x14ac:dyDescent="0.25">
      <c r="A61" s="50" t="s">
        <v>16</v>
      </c>
      <c r="B61" s="51" t="s">
        <v>13</v>
      </c>
      <c r="C61" s="52">
        <v>58</v>
      </c>
      <c r="D61" s="52" t="s">
        <v>18</v>
      </c>
      <c r="E61" s="56" t="s">
        <v>15</v>
      </c>
      <c r="F61" s="59">
        <v>16.559999999999999</v>
      </c>
      <c r="G61" s="60">
        <v>16.459352302610128</v>
      </c>
      <c r="H61" s="56" t="s">
        <v>86</v>
      </c>
      <c r="I61" s="56">
        <v>4</v>
      </c>
      <c r="J61" s="60">
        <f t="shared" ref="J61:J68" si="12">((F61-G61))</f>
        <v>0.10064769738987067</v>
      </c>
      <c r="K61" s="79">
        <f t="shared" si="10"/>
        <v>0.67098464926580448</v>
      </c>
      <c r="M61" s="50" t="s">
        <v>16</v>
      </c>
      <c r="N61" s="51" t="s">
        <v>13</v>
      </c>
      <c r="O61" s="52">
        <v>58</v>
      </c>
      <c r="P61" s="52" t="s">
        <v>18</v>
      </c>
      <c r="Q61" s="56" t="s">
        <v>15</v>
      </c>
      <c r="R61" s="60">
        <f t="shared" si="6"/>
        <v>16.559999999999999</v>
      </c>
      <c r="S61" s="60">
        <v>16.525655268243522</v>
      </c>
      <c r="T61" s="60">
        <v>9.686232943678838E-2</v>
      </c>
      <c r="U61" s="56" t="s">
        <v>76</v>
      </c>
      <c r="V61" s="87">
        <f t="shared" ref="V61:V68" si="13">(R61-S61)</f>
        <v>3.4344731756476676E-2</v>
      </c>
      <c r="W61" s="79">
        <v>0.35457263888011065</v>
      </c>
    </row>
    <row r="62" spans="1:23" x14ac:dyDescent="0.25">
      <c r="A62" s="50" t="s">
        <v>12</v>
      </c>
      <c r="B62" s="51" t="s">
        <v>13</v>
      </c>
      <c r="C62" s="52">
        <v>59</v>
      </c>
      <c r="D62" s="52" t="s">
        <v>18</v>
      </c>
      <c r="E62" s="56" t="s">
        <v>15</v>
      </c>
      <c r="F62" s="74">
        <v>8.67</v>
      </c>
      <c r="G62" s="60">
        <v>8.6261406782499943</v>
      </c>
      <c r="H62" s="56" t="s">
        <v>86</v>
      </c>
      <c r="I62" s="76">
        <v>4</v>
      </c>
      <c r="J62" s="60">
        <f t="shared" si="12"/>
        <v>4.385932175000562E-2</v>
      </c>
      <c r="K62" s="79">
        <f t="shared" si="10"/>
        <v>0.29239547833337082</v>
      </c>
      <c r="M62" s="50" t="s">
        <v>12</v>
      </c>
      <c r="N62" s="51" t="s">
        <v>13</v>
      </c>
      <c r="O62" s="52">
        <v>59</v>
      </c>
      <c r="P62" s="52" t="s">
        <v>18</v>
      </c>
      <c r="Q62" s="56" t="s">
        <v>15</v>
      </c>
      <c r="R62" s="60">
        <f t="shared" si="6"/>
        <v>8.67</v>
      </c>
      <c r="S62" s="60">
        <v>8.6207142857122658</v>
      </c>
      <c r="T62" s="88">
        <v>4.3704270423333441E-2</v>
      </c>
      <c r="U62" s="56" t="s">
        <v>76</v>
      </c>
      <c r="V62" s="87">
        <f t="shared" si="13"/>
        <v>4.9285714287734095E-2</v>
      </c>
      <c r="W62" s="79">
        <v>1.1277093476298086</v>
      </c>
    </row>
    <row r="63" spans="1:23" x14ac:dyDescent="0.25">
      <c r="A63" s="50" t="s">
        <v>27</v>
      </c>
      <c r="B63" s="51" t="s">
        <v>13</v>
      </c>
      <c r="C63" s="52">
        <v>60</v>
      </c>
      <c r="D63" s="52" t="s">
        <v>18</v>
      </c>
      <c r="E63" s="56" t="s">
        <v>15</v>
      </c>
      <c r="F63" s="74">
        <v>8.4700000000000006</v>
      </c>
      <c r="G63" s="60">
        <v>8.3928099176882078</v>
      </c>
      <c r="H63" s="56" t="s">
        <v>86</v>
      </c>
      <c r="I63" s="76">
        <v>4</v>
      </c>
      <c r="J63" s="60">
        <f t="shared" si="12"/>
        <v>7.7190082311792807E-2</v>
      </c>
      <c r="K63" s="79">
        <f t="shared" si="10"/>
        <v>0.51460054874528538</v>
      </c>
      <c r="M63" s="50" t="s">
        <v>27</v>
      </c>
      <c r="N63" s="51" t="s">
        <v>13</v>
      </c>
      <c r="O63" s="52">
        <v>60</v>
      </c>
      <c r="P63" s="52" t="s">
        <v>18</v>
      </c>
      <c r="Q63" s="56" t="s">
        <v>15</v>
      </c>
      <c r="R63" s="60">
        <f t="shared" si="6"/>
        <v>8.4700000000000006</v>
      </c>
      <c r="S63" s="60">
        <v>8.4385714285760329</v>
      </c>
      <c r="T63" s="88">
        <v>4.1157852575285932E-2</v>
      </c>
      <c r="U63" s="56" t="s">
        <v>76</v>
      </c>
      <c r="V63" s="87">
        <f t="shared" si="13"/>
        <v>3.1428571423967711E-2</v>
      </c>
      <c r="W63" s="79">
        <v>0.76361057386263231</v>
      </c>
    </row>
    <row r="64" spans="1:23" x14ac:dyDescent="0.25">
      <c r="A64" s="50" t="s">
        <v>21</v>
      </c>
      <c r="B64" s="51" t="s">
        <v>13</v>
      </c>
      <c r="C64" s="52">
        <v>61</v>
      </c>
      <c r="D64" s="52" t="s">
        <v>18</v>
      </c>
      <c r="E64" s="56" t="s">
        <v>15</v>
      </c>
      <c r="F64" s="74">
        <v>6.29</v>
      </c>
      <c r="G64" s="60">
        <v>6.1778541845745085</v>
      </c>
      <c r="H64" s="56" t="s">
        <v>86</v>
      </c>
      <c r="I64" s="76">
        <v>4</v>
      </c>
      <c r="J64" s="60">
        <f t="shared" si="12"/>
        <v>0.11214581542549151</v>
      </c>
      <c r="K64" s="79">
        <f t="shared" si="10"/>
        <v>0.74763876950327679</v>
      </c>
      <c r="M64" s="50" t="s">
        <v>21</v>
      </c>
      <c r="N64" s="51" t="s">
        <v>13</v>
      </c>
      <c r="O64" s="52">
        <v>61</v>
      </c>
      <c r="P64" s="52" t="s">
        <v>18</v>
      </c>
      <c r="Q64" s="56" t="s">
        <v>15</v>
      </c>
      <c r="R64" s="60">
        <f t="shared" si="6"/>
        <v>6.29</v>
      </c>
      <c r="S64" s="60">
        <v>6.2357142856676706</v>
      </c>
      <c r="T64" s="88">
        <v>5.8212815232605193E-2</v>
      </c>
      <c r="U64" s="56" t="s">
        <v>76</v>
      </c>
      <c r="V64" s="87">
        <f t="shared" si="13"/>
        <v>5.4285714332329427E-2</v>
      </c>
      <c r="W64" s="79">
        <v>0.93253889397748657</v>
      </c>
    </row>
    <row r="65" spans="1:23" x14ac:dyDescent="0.25">
      <c r="A65" s="50" t="s">
        <v>25</v>
      </c>
      <c r="B65" s="51" t="s">
        <v>13</v>
      </c>
      <c r="C65" s="52">
        <v>62</v>
      </c>
      <c r="D65" s="52" t="s">
        <v>18</v>
      </c>
      <c r="E65" s="56" t="s">
        <v>15</v>
      </c>
      <c r="F65" s="74">
        <v>13.3</v>
      </c>
      <c r="G65" s="60">
        <v>13.241236928029194</v>
      </c>
      <c r="H65" s="56" t="s">
        <v>86</v>
      </c>
      <c r="I65" s="76">
        <v>4</v>
      </c>
      <c r="J65" s="60">
        <f t="shared" si="12"/>
        <v>5.876307197080699E-2</v>
      </c>
      <c r="K65" s="79">
        <f t="shared" si="10"/>
        <v>0.39175381313871327</v>
      </c>
      <c r="M65" s="50" t="s">
        <v>25</v>
      </c>
      <c r="N65" s="51" t="s">
        <v>13</v>
      </c>
      <c r="O65" s="52">
        <v>62</v>
      </c>
      <c r="P65" s="52" t="s">
        <v>18</v>
      </c>
      <c r="Q65" s="56" t="s">
        <v>15</v>
      </c>
      <c r="R65" s="60">
        <f t="shared" si="6"/>
        <v>13.3</v>
      </c>
      <c r="S65" s="60">
        <v>13.251303155006859</v>
      </c>
      <c r="T65" s="88">
        <v>6.6823950150088074E-2</v>
      </c>
      <c r="U65" s="56" t="s">
        <v>76</v>
      </c>
      <c r="V65" s="87">
        <f t="shared" si="13"/>
        <v>4.8696844993141752E-2</v>
      </c>
      <c r="W65" s="79">
        <v>0.72873340896142114</v>
      </c>
    </row>
    <row r="66" spans="1:23" x14ac:dyDescent="0.25">
      <c r="A66" s="50" t="s">
        <v>20</v>
      </c>
      <c r="B66" s="51" t="s">
        <v>13</v>
      </c>
      <c r="C66" s="52">
        <v>63</v>
      </c>
      <c r="D66" s="52" t="s">
        <v>18</v>
      </c>
      <c r="E66" s="56" t="s">
        <v>15</v>
      </c>
      <c r="F66" s="74">
        <v>7.29</v>
      </c>
      <c r="G66" s="60">
        <v>7.2285451553874287</v>
      </c>
      <c r="H66" s="56" t="s">
        <v>86</v>
      </c>
      <c r="I66" s="76">
        <v>4</v>
      </c>
      <c r="J66" s="60">
        <f t="shared" si="12"/>
        <v>6.1454844612571335E-2</v>
      </c>
      <c r="K66" s="79">
        <f t="shared" si="10"/>
        <v>0.4096989640838089</v>
      </c>
      <c r="M66" s="50" t="s">
        <v>20</v>
      </c>
      <c r="N66" s="51" t="s">
        <v>13</v>
      </c>
      <c r="O66" s="52">
        <v>63</v>
      </c>
      <c r="P66" s="52" t="s">
        <v>18</v>
      </c>
      <c r="Q66" s="56" t="s">
        <v>15</v>
      </c>
      <c r="R66" s="60">
        <f t="shared" si="6"/>
        <v>7.29</v>
      </c>
      <c r="S66" s="60">
        <v>7.2257142857764416</v>
      </c>
      <c r="T66" s="88">
        <v>6.3262287849268448E-2</v>
      </c>
      <c r="U66" s="56" t="s">
        <v>76</v>
      </c>
      <c r="V66" s="87">
        <f t="shared" si="13"/>
        <v>6.4285714223558443E-2</v>
      </c>
      <c r="W66" s="79">
        <v>1.0161775112643485</v>
      </c>
    </row>
    <row r="67" spans="1:23" x14ac:dyDescent="0.25">
      <c r="A67" s="50" t="s">
        <v>19</v>
      </c>
      <c r="B67" s="51" t="s">
        <v>13</v>
      </c>
      <c r="C67" s="52">
        <v>64</v>
      </c>
      <c r="D67" s="52" t="s">
        <v>18</v>
      </c>
      <c r="E67" s="56" t="s">
        <v>15</v>
      </c>
      <c r="F67" s="74">
        <v>16.420000000000002</v>
      </c>
      <c r="G67" s="60">
        <v>16.327260146346774</v>
      </c>
      <c r="H67" s="56" t="s">
        <v>86</v>
      </c>
      <c r="I67" s="76">
        <v>4</v>
      </c>
      <c r="J67" s="60">
        <f t="shared" si="12"/>
        <v>9.273985365322801E-2</v>
      </c>
      <c r="K67" s="79">
        <f t="shared" si="10"/>
        <v>0.61826569102152007</v>
      </c>
      <c r="M67" s="50" t="s">
        <v>19</v>
      </c>
      <c r="N67" s="51" t="s">
        <v>13</v>
      </c>
      <c r="O67" s="52">
        <v>64</v>
      </c>
      <c r="P67" s="52" t="s">
        <v>18</v>
      </c>
      <c r="Q67" s="56" t="s">
        <v>15</v>
      </c>
      <c r="R67" s="60">
        <f t="shared" si="6"/>
        <v>16.420000000000002</v>
      </c>
      <c r="S67" s="60">
        <v>16.360262159690187</v>
      </c>
      <c r="T67" s="88">
        <v>7.077006696386122E-2</v>
      </c>
      <c r="U67" s="56" t="s">
        <v>76</v>
      </c>
      <c r="V67" s="87">
        <f t="shared" si="13"/>
        <v>5.9737840309814771E-2</v>
      </c>
      <c r="W67" s="79">
        <v>0.84411168270223536</v>
      </c>
    </row>
    <row r="68" spans="1:23" x14ac:dyDescent="0.25">
      <c r="A68" s="50" t="s">
        <v>17</v>
      </c>
      <c r="B68" s="51" t="s">
        <v>13</v>
      </c>
      <c r="C68" s="52">
        <v>65</v>
      </c>
      <c r="D68" s="52" t="s">
        <v>18</v>
      </c>
      <c r="E68" s="56" t="s">
        <v>15</v>
      </c>
      <c r="F68" s="74">
        <v>16.57</v>
      </c>
      <c r="G68" s="60">
        <v>16.465718793246658</v>
      </c>
      <c r="H68" s="56" t="s">
        <v>86</v>
      </c>
      <c r="I68" s="76">
        <v>4</v>
      </c>
      <c r="J68" s="60">
        <f t="shared" si="12"/>
        <v>0.10428120675334185</v>
      </c>
      <c r="K68" s="79">
        <f t="shared" si="10"/>
        <v>0.69520804502227906</v>
      </c>
      <c r="M68" s="50" t="s">
        <v>17</v>
      </c>
      <c r="N68" s="51" t="s">
        <v>13</v>
      </c>
      <c r="O68" s="52">
        <v>65</v>
      </c>
      <c r="P68" s="52" t="s">
        <v>18</v>
      </c>
      <c r="Q68" s="56" t="s">
        <v>15</v>
      </c>
      <c r="R68" s="60">
        <f t="shared" si="6"/>
        <v>16.57</v>
      </c>
      <c r="S68" s="60">
        <v>16.504448547262811</v>
      </c>
      <c r="T68" s="88">
        <v>7.5340589457731824E-2</v>
      </c>
      <c r="U68" s="56" t="s">
        <v>76</v>
      </c>
      <c r="V68" s="87">
        <f t="shared" si="13"/>
        <v>6.5551452737189209E-2</v>
      </c>
      <c r="W68" s="79">
        <v>0.87006822230884462</v>
      </c>
    </row>
    <row r="69" spans="1:23" x14ac:dyDescent="0.25">
      <c r="A69" s="89" t="s">
        <v>25</v>
      </c>
      <c r="B69" s="90" t="s">
        <v>13</v>
      </c>
      <c r="C69" s="91">
        <v>66</v>
      </c>
      <c r="D69" s="91" t="s">
        <v>14</v>
      </c>
      <c r="E69" s="59" t="s">
        <v>15</v>
      </c>
      <c r="F69" s="59">
        <v>3.3</v>
      </c>
      <c r="G69" s="60">
        <v>3.3430998938967571</v>
      </c>
      <c r="H69" s="60">
        <f t="shared" ref="H69:H70" si="14">0.075*G69</f>
        <v>0.25073249204225678</v>
      </c>
      <c r="I69" s="76">
        <v>4</v>
      </c>
      <c r="J69" s="76">
        <f t="shared" si="11"/>
        <v>-1.289219444966077</v>
      </c>
      <c r="K69" s="79">
        <f t="shared" si="10"/>
        <v>-0.17189592599547693</v>
      </c>
      <c r="M69" s="89" t="s">
        <v>25</v>
      </c>
      <c r="N69" s="90" t="s">
        <v>13</v>
      </c>
      <c r="O69" s="91">
        <v>66</v>
      </c>
      <c r="P69" s="91" t="s">
        <v>14</v>
      </c>
      <c r="Q69" s="59" t="s">
        <v>15</v>
      </c>
      <c r="R69" s="60">
        <f t="shared" si="6"/>
        <v>3.3</v>
      </c>
      <c r="S69" s="74">
        <v>3.3860000000000001</v>
      </c>
      <c r="T69" s="88">
        <v>9.8360000000000003E-2</v>
      </c>
      <c r="U69" s="92">
        <v>1</v>
      </c>
      <c r="V69" s="86">
        <v>-3</v>
      </c>
      <c r="W69" s="82">
        <v>-0.87</v>
      </c>
    </row>
    <row r="70" spans="1:23" ht="15.75" thickBot="1" x14ac:dyDescent="0.3">
      <c r="A70" s="93" t="s">
        <v>20</v>
      </c>
      <c r="B70" s="94" t="s">
        <v>13</v>
      </c>
      <c r="C70" s="95">
        <v>66</v>
      </c>
      <c r="D70" s="95" t="s">
        <v>14</v>
      </c>
      <c r="E70" s="96" t="s">
        <v>15</v>
      </c>
      <c r="F70" s="96">
        <v>3.3</v>
      </c>
      <c r="G70" s="97">
        <v>3.3430998938967562</v>
      </c>
      <c r="H70" s="97">
        <f t="shared" si="14"/>
        <v>0.25073249204225673</v>
      </c>
      <c r="I70" s="98">
        <v>4</v>
      </c>
      <c r="J70" s="98">
        <f t="shared" si="11"/>
        <v>-1.2892194449660508</v>
      </c>
      <c r="K70" s="99">
        <f t="shared" si="10"/>
        <v>-0.17189592599547343</v>
      </c>
      <c r="M70" s="93" t="s">
        <v>20</v>
      </c>
      <c r="N70" s="94" t="s">
        <v>13</v>
      </c>
      <c r="O70" s="95">
        <v>66</v>
      </c>
      <c r="P70" s="95" t="s">
        <v>14</v>
      </c>
      <c r="Q70" s="96" t="s">
        <v>15</v>
      </c>
      <c r="R70" s="97">
        <f t="shared" si="6"/>
        <v>3.3</v>
      </c>
      <c r="S70" s="100">
        <v>3.3959999999999999</v>
      </c>
      <c r="T70" s="97" t="s">
        <v>135</v>
      </c>
      <c r="U70" s="101">
        <v>1</v>
      </c>
      <c r="V70" s="102">
        <v>-3</v>
      </c>
      <c r="W70" s="103">
        <v>-0.81</v>
      </c>
    </row>
  </sheetData>
  <sheetProtection algorithmName="SHA-512" hashValue="lhlygXv8vJtWqyGJjRPWYWB1qL6fjNgy0DMDGoGiIhyTr9/d+6tcXMDSg3tqCvC8dE+RlqdSpgAg2j494l5xrg==" saltValue="uiEW+fUC2/LX/TikHKdVo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51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385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43</v>
      </c>
      <c r="B14" s="63" t="s">
        <v>13</v>
      </c>
      <c r="C14" s="64">
        <v>30</v>
      </c>
      <c r="D14" s="64" t="s">
        <v>30</v>
      </c>
      <c r="E14" s="65" t="s">
        <v>31</v>
      </c>
      <c r="F14" s="77">
        <v>49.7</v>
      </c>
      <c r="G14" s="67">
        <v>46.100202357211316</v>
      </c>
      <c r="H14" s="67">
        <f>0.075*G14</f>
        <v>3.4575151767908485</v>
      </c>
      <c r="I14" s="78">
        <v>4</v>
      </c>
      <c r="J14" s="78">
        <f>((F14-G14)/G14)*100</f>
        <v>7.8086374001036924</v>
      </c>
      <c r="K14" s="79">
        <f>(F14-G14)/H14</f>
        <v>1.041151653347159</v>
      </c>
      <c r="M14" s="62" t="s">
        <v>43</v>
      </c>
      <c r="N14" s="80" t="s">
        <v>13</v>
      </c>
      <c r="O14" s="65">
        <v>30</v>
      </c>
      <c r="P14" s="64" t="s">
        <v>30</v>
      </c>
      <c r="Q14" s="65" t="s">
        <v>31</v>
      </c>
      <c r="R14" s="66">
        <f t="shared" ref="R14:R51" si="0">F14</f>
        <v>49.7</v>
      </c>
      <c r="S14" s="67" t="s">
        <v>99</v>
      </c>
      <c r="T14" s="67" t="s">
        <v>100</v>
      </c>
      <c r="U14" s="65">
        <v>1</v>
      </c>
      <c r="V14" s="78">
        <v>4</v>
      </c>
      <c r="W14" s="82">
        <v>1.43</v>
      </c>
    </row>
    <row r="15" spans="1:23" x14ac:dyDescent="0.25">
      <c r="A15" s="62" t="s">
        <v>42</v>
      </c>
      <c r="B15" s="63" t="s">
        <v>13</v>
      </c>
      <c r="C15" s="64">
        <v>31</v>
      </c>
      <c r="D15" s="64" t="s">
        <v>30</v>
      </c>
      <c r="E15" s="65" t="s">
        <v>31</v>
      </c>
      <c r="F15" s="77">
        <v>66.2</v>
      </c>
      <c r="G15" s="67">
        <v>62.172595793426893</v>
      </c>
      <c r="H15" s="67">
        <f t="shared" ref="H15:H40" si="1">0.075*G15</f>
        <v>4.6629446845070168</v>
      </c>
      <c r="I15" s="78">
        <v>4</v>
      </c>
      <c r="J15" s="78">
        <f t="shared" ref="J15:J16" si="2">((F15-G15)/G15)*100</f>
        <v>6.4777803712015842</v>
      </c>
      <c r="K15" s="79">
        <f t="shared" ref="K15:K16" si="3">(F15-G15)/H15</f>
        <v>0.86370404949354462</v>
      </c>
      <c r="M15" s="62" t="s">
        <v>42</v>
      </c>
      <c r="N15" s="80" t="s">
        <v>13</v>
      </c>
      <c r="O15" s="65">
        <v>31</v>
      </c>
      <c r="P15" s="64" t="s">
        <v>30</v>
      </c>
      <c r="Q15" s="65" t="s">
        <v>31</v>
      </c>
      <c r="R15" s="66">
        <f t="shared" si="0"/>
        <v>66.2</v>
      </c>
      <c r="S15" s="67" t="s">
        <v>101</v>
      </c>
      <c r="T15" s="67" t="s">
        <v>102</v>
      </c>
      <c r="U15" s="65">
        <v>1</v>
      </c>
      <c r="V15" s="83">
        <v>4</v>
      </c>
      <c r="W15" s="82">
        <v>1.51</v>
      </c>
    </row>
    <row r="16" spans="1:23" x14ac:dyDescent="0.25">
      <c r="A16" s="62" t="s">
        <v>41</v>
      </c>
      <c r="B16" s="63" t="s">
        <v>13</v>
      </c>
      <c r="C16" s="64">
        <v>32</v>
      </c>
      <c r="D16" s="64" t="s">
        <v>30</v>
      </c>
      <c r="E16" s="65" t="s">
        <v>31</v>
      </c>
      <c r="F16" s="84">
        <v>90.1</v>
      </c>
      <c r="G16" s="67">
        <v>84.056310582884961</v>
      </c>
      <c r="H16" s="67">
        <f t="shared" si="1"/>
        <v>6.3042232937163716</v>
      </c>
      <c r="I16" s="78">
        <v>4</v>
      </c>
      <c r="J16" s="78">
        <f t="shared" si="2"/>
        <v>7.1900484035110779</v>
      </c>
      <c r="K16" s="79">
        <f t="shared" si="3"/>
        <v>0.95867312046814368</v>
      </c>
      <c r="M16" s="62" t="s">
        <v>41</v>
      </c>
      <c r="N16" s="80" t="s">
        <v>13</v>
      </c>
      <c r="O16" s="65">
        <v>32</v>
      </c>
      <c r="P16" s="64" t="s">
        <v>30</v>
      </c>
      <c r="Q16" s="65" t="s">
        <v>31</v>
      </c>
      <c r="R16" s="66">
        <f t="shared" si="0"/>
        <v>90.1</v>
      </c>
      <c r="S16" s="67" t="s">
        <v>103</v>
      </c>
      <c r="T16" s="67" t="s">
        <v>104</v>
      </c>
      <c r="U16" s="65">
        <v>1</v>
      </c>
      <c r="V16" s="83">
        <v>4</v>
      </c>
      <c r="W16" s="82">
        <v>1.41</v>
      </c>
    </row>
    <row r="17" spans="1:23" x14ac:dyDescent="0.25">
      <c r="A17" s="62" t="s">
        <v>40</v>
      </c>
      <c r="B17" s="63" t="s">
        <v>13</v>
      </c>
      <c r="C17" s="64">
        <v>33</v>
      </c>
      <c r="D17" s="64" t="s">
        <v>30</v>
      </c>
      <c r="E17" s="65" t="s">
        <v>31</v>
      </c>
      <c r="F17" s="77">
        <v>5.92</v>
      </c>
      <c r="G17" s="67">
        <v>9.590381658567896</v>
      </c>
      <c r="H17" s="67">
        <f t="shared" si="1"/>
        <v>0.71927862439259216</v>
      </c>
      <c r="I17" s="78"/>
      <c r="J17" s="78"/>
      <c r="K17" s="73"/>
      <c r="M17" s="62" t="s">
        <v>40</v>
      </c>
      <c r="N17" s="80" t="s">
        <v>13</v>
      </c>
      <c r="O17" s="65">
        <v>33</v>
      </c>
      <c r="P17" s="64" t="s">
        <v>30</v>
      </c>
      <c r="Q17" s="65" t="s">
        <v>31</v>
      </c>
      <c r="R17" s="66">
        <f t="shared" si="0"/>
        <v>5.92</v>
      </c>
      <c r="S17" s="67"/>
      <c r="T17" s="67"/>
      <c r="U17" s="65"/>
      <c r="V17" s="78"/>
      <c r="W17" s="73"/>
    </row>
    <row r="18" spans="1:23" x14ac:dyDescent="0.25">
      <c r="A18" s="62" t="s">
        <v>39</v>
      </c>
      <c r="B18" s="63" t="s">
        <v>13</v>
      </c>
      <c r="C18" s="64">
        <v>34</v>
      </c>
      <c r="D18" s="64" t="s">
        <v>30</v>
      </c>
      <c r="E18" s="65" t="s">
        <v>31</v>
      </c>
      <c r="F18" s="77">
        <v>6.8</v>
      </c>
      <c r="G18" s="67">
        <v>8.3993315730561271</v>
      </c>
      <c r="H18" s="67">
        <f t="shared" si="1"/>
        <v>0.62994986797920949</v>
      </c>
      <c r="I18" s="78"/>
      <c r="J18" s="78"/>
      <c r="K18" s="73"/>
      <c r="M18" s="62" t="s">
        <v>39</v>
      </c>
      <c r="N18" s="80" t="s">
        <v>13</v>
      </c>
      <c r="O18" s="65">
        <v>34</v>
      </c>
      <c r="P18" s="64" t="s">
        <v>30</v>
      </c>
      <c r="Q18" s="65" t="s">
        <v>31</v>
      </c>
      <c r="R18" s="66">
        <f t="shared" si="0"/>
        <v>6.8</v>
      </c>
      <c r="S18" s="67"/>
      <c r="T18" s="67"/>
      <c r="U18" s="65"/>
      <c r="V18" s="78"/>
      <c r="W18" s="73"/>
    </row>
    <row r="19" spans="1:23" x14ac:dyDescent="0.25">
      <c r="A19" s="62" t="s">
        <v>38</v>
      </c>
      <c r="B19" s="63" t="s">
        <v>13</v>
      </c>
      <c r="C19" s="64">
        <v>35</v>
      </c>
      <c r="D19" s="64" t="s">
        <v>30</v>
      </c>
      <c r="E19" s="65" t="s">
        <v>31</v>
      </c>
      <c r="F19" s="77">
        <v>8.01</v>
      </c>
      <c r="G19" s="67">
        <v>11.646206484472922</v>
      </c>
      <c r="H19" s="67">
        <f t="shared" si="1"/>
        <v>0.87346548633546905</v>
      </c>
      <c r="I19" s="78"/>
      <c r="J19" s="78"/>
      <c r="K19" s="73"/>
      <c r="M19" s="62" t="s">
        <v>38</v>
      </c>
      <c r="N19" s="80" t="s">
        <v>13</v>
      </c>
      <c r="O19" s="65">
        <v>35</v>
      </c>
      <c r="P19" s="64" t="s">
        <v>30</v>
      </c>
      <c r="Q19" s="65" t="s">
        <v>31</v>
      </c>
      <c r="R19" s="66">
        <f t="shared" si="0"/>
        <v>8.01</v>
      </c>
      <c r="S19" s="67"/>
      <c r="T19" s="67"/>
      <c r="U19" s="65"/>
      <c r="V19" s="78"/>
      <c r="W19" s="73"/>
    </row>
    <row r="20" spans="1:23" x14ac:dyDescent="0.25">
      <c r="A20" s="62" t="s">
        <v>37</v>
      </c>
      <c r="B20" s="63" t="s">
        <v>13</v>
      </c>
      <c r="C20" s="64">
        <v>36</v>
      </c>
      <c r="D20" s="64" t="s">
        <v>30</v>
      </c>
      <c r="E20" s="65" t="s">
        <v>31</v>
      </c>
      <c r="F20" s="77">
        <v>25.2</v>
      </c>
      <c r="G20" s="67">
        <v>34.990773073570018</v>
      </c>
      <c r="H20" s="67">
        <f t="shared" si="1"/>
        <v>2.6243079805177514</v>
      </c>
      <c r="I20" s="78"/>
      <c r="J20" s="78"/>
      <c r="K20" s="73"/>
      <c r="M20" s="62" t="s">
        <v>37</v>
      </c>
      <c r="N20" s="80" t="s">
        <v>13</v>
      </c>
      <c r="O20" s="65">
        <v>36</v>
      </c>
      <c r="P20" s="64" t="s">
        <v>30</v>
      </c>
      <c r="Q20" s="65" t="s">
        <v>31</v>
      </c>
      <c r="R20" s="66">
        <f t="shared" si="0"/>
        <v>25.2</v>
      </c>
      <c r="S20" s="67"/>
      <c r="T20" s="67"/>
      <c r="U20" s="65"/>
      <c r="V20" s="78"/>
      <c r="W20" s="73"/>
    </row>
    <row r="21" spans="1:23" x14ac:dyDescent="0.25">
      <c r="A21" s="62" t="s">
        <v>36</v>
      </c>
      <c r="B21" s="63" t="s">
        <v>13</v>
      </c>
      <c r="C21" s="64">
        <v>37</v>
      </c>
      <c r="D21" s="64" t="s">
        <v>30</v>
      </c>
      <c r="E21" s="65" t="s">
        <v>31</v>
      </c>
      <c r="F21" s="77">
        <v>33.1</v>
      </c>
      <c r="G21" s="67">
        <v>45.177729379363036</v>
      </c>
      <c r="H21" s="67">
        <f t="shared" si="1"/>
        <v>3.3883297034522277</v>
      </c>
      <c r="I21" s="78"/>
      <c r="J21" s="78"/>
      <c r="K21" s="73"/>
      <c r="M21" s="62" t="s">
        <v>36</v>
      </c>
      <c r="N21" s="80" t="s">
        <v>13</v>
      </c>
      <c r="O21" s="65">
        <v>37</v>
      </c>
      <c r="P21" s="64" t="s">
        <v>30</v>
      </c>
      <c r="Q21" s="65" t="s">
        <v>31</v>
      </c>
      <c r="R21" s="66">
        <f t="shared" si="0"/>
        <v>33.1</v>
      </c>
      <c r="S21" s="67"/>
      <c r="T21" s="67"/>
      <c r="U21" s="65"/>
      <c r="V21" s="78"/>
      <c r="W21" s="73"/>
    </row>
    <row r="22" spans="1:23" x14ac:dyDescent="0.25">
      <c r="A22" s="62" t="s">
        <v>35</v>
      </c>
      <c r="B22" s="63" t="s">
        <v>13</v>
      </c>
      <c r="C22" s="64">
        <v>38</v>
      </c>
      <c r="D22" s="64" t="s">
        <v>30</v>
      </c>
      <c r="E22" s="65" t="s">
        <v>31</v>
      </c>
      <c r="F22" s="77">
        <v>39.9</v>
      </c>
      <c r="G22" s="67">
        <v>54.619157428201852</v>
      </c>
      <c r="H22" s="67">
        <f t="shared" si="1"/>
        <v>4.0964368071151389</v>
      </c>
      <c r="I22" s="78"/>
      <c r="J22" s="78"/>
      <c r="K22" s="73"/>
      <c r="M22" s="62" t="s">
        <v>35</v>
      </c>
      <c r="N22" s="80" t="s">
        <v>13</v>
      </c>
      <c r="O22" s="65">
        <v>38</v>
      </c>
      <c r="P22" s="64" t="s">
        <v>30</v>
      </c>
      <c r="Q22" s="65" t="s">
        <v>31</v>
      </c>
      <c r="R22" s="66">
        <f t="shared" si="0"/>
        <v>39.9</v>
      </c>
      <c r="S22" s="67"/>
      <c r="T22" s="67"/>
      <c r="U22" s="65"/>
      <c r="V22" s="78"/>
      <c r="W22" s="73"/>
    </row>
    <row r="23" spans="1:23" x14ac:dyDescent="0.25">
      <c r="A23" s="62" t="s">
        <v>34</v>
      </c>
      <c r="B23" s="63" t="s">
        <v>13</v>
      </c>
      <c r="C23" s="64">
        <v>39</v>
      </c>
      <c r="D23" s="64" t="s">
        <v>30</v>
      </c>
      <c r="E23" s="65" t="s">
        <v>31</v>
      </c>
      <c r="F23" s="77">
        <v>127</v>
      </c>
      <c r="G23" s="67">
        <v>124.39464245682623</v>
      </c>
      <c r="H23" s="67">
        <f t="shared" si="1"/>
        <v>9.3295981842619664</v>
      </c>
      <c r="I23" s="78"/>
      <c r="J23" s="78"/>
      <c r="K23" s="73"/>
      <c r="M23" s="62" t="s">
        <v>34</v>
      </c>
      <c r="N23" s="80" t="s">
        <v>13</v>
      </c>
      <c r="O23" s="65">
        <v>39</v>
      </c>
      <c r="P23" s="64" t="s">
        <v>30</v>
      </c>
      <c r="Q23" s="65" t="s">
        <v>31</v>
      </c>
      <c r="R23" s="66">
        <f t="shared" si="0"/>
        <v>127</v>
      </c>
      <c r="S23" s="67"/>
      <c r="T23" s="67"/>
      <c r="U23" s="65"/>
      <c r="V23" s="78"/>
      <c r="W23" s="73"/>
    </row>
    <row r="24" spans="1:23" x14ac:dyDescent="0.25">
      <c r="A24" s="62" t="s">
        <v>33</v>
      </c>
      <c r="B24" s="63" t="s">
        <v>13</v>
      </c>
      <c r="C24" s="64">
        <v>40</v>
      </c>
      <c r="D24" s="64" t="s">
        <v>30</v>
      </c>
      <c r="E24" s="65" t="s">
        <v>31</v>
      </c>
      <c r="F24" s="77">
        <v>109</v>
      </c>
      <c r="G24" s="67">
        <v>108.24893491526376</v>
      </c>
      <c r="H24" s="67">
        <f t="shared" si="1"/>
        <v>8.1186701186447809</v>
      </c>
      <c r="I24" s="78"/>
      <c r="J24" s="78"/>
      <c r="K24" s="73"/>
      <c r="M24" s="62" t="s">
        <v>33</v>
      </c>
      <c r="N24" s="80" t="s">
        <v>13</v>
      </c>
      <c r="O24" s="65">
        <v>40</v>
      </c>
      <c r="P24" s="64" t="s">
        <v>30</v>
      </c>
      <c r="Q24" s="65" t="s">
        <v>31</v>
      </c>
      <c r="R24" s="66">
        <f t="shared" si="0"/>
        <v>109</v>
      </c>
      <c r="S24" s="67"/>
      <c r="T24" s="67"/>
      <c r="U24" s="65"/>
      <c r="V24" s="78"/>
      <c r="W24" s="73"/>
    </row>
    <row r="25" spans="1:23" x14ac:dyDescent="0.25">
      <c r="A25" s="62" t="s">
        <v>32</v>
      </c>
      <c r="B25" s="63" t="s">
        <v>13</v>
      </c>
      <c r="C25" s="64">
        <v>41</v>
      </c>
      <c r="D25" s="64" t="s">
        <v>30</v>
      </c>
      <c r="E25" s="65" t="s">
        <v>31</v>
      </c>
      <c r="F25" s="77">
        <v>84.5</v>
      </c>
      <c r="G25" s="67">
        <v>86.05651691781199</v>
      </c>
      <c r="H25" s="67">
        <f t="shared" si="1"/>
        <v>6.4542387688358991</v>
      </c>
      <c r="I25" s="78"/>
      <c r="J25" s="78"/>
      <c r="K25" s="73"/>
      <c r="M25" s="62" t="s">
        <v>32</v>
      </c>
      <c r="N25" s="80" t="s">
        <v>13</v>
      </c>
      <c r="O25" s="65">
        <v>41</v>
      </c>
      <c r="P25" s="64" t="s">
        <v>30</v>
      </c>
      <c r="Q25" s="65" t="s">
        <v>31</v>
      </c>
      <c r="R25" s="66">
        <f t="shared" si="0"/>
        <v>84.5</v>
      </c>
      <c r="S25" s="67"/>
      <c r="T25" s="67"/>
      <c r="U25" s="65"/>
      <c r="V25" s="78"/>
      <c r="W25" s="73"/>
    </row>
    <row r="26" spans="1:23" x14ac:dyDescent="0.25">
      <c r="A26" s="62" t="s">
        <v>29</v>
      </c>
      <c r="B26" s="63" t="s">
        <v>13</v>
      </c>
      <c r="C26" s="64">
        <v>42</v>
      </c>
      <c r="D26" s="64" t="s">
        <v>30</v>
      </c>
      <c r="E26" s="65" t="s">
        <v>31</v>
      </c>
      <c r="F26" s="77">
        <v>50.5</v>
      </c>
      <c r="G26" s="67">
        <v>46.100202357211316</v>
      </c>
      <c r="H26" s="67">
        <f t="shared" si="1"/>
        <v>3.4575151767908485</v>
      </c>
      <c r="I26" s="78">
        <v>4</v>
      </c>
      <c r="J26" s="78">
        <f>((F26-G26)/G26)*100</f>
        <v>9.5439877003065625</v>
      </c>
      <c r="K26" s="79">
        <f>(F26-G26)/H26</f>
        <v>1.2725316933742084</v>
      </c>
      <c r="M26" s="62" t="s">
        <v>29</v>
      </c>
      <c r="N26" s="80" t="s">
        <v>13</v>
      </c>
      <c r="O26" s="65">
        <v>42</v>
      </c>
      <c r="P26" s="64" t="s">
        <v>30</v>
      </c>
      <c r="Q26" s="65" t="s">
        <v>31</v>
      </c>
      <c r="R26" s="66">
        <f t="shared" si="0"/>
        <v>50.5</v>
      </c>
      <c r="S26" s="67" t="s">
        <v>105</v>
      </c>
      <c r="T26" s="67" t="s">
        <v>106</v>
      </c>
      <c r="U26" s="65">
        <v>1</v>
      </c>
      <c r="V26" s="78">
        <v>6</v>
      </c>
      <c r="W26" s="82">
        <v>1.47</v>
      </c>
    </row>
    <row r="27" spans="1:23" x14ac:dyDescent="0.25">
      <c r="A27" s="50" t="s">
        <v>25</v>
      </c>
      <c r="B27" s="51" t="s">
        <v>13</v>
      </c>
      <c r="C27" s="52">
        <v>43</v>
      </c>
      <c r="D27" s="52" t="s">
        <v>28</v>
      </c>
      <c r="E27" s="56" t="s">
        <v>24</v>
      </c>
      <c r="F27" s="59">
        <v>68.900000000000006</v>
      </c>
      <c r="G27" s="60">
        <v>66.517045716658217</v>
      </c>
      <c r="H27" s="60">
        <f t="shared" si="1"/>
        <v>4.9887784287493657</v>
      </c>
      <c r="I27" s="76">
        <v>4</v>
      </c>
      <c r="J27" s="76">
        <f>((F27-G27)/G27)*100</f>
        <v>3.5824716171136459</v>
      </c>
      <c r="K27" s="79">
        <f t="shared" ref="K27:K51" si="4">(F27-G27)/H27</f>
        <v>0.47766288228181952</v>
      </c>
      <c r="M27" s="50" t="s">
        <v>25</v>
      </c>
      <c r="N27" s="51" t="s">
        <v>13</v>
      </c>
      <c r="O27" s="52">
        <v>43</v>
      </c>
      <c r="P27" s="52" t="s">
        <v>28</v>
      </c>
      <c r="Q27" s="56" t="s">
        <v>24</v>
      </c>
      <c r="R27" s="60">
        <f t="shared" si="0"/>
        <v>68.900000000000006</v>
      </c>
      <c r="S27" s="60" t="s">
        <v>107</v>
      </c>
      <c r="T27" s="60" t="s">
        <v>108</v>
      </c>
      <c r="U27" s="56">
        <v>1</v>
      </c>
      <c r="V27" s="86">
        <v>3</v>
      </c>
      <c r="W27" s="82">
        <v>0.92</v>
      </c>
    </row>
    <row r="28" spans="1:23" x14ac:dyDescent="0.25">
      <c r="A28" s="50" t="s">
        <v>20</v>
      </c>
      <c r="B28" s="51" t="s">
        <v>13</v>
      </c>
      <c r="C28" s="52">
        <v>44</v>
      </c>
      <c r="D28" s="52" t="s">
        <v>28</v>
      </c>
      <c r="E28" s="56" t="s">
        <v>24</v>
      </c>
      <c r="F28" s="59">
        <v>69.3</v>
      </c>
      <c r="G28" s="60">
        <v>66.517045716658203</v>
      </c>
      <c r="H28" s="60">
        <f t="shared" si="1"/>
        <v>4.9887784287493648</v>
      </c>
      <c r="I28" s="76">
        <v>4</v>
      </c>
      <c r="J28" s="76">
        <f t="shared" ref="J28:J51" si="5">((F28-G28)/G28)*100</f>
        <v>4.1838212346295549</v>
      </c>
      <c r="K28" s="79">
        <f t="shared" si="4"/>
        <v>0.55784283128394063</v>
      </c>
      <c r="M28" s="50" t="s">
        <v>20</v>
      </c>
      <c r="N28" s="51" t="s">
        <v>13</v>
      </c>
      <c r="O28" s="52">
        <v>44</v>
      </c>
      <c r="P28" s="52" t="s">
        <v>28</v>
      </c>
      <c r="Q28" s="56" t="s">
        <v>24</v>
      </c>
      <c r="R28" s="60">
        <f t="shared" si="0"/>
        <v>69.3</v>
      </c>
      <c r="S28" s="60" t="s">
        <v>109</v>
      </c>
      <c r="T28" s="60" t="s">
        <v>110</v>
      </c>
      <c r="U28" s="56">
        <v>1</v>
      </c>
      <c r="V28" s="86">
        <v>4</v>
      </c>
      <c r="W28" s="82">
        <v>0.99</v>
      </c>
    </row>
    <row r="29" spans="1:23" x14ac:dyDescent="0.25">
      <c r="A29" s="50" t="s">
        <v>17</v>
      </c>
      <c r="B29" s="51" t="s">
        <v>13</v>
      </c>
      <c r="C29" s="52">
        <v>45</v>
      </c>
      <c r="D29" s="52" t="s">
        <v>28</v>
      </c>
      <c r="E29" s="56" t="s">
        <v>24</v>
      </c>
      <c r="F29" s="59">
        <v>115</v>
      </c>
      <c r="G29" s="60">
        <v>107.47995764051167</v>
      </c>
      <c r="H29" s="60">
        <f t="shared" si="1"/>
        <v>8.0609968230383746</v>
      </c>
      <c r="I29" s="76">
        <v>4</v>
      </c>
      <c r="J29" s="76">
        <f t="shared" si="5"/>
        <v>6.9966927086449209</v>
      </c>
      <c r="K29" s="79">
        <f t="shared" si="4"/>
        <v>0.93289236115265617</v>
      </c>
      <c r="M29" s="50" t="s">
        <v>17</v>
      </c>
      <c r="N29" s="51" t="s">
        <v>13</v>
      </c>
      <c r="O29" s="52">
        <v>45</v>
      </c>
      <c r="P29" s="52" t="s">
        <v>28</v>
      </c>
      <c r="Q29" s="56" t="s">
        <v>24</v>
      </c>
      <c r="R29" s="60">
        <f t="shared" si="0"/>
        <v>115</v>
      </c>
      <c r="S29" s="60" t="s">
        <v>111</v>
      </c>
      <c r="T29" s="60" t="s">
        <v>112</v>
      </c>
      <c r="U29" s="56">
        <v>1</v>
      </c>
      <c r="V29" s="86">
        <v>6</v>
      </c>
      <c r="W29" s="107">
        <v>2.2599999999999998</v>
      </c>
    </row>
    <row r="30" spans="1:23" x14ac:dyDescent="0.25">
      <c r="A30" s="50" t="s">
        <v>22</v>
      </c>
      <c r="B30" s="51" t="s">
        <v>13</v>
      </c>
      <c r="C30" s="52">
        <v>46</v>
      </c>
      <c r="D30" s="52" t="s">
        <v>26</v>
      </c>
      <c r="E30" s="56" t="s">
        <v>24</v>
      </c>
      <c r="F30" s="59">
        <v>80.5</v>
      </c>
      <c r="G30" s="60">
        <v>80.073846799559817</v>
      </c>
      <c r="H30" s="60">
        <f t="shared" si="1"/>
        <v>6.0055385099669865</v>
      </c>
      <c r="I30" s="76">
        <v>4</v>
      </c>
      <c r="J30" s="76">
        <f t="shared" si="5"/>
        <v>0.53220023449969378</v>
      </c>
      <c r="K30" s="79">
        <f t="shared" si="4"/>
        <v>7.0960031266625839E-2</v>
      </c>
      <c r="M30" s="50" t="s">
        <v>22</v>
      </c>
      <c r="N30" s="51" t="s">
        <v>13</v>
      </c>
      <c r="O30" s="52">
        <v>46</v>
      </c>
      <c r="P30" s="52" t="s">
        <v>26</v>
      </c>
      <c r="Q30" s="56" t="s">
        <v>24</v>
      </c>
      <c r="R30" s="60">
        <f t="shared" si="0"/>
        <v>80.5</v>
      </c>
      <c r="S30" s="60" t="s">
        <v>113</v>
      </c>
      <c r="T30" s="60" t="s">
        <v>114</v>
      </c>
      <c r="U30" s="56">
        <v>1</v>
      </c>
      <c r="V30" s="86">
        <v>4</v>
      </c>
      <c r="W30" s="82">
        <v>0.6</v>
      </c>
    </row>
    <row r="31" spans="1:23" x14ac:dyDescent="0.25">
      <c r="A31" s="50" t="s">
        <v>16</v>
      </c>
      <c r="B31" s="51" t="s">
        <v>13</v>
      </c>
      <c r="C31" s="52">
        <v>47</v>
      </c>
      <c r="D31" s="52" t="s">
        <v>26</v>
      </c>
      <c r="E31" s="56" t="s">
        <v>24</v>
      </c>
      <c r="F31" s="59">
        <v>67.400000000000006</v>
      </c>
      <c r="G31" s="60">
        <v>68.030851431402255</v>
      </c>
      <c r="H31" s="60">
        <f t="shared" si="1"/>
        <v>5.1023138573551687</v>
      </c>
      <c r="I31" s="76">
        <v>4</v>
      </c>
      <c r="J31" s="76">
        <f t="shared" si="5"/>
        <v>-0.92730197863002939</v>
      </c>
      <c r="K31" s="79">
        <f t="shared" si="4"/>
        <v>-0.12364026381733728</v>
      </c>
      <c r="M31" s="50" t="s">
        <v>16</v>
      </c>
      <c r="N31" s="51" t="s">
        <v>13</v>
      </c>
      <c r="O31" s="52">
        <v>47</v>
      </c>
      <c r="P31" s="52" t="s">
        <v>26</v>
      </c>
      <c r="Q31" s="56" t="s">
        <v>24</v>
      </c>
      <c r="R31" s="60">
        <f t="shared" si="0"/>
        <v>67.400000000000006</v>
      </c>
      <c r="S31" s="60" t="s">
        <v>115</v>
      </c>
      <c r="T31" s="60" t="s">
        <v>116</v>
      </c>
      <c r="U31" s="56">
        <v>1</v>
      </c>
      <c r="V31" s="86">
        <v>-2</v>
      </c>
      <c r="W31" s="82">
        <v>-0.26</v>
      </c>
    </row>
    <row r="32" spans="1:23" x14ac:dyDescent="0.25">
      <c r="A32" s="50" t="s">
        <v>27</v>
      </c>
      <c r="B32" s="51" t="s">
        <v>13</v>
      </c>
      <c r="C32" s="52">
        <v>48</v>
      </c>
      <c r="D32" s="52" t="s">
        <v>26</v>
      </c>
      <c r="E32" s="56" t="s">
        <v>24</v>
      </c>
      <c r="F32" s="59">
        <v>62.6</v>
      </c>
      <c r="G32" s="60">
        <v>60.124128439580467</v>
      </c>
      <c r="H32" s="60">
        <f t="shared" si="1"/>
        <v>4.5093096329685345</v>
      </c>
      <c r="I32" s="76">
        <v>4</v>
      </c>
      <c r="J32" s="76">
        <f t="shared" si="5"/>
        <v>4.1179333899327464</v>
      </c>
      <c r="K32" s="79">
        <f t="shared" si="4"/>
        <v>0.54905778532436622</v>
      </c>
      <c r="M32" s="50" t="s">
        <v>27</v>
      </c>
      <c r="N32" s="51" t="s">
        <v>13</v>
      </c>
      <c r="O32" s="52">
        <v>48</v>
      </c>
      <c r="P32" s="52" t="s">
        <v>26</v>
      </c>
      <c r="Q32" s="56" t="s">
        <v>24</v>
      </c>
      <c r="R32" s="60">
        <f t="shared" si="0"/>
        <v>62.6</v>
      </c>
      <c r="S32" s="60" t="s">
        <v>117</v>
      </c>
      <c r="T32" s="60" t="s">
        <v>118</v>
      </c>
      <c r="U32" s="56">
        <v>1</v>
      </c>
      <c r="V32" s="86">
        <v>8</v>
      </c>
      <c r="W32" s="82">
        <v>1.03</v>
      </c>
    </row>
    <row r="33" spans="1:23" x14ac:dyDescent="0.25">
      <c r="A33" s="50" t="s">
        <v>25</v>
      </c>
      <c r="B33" s="51" t="s">
        <v>13</v>
      </c>
      <c r="C33" s="52">
        <v>49</v>
      </c>
      <c r="D33" s="52" t="s">
        <v>26</v>
      </c>
      <c r="E33" s="56" t="s">
        <v>24</v>
      </c>
      <c r="F33" s="59">
        <v>90</v>
      </c>
      <c r="G33" s="60">
        <v>88.384367958138668</v>
      </c>
      <c r="H33" s="60">
        <f t="shared" si="1"/>
        <v>6.6288275968603996</v>
      </c>
      <c r="I33" s="76">
        <v>4</v>
      </c>
      <c r="J33" s="76">
        <f t="shared" si="5"/>
        <v>1.8279613003812403</v>
      </c>
      <c r="K33" s="79">
        <f t="shared" si="4"/>
        <v>0.24372817338416539</v>
      </c>
      <c r="M33" s="50" t="s">
        <v>25</v>
      </c>
      <c r="N33" s="51" t="s">
        <v>13</v>
      </c>
      <c r="O33" s="52">
        <v>49</v>
      </c>
      <c r="P33" s="52" t="s">
        <v>26</v>
      </c>
      <c r="Q33" s="56" t="s">
        <v>24</v>
      </c>
      <c r="R33" s="60">
        <f t="shared" si="0"/>
        <v>90</v>
      </c>
      <c r="S33" s="60" t="s">
        <v>119</v>
      </c>
      <c r="T33" s="60" t="s">
        <v>120</v>
      </c>
      <c r="U33" s="56">
        <v>1</v>
      </c>
      <c r="V33" s="86">
        <v>2</v>
      </c>
      <c r="W33" s="82">
        <v>0.37</v>
      </c>
    </row>
    <row r="34" spans="1:23" x14ac:dyDescent="0.25">
      <c r="A34" s="50" t="s">
        <v>20</v>
      </c>
      <c r="B34" s="51" t="s">
        <v>13</v>
      </c>
      <c r="C34" s="52">
        <v>50</v>
      </c>
      <c r="D34" s="52" t="s">
        <v>26</v>
      </c>
      <c r="E34" s="56" t="s">
        <v>24</v>
      </c>
      <c r="F34" s="59">
        <v>91.6</v>
      </c>
      <c r="G34" s="60">
        <v>88.384367958138654</v>
      </c>
      <c r="H34" s="60">
        <f t="shared" si="1"/>
        <v>6.6288275968603987</v>
      </c>
      <c r="I34" s="56">
        <v>4</v>
      </c>
      <c r="J34" s="76">
        <f t="shared" si="5"/>
        <v>3.6382361679435835</v>
      </c>
      <c r="K34" s="79">
        <f t="shared" si="4"/>
        <v>0.48509815572581116</v>
      </c>
      <c r="M34" s="50" t="s">
        <v>20</v>
      </c>
      <c r="N34" s="51" t="s">
        <v>13</v>
      </c>
      <c r="O34" s="52">
        <v>50</v>
      </c>
      <c r="P34" s="52" t="s">
        <v>26</v>
      </c>
      <c r="Q34" s="56" t="s">
        <v>24</v>
      </c>
      <c r="R34" s="60">
        <f t="shared" si="0"/>
        <v>91.6</v>
      </c>
      <c r="S34" s="60" t="s">
        <v>121</v>
      </c>
      <c r="T34" s="60" t="s">
        <v>122</v>
      </c>
      <c r="U34" s="56">
        <v>1</v>
      </c>
      <c r="V34" s="86">
        <v>5</v>
      </c>
      <c r="W34" s="82">
        <v>0.82</v>
      </c>
    </row>
    <row r="35" spans="1:23" x14ac:dyDescent="0.25">
      <c r="A35" s="50" t="s">
        <v>12</v>
      </c>
      <c r="B35" s="51" t="s">
        <v>13</v>
      </c>
      <c r="C35" s="52">
        <v>51</v>
      </c>
      <c r="D35" s="52" t="s">
        <v>23</v>
      </c>
      <c r="E35" s="56" t="s">
        <v>24</v>
      </c>
      <c r="F35" s="59">
        <v>65</v>
      </c>
      <c r="G35" s="60">
        <v>62.252210907113707</v>
      </c>
      <c r="H35" s="60">
        <f t="shared" si="1"/>
        <v>4.6689158180335282</v>
      </c>
      <c r="I35" s="56">
        <v>4</v>
      </c>
      <c r="J35" s="76">
        <f t="shared" si="5"/>
        <v>4.4139622558727423</v>
      </c>
      <c r="K35" s="79">
        <f t="shared" si="4"/>
        <v>0.58852830078303231</v>
      </c>
      <c r="M35" s="50" t="s">
        <v>12</v>
      </c>
      <c r="N35" s="51" t="s">
        <v>13</v>
      </c>
      <c r="O35" s="52">
        <v>51</v>
      </c>
      <c r="P35" s="52" t="s">
        <v>23</v>
      </c>
      <c r="Q35" s="56" t="s">
        <v>24</v>
      </c>
      <c r="R35" s="60">
        <f t="shared" si="0"/>
        <v>65</v>
      </c>
      <c r="S35" s="60" t="s">
        <v>123</v>
      </c>
      <c r="T35" s="60" t="s">
        <v>124</v>
      </c>
      <c r="U35" s="56">
        <v>1</v>
      </c>
      <c r="V35" s="86">
        <v>6</v>
      </c>
      <c r="W35" s="82">
        <v>0.54</v>
      </c>
    </row>
    <row r="36" spans="1:23" x14ac:dyDescent="0.25">
      <c r="A36" s="50" t="s">
        <v>27</v>
      </c>
      <c r="B36" s="51" t="s">
        <v>13</v>
      </c>
      <c r="C36" s="52">
        <v>52</v>
      </c>
      <c r="D36" s="52" t="s">
        <v>23</v>
      </c>
      <c r="E36" s="56" t="s">
        <v>24</v>
      </c>
      <c r="F36" s="59">
        <v>147</v>
      </c>
      <c r="G36" s="60">
        <v>145.03797572555598</v>
      </c>
      <c r="H36" s="60">
        <f t="shared" si="1"/>
        <v>10.877848179416699</v>
      </c>
      <c r="I36" s="56">
        <v>4</v>
      </c>
      <c r="J36" s="76">
        <f t="shared" si="5"/>
        <v>1.3527658977788026</v>
      </c>
      <c r="K36" s="79">
        <f t="shared" si="4"/>
        <v>0.18036878637050702</v>
      </c>
      <c r="M36" s="50" t="s">
        <v>27</v>
      </c>
      <c r="N36" s="51" t="s">
        <v>13</v>
      </c>
      <c r="O36" s="52">
        <v>52</v>
      </c>
      <c r="P36" s="52" t="s">
        <v>23</v>
      </c>
      <c r="Q36" s="56" t="s">
        <v>24</v>
      </c>
      <c r="R36" s="60">
        <f t="shared" si="0"/>
        <v>147</v>
      </c>
      <c r="S36" s="60" t="s">
        <v>125</v>
      </c>
      <c r="T36" s="60" t="s">
        <v>126</v>
      </c>
      <c r="U36" s="56">
        <v>1</v>
      </c>
      <c r="V36" s="86">
        <v>4</v>
      </c>
      <c r="W36" s="82">
        <v>0.94</v>
      </c>
    </row>
    <row r="37" spans="1:23" x14ac:dyDescent="0.25">
      <c r="A37" s="50" t="s">
        <v>21</v>
      </c>
      <c r="B37" s="51" t="s">
        <v>13</v>
      </c>
      <c r="C37" s="52">
        <v>53</v>
      </c>
      <c r="D37" s="52" t="s">
        <v>23</v>
      </c>
      <c r="E37" s="56" t="s">
        <v>24</v>
      </c>
      <c r="F37" s="59">
        <v>180</v>
      </c>
      <c r="G37" s="60">
        <v>178.57792066385051</v>
      </c>
      <c r="H37" s="60">
        <f t="shared" si="1"/>
        <v>13.393344049788787</v>
      </c>
      <c r="I37" s="56">
        <v>4</v>
      </c>
      <c r="J37" s="76">
        <f t="shared" si="5"/>
        <v>0.79633547689603335</v>
      </c>
      <c r="K37" s="79">
        <f t="shared" si="4"/>
        <v>0.10617806358613779</v>
      </c>
      <c r="M37" s="50" t="s">
        <v>21</v>
      </c>
      <c r="N37" s="51" t="s">
        <v>13</v>
      </c>
      <c r="O37" s="52">
        <v>53</v>
      </c>
      <c r="P37" s="52" t="s">
        <v>23</v>
      </c>
      <c r="Q37" s="56" t="s">
        <v>24</v>
      </c>
      <c r="R37" s="60">
        <f t="shared" si="0"/>
        <v>180</v>
      </c>
      <c r="S37" s="60" t="s">
        <v>127</v>
      </c>
      <c r="T37" s="60" t="s">
        <v>128</v>
      </c>
      <c r="U37" s="56">
        <v>1</v>
      </c>
      <c r="V37" s="86">
        <v>3</v>
      </c>
      <c r="W37" s="82">
        <v>0.98</v>
      </c>
    </row>
    <row r="38" spans="1:23" x14ac:dyDescent="0.25">
      <c r="A38" s="50" t="s">
        <v>25</v>
      </c>
      <c r="B38" s="51" t="s">
        <v>13</v>
      </c>
      <c r="C38" s="52">
        <v>54</v>
      </c>
      <c r="D38" s="52" t="s">
        <v>23</v>
      </c>
      <c r="E38" s="56" t="s">
        <v>24</v>
      </c>
      <c r="F38" s="59">
        <v>71.5</v>
      </c>
      <c r="G38" s="60">
        <v>71.084104320942913</v>
      </c>
      <c r="H38" s="60">
        <f t="shared" si="1"/>
        <v>5.3313078240707181</v>
      </c>
      <c r="I38" s="56">
        <v>4</v>
      </c>
      <c r="J38" s="76">
        <f t="shared" si="5"/>
        <v>0.58507550039503708</v>
      </c>
      <c r="K38" s="79">
        <f t="shared" si="4"/>
        <v>7.8010066719338286E-2</v>
      </c>
      <c r="M38" s="50" t="s">
        <v>25</v>
      </c>
      <c r="N38" s="51" t="s">
        <v>13</v>
      </c>
      <c r="O38" s="52">
        <v>54</v>
      </c>
      <c r="P38" s="52" t="s">
        <v>23</v>
      </c>
      <c r="Q38" s="56" t="s">
        <v>24</v>
      </c>
      <c r="R38" s="60">
        <f t="shared" si="0"/>
        <v>71.5</v>
      </c>
      <c r="S38" s="60" t="s">
        <v>129</v>
      </c>
      <c r="T38" s="60" t="s">
        <v>130</v>
      </c>
      <c r="U38" s="56">
        <v>1</v>
      </c>
      <c r="V38" s="86">
        <v>2</v>
      </c>
      <c r="W38" s="82">
        <v>0.45</v>
      </c>
    </row>
    <row r="39" spans="1:23" x14ac:dyDescent="0.25">
      <c r="A39" s="50" t="s">
        <v>20</v>
      </c>
      <c r="B39" s="51" t="s">
        <v>13</v>
      </c>
      <c r="C39" s="52">
        <v>55</v>
      </c>
      <c r="D39" s="52" t="s">
        <v>23</v>
      </c>
      <c r="E39" s="56" t="s">
        <v>24</v>
      </c>
      <c r="F39" s="59">
        <v>72</v>
      </c>
      <c r="G39" s="60">
        <v>71.084104320942913</v>
      </c>
      <c r="H39" s="60">
        <f t="shared" si="1"/>
        <v>5.3313078240707181</v>
      </c>
      <c r="I39" s="56">
        <v>4</v>
      </c>
      <c r="J39" s="76">
        <f t="shared" si="5"/>
        <v>1.2884676367614358</v>
      </c>
      <c r="K39" s="79">
        <f t="shared" si="4"/>
        <v>0.1717956849015248</v>
      </c>
      <c r="M39" s="50" t="s">
        <v>20</v>
      </c>
      <c r="N39" s="51" t="s">
        <v>13</v>
      </c>
      <c r="O39" s="52">
        <v>55</v>
      </c>
      <c r="P39" s="52" t="s">
        <v>23</v>
      </c>
      <c r="Q39" s="56" t="s">
        <v>24</v>
      </c>
      <c r="R39" s="60">
        <f t="shared" si="0"/>
        <v>72</v>
      </c>
      <c r="S39" s="60" t="s">
        <v>131</v>
      </c>
      <c r="T39" s="60" t="s">
        <v>132</v>
      </c>
      <c r="U39" s="56">
        <v>1</v>
      </c>
      <c r="V39" s="86">
        <v>3</v>
      </c>
      <c r="W39" s="82">
        <v>0.81</v>
      </c>
    </row>
    <row r="40" spans="1:23" x14ac:dyDescent="0.25">
      <c r="A40" s="50" t="s">
        <v>19</v>
      </c>
      <c r="B40" s="51" t="s">
        <v>13</v>
      </c>
      <c r="C40" s="52">
        <v>56</v>
      </c>
      <c r="D40" s="52" t="s">
        <v>23</v>
      </c>
      <c r="E40" s="56" t="s">
        <v>24</v>
      </c>
      <c r="F40" s="59">
        <v>88.3</v>
      </c>
      <c r="G40" s="60">
        <v>87.932932879484952</v>
      </c>
      <c r="H40" s="60">
        <f t="shared" si="1"/>
        <v>6.5949699659613712</v>
      </c>
      <c r="I40" s="56">
        <v>4</v>
      </c>
      <c r="J40" s="76">
        <f t="shared" si="5"/>
        <v>0.41743986979044972</v>
      </c>
      <c r="K40" s="79">
        <f t="shared" si="4"/>
        <v>5.5658649305393298E-2</v>
      </c>
      <c r="M40" s="50" t="s">
        <v>19</v>
      </c>
      <c r="N40" s="51" t="s">
        <v>13</v>
      </c>
      <c r="O40" s="52">
        <v>56</v>
      </c>
      <c r="P40" s="52" t="s">
        <v>23</v>
      </c>
      <c r="Q40" s="56" t="s">
        <v>24</v>
      </c>
      <c r="R40" s="60">
        <f t="shared" si="0"/>
        <v>88.3</v>
      </c>
      <c r="S40" s="60" t="s">
        <v>133</v>
      </c>
      <c r="T40" s="60" t="s">
        <v>134</v>
      </c>
      <c r="U40" s="56">
        <v>1</v>
      </c>
      <c r="V40" s="86">
        <v>3</v>
      </c>
      <c r="W40" s="82">
        <v>0.65</v>
      </c>
    </row>
    <row r="41" spans="1:23" x14ac:dyDescent="0.25">
      <c r="A41" s="50" t="s">
        <v>22</v>
      </c>
      <c r="B41" s="51" t="s">
        <v>13</v>
      </c>
      <c r="C41" s="52">
        <v>57</v>
      </c>
      <c r="D41" s="52" t="s">
        <v>18</v>
      </c>
      <c r="E41" s="56" t="s">
        <v>15</v>
      </c>
      <c r="F41" s="59">
        <v>8.57</v>
      </c>
      <c r="G41" s="60">
        <v>8.3931705729568318</v>
      </c>
      <c r="H41" s="56" t="s">
        <v>86</v>
      </c>
      <c r="I41" s="56">
        <v>4</v>
      </c>
      <c r="J41" s="60">
        <f>((F41-G41))</f>
        <v>0.17682942704316851</v>
      </c>
      <c r="K41" s="79">
        <f t="shared" si="4"/>
        <v>1.1788628469544569</v>
      </c>
      <c r="M41" s="50" t="s">
        <v>22</v>
      </c>
      <c r="N41" s="51" t="s">
        <v>13</v>
      </c>
      <c r="O41" s="52">
        <v>57</v>
      </c>
      <c r="P41" s="52" t="s">
        <v>18</v>
      </c>
      <c r="Q41" s="56" t="s">
        <v>15</v>
      </c>
      <c r="R41" s="60">
        <f t="shared" si="0"/>
        <v>8.57</v>
      </c>
      <c r="S41" s="60">
        <v>8.5564285724774312</v>
      </c>
      <c r="T41" s="60">
        <v>5.7729249379899872E-2</v>
      </c>
      <c r="U41" s="56" t="s">
        <v>76</v>
      </c>
      <c r="V41" s="87">
        <f>(R41-S41)</f>
        <v>1.3571427522569124E-2</v>
      </c>
      <c r="W41" s="79">
        <v>0.23508754519324157</v>
      </c>
    </row>
    <row r="42" spans="1:23" x14ac:dyDescent="0.25">
      <c r="A42" s="50" t="s">
        <v>16</v>
      </c>
      <c r="B42" s="51" t="s">
        <v>13</v>
      </c>
      <c r="C42" s="52">
        <v>58</v>
      </c>
      <c r="D42" s="52" t="s">
        <v>18</v>
      </c>
      <c r="E42" s="56" t="s">
        <v>15</v>
      </c>
      <c r="F42" s="59">
        <v>16.559999999999999</v>
      </c>
      <c r="G42" s="60">
        <v>16.459352302610128</v>
      </c>
      <c r="H42" s="56" t="s">
        <v>86</v>
      </c>
      <c r="I42" s="56">
        <v>4</v>
      </c>
      <c r="J42" s="60">
        <f t="shared" ref="J42:J49" si="6">((F42-G42))</f>
        <v>0.10064769738987067</v>
      </c>
      <c r="K42" s="79">
        <f t="shared" si="4"/>
        <v>0.67098464926580448</v>
      </c>
      <c r="M42" s="50" t="s">
        <v>16</v>
      </c>
      <c r="N42" s="51" t="s">
        <v>13</v>
      </c>
      <c r="O42" s="52">
        <v>58</v>
      </c>
      <c r="P42" s="52" t="s">
        <v>18</v>
      </c>
      <c r="Q42" s="56" t="s">
        <v>15</v>
      </c>
      <c r="R42" s="60">
        <f t="shared" si="0"/>
        <v>16.559999999999999</v>
      </c>
      <c r="S42" s="60">
        <v>16.525655268243522</v>
      </c>
      <c r="T42" s="60">
        <v>9.686232943678838E-2</v>
      </c>
      <c r="U42" s="56" t="s">
        <v>76</v>
      </c>
      <c r="V42" s="87">
        <f t="shared" ref="V42:V49" si="7">(R42-S42)</f>
        <v>3.4344731756476676E-2</v>
      </c>
      <c r="W42" s="79">
        <v>0.35457263888011065</v>
      </c>
    </row>
    <row r="43" spans="1:23" x14ac:dyDescent="0.25">
      <c r="A43" s="50" t="s">
        <v>12</v>
      </c>
      <c r="B43" s="51" t="s">
        <v>13</v>
      </c>
      <c r="C43" s="52">
        <v>59</v>
      </c>
      <c r="D43" s="52" t="s">
        <v>18</v>
      </c>
      <c r="E43" s="56" t="s">
        <v>15</v>
      </c>
      <c r="F43" s="74">
        <v>8.64</v>
      </c>
      <c r="G43" s="60">
        <v>8.6261406782499943</v>
      </c>
      <c r="H43" s="56" t="s">
        <v>86</v>
      </c>
      <c r="I43" s="76">
        <v>4</v>
      </c>
      <c r="J43" s="60">
        <f t="shared" si="6"/>
        <v>1.3859321750006259E-2</v>
      </c>
      <c r="K43" s="79">
        <f t="shared" si="4"/>
        <v>9.2395478333375067E-2</v>
      </c>
      <c r="M43" s="50" t="s">
        <v>12</v>
      </c>
      <c r="N43" s="51" t="s">
        <v>13</v>
      </c>
      <c r="O43" s="52">
        <v>59</v>
      </c>
      <c r="P43" s="52" t="s">
        <v>18</v>
      </c>
      <c r="Q43" s="56" t="s">
        <v>15</v>
      </c>
      <c r="R43" s="60">
        <f t="shared" si="0"/>
        <v>8.64</v>
      </c>
      <c r="S43" s="60">
        <v>8.6207142857122658</v>
      </c>
      <c r="T43" s="88">
        <v>4.3704270423333441E-2</v>
      </c>
      <c r="U43" s="56" t="s">
        <v>76</v>
      </c>
      <c r="V43" s="87">
        <f t="shared" si="7"/>
        <v>1.9285714287734734E-2</v>
      </c>
      <c r="W43" s="79">
        <v>0.44127757083980995</v>
      </c>
    </row>
    <row r="44" spans="1:23" x14ac:dyDescent="0.25">
      <c r="A44" s="50" t="s">
        <v>27</v>
      </c>
      <c r="B44" s="51" t="s">
        <v>13</v>
      </c>
      <c r="C44" s="52">
        <v>60</v>
      </c>
      <c r="D44" s="52" t="s">
        <v>18</v>
      </c>
      <c r="E44" s="56" t="s">
        <v>15</v>
      </c>
      <c r="F44" s="74">
        <v>8.4600000000000009</v>
      </c>
      <c r="G44" s="60">
        <v>8.3928099176882078</v>
      </c>
      <c r="H44" s="56" t="s">
        <v>86</v>
      </c>
      <c r="I44" s="76">
        <v>4</v>
      </c>
      <c r="J44" s="60">
        <f t="shared" si="6"/>
        <v>6.719008231179302E-2</v>
      </c>
      <c r="K44" s="79">
        <f t="shared" si="4"/>
        <v>0.44793388207862017</v>
      </c>
      <c r="M44" s="50" t="s">
        <v>27</v>
      </c>
      <c r="N44" s="51" t="s">
        <v>13</v>
      </c>
      <c r="O44" s="52">
        <v>60</v>
      </c>
      <c r="P44" s="52" t="s">
        <v>18</v>
      </c>
      <c r="Q44" s="56" t="s">
        <v>15</v>
      </c>
      <c r="R44" s="60">
        <f t="shared" si="0"/>
        <v>8.4600000000000009</v>
      </c>
      <c r="S44" s="60">
        <v>8.4385714285760329</v>
      </c>
      <c r="T44" s="88">
        <v>4.1157852575285932E-2</v>
      </c>
      <c r="U44" s="56" t="s">
        <v>76</v>
      </c>
      <c r="V44" s="87">
        <f t="shared" si="7"/>
        <v>2.1428571423967924E-2</v>
      </c>
      <c r="W44" s="79">
        <v>0.52064357305257336</v>
      </c>
    </row>
    <row r="45" spans="1:23" x14ac:dyDescent="0.25">
      <c r="A45" s="50" t="s">
        <v>21</v>
      </c>
      <c r="B45" s="51" t="s">
        <v>13</v>
      </c>
      <c r="C45" s="52">
        <v>61</v>
      </c>
      <c r="D45" s="52" t="s">
        <v>18</v>
      </c>
      <c r="E45" s="56" t="s">
        <v>15</v>
      </c>
      <c r="F45" s="74">
        <v>6.26</v>
      </c>
      <c r="G45" s="60">
        <v>6.1778541845745085</v>
      </c>
      <c r="H45" s="56" t="s">
        <v>86</v>
      </c>
      <c r="I45" s="76">
        <v>4</v>
      </c>
      <c r="J45" s="60">
        <f t="shared" si="6"/>
        <v>8.2145815425491264E-2</v>
      </c>
      <c r="K45" s="79">
        <f t="shared" si="4"/>
        <v>0.54763876950327517</v>
      </c>
      <c r="M45" s="50" t="s">
        <v>21</v>
      </c>
      <c r="N45" s="51" t="s">
        <v>13</v>
      </c>
      <c r="O45" s="52">
        <v>61</v>
      </c>
      <c r="P45" s="52" t="s">
        <v>18</v>
      </c>
      <c r="Q45" s="56" t="s">
        <v>15</v>
      </c>
      <c r="R45" s="60">
        <f t="shared" si="0"/>
        <v>6.26</v>
      </c>
      <c r="S45" s="60">
        <v>6.2357142856676706</v>
      </c>
      <c r="T45" s="88">
        <v>5.8212815232605193E-2</v>
      </c>
      <c r="U45" s="56" t="s">
        <v>76</v>
      </c>
      <c r="V45" s="87">
        <f t="shared" si="7"/>
        <v>2.4285714332329178E-2</v>
      </c>
      <c r="W45" s="79">
        <v>0.41718845301140267</v>
      </c>
    </row>
    <row r="46" spans="1:23" x14ac:dyDescent="0.25">
      <c r="A46" s="50" t="s">
        <v>25</v>
      </c>
      <c r="B46" s="51" t="s">
        <v>13</v>
      </c>
      <c r="C46" s="52">
        <v>62</v>
      </c>
      <c r="D46" s="52" t="s">
        <v>18</v>
      </c>
      <c r="E46" s="56" t="s">
        <v>15</v>
      </c>
      <c r="F46" s="74">
        <v>13.31</v>
      </c>
      <c r="G46" s="60">
        <v>13.241236928029194</v>
      </c>
      <c r="H46" s="56" t="s">
        <v>86</v>
      </c>
      <c r="I46" s="76">
        <v>4</v>
      </c>
      <c r="J46" s="60">
        <f t="shared" si="6"/>
        <v>6.8763071970806777E-2</v>
      </c>
      <c r="K46" s="79">
        <f t="shared" si="4"/>
        <v>0.45842047980537853</v>
      </c>
      <c r="M46" s="50" t="s">
        <v>25</v>
      </c>
      <c r="N46" s="51" t="s">
        <v>13</v>
      </c>
      <c r="O46" s="52">
        <v>62</v>
      </c>
      <c r="P46" s="52" t="s">
        <v>18</v>
      </c>
      <c r="Q46" s="56" t="s">
        <v>15</v>
      </c>
      <c r="R46" s="60">
        <f t="shared" si="0"/>
        <v>13.31</v>
      </c>
      <c r="S46" s="60">
        <v>13.251303155006859</v>
      </c>
      <c r="T46" s="88">
        <v>6.6823950150088074E-2</v>
      </c>
      <c r="U46" s="56" t="s">
        <v>76</v>
      </c>
      <c r="V46" s="87">
        <f t="shared" si="7"/>
        <v>5.8696844993141539E-2</v>
      </c>
      <c r="W46" s="79">
        <v>0.87838035406926895</v>
      </c>
    </row>
    <row r="47" spans="1:23" x14ac:dyDescent="0.25">
      <c r="A47" s="50" t="s">
        <v>20</v>
      </c>
      <c r="B47" s="51" t="s">
        <v>13</v>
      </c>
      <c r="C47" s="52">
        <v>63</v>
      </c>
      <c r="D47" s="52" t="s">
        <v>18</v>
      </c>
      <c r="E47" s="56" t="s">
        <v>15</v>
      </c>
      <c r="F47" s="74">
        <v>7.25</v>
      </c>
      <c r="G47" s="60">
        <v>7.2285451553874287</v>
      </c>
      <c r="H47" s="56" t="s">
        <v>86</v>
      </c>
      <c r="I47" s="76">
        <v>4</v>
      </c>
      <c r="J47" s="60">
        <f t="shared" si="6"/>
        <v>2.14548446125713E-2</v>
      </c>
      <c r="K47" s="79">
        <f t="shared" si="4"/>
        <v>0.14303229741714202</v>
      </c>
      <c r="M47" s="50" t="s">
        <v>20</v>
      </c>
      <c r="N47" s="51" t="s">
        <v>13</v>
      </c>
      <c r="O47" s="52">
        <v>63</v>
      </c>
      <c r="P47" s="52" t="s">
        <v>18</v>
      </c>
      <c r="Q47" s="56" t="s">
        <v>15</v>
      </c>
      <c r="R47" s="60">
        <f t="shared" si="0"/>
        <v>7.25</v>
      </c>
      <c r="S47" s="60">
        <v>7.2257142857764416</v>
      </c>
      <c r="T47" s="88">
        <v>6.3262287849268448E-2</v>
      </c>
      <c r="U47" s="56" t="s">
        <v>76</v>
      </c>
      <c r="V47" s="87">
        <f t="shared" si="7"/>
        <v>2.4285714223558408E-2</v>
      </c>
      <c r="W47" s="79">
        <v>0.38388928142185808</v>
      </c>
    </row>
    <row r="48" spans="1:23" x14ac:dyDescent="0.25">
      <c r="A48" s="50" t="s">
        <v>19</v>
      </c>
      <c r="B48" s="51" t="s">
        <v>13</v>
      </c>
      <c r="C48" s="52">
        <v>64</v>
      </c>
      <c r="D48" s="52" t="s">
        <v>18</v>
      </c>
      <c r="E48" s="56" t="s">
        <v>15</v>
      </c>
      <c r="F48" s="74">
        <v>16.39</v>
      </c>
      <c r="G48" s="60">
        <v>16.327260146346774</v>
      </c>
      <c r="H48" s="56" t="s">
        <v>86</v>
      </c>
      <c r="I48" s="76">
        <v>4</v>
      </c>
      <c r="J48" s="60">
        <f t="shared" si="6"/>
        <v>6.2739853653226874E-2</v>
      </c>
      <c r="K48" s="79">
        <f t="shared" si="4"/>
        <v>0.41826569102151251</v>
      </c>
      <c r="M48" s="50" t="s">
        <v>19</v>
      </c>
      <c r="N48" s="51" t="s">
        <v>13</v>
      </c>
      <c r="O48" s="52">
        <v>64</v>
      </c>
      <c r="P48" s="52" t="s">
        <v>18</v>
      </c>
      <c r="Q48" s="56" t="s">
        <v>15</v>
      </c>
      <c r="R48" s="60">
        <f t="shared" si="0"/>
        <v>16.39</v>
      </c>
      <c r="S48" s="60">
        <v>16.360262159690187</v>
      </c>
      <c r="T48" s="88">
        <v>7.077006696386122E-2</v>
      </c>
      <c r="U48" s="56" t="s">
        <v>76</v>
      </c>
      <c r="V48" s="87">
        <f t="shared" si="7"/>
        <v>2.9737840309813635E-2</v>
      </c>
      <c r="W48" s="79">
        <v>0.42020364803384008</v>
      </c>
    </row>
    <row r="49" spans="1:23" x14ac:dyDescent="0.25">
      <c r="A49" s="50" t="s">
        <v>17</v>
      </c>
      <c r="B49" s="51" t="s">
        <v>13</v>
      </c>
      <c r="C49" s="52">
        <v>65</v>
      </c>
      <c r="D49" s="52" t="s">
        <v>18</v>
      </c>
      <c r="E49" s="56" t="s">
        <v>15</v>
      </c>
      <c r="F49" s="74">
        <v>16.55</v>
      </c>
      <c r="G49" s="60">
        <v>16.465718793246658</v>
      </c>
      <c r="H49" s="56" t="s">
        <v>86</v>
      </c>
      <c r="I49" s="76">
        <v>4</v>
      </c>
      <c r="J49" s="60">
        <f t="shared" si="6"/>
        <v>8.4281206753342275E-2</v>
      </c>
      <c r="K49" s="79">
        <f t="shared" si="4"/>
        <v>0.56187471168894854</v>
      </c>
      <c r="M49" s="50" t="s">
        <v>17</v>
      </c>
      <c r="N49" s="51" t="s">
        <v>13</v>
      </c>
      <c r="O49" s="52">
        <v>65</v>
      </c>
      <c r="P49" s="52" t="s">
        <v>18</v>
      </c>
      <c r="Q49" s="56" t="s">
        <v>15</v>
      </c>
      <c r="R49" s="60">
        <f t="shared" si="0"/>
        <v>16.55</v>
      </c>
      <c r="S49" s="60">
        <v>16.504448547262811</v>
      </c>
      <c r="T49" s="88">
        <v>7.5340589457731824E-2</v>
      </c>
      <c r="U49" s="56" t="s">
        <v>76</v>
      </c>
      <c r="V49" s="87">
        <f t="shared" si="7"/>
        <v>4.5551452737189635E-2</v>
      </c>
      <c r="W49" s="79">
        <v>0.60460706592620006</v>
      </c>
    </row>
    <row r="50" spans="1:23" x14ac:dyDescent="0.25">
      <c r="A50" s="89" t="s">
        <v>25</v>
      </c>
      <c r="B50" s="90" t="s">
        <v>13</v>
      </c>
      <c r="C50" s="91">
        <v>66</v>
      </c>
      <c r="D50" s="91" t="s">
        <v>14</v>
      </c>
      <c r="E50" s="59" t="s">
        <v>15</v>
      </c>
      <c r="F50" s="59">
        <v>3.36</v>
      </c>
      <c r="G50" s="60">
        <v>3.3430998938967571</v>
      </c>
      <c r="H50" s="60">
        <f t="shared" ref="H50:H51" si="8">0.075*G50</f>
        <v>0.25073249204225678</v>
      </c>
      <c r="I50" s="76">
        <v>4</v>
      </c>
      <c r="J50" s="76">
        <f t="shared" si="5"/>
        <v>0.50552201967090515</v>
      </c>
      <c r="K50" s="79">
        <f t="shared" si="4"/>
        <v>6.740293595612068E-2</v>
      </c>
      <c r="M50" s="89" t="s">
        <v>25</v>
      </c>
      <c r="N50" s="90" t="s">
        <v>13</v>
      </c>
      <c r="O50" s="91">
        <v>66</v>
      </c>
      <c r="P50" s="91" t="s">
        <v>14</v>
      </c>
      <c r="Q50" s="59" t="s">
        <v>15</v>
      </c>
      <c r="R50" s="60">
        <f t="shared" si="0"/>
        <v>3.36</v>
      </c>
      <c r="S50" s="74">
        <v>3.3860000000000001</v>
      </c>
      <c r="T50" s="88">
        <v>9.8360000000000003E-2</v>
      </c>
      <c r="U50" s="92">
        <v>1</v>
      </c>
      <c r="V50" s="86">
        <v>-1</v>
      </c>
      <c r="W50" s="82">
        <v>-0.26</v>
      </c>
    </row>
    <row r="51" spans="1:23" ht="15.75" thickBot="1" x14ac:dyDescent="0.3">
      <c r="A51" s="93" t="s">
        <v>20</v>
      </c>
      <c r="B51" s="94" t="s">
        <v>13</v>
      </c>
      <c r="C51" s="95">
        <v>66</v>
      </c>
      <c r="D51" s="95" t="s">
        <v>14</v>
      </c>
      <c r="E51" s="96" t="s">
        <v>15</v>
      </c>
      <c r="F51" s="96">
        <v>3.36</v>
      </c>
      <c r="G51" s="97">
        <v>3.3430998938967562</v>
      </c>
      <c r="H51" s="97">
        <f t="shared" si="8"/>
        <v>0.25073249204225673</v>
      </c>
      <c r="I51" s="98">
        <v>4</v>
      </c>
      <c r="J51" s="98">
        <f t="shared" si="5"/>
        <v>0.5055220196709318</v>
      </c>
      <c r="K51" s="99">
        <f t="shared" si="4"/>
        <v>6.7402935956124246E-2</v>
      </c>
      <c r="M51" s="93" t="s">
        <v>20</v>
      </c>
      <c r="N51" s="94" t="s">
        <v>13</v>
      </c>
      <c r="O51" s="95">
        <v>66</v>
      </c>
      <c r="P51" s="95" t="s">
        <v>14</v>
      </c>
      <c r="Q51" s="96" t="s">
        <v>15</v>
      </c>
      <c r="R51" s="97">
        <f t="shared" si="0"/>
        <v>3.36</v>
      </c>
      <c r="S51" s="100">
        <v>3.3959999999999999</v>
      </c>
      <c r="T51" s="97" t="s">
        <v>135</v>
      </c>
      <c r="U51" s="101">
        <v>1</v>
      </c>
      <c r="V51" s="102">
        <v>-1</v>
      </c>
      <c r="W51" s="103">
        <v>-0.31</v>
      </c>
    </row>
  </sheetData>
  <sheetProtection algorithmName="SHA-512" hashValue="ycUxM2O16Y+UPApDqm0R8EQHFO25UTLfKujhIYBdRjWAwNpMeTlVb3pnidjZoeJZydL1c9jufVMzQwDvlMdDTw==" saltValue="ziBEMNIF7UatA0PVlAPcCw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70"/>
  <sheetViews>
    <sheetView topLeftCell="A20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428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92.4</v>
      </c>
      <c r="G14" s="67">
        <v>92.44695242918543</v>
      </c>
      <c r="H14" s="67">
        <f>G14*0.04</f>
        <v>3.6978780971674174</v>
      </c>
      <c r="I14" s="65"/>
      <c r="J14" s="68">
        <f>((F14-G14)/G14)*100</f>
        <v>-5.0788509465890572E-2</v>
      </c>
      <c r="K14" s="69">
        <f>(F14-G14)/(G14*0.04)</f>
        <v>-1.2697127366472641E-2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135.80000000000001</v>
      </c>
      <c r="G15" s="67">
        <v>136.4</v>
      </c>
      <c r="H15" s="67">
        <f>1</f>
        <v>1</v>
      </c>
      <c r="I15" s="65"/>
      <c r="J15" s="72">
        <f>F15-G15</f>
        <v>-0.59999999999999432</v>
      </c>
      <c r="K15" s="69">
        <f>(F15-G15)/1</f>
        <v>-0.59999999999999432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5.39</v>
      </c>
      <c r="G16" s="67">
        <v>5.2445642924652214</v>
      </c>
      <c r="H16" s="67">
        <f>((12.5-0.53*G16)/200)*G16</f>
        <v>0.25489581354190305</v>
      </c>
      <c r="I16" s="65"/>
      <c r="J16" s="68">
        <f t="shared" ref="J16:J30" si="0">((F16-G16)/G16)*100</f>
        <v>2.7730751197715962</v>
      </c>
      <c r="K16" s="69">
        <f>(F16-G16)/((12.5-0.53*G16)/2/100*G16)</f>
        <v>0.57056922792837361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>
        <v>5.23</v>
      </c>
      <c r="G17" s="67">
        <v>5.1160707253038566</v>
      </c>
      <c r="H17" s="67">
        <f>((12.5-0.53*G17)/200)*G17</f>
        <v>0.25039284421576652</v>
      </c>
      <c r="I17" s="65"/>
      <c r="J17" s="68">
        <f t="shared" si="0"/>
        <v>2.2268901431064019</v>
      </c>
      <c r="K17" s="69">
        <f t="shared" ref="K17:K20" si="1">(F17-G17)/((12.5-0.53*G17)/2/100*G17)</f>
        <v>0.45500211898216053</v>
      </c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/>
      <c r="G18" s="67"/>
      <c r="H18" s="67"/>
      <c r="I18" s="65"/>
      <c r="J18" s="68"/>
      <c r="K18" s="73"/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14.31</v>
      </c>
      <c r="G19" s="67">
        <v>13.586603027633092</v>
      </c>
      <c r="H19" s="67">
        <f>((12.5-0.53*G19)/200)*G19</f>
        <v>0.35998386737627314</v>
      </c>
      <c r="I19" s="65"/>
      <c r="J19" s="68">
        <f t="shared" si="0"/>
        <v>5.3243402408654186</v>
      </c>
      <c r="K19" s="108">
        <f t="shared" si="1"/>
        <v>2.0095260869309381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>
        <v>13.88</v>
      </c>
      <c r="G20" s="67">
        <v>13.49686275530469</v>
      </c>
      <c r="H20" s="67">
        <f>((12.5-0.53*G20)/200)*G20</f>
        <v>0.36081586598238624</v>
      </c>
      <c r="I20" s="65"/>
      <c r="J20" s="68">
        <f t="shared" si="0"/>
        <v>2.8387133487352516</v>
      </c>
      <c r="K20" s="69">
        <f t="shared" si="1"/>
        <v>1.061863628563424</v>
      </c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/>
      <c r="G21" s="67"/>
      <c r="H21" s="67"/>
      <c r="I21" s="65"/>
      <c r="J21" s="68"/>
      <c r="K21" s="73"/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>
        <v>9.31</v>
      </c>
      <c r="G22" s="67">
        <v>9.1247028202011933</v>
      </c>
      <c r="H22" s="67">
        <f>G22*0.075</f>
        <v>0.68435271151508947</v>
      </c>
      <c r="I22" s="65"/>
      <c r="J22" s="68">
        <f t="shared" si="0"/>
        <v>2.030720160974202</v>
      </c>
      <c r="K22" s="69">
        <f>(F22-G22)/(G22*0.075)</f>
        <v>0.27076268812989362</v>
      </c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>
        <v>5.71</v>
      </c>
      <c r="G23" s="74">
        <v>5.7499673013733421</v>
      </c>
      <c r="H23" s="60">
        <f t="shared" ref="H23:H25" si="2">G23*0.075</f>
        <v>0.43124754760300066</v>
      </c>
      <c r="I23" s="56"/>
      <c r="J23" s="75">
        <f t="shared" si="0"/>
        <v>-0.69508745491119961</v>
      </c>
      <c r="K23" s="69">
        <f>(F23-G23)/(G23*0.075)</f>
        <v>-9.2678327321493267E-2</v>
      </c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>
        <v>12.18</v>
      </c>
      <c r="G24" s="74">
        <v>12.179139971462941</v>
      </c>
      <c r="H24" s="60">
        <f t="shared" si="2"/>
        <v>0.91343549785972056</v>
      </c>
      <c r="I24" s="76"/>
      <c r="J24" s="75">
        <f t="shared" si="0"/>
        <v>7.0614882419735387E-3</v>
      </c>
      <c r="K24" s="69">
        <f t="shared" ref="K24:K25" si="3">(F24-G24)/(G24*0.075)</f>
        <v>9.4153176559647175E-4</v>
      </c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>
        <v>7.98</v>
      </c>
      <c r="G25" s="74">
        <v>19.142244261588463</v>
      </c>
      <c r="H25" s="60">
        <f t="shared" si="2"/>
        <v>1.4356683196191347</v>
      </c>
      <c r="I25" s="76"/>
      <c r="J25" s="75">
        <f t="shared" si="0"/>
        <v>-58.312098148214709</v>
      </c>
      <c r="K25" s="105">
        <f t="shared" si="3"/>
        <v>-7.7749464197619611</v>
      </c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>
        <v>0</v>
      </c>
      <c r="G26" s="60">
        <v>0</v>
      </c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>
        <v>0</v>
      </c>
      <c r="G27" s="60">
        <v>0</v>
      </c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49</v>
      </c>
      <c r="B28" s="51" t="s">
        <v>44</v>
      </c>
      <c r="C28" s="52">
        <v>20</v>
      </c>
      <c r="D28" s="52" t="s">
        <v>45</v>
      </c>
      <c r="E28" s="56" t="s">
        <v>46</v>
      </c>
      <c r="F28" s="74">
        <v>86</v>
      </c>
      <c r="G28" s="60">
        <v>86.8093527424885</v>
      </c>
      <c r="H28" s="60">
        <f>G28*0.05</f>
        <v>4.3404676371244255</v>
      </c>
      <c r="I28" s="76"/>
      <c r="J28" s="75">
        <f t="shared" si="0"/>
        <v>-0.93233357572583897</v>
      </c>
      <c r="K28" s="69">
        <f>(F28-G28)/(G28*0.05)</f>
        <v>-0.18646671514516777</v>
      </c>
      <c r="M28" s="50" t="s">
        <v>49</v>
      </c>
      <c r="N28" s="58" t="s">
        <v>44</v>
      </c>
      <c r="O28" s="56">
        <v>20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48</v>
      </c>
      <c r="B29" s="51" t="s">
        <v>44</v>
      </c>
      <c r="C29" s="52">
        <v>21</v>
      </c>
      <c r="D29" s="52" t="s">
        <v>45</v>
      </c>
      <c r="E29" s="56" t="s">
        <v>46</v>
      </c>
      <c r="F29" s="74">
        <v>113.8</v>
      </c>
      <c r="G29" s="60">
        <v>113.76683153530938</v>
      </c>
      <c r="H29" s="60">
        <f t="shared" ref="H29:H30" si="4">G29*0.05</f>
        <v>5.6883415767654695</v>
      </c>
      <c r="I29" s="76"/>
      <c r="J29" s="75">
        <f t="shared" si="0"/>
        <v>2.9154775819104993E-2</v>
      </c>
      <c r="K29" s="69">
        <f t="shared" ref="K29:K30" si="5">(F29-G29)/(G29*0.05)</f>
        <v>5.8309551638209981E-3</v>
      </c>
      <c r="M29" s="50" t="s">
        <v>48</v>
      </c>
      <c r="N29" s="58" t="s">
        <v>44</v>
      </c>
      <c r="O29" s="56">
        <v>21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47</v>
      </c>
      <c r="B30" s="51" t="s">
        <v>44</v>
      </c>
      <c r="C30" s="52">
        <v>22</v>
      </c>
      <c r="D30" s="52" t="s">
        <v>45</v>
      </c>
      <c r="E30" s="56" t="s">
        <v>46</v>
      </c>
      <c r="F30" s="74">
        <v>200.5</v>
      </c>
      <c r="G30" s="60">
        <v>200.58717139108074</v>
      </c>
      <c r="H30" s="60">
        <f t="shared" si="4"/>
        <v>10.029358569554038</v>
      </c>
      <c r="I30" s="76"/>
      <c r="J30" s="75">
        <f t="shared" si="0"/>
        <v>-4.3458108749531169E-2</v>
      </c>
      <c r="K30" s="69">
        <f t="shared" si="5"/>
        <v>-8.6916217499062327E-3</v>
      </c>
      <c r="M30" s="50" t="s">
        <v>47</v>
      </c>
      <c r="N30" s="58" t="s">
        <v>44</v>
      </c>
      <c r="O30" s="56">
        <v>22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74</v>
      </c>
      <c r="B31" s="51" t="s">
        <v>44</v>
      </c>
      <c r="C31" s="52">
        <v>23</v>
      </c>
      <c r="D31" s="52" t="s">
        <v>45</v>
      </c>
      <c r="E31" s="56" t="s">
        <v>46</v>
      </c>
      <c r="F31" s="74">
        <v>0</v>
      </c>
      <c r="G31" s="60">
        <v>0</v>
      </c>
      <c r="H31" s="60"/>
      <c r="I31" s="76"/>
      <c r="J31" s="75"/>
      <c r="K31" s="69"/>
      <c r="M31" s="50" t="s">
        <v>74</v>
      </c>
      <c r="N31" s="58" t="s">
        <v>44</v>
      </c>
      <c r="O31" s="56">
        <v>23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x14ac:dyDescent="0.25">
      <c r="A32" s="50" t="s">
        <v>75</v>
      </c>
      <c r="B32" s="51" t="s">
        <v>44</v>
      </c>
      <c r="C32" s="52">
        <v>24</v>
      </c>
      <c r="D32" s="52" t="s">
        <v>45</v>
      </c>
      <c r="E32" s="56" t="s">
        <v>46</v>
      </c>
      <c r="F32" s="74">
        <v>0</v>
      </c>
      <c r="G32" s="60">
        <v>0</v>
      </c>
      <c r="H32" s="60"/>
      <c r="I32" s="76"/>
      <c r="J32" s="75"/>
      <c r="K32" s="69"/>
      <c r="M32" s="50" t="s">
        <v>75</v>
      </c>
      <c r="N32" s="58" t="s">
        <v>44</v>
      </c>
      <c r="O32" s="56">
        <v>24</v>
      </c>
      <c r="P32" s="52" t="s">
        <v>45</v>
      </c>
      <c r="Q32" s="56" t="s">
        <v>46</v>
      </c>
      <c r="R32" s="60"/>
      <c r="S32" s="60"/>
      <c r="T32" s="56"/>
      <c r="U32" s="56"/>
      <c r="V32" s="75"/>
      <c r="W32" s="61"/>
    </row>
    <row r="33" spans="1:23" x14ac:dyDescent="0.25">
      <c r="A33" s="62" t="s">
        <v>43</v>
      </c>
      <c r="B33" s="63" t="s">
        <v>13</v>
      </c>
      <c r="C33" s="64">
        <v>30</v>
      </c>
      <c r="D33" s="64" t="s">
        <v>30</v>
      </c>
      <c r="E33" s="65" t="s">
        <v>31</v>
      </c>
      <c r="F33" s="77">
        <v>48</v>
      </c>
      <c r="G33" s="67">
        <v>46.100202357211316</v>
      </c>
      <c r="H33" s="67">
        <f>0.075*G33</f>
        <v>3.4575151767908485</v>
      </c>
      <c r="I33" s="78">
        <v>4</v>
      </c>
      <c r="J33" s="78">
        <f>((F33-G33)/G33)*100</f>
        <v>4.1210180121725744</v>
      </c>
      <c r="K33" s="79">
        <f>(F33-G33)/H33</f>
        <v>0.54946906828967657</v>
      </c>
      <c r="M33" s="62" t="s">
        <v>43</v>
      </c>
      <c r="N33" s="80" t="s">
        <v>13</v>
      </c>
      <c r="O33" s="65">
        <v>30</v>
      </c>
      <c r="P33" s="64" t="s">
        <v>30</v>
      </c>
      <c r="Q33" s="65" t="s">
        <v>31</v>
      </c>
      <c r="R33" s="66">
        <f t="shared" ref="R33:R70" si="6">F33</f>
        <v>48</v>
      </c>
      <c r="S33" s="67" t="s">
        <v>99</v>
      </c>
      <c r="T33" s="67" t="s">
        <v>100</v>
      </c>
      <c r="U33" s="65">
        <v>1</v>
      </c>
      <c r="V33" s="78">
        <v>1</v>
      </c>
      <c r="W33" s="82">
        <v>0.28000000000000003</v>
      </c>
    </row>
    <row r="34" spans="1:23" x14ac:dyDescent="0.25">
      <c r="A34" s="62" t="s">
        <v>42</v>
      </c>
      <c r="B34" s="63" t="s">
        <v>13</v>
      </c>
      <c r="C34" s="64">
        <v>31</v>
      </c>
      <c r="D34" s="64" t="s">
        <v>30</v>
      </c>
      <c r="E34" s="65" t="s">
        <v>31</v>
      </c>
      <c r="F34" s="77">
        <v>63.3</v>
      </c>
      <c r="G34" s="67">
        <v>62.172595793426893</v>
      </c>
      <c r="H34" s="67">
        <f t="shared" ref="H34:H59" si="7">0.075*G34</f>
        <v>4.6629446845070168</v>
      </c>
      <c r="I34" s="78">
        <v>4</v>
      </c>
      <c r="J34" s="78">
        <f t="shared" ref="J34:J35" si="8">((F34-G34)/G34)*100</f>
        <v>1.8133458836413856</v>
      </c>
      <c r="K34" s="79">
        <f t="shared" ref="K34:K35" si="9">(F34-G34)/H34</f>
        <v>0.24177945115218474</v>
      </c>
      <c r="M34" s="62" t="s">
        <v>42</v>
      </c>
      <c r="N34" s="80" t="s">
        <v>13</v>
      </c>
      <c r="O34" s="65">
        <v>31</v>
      </c>
      <c r="P34" s="64" t="s">
        <v>30</v>
      </c>
      <c r="Q34" s="65" t="s">
        <v>31</v>
      </c>
      <c r="R34" s="66">
        <f t="shared" si="6"/>
        <v>63.3</v>
      </c>
      <c r="S34" s="67" t="s">
        <v>101</v>
      </c>
      <c r="T34" s="67" t="s">
        <v>102</v>
      </c>
      <c r="U34" s="65">
        <v>1</v>
      </c>
      <c r="V34" s="83">
        <v>0</v>
      </c>
      <c r="W34" s="82">
        <v>-0.05</v>
      </c>
    </row>
    <row r="35" spans="1:23" x14ac:dyDescent="0.25">
      <c r="A35" s="62" t="s">
        <v>41</v>
      </c>
      <c r="B35" s="63" t="s">
        <v>13</v>
      </c>
      <c r="C35" s="64">
        <v>32</v>
      </c>
      <c r="D35" s="64" t="s">
        <v>30</v>
      </c>
      <c r="E35" s="65" t="s">
        <v>31</v>
      </c>
      <c r="F35" s="84">
        <v>86.8</v>
      </c>
      <c r="G35" s="67">
        <v>84.056310582884961</v>
      </c>
      <c r="H35" s="67">
        <f t="shared" si="7"/>
        <v>6.3042232937163716</v>
      </c>
      <c r="I35" s="78">
        <v>4</v>
      </c>
      <c r="J35" s="78">
        <f t="shared" si="8"/>
        <v>3.264108783848632</v>
      </c>
      <c r="K35" s="79">
        <f t="shared" si="9"/>
        <v>0.43521450451315102</v>
      </c>
      <c r="M35" s="62" t="s">
        <v>41</v>
      </c>
      <c r="N35" s="80" t="s">
        <v>13</v>
      </c>
      <c r="O35" s="65">
        <v>32</v>
      </c>
      <c r="P35" s="64" t="s">
        <v>30</v>
      </c>
      <c r="Q35" s="65" t="s">
        <v>31</v>
      </c>
      <c r="R35" s="66">
        <f t="shared" si="6"/>
        <v>86.8</v>
      </c>
      <c r="S35" s="67" t="s">
        <v>103</v>
      </c>
      <c r="T35" s="67" t="s">
        <v>104</v>
      </c>
      <c r="U35" s="65">
        <v>1</v>
      </c>
      <c r="V35" s="83">
        <v>1</v>
      </c>
      <c r="W35" s="82">
        <v>0.2</v>
      </c>
    </row>
    <row r="36" spans="1:23" x14ac:dyDescent="0.25">
      <c r="A36" s="62" t="s">
        <v>40</v>
      </c>
      <c r="B36" s="63" t="s">
        <v>13</v>
      </c>
      <c r="C36" s="64">
        <v>33</v>
      </c>
      <c r="D36" s="64" t="s">
        <v>30</v>
      </c>
      <c r="E36" s="65" t="s">
        <v>31</v>
      </c>
      <c r="F36" s="77">
        <v>6.1</v>
      </c>
      <c r="G36" s="67">
        <v>9.590381658567896</v>
      </c>
      <c r="H36" s="67">
        <f t="shared" si="7"/>
        <v>0.71927862439259216</v>
      </c>
      <c r="I36" s="78"/>
      <c r="J36" s="78"/>
      <c r="K36" s="73"/>
      <c r="M36" s="62" t="s">
        <v>40</v>
      </c>
      <c r="N36" s="80" t="s">
        <v>13</v>
      </c>
      <c r="O36" s="65">
        <v>33</v>
      </c>
      <c r="P36" s="64" t="s">
        <v>30</v>
      </c>
      <c r="Q36" s="65" t="s">
        <v>31</v>
      </c>
      <c r="R36" s="66">
        <f t="shared" si="6"/>
        <v>6.1</v>
      </c>
      <c r="S36" s="67"/>
      <c r="T36" s="67"/>
      <c r="U36" s="65"/>
      <c r="V36" s="78"/>
      <c r="W36" s="73"/>
    </row>
    <row r="37" spans="1:23" x14ac:dyDescent="0.25">
      <c r="A37" s="62" t="s">
        <v>39</v>
      </c>
      <c r="B37" s="63" t="s">
        <v>13</v>
      </c>
      <c r="C37" s="64">
        <v>34</v>
      </c>
      <c r="D37" s="64" t="s">
        <v>30</v>
      </c>
      <c r="E37" s="65" t="s">
        <v>31</v>
      </c>
      <c r="F37" s="77">
        <v>6.4</v>
      </c>
      <c r="G37" s="67">
        <v>8.3993315730561271</v>
      </c>
      <c r="H37" s="67">
        <f t="shared" si="7"/>
        <v>0.62994986797920949</v>
      </c>
      <c r="I37" s="78"/>
      <c r="J37" s="78"/>
      <c r="K37" s="73"/>
      <c r="M37" s="62" t="s">
        <v>39</v>
      </c>
      <c r="N37" s="80" t="s">
        <v>13</v>
      </c>
      <c r="O37" s="65">
        <v>34</v>
      </c>
      <c r="P37" s="64" t="s">
        <v>30</v>
      </c>
      <c r="Q37" s="65" t="s">
        <v>31</v>
      </c>
      <c r="R37" s="66">
        <f t="shared" si="6"/>
        <v>6.4</v>
      </c>
      <c r="S37" s="67"/>
      <c r="T37" s="67"/>
      <c r="U37" s="65"/>
      <c r="V37" s="78"/>
      <c r="W37" s="73"/>
    </row>
    <row r="38" spans="1:23" x14ac:dyDescent="0.25">
      <c r="A38" s="62" t="s">
        <v>38</v>
      </c>
      <c r="B38" s="63" t="s">
        <v>13</v>
      </c>
      <c r="C38" s="64">
        <v>35</v>
      </c>
      <c r="D38" s="64" t="s">
        <v>30</v>
      </c>
      <c r="E38" s="65" t="s">
        <v>31</v>
      </c>
      <c r="F38" s="77">
        <v>7.9</v>
      </c>
      <c r="G38" s="67">
        <v>11.646206484472922</v>
      </c>
      <c r="H38" s="67">
        <f t="shared" si="7"/>
        <v>0.87346548633546905</v>
      </c>
      <c r="I38" s="78"/>
      <c r="J38" s="78"/>
      <c r="K38" s="73"/>
      <c r="M38" s="62" t="s">
        <v>38</v>
      </c>
      <c r="N38" s="80" t="s">
        <v>13</v>
      </c>
      <c r="O38" s="65">
        <v>35</v>
      </c>
      <c r="P38" s="64" t="s">
        <v>30</v>
      </c>
      <c r="Q38" s="65" t="s">
        <v>31</v>
      </c>
      <c r="R38" s="66">
        <f t="shared" si="6"/>
        <v>7.9</v>
      </c>
      <c r="S38" s="67"/>
      <c r="T38" s="67"/>
      <c r="U38" s="65"/>
      <c r="V38" s="78"/>
      <c r="W38" s="73"/>
    </row>
    <row r="39" spans="1:23" x14ac:dyDescent="0.25">
      <c r="A39" s="62" t="s">
        <v>37</v>
      </c>
      <c r="B39" s="63" t="s">
        <v>13</v>
      </c>
      <c r="C39" s="64">
        <v>36</v>
      </c>
      <c r="D39" s="64" t="s">
        <v>30</v>
      </c>
      <c r="E39" s="65" t="s">
        <v>31</v>
      </c>
      <c r="F39" s="77">
        <v>26.1</v>
      </c>
      <c r="G39" s="67">
        <v>34.990773073570018</v>
      </c>
      <c r="H39" s="67">
        <f t="shared" si="7"/>
        <v>2.6243079805177514</v>
      </c>
      <c r="I39" s="78"/>
      <c r="J39" s="78"/>
      <c r="K39" s="73"/>
      <c r="M39" s="62" t="s">
        <v>37</v>
      </c>
      <c r="N39" s="80" t="s">
        <v>13</v>
      </c>
      <c r="O39" s="65">
        <v>36</v>
      </c>
      <c r="P39" s="64" t="s">
        <v>30</v>
      </c>
      <c r="Q39" s="65" t="s">
        <v>31</v>
      </c>
      <c r="R39" s="66">
        <f t="shared" si="6"/>
        <v>26.1</v>
      </c>
      <c r="S39" s="67"/>
      <c r="T39" s="67"/>
      <c r="U39" s="65"/>
      <c r="V39" s="78"/>
      <c r="W39" s="73"/>
    </row>
    <row r="40" spans="1:23" x14ac:dyDescent="0.25">
      <c r="A40" s="62" t="s">
        <v>36</v>
      </c>
      <c r="B40" s="63" t="s">
        <v>13</v>
      </c>
      <c r="C40" s="64">
        <v>37</v>
      </c>
      <c r="D40" s="64" t="s">
        <v>30</v>
      </c>
      <c r="E40" s="65" t="s">
        <v>31</v>
      </c>
      <c r="F40" s="77">
        <v>34</v>
      </c>
      <c r="G40" s="67">
        <v>45.177729379363036</v>
      </c>
      <c r="H40" s="67">
        <f t="shared" si="7"/>
        <v>3.3883297034522277</v>
      </c>
      <c r="I40" s="78"/>
      <c r="J40" s="78"/>
      <c r="K40" s="73"/>
      <c r="M40" s="62" t="s">
        <v>36</v>
      </c>
      <c r="N40" s="80" t="s">
        <v>13</v>
      </c>
      <c r="O40" s="65">
        <v>37</v>
      </c>
      <c r="P40" s="64" t="s">
        <v>30</v>
      </c>
      <c r="Q40" s="65" t="s">
        <v>31</v>
      </c>
      <c r="R40" s="66">
        <f t="shared" si="6"/>
        <v>34</v>
      </c>
      <c r="S40" s="67"/>
      <c r="T40" s="67"/>
      <c r="U40" s="65"/>
      <c r="V40" s="78"/>
      <c r="W40" s="73"/>
    </row>
    <row r="41" spans="1:23" x14ac:dyDescent="0.25">
      <c r="A41" s="62" t="s">
        <v>35</v>
      </c>
      <c r="B41" s="63" t="s">
        <v>13</v>
      </c>
      <c r="C41" s="64">
        <v>38</v>
      </c>
      <c r="D41" s="64" t="s">
        <v>30</v>
      </c>
      <c r="E41" s="65" t="s">
        <v>31</v>
      </c>
      <c r="F41" s="77">
        <v>40.9</v>
      </c>
      <c r="G41" s="67">
        <v>54.619157428201852</v>
      </c>
      <c r="H41" s="67">
        <f t="shared" si="7"/>
        <v>4.0964368071151389</v>
      </c>
      <c r="I41" s="78"/>
      <c r="J41" s="78"/>
      <c r="K41" s="73"/>
      <c r="M41" s="62" t="s">
        <v>35</v>
      </c>
      <c r="N41" s="80" t="s">
        <v>13</v>
      </c>
      <c r="O41" s="65">
        <v>38</v>
      </c>
      <c r="P41" s="64" t="s">
        <v>30</v>
      </c>
      <c r="Q41" s="65" t="s">
        <v>31</v>
      </c>
      <c r="R41" s="66">
        <f t="shared" si="6"/>
        <v>40.9</v>
      </c>
      <c r="S41" s="67"/>
      <c r="T41" s="67"/>
      <c r="U41" s="65"/>
      <c r="V41" s="78"/>
      <c r="W41" s="73"/>
    </row>
    <row r="42" spans="1:23" x14ac:dyDescent="0.25">
      <c r="A42" s="62" t="s">
        <v>34</v>
      </c>
      <c r="B42" s="63" t="s">
        <v>13</v>
      </c>
      <c r="C42" s="64">
        <v>39</v>
      </c>
      <c r="D42" s="64" t="s">
        <v>30</v>
      </c>
      <c r="E42" s="65" t="s">
        <v>31</v>
      </c>
      <c r="F42" s="77">
        <v>122.4</v>
      </c>
      <c r="G42" s="67">
        <v>124.39464245682623</v>
      </c>
      <c r="H42" s="67">
        <f t="shared" si="7"/>
        <v>9.3295981842619664</v>
      </c>
      <c r="I42" s="78"/>
      <c r="J42" s="78"/>
      <c r="K42" s="73"/>
      <c r="M42" s="62" t="s">
        <v>34</v>
      </c>
      <c r="N42" s="80" t="s">
        <v>13</v>
      </c>
      <c r="O42" s="65">
        <v>39</v>
      </c>
      <c r="P42" s="64" t="s">
        <v>30</v>
      </c>
      <c r="Q42" s="65" t="s">
        <v>31</v>
      </c>
      <c r="R42" s="66">
        <f t="shared" si="6"/>
        <v>122.4</v>
      </c>
      <c r="S42" s="67"/>
      <c r="T42" s="67"/>
      <c r="U42" s="65"/>
      <c r="V42" s="78"/>
      <c r="W42" s="73"/>
    </row>
    <row r="43" spans="1:23" x14ac:dyDescent="0.25">
      <c r="A43" s="62" t="s">
        <v>33</v>
      </c>
      <c r="B43" s="63" t="s">
        <v>13</v>
      </c>
      <c r="C43" s="64">
        <v>40</v>
      </c>
      <c r="D43" s="64" t="s">
        <v>30</v>
      </c>
      <c r="E43" s="65" t="s">
        <v>31</v>
      </c>
      <c r="F43" s="77">
        <v>102.4</v>
      </c>
      <c r="G43" s="67">
        <v>108.24893491526376</v>
      </c>
      <c r="H43" s="67">
        <f t="shared" si="7"/>
        <v>8.1186701186447809</v>
      </c>
      <c r="I43" s="78"/>
      <c r="J43" s="78"/>
      <c r="K43" s="73"/>
      <c r="M43" s="62" t="s">
        <v>33</v>
      </c>
      <c r="N43" s="80" t="s">
        <v>13</v>
      </c>
      <c r="O43" s="65">
        <v>40</v>
      </c>
      <c r="P43" s="64" t="s">
        <v>30</v>
      </c>
      <c r="Q43" s="65" t="s">
        <v>31</v>
      </c>
      <c r="R43" s="66">
        <f t="shared" si="6"/>
        <v>102.4</v>
      </c>
      <c r="S43" s="67"/>
      <c r="T43" s="67"/>
      <c r="U43" s="65"/>
      <c r="V43" s="78"/>
      <c r="W43" s="73"/>
    </row>
    <row r="44" spans="1:23" x14ac:dyDescent="0.25">
      <c r="A44" s="62" t="s">
        <v>32</v>
      </c>
      <c r="B44" s="63" t="s">
        <v>13</v>
      </c>
      <c r="C44" s="64">
        <v>41</v>
      </c>
      <c r="D44" s="64" t="s">
        <v>30</v>
      </c>
      <c r="E44" s="65" t="s">
        <v>31</v>
      </c>
      <c r="F44" s="77">
        <v>81.5</v>
      </c>
      <c r="G44" s="67">
        <v>86.05651691781199</v>
      </c>
      <c r="H44" s="67">
        <f t="shared" si="7"/>
        <v>6.4542387688358991</v>
      </c>
      <c r="I44" s="78"/>
      <c r="J44" s="78"/>
      <c r="K44" s="73"/>
      <c r="M44" s="62" t="s">
        <v>32</v>
      </c>
      <c r="N44" s="80" t="s">
        <v>13</v>
      </c>
      <c r="O44" s="65">
        <v>41</v>
      </c>
      <c r="P44" s="64" t="s">
        <v>30</v>
      </c>
      <c r="Q44" s="65" t="s">
        <v>31</v>
      </c>
      <c r="R44" s="66">
        <f t="shared" si="6"/>
        <v>81.5</v>
      </c>
      <c r="S44" s="67"/>
      <c r="T44" s="67"/>
      <c r="U44" s="65"/>
      <c r="V44" s="78"/>
      <c r="W44" s="73"/>
    </row>
    <row r="45" spans="1:23" x14ac:dyDescent="0.25">
      <c r="A45" s="62" t="s">
        <v>29</v>
      </c>
      <c r="B45" s="63" t="s">
        <v>13</v>
      </c>
      <c r="C45" s="64">
        <v>42</v>
      </c>
      <c r="D45" s="64" t="s">
        <v>30</v>
      </c>
      <c r="E45" s="65" t="s">
        <v>31</v>
      </c>
      <c r="F45" s="77">
        <v>48.3</v>
      </c>
      <c r="G45" s="67">
        <v>46.100202357211316</v>
      </c>
      <c r="H45" s="67">
        <f t="shared" si="7"/>
        <v>3.4575151767908485</v>
      </c>
      <c r="I45" s="78">
        <v>4</v>
      </c>
      <c r="J45" s="78">
        <f>((F45-G45)/G45)*100</f>
        <v>4.771774374748647</v>
      </c>
      <c r="K45" s="79">
        <f>(F45-G45)/H45</f>
        <v>0.63623658329981958</v>
      </c>
      <c r="M45" s="62" t="s">
        <v>29</v>
      </c>
      <c r="N45" s="80" t="s">
        <v>13</v>
      </c>
      <c r="O45" s="65">
        <v>42</v>
      </c>
      <c r="P45" s="64" t="s">
        <v>30</v>
      </c>
      <c r="Q45" s="65" t="s">
        <v>31</v>
      </c>
      <c r="R45" s="66">
        <f t="shared" si="6"/>
        <v>48.3</v>
      </c>
      <c r="S45" s="67" t="s">
        <v>105</v>
      </c>
      <c r="T45" s="67" t="s">
        <v>106</v>
      </c>
      <c r="U45" s="65">
        <v>1</v>
      </c>
      <c r="V45" s="78">
        <v>1</v>
      </c>
      <c r="W45" s="82">
        <v>0.28999999999999998</v>
      </c>
    </row>
    <row r="46" spans="1:23" x14ac:dyDescent="0.25">
      <c r="A46" s="50" t="s">
        <v>25</v>
      </c>
      <c r="B46" s="51" t="s">
        <v>13</v>
      </c>
      <c r="C46" s="52">
        <v>43</v>
      </c>
      <c r="D46" s="52" t="s">
        <v>28</v>
      </c>
      <c r="E46" s="56" t="s">
        <v>24</v>
      </c>
      <c r="F46" s="59">
        <v>65.5</v>
      </c>
      <c r="G46" s="60">
        <v>66.517045716658217</v>
      </c>
      <c r="H46" s="60">
        <f t="shared" si="7"/>
        <v>4.9887784287493657</v>
      </c>
      <c r="I46" s="76">
        <v>4</v>
      </c>
      <c r="J46" s="76">
        <f>((F46-G46)/G46)*100</f>
        <v>-1.5290001317715056</v>
      </c>
      <c r="K46" s="79">
        <f t="shared" ref="K46:K70" si="10">(F46-G46)/H46</f>
        <v>-0.20386668423620077</v>
      </c>
      <c r="M46" s="50" t="s">
        <v>25</v>
      </c>
      <c r="N46" s="51" t="s">
        <v>13</v>
      </c>
      <c r="O46" s="52">
        <v>43</v>
      </c>
      <c r="P46" s="52" t="s">
        <v>28</v>
      </c>
      <c r="Q46" s="56" t="s">
        <v>24</v>
      </c>
      <c r="R46" s="60">
        <f t="shared" si="6"/>
        <v>65.5</v>
      </c>
      <c r="S46" s="60" t="s">
        <v>107</v>
      </c>
      <c r="T46" s="60" t="s">
        <v>108</v>
      </c>
      <c r="U46" s="56">
        <v>1</v>
      </c>
      <c r="V46" s="86">
        <v>-2</v>
      </c>
      <c r="W46" s="82">
        <v>-0.47</v>
      </c>
    </row>
    <row r="47" spans="1:23" x14ac:dyDescent="0.25">
      <c r="A47" s="50" t="s">
        <v>20</v>
      </c>
      <c r="B47" s="51" t="s">
        <v>13</v>
      </c>
      <c r="C47" s="52">
        <v>44</v>
      </c>
      <c r="D47" s="52" t="s">
        <v>28</v>
      </c>
      <c r="E47" s="56" t="s">
        <v>24</v>
      </c>
      <c r="F47" s="59">
        <v>65.5</v>
      </c>
      <c r="G47" s="60">
        <v>66.517045716658203</v>
      </c>
      <c r="H47" s="60">
        <f t="shared" si="7"/>
        <v>4.9887784287493648</v>
      </c>
      <c r="I47" s="76">
        <v>4</v>
      </c>
      <c r="J47" s="76">
        <f t="shared" ref="J47:J70" si="11">((F47-G47)/G47)*100</f>
        <v>-1.5290001317714845</v>
      </c>
      <c r="K47" s="79">
        <f t="shared" si="10"/>
        <v>-0.20386668423619794</v>
      </c>
      <c r="M47" s="50" t="s">
        <v>20</v>
      </c>
      <c r="N47" s="51" t="s">
        <v>13</v>
      </c>
      <c r="O47" s="52">
        <v>44</v>
      </c>
      <c r="P47" s="52" t="s">
        <v>28</v>
      </c>
      <c r="Q47" s="56" t="s">
        <v>24</v>
      </c>
      <c r="R47" s="60">
        <f t="shared" si="6"/>
        <v>65.5</v>
      </c>
      <c r="S47" s="60" t="s">
        <v>109</v>
      </c>
      <c r="T47" s="60" t="s">
        <v>110</v>
      </c>
      <c r="U47" s="56">
        <v>1</v>
      </c>
      <c r="V47" s="86">
        <v>-2</v>
      </c>
      <c r="W47" s="82">
        <v>-0.44</v>
      </c>
    </row>
    <row r="48" spans="1:23" x14ac:dyDescent="0.25">
      <c r="A48" s="50" t="s">
        <v>17</v>
      </c>
      <c r="B48" s="51" t="s">
        <v>13</v>
      </c>
      <c r="C48" s="52">
        <v>45</v>
      </c>
      <c r="D48" s="52" t="s">
        <v>28</v>
      </c>
      <c r="E48" s="56" t="s">
        <v>24</v>
      </c>
      <c r="F48" s="59">
        <v>107.9</v>
      </c>
      <c r="G48" s="60">
        <v>107.47995764051167</v>
      </c>
      <c r="H48" s="60">
        <f t="shared" si="7"/>
        <v>8.0609968230383746</v>
      </c>
      <c r="I48" s="76">
        <v>4</v>
      </c>
      <c r="J48" s="76">
        <f t="shared" si="11"/>
        <v>0.39080994141554354</v>
      </c>
      <c r="K48" s="79">
        <f t="shared" si="10"/>
        <v>5.2107992188739141E-2</v>
      </c>
      <c r="M48" s="50" t="s">
        <v>17</v>
      </c>
      <c r="N48" s="51" t="s">
        <v>13</v>
      </c>
      <c r="O48" s="52">
        <v>45</v>
      </c>
      <c r="P48" s="52" t="s">
        <v>28</v>
      </c>
      <c r="Q48" s="56" t="s">
        <v>24</v>
      </c>
      <c r="R48" s="60">
        <f t="shared" si="6"/>
        <v>107.9</v>
      </c>
      <c r="S48" s="60" t="s">
        <v>111</v>
      </c>
      <c r="T48" s="60" t="s">
        <v>112</v>
      </c>
      <c r="U48" s="56">
        <v>1</v>
      </c>
      <c r="V48" s="86">
        <v>-1</v>
      </c>
      <c r="W48" s="82">
        <v>-0.28999999999999998</v>
      </c>
    </row>
    <row r="49" spans="1:23" x14ac:dyDescent="0.25">
      <c r="A49" s="50" t="s">
        <v>22</v>
      </c>
      <c r="B49" s="51" t="s">
        <v>13</v>
      </c>
      <c r="C49" s="52">
        <v>46</v>
      </c>
      <c r="D49" s="52" t="s">
        <v>26</v>
      </c>
      <c r="E49" s="56" t="s">
        <v>24</v>
      </c>
      <c r="F49" s="59">
        <v>82.5</v>
      </c>
      <c r="G49" s="60">
        <v>80.073846799559817</v>
      </c>
      <c r="H49" s="60">
        <f t="shared" si="7"/>
        <v>6.0055385099669865</v>
      </c>
      <c r="I49" s="76">
        <v>4</v>
      </c>
      <c r="J49" s="76">
        <f t="shared" si="11"/>
        <v>3.0298946502636612</v>
      </c>
      <c r="K49" s="79">
        <f t="shared" si="10"/>
        <v>0.40398595336848819</v>
      </c>
      <c r="M49" s="50" t="s">
        <v>22</v>
      </c>
      <c r="N49" s="51" t="s">
        <v>13</v>
      </c>
      <c r="O49" s="52">
        <v>46</v>
      </c>
      <c r="P49" s="52" t="s">
        <v>26</v>
      </c>
      <c r="Q49" s="56" t="s">
        <v>24</v>
      </c>
      <c r="R49" s="60">
        <f t="shared" si="6"/>
        <v>82.5</v>
      </c>
      <c r="S49" s="60" t="s">
        <v>113</v>
      </c>
      <c r="T49" s="60" t="s">
        <v>114</v>
      </c>
      <c r="U49" s="56">
        <v>1</v>
      </c>
      <c r="V49" s="86">
        <v>7</v>
      </c>
      <c r="W49" s="82">
        <v>0.97</v>
      </c>
    </row>
    <row r="50" spans="1:23" x14ac:dyDescent="0.25">
      <c r="A50" s="50" t="s">
        <v>16</v>
      </c>
      <c r="B50" s="51" t="s">
        <v>13</v>
      </c>
      <c r="C50" s="52">
        <v>47</v>
      </c>
      <c r="D50" s="52" t="s">
        <v>26</v>
      </c>
      <c r="E50" s="56" t="s">
        <v>24</v>
      </c>
      <c r="F50" s="59">
        <v>72.400000000000006</v>
      </c>
      <c r="G50" s="60">
        <v>68.030851431402255</v>
      </c>
      <c r="H50" s="60">
        <f t="shared" si="7"/>
        <v>5.1023138573551687</v>
      </c>
      <c r="I50" s="76">
        <v>4</v>
      </c>
      <c r="J50" s="76">
        <f t="shared" si="11"/>
        <v>6.422304699513143</v>
      </c>
      <c r="K50" s="79">
        <f t="shared" si="10"/>
        <v>0.85630729326841915</v>
      </c>
      <c r="M50" s="50" t="s">
        <v>16</v>
      </c>
      <c r="N50" s="51" t="s">
        <v>13</v>
      </c>
      <c r="O50" s="52">
        <v>47</v>
      </c>
      <c r="P50" s="52" t="s">
        <v>26</v>
      </c>
      <c r="Q50" s="56" t="s">
        <v>24</v>
      </c>
      <c r="R50" s="60">
        <f t="shared" si="6"/>
        <v>72.400000000000006</v>
      </c>
      <c r="S50" s="60" t="s">
        <v>115</v>
      </c>
      <c r="T50" s="60" t="s">
        <v>116</v>
      </c>
      <c r="U50" s="56">
        <v>1</v>
      </c>
      <c r="V50" s="86">
        <v>6</v>
      </c>
      <c r="W50" s="82">
        <v>0.89</v>
      </c>
    </row>
    <row r="51" spans="1:23" x14ac:dyDescent="0.25">
      <c r="A51" s="50" t="s">
        <v>27</v>
      </c>
      <c r="B51" s="51" t="s">
        <v>13</v>
      </c>
      <c r="C51" s="52">
        <v>48</v>
      </c>
      <c r="D51" s="52" t="s">
        <v>26</v>
      </c>
      <c r="E51" s="56" t="s">
        <v>24</v>
      </c>
      <c r="F51" s="59">
        <v>63.2</v>
      </c>
      <c r="G51" s="60">
        <v>60.124128439580467</v>
      </c>
      <c r="H51" s="60">
        <f t="shared" si="7"/>
        <v>4.5093096329685345</v>
      </c>
      <c r="I51" s="76">
        <v>4</v>
      </c>
      <c r="J51" s="76">
        <f t="shared" si="11"/>
        <v>5.1158688537340211</v>
      </c>
      <c r="K51" s="79">
        <f t="shared" si="10"/>
        <v>0.68211584716453622</v>
      </c>
      <c r="M51" s="50" t="s">
        <v>27</v>
      </c>
      <c r="N51" s="51" t="s">
        <v>13</v>
      </c>
      <c r="O51" s="52">
        <v>48</v>
      </c>
      <c r="P51" s="52" t="s">
        <v>26</v>
      </c>
      <c r="Q51" s="56" t="s">
        <v>24</v>
      </c>
      <c r="R51" s="60">
        <f t="shared" si="6"/>
        <v>63.2</v>
      </c>
      <c r="S51" s="60" t="s">
        <v>117</v>
      </c>
      <c r="T51" s="60" t="s">
        <v>118</v>
      </c>
      <c r="U51" s="56">
        <v>1</v>
      </c>
      <c r="V51" s="86">
        <v>9</v>
      </c>
      <c r="W51" s="82">
        <v>1.1599999999999999</v>
      </c>
    </row>
    <row r="52" spans="1:23" x14ac:dyDescent="0.25">
      <c r="A52" s="50" t="s">
        <v>25</v>
      </c>
      <c r="B52" s="51" t="s">
        <v>13</v>
      </c>
      <c r="C52" s="52">
        <v>49</v>
      </c>
      <c r="D52" s="52" t="s">
        <v>26</v>
      </c>
      <c r="E52" s="56" t="s">
        <v>24</v>
      </c>
      <c r="F52" s="59">
        <v>93</v>
      </c>
      <c r="G52" s="60">
        <v>88.384367958138668</v>
      </c>
      <c r="H52" s="60">
        <f t="shared" si="7"/>
        <v>6.6288275968603996</v>
      </c>
      <c r="I52" s="76">
        <v>4</v>
      </c>
      <c r="J52" s="76">
        <f t="shared" si="11"/>
        <v>5.2222266770606147</v>
      </c>
      <c r="K52" s="79">
        <f t="shared" si="10"/>
        <v>0.69629689027474873</v>
      </c>
      <c r="M52" s="50" t="s">
        <v>25</v>
      </c>
      <c r="N52" s="51" t="s">
        <v>13</v>
      </c>
      <c r="O52" s="52">
        <v>49</v>
      </c>
      <c r="P52" s="52" t="s">
        <v>26</v>
      </c>
      <c r="Q52" s="56" t="s">
        <v>24</v>
      </c>
      <c r="R52" s="60">
        <f t="shared" si="6"/>
        <v>93</v>
      </c>
      <c r="S52" s="60" t="s">
        <v>119</v>
      </c>
      <c r="T52" s="60" t="s">
        <v>120</v>
      </c>
      <c r="U52" s="56">
        <v>1</v>
      </c>
      <c r="V52" s="86">
        <v>5</v>
      </c>
      <c r="W52" s="82">
        <v>1</v>
      </c>
    </row>
    <row r="53" spans="1:23" x14ac:dyDescent="0.25">
      <c r="A53" s="50" t="s">
        <v>20</v>
      </c>
      <c r="B53" s="51" t="s">
        <v>13</v>
      </c>
      <c r="C53" s="52">
        <v>50</v>
      </c>
      <c r="D53" s="52" t="s">
        <v>26</v>
      </c>
      <c r="E53" s="56" t="s">
        <v>24</v>
      </c>
      <c r="F53" s="59">
        <v>93.3</v>
      </c>
      <c r="G53" s="60">
        <v>88.384367958138654</v>
      </c>
      <c r="H53" s="60">
        <f t="shared" si="7"/>
        <v>6.6288275968603987</v>
      </c>
      <c r="I53" s="56">
        <v>4</v>
      </c>
      <c r="J53" s="76">
        <f t="shared" si="11"/>
        <v>5.5616532147285662</v>
      </c>
      <c r="K53" s="79">
        <f t="shared" si="10"/>
        <v>0.74155376196380884</v>
      </c>
      <c r="M53" s="50" t="s">
        <v>20</v>
      </c>
      <c r="N53" s="51" t="s">
        <v>13</v>
      </c>
      <c r="O53" s="52">
        <v>50</v>
      </c>
      <c r="P53" s="52" t="s">
        <v>26</v>
      </c>
      <c r="Q53" s="56" t="s">
        <v>24</v>
      </c>
      <c r="R53" s="60">
        <f t="shared" si="6"/>
        <v>93.3</v>
      </c>
      <c r="S53" s="60" t="s">
        <v>121</v>
      </c>
      <c r="T53" s="60" t="s">
        <v>122</v>
      </c>
      <c r="U53" s="56">
        <v>1</v>
      </c>
      <c r="V53" s="86">
        <v>6</v>
      </c>
      <c r="W53" s="82">
        <v>1.18</v>
      </c>
    </row>
    <row r="54" spans="1:23" x14ac:dyDescent="0.25">
      <c r="A54" s="50" t="s">
        <v>12</v>
      </c>
      <c r="B54" s="51" t="s">
        <v>13</v>
      </c>
      <c r="C54" s="52">
        <v>51</v>
      </c>
      <c r="D54" s="52" t="s">
        <v>23</v>
      </c>
      <c r="E54" s="56" t="s">
        <v>24</v>
      </c>
      <c r="F54" s="59">
        <v>60.7</v>
      </c>
      <c r="G54" s="60">
        <v>62.252210907113707</v>
      </c>
      <c r="H54" s="60">
        <f t="shared" si="7"/>
        <v>4.6689158180335282</v>
      </c>
      <c r="I54" s="56">
        <v>4</v>
      </c>
      <c r="J54" s="76">
        <f t="shared" si="11"/>
        <v>-2.4934229395157579</v>
      </c>
      <c r="K54" s="79">
        <f t="shared" si="10"/>
        <v>-0.33245639193543436</v>
      </c>
      <c r="M54" s="50" t="s">
        <v>12</v>
      </c>
      <c r="N54" s="51" t="s">
        <v>13</v>
      </c>
      <c r="O54" s="52">
        <v>51</v>
      </c>
      <c r="P54" s="52" t="s">
        <v>23</v>
      </c>
      <c r="Q54" s="56" t="s">
        <v>24</v>
      </c>
      <c r="R54" s="60">
        <f t="shared" si="6"/>
        <v>60.7</v>
      </c>
      <c r="S54" s="60" t="s">
        <v>123</v>
      </c>
      <c r="T54" s="60" t="s">
        <v>124</v>
      </c>
      <c r="U54" s="56">
        <v>1</v>
      </c>
      <c r="V54" s="86">
        <v>-1</v>
      </c>
      <c r="W54" s="82">
        <v>-0.11</v>
      </c>
    </row>
    <row r="55" spans="1:23" x14ac:dyDescent="0.25">
      <c r="A55" s="50" t="s">
        <v>27</v>
      </c>
      <c r="B55" s="51" t="s">
        <v>13</v>
      </c>
      <c r="C55" s="52">
        <v>52</v>
      </c>
      <c r="D55" s="52" t="s">
        <v>23</v>
      </c>
      <c r="E55" s="56" t="s">
        <v>24</v>
      </c>
      <c r="F55" s="59">
        <v>146.80000000000001</v>
      </c>
      <c r="G55" s="60">
        <v>145.03797572555598</v>
      </c>
      <c r="H55" s="60">
        <f t="shared" si="7"/>
        <v>10.877848179416699</v>
      </c>
      <c r="I55" s="56">
        <v>4</v>
      </c>
      <c r="J55" s="76">
        <f t="shared" si="11"/>
        <v>1.2148709781899958</v>
      </c>
      <c r="K55" s="79">
        <f t="shared" si="10"/>
        <v>0.16198279709199942</v>
      </c>
      <c r="M55" s="50" t="s">
        <v>27</v>
      </c>
      <c r="N55" s="51" t="s">
        <v>13</v>
      </c>
      <c r="O55" s="52">
        <v>52</v>
      </c>
      <c r="P55" s="52" t="s">
        <v>23</v>
      </c>
      <c r="Q55" s="56" t="s">
        <v>24</v>
      </c>
      <c r="R55" s="60">
        <f t="shared" si="6"/>
        <v>146.80000000000001</v>
      </c>
      <c r="S55" s="60" t="s">
        <v>125</v>
      </c>
      <c r="T55" s="60" t="s">
        <v>126</v>
      </c>
      <c r="U55" s="56">
        <v>1</v>
      </c>
      <c r="V55" s="86">
        <v>4</v>
      </c>
      <c r="W55" s="82">
        <v>0.94</v>
      </c>
    </row>
    <row r="56" spans="1:23" x14ac:dyDescent="0.25">
      <c r="A56" s="50" t="s">
        <v>21</v>
      </c>
      <c r="B56" s="51" t="s">
        <v>13</v>
      </c>
      <c r="C56" s="52">
        <v>53</v>
      </c>
      <c r="D56" s="52" t="s">
        <v>23</v>
      </c>
      <c r="E56" s="56" t="s">
        <v>24</v>
      </c>
      <c r="F56" s="59">
        <v>176.3</v>
      </c>
      <c r="G56" s="60">
        <v>178.57792066385051</v>
      </c>
      <c r="H56" s="60">
        <f t="shared" si="7"/>
        <v>13.393344049788787</v>
      </c>
      <c r="I56" s="56">
        <v>4</v>
      </c>
      <c r="J56" s="76">
        <f t="shared" si="11"/>
        <v>-1.275589196795712</v>
      </c>
      <c r="K56" s="79">
        <f t="shared" si="10"/>
        <v>-0.17007855957276161</v>
      </c>
      <c r="M56" s="50" t="s">
        <v>21</v>
      </c>
      <c r="N56" s="51" t="s">
        <v>13</v>
      </c>
      <c r="O56" s="52">
        <v>53</v>
      </c>
      <c r="P56" s="52" t="s">
        <v>23</v>
      </c>
      <c r="Q56" s="56" t="s">
        <v>24</v>
      </c>
      <c r="R56" s="60">
        <f t="shared" si="6"/>
        <v>176.3</v>
      </c>
      <c r="S56" s="60" t="s">
        <v>127</v>
      </c>
      <c r="T56" s="60" t="s">
        <v>128</v>
      </c>
      <c r="U56" s="56">
        <v>1</v>
      </c>
      <c r="V56" s="86">
        <v>1</v>
      </c>
      <c r="W56" s="82">
        <v>0.21</v>
      </c>
    </row>
    <row r="57" spans="1:23" x14ac:dyDescent="0.25">
      <c r="A57" s="50" t="s">
        <v>25</v>
      </c>
      <c r="B57" s="51" t="s">
        <v>13</v>
      </c>
      <c r="C57" s="52">
        <v>54</v>
      </c>
      <c r="D57" s="52" t="s">
        <v>23</v>
      </c>
      <c r="E57" s="56" t="s">
        <v>24</v>
      </c>
      <c r="F57" s="59">
        <v>70.400000000000006</v>
      </c>
      <c r="G57" s="60">
        <v>71.084104320942913</v>
      </c>
      <c r="H57" s="60">
        <f t="shared" si="7"/>
        <v>5.3313078240707181</v>
      </c>
      <c r="I57" s="56">
        <v>4</v>
      </c>
      <c r="J57" s="76">
        <f t="shared" si="11"/>
        <v>-0.96238719961103236</v>
      </c>
      <c r="K57" s="79">
        <f t="shared" si="10"/>
        <v>-0.12831829328147101</v>
      </c>
      <c r="M57" s="50" t="s">
        <v>25</v>
      </c>
      <c r="N57" s="51" t="s">
        <v>13</v>
      </c>
      <c r="O57" s="52">
        <v>54</v>
      </c>
      <c r="P57" s="52" t="s">
        <v>23</v>
      </c>
      <c r="Q57" s="56" t="s">
        <v>24</v>
      </c>
      <c r="R57" s="60">
        <f t="shared" si="6"/>
        <v>70.400000000000006</v>
      </c>
      <c r="S57" s="60" t="s">
        <v>129</v>
      </c>
      <c r="T57" s="60" t="s">
        <v>130</v>
      </c>
      <c r="U57" s="56">
        <v>1</v>
      </c>
      <c r="V57" s="86">
        <v>0</v>
      </c>
      <c r="W57" s="82">
        <v>0.08</v>
      </c>
    </row>
    <row r="58" spans="1:23" x14ac:dyDescent="0.25">
      <c r="A58" s="50" t="s">
        <v>20</v>
      </c>
      <c r="B58" s="51" t="s">
        <v>13</v>
      </c>
      <c r="C58" s="52">
        <v>55</v>
      </c>
      <c r="D58" s="52" t="s">
        <v>23</v>
      </c>
      <c r="E58" s="56" t="s">
        <v>24</v>
      </c>
      <c r="F58" s="59">
        <v>69.8</v>
      </c>
      <c r="G58" s="60">
        <v>71.084104320942913</v>
      </c>
      <c r="H58" s="60">
        <f t="shared" si="7"/>
        <v>5.3313078240707181</v>
      </c>
      <c r="I58" s="56">
        <v>4</v>
      </c>
      <c r="J58" s="76">
        <f t="shared" si="11"/>
        <v>-1.8064577632507228</v>
      </c>
      <c r="K58" s="79">
        <f t="shared" si="10"/>
        <v>-0.24086103510009643</v>
      </c>
      <c r="M58" s="50" t="s">
        <v>20</v>
      </c>
      <c r="N58" s="51" t="s">
        <v>13</v>
      </c>
      <c r="O58" s="52">
        <v>55</v>
      </c>
      <c r="P58" s="52" t="s">
        <v>23</v>
      </c>
      <c r="Q58" s="56" t="s">
        <v>24</v>
      </c>
      <c r="R58" s="60">
        <f t="shared" si="6"/>
        <v>69.8</v>
      </c>
      <c r="S58" s="60" t="s">
        <v>131</v>
      </c>
      <c r="T58" s="60" t="s">
        <v>132</v>
      </c>
      <c r="U58" s="56">
        <v>1</v>
      </c>
      <c r="V58" s="86">
        <v>0</v>
      </c>
      <c r="W58" s="82">
        <v>0.01</v>
      </c>
    </row>
    <row r="59" spans="1:23" x14ac:dyDescent="0.25">
      <c r="A59" s="50" t="s">
        <v>19</v>
      </c>
      <c r="B59" s="51" t="s">
        <v>13</v>
      </c>
      <c r="C59" s="52">
        <v>56</v>
      </c>
      <c r="D59" s="52" t="s">
        <v>23</v>
      </c>
      <c r="E59" s="56" t="s">
        <v>24</v>
      </c>
      <c r="F59" s="59">
        <v>86</v>
      </c>
      <c r="G59" s="60">
        <v>87.932932879484952</v>
      </c>
      <c r="H59" s="60">
        <f t="shared" si="7"/>
        <v>6.5949699659613712</v>
      </c>
      <c r="I59" s="56">
        <v>4</v>
      </c>
      <c r="J59" s="76">
        <f t="shared" si="11"/>
        <v>-2.198189934292424</v>
      </c>
      <c r="K59" s="79">
        <f t="shared" si="10"/>
        <v>-0.29309199123898988</v>
      </c>
      <c r="M59" s="50" t="s">
        <v>19</v>
      </c>
      <c r="N59" s="51" t="s">
        <v>13</v>
      </c>
      <c r="O59" s="52">
        <v>56</v>
      </c>
      <c r="P59" s="52" t="s">
        <v>23</v>
      </c>
      <c r="Q59" s="56" t="s">
        <v>24</v>
      </c>
      <c r="R59" s="60">
        <f t="shared" si="6"/>
        <v>86</v>
      </c>
      <c r="S59" s="60" t="s">
        <v>133</v>
      </c>
      <c r="T59" s="60" t="s">
        <v>134</v>
      </c>
      <c r="U59" s="56">
        <v>1</v>
      </c>
      <c r="V59" s="86">
        <v>0</v>
      </c>
      <c r="W59" s="82">
        <v>0.03</v>
      </c>
    </row>
    <row r="60" spans="1:23" x14ac:dyDescent="0.25">
      <c r="A60" s="50" t="s">
        <v>22</v>
      </c>
      <c r="B60" s="51" t="s">
        <v>13</v>
      </c>
      <c r="C60" s="52">
        <v>57</v>
      </c>
      <c r="D60" s="52" t="s">
        <v>18</v>
      </c>
      <c r="E60" s="56" t="s">
        <v>15</v>
      </c>
      <c r="F60" s="59">
        <v>8.42</v>
      </c>
      <c r="G60" s="60">
        <v>8.3931705729568318</v>
      </c>
      <c r="H60" s="56" t="s">
        <v>86</v>
      </c>
      <c r="I60" s="56">
        <v>4</v>
      </c>
      <c r="J60" s="60">
        <f>((F60-G60))</f>
        <v>2.6829427043168153E-2</v>
      </c>
      <c r="K60" s="79">
        <f t="shared" si="10"/>
        <v>0.17886284695445437</v>
      </c>
      <c r="M60" s="50" t="s">
        <v>22</v>
      </c>
      <c r="N60" s="51" t="s">
        <v>13</v>
      </c>
      <c r="O60" s="52">
        <v>57</v>
      </c>
      <c r="P60" s="52" t="s">
        <v>18</v>
      </c>
      <c r="Q60" s="56" t="s">
        <v>15</v>
      </c>
      <c r="R60" s="60">
        <f t="shared" si="6"/>
        <v>8.42</v>
      </c>
      <c r="S60" s="60">
        <v>8.5564285724774312</v>
      </c>
      <c r="T60" s="60">
        <v>5.7729249379899872E-2</v>
      </c>
      <c r="U60" s="56" t="s">
        <v>76</v>
      </c>
      <c r="V60" s="87">
        <f>(R60-S60)</f>
        <v>-0.13642857247743123</v>
      </c>
      <c r="W60" s="131">
        <v>-2.3632486814376081</v>
      </c>
    </row>
    <row r="61" spans="1:23" x14ac:dyDescent="0.25">
      <c r="A61" s="50" t="s">
        <v>16</v>
      </c>
      <c r="B61" s="51" t="s">
        <v>13</v>
      </c>
      <c r="C61" s="52">
        <v>58</v>
      </c>
      <c r="D61" s="52" t="s">
        <v>18</v>
      </c>
      <c r="E61" s="56" t="s">
        <v>15</v>
      </c>
      <c r="F61" s="59">
        <v>16.32</v>
      </c>
      <c r="G61" s="60">
        <v>16.459352302610128</v>
      </c>
      <c r="H61" s="56" t="s">
        <v>86</v>
      </c>
      <c r="I61" s="56">
        <v>4</v>
      </c>
      <c r="J61" s="60">
        <f t="shared" ref="J61:J68" si="12">((F61-G61))</f>
        <v>-0.13935230261012777</v>
      </c>
      <c r="K61" s="79">
        <f t="shared" si="10"/>
        <v>-0.92901535073418517</v>
      </c>
      <c r="M61" s="50" t="s">
        <v>16</v>
      </c>
      <c r="N61" s="51" t="s">
        <v>13</v>
      </c>
      <c r="O61" s="52">
        <v>58</v>
      </c>
      <c r="P61" s="52" t="s">
        <v>18</v>
      </c>
      <c r="Q61" s="56" t="s">
        <v>15</v>
      </c>
      <c r="R61" s="60">
        <f t="shared" si="6"/>
        <v>16.32</v>
      </c>
      <c r="S61" s="60">
        <v>16.525655268243522</v>
      </c>
      <c r="T61" s="60">
        <v>9.686232943678838E-2</v>
      </c>
      <c r="U61" s="56" t="s">
        <v>76</v>
      </c>
      <c r="V61" s="87">
        <f t="shared" ref="V61:V68" si="13">(R61-S61)</f>
        <v>-0.20565526824352176</v>
      </c>
      <c r="W61" s="131">
        <v>-2.123170787232934</v>
      </c>
    </row>
    <row r="62" spans="1:23" x14ac:dyDescent="0.25">
      <c r="A62" s="50" t="s">
        <v>12</v>
      </c>
      <c r="B62" s="51" t="s">
        <v>13</v>
      </c>
      <c r="C62" s="52">
        <v>59</v>
      </c>
      <c r="D62" s="52" t="s">
        <v>18</v>
      </c>
      <c r="E62" s="56" t="s">
        <v>15</v>
      </c>
      <c r="F62" s="74">
        <v>8.49</v>
      </c>
      <c r="G62" s="60">
        <v>8.6261406782499943</v>
      </c>
      <c r="H62" s="56" t="s">
        <v>86</v>
      </c>
      <c r="I62" s="76">
        <v>4</v>
      </c>
      <c r="J62" s="60">
        <f t="shared" si="12"/>
        <v>-0.1361406782499941</v>
      </c>
      <c r="K62" s="79">
        <f t="shared" si="10"/>
        <v>-0.90760452166662731</v>
      </c>
      <c r="M62" s="50" t="s">
        <v>12</v>
      </c>
      <c r="N62" s="51" t="s">
        <v>13</v>
      </c>
      <c r="O62" s="52">
        <v>59</v>
      </c>
      <c r="P62" s="52" t="s">
        <v>18</v>
      </c>
      <c r="Q62" s="56" t="s">
        <v>15</v>
      </c>
      <c r="R62" s="60">
        <f t="shared" si="6"/>
        <v>8.49</v>
      </c>
      <c r="S62" s="60">
        <v>8.6207142857122658</v>
      </c>
      <c r="T62" s="88">
        <v>4.3704270423333441E-2</v>
      </c>
      <c r="U62" s="56" t="s">
        <v>76</v>
      </c>
      <c r="V62" s="87">
        <f t="shared" si="13"/>
        <v>-0.13071428571226562</v>
      </c>
      <c r="W62" s="131">
        <v>-2.9908813131102647</v>
      </c>
    </row>
    <row r="63" spans="1:23" x14ac:dyDescent="0.25">
      <c r="A63" s="50" t="s">
        <v>27</v>
      </c>
      <c r="B63" s="51" t="s">
        <v>13</v>
      </c>
      <c r="C63" s="52">
        <v>60</v>
      </c>
      <c r="D63" s="52" t="s">
        <v>18</v>
      </c>
      <c r="E63" s="56" t="s">
        <v>15</v>
      </c>
      <c r="F63" s="74">
        <v>8.2899999999999991</v>
      </c>
      <c r="G63" s="60">
        <v>8.3928099176882078</v>
      </c>
      <c r="H63" s="56" t="s">
        <v>86</v>
      </c>
      <c r="I63" s="76">
        <v>4</v>
      </c>
      <c r="J63" s="60">
        <f t="shared" si="12"/>
        <v>-0.10280991768820869</v>
      </c>
      <c r="K63" s="79">
        <f t="shared" si="10"/>
        <v>-0.68539945125472457</v>
      </c>
      <c r="M63" s="50" t="s">
        <v>27</v>
      </c>
      <c r="N63" s="51" t="s">
        <v>13</v>
      </c>
      <c r="O63" s="52">
        <v>60</v>
      </c>
      <c r="P63" s="52" t="s">
        <v>18</v>
      </c>
      <c r="Q63" s="56" t="s">
        <v>15</v>
      </c>
      <c r="R63" s="60">
        <f t="shared" si="6"/>
        <v>8.2899999999999991</v>
      </c>
      <c r="S63" s="60">
        <v>8.4385714285760329</v>
      </c>
      <c r="T63" s="88">
        <v>4.1157852575285932E-2</v>
      </c>
      <c r="U63" s="56" t="s">
        <v>76</v>
      </c>
      <c r="V63" s="87">
        <f t="shared" si="13"/>
        <v>-0.14857142857603378</v>
      </c>
      <c r="W63" s="105">
        <v>-3.6097954407185595</v>
      </c>
    </row>
    <row r="64" spans="1:23" x14ac:dyDescent="0.25">
      <c r="A64" s="50" t="s">
        <v>21</v>
      </c>
      <c r="B64" s="51" t="s">
        <v>13</v>
      </c>
      <c r="C64" s="52">
        <v>61</v>
      </c>
      <c r="D64" s="52" t="s">
        <v>18</v>
      </c>
      <c r="E64" s="56" t="s">
        <v>15</v>
      </c>
      <c r="F64" s="74">
        <v>6.1</v>
      </c>
      <c r="G64" s="60">
        <v>6.1778541845745085</v>
      </c>
      <c r="H64" s="56" t="s">
        <v>86</v>
      </c>
      <c r="I64" s="76">
        <v>4</v>
      </c>
      <c r="J64" s="60">
        <f t="shared" si="12"/>
        <v>-7.7854184574508878E-2</v>
      </c>
      <c r="K64" s="79">
        <f t="shared" si="10"/>
        <v>-0.51902789716339259</v>
      </c>
      <c r="M64" s="50" t="s">
        <v>21</v>
      </c>
      <c r="N64" s="51" t="s">
        <v>13</v>
      </c>
      <c r="O64" s="52">
        <v>61</v>
      </c>
      <c r="P64" s="52" t="s">
        <v>18</v>
      </c>
      <c r="Q64" s="56" t="s">
        <v>15</v>
      </c>
      <c r="R64" s="60">
        <f t="shared" si="6"/>
        <v>6.1</v>
      </c>
      <c r="S64" s="60">
        <v>6.2357142856676706</v>
      </c>
      <c r="T64" s="88">
        <v>5.8212815232605193E-2</v>
      </c>
      <c r="U64" s="56" t="s">
        <v>76</v>
      </c>
      <c r="V64" s="87">
        <f t="shared" si="13"/>
        <v>-0.13571428566767096</v>
      </c>
      <c r="W64" s="131">
        <v>-2.3313472321410242</v>
      </c>
    </row>
    <row r="65" spans="1:23" x14ac:dyDescent="0.25">
      <c r="A65" s="50" t="s">
        <v>25</v>
      </c>
      <c r="B65" s="51" t="s">
        <v>13</v>
      </c>
      <c r="C65" s="52">
        <v>62</v>
      </c>
      <c r="D65" s="52" t="s">
        <v>18</v>
      </c>
      <c r="E65" s="56" t="s">
        <v>15</v>
      </c>
      <c r="F65" s="74">
        <v>13.06</v>
      </c>
      <c r="G65" s="60">
        <v>13.241236928029194</v>
      </c>
      <c r="H65" s="56" t="s">
        <v>86</v>
      </c>
      <c r="I65" s="76">
        <v>4</v>
      </c>
      <c r="J65" s="60">
        <f t="shared" si="12"/>
        <v>-0.18123692802919322</v>
      </c>
      <c r="K65" s="79">
        <f t="shared" si="10"/>
        <v>-1.2082461868612882</v>
      </c>
      <c r="M65" s="50" t="s">
        <v>25</v>
      </c>
      <c r="N65" s="51" t="s">
        <v>13</v>
      </c>
      <c r="O65" s="52">
        <v>62</v>
      </c>
      <c r="P65" s="52" t="s">
        <v>18</v>
      </c>
      <c r="Q65" s="56" t="s">
        <v>15</v>
      </c>
      <c r="R65" s="60">
        <f t="shared" si="6"/>
        <v>13.06</v>
      </c>
      <c r="S65" s="60">
        <v>13.251303155006859</v>
      </c>
      <c r="T65" s="88">
        <v>6.6823950150088074E-2</v>
      </c>
      <c r="U65" s="56" t="s">
        <v>76</v>
      </c>
      <c r="V65" s="87">
        <f t="shared" si="13"/>
        <v>-0.19130315500685846</v>
      </c>
      <c r="W65" s="131">
        <v>-2.8627932736270054</v>
      </c>
    </row>
    <row r="66" spans="1:23" x14ac:dyDescent="0.25">
      <c r="A66" s="50" t="s">
        <v>20</v>
      </c>
      <c r="B66" s="51" t="s">
        <v>13</v>
      </c>
      <c r="C66" s="52">
        <v>63</v>
      </c>
      <c r="D66" s="52" t="s">
        <v>18</v>
      </c>
      <c r="E66" s="56" t="s">
        <v>15</v>
      </c>
      <c r="F66" s="74">
        <v>7.09</v>
      </c>
      <c r="G66" s="60">
        <v>7.2285451553874287</v>
      </c>
      <c r="H66" s="56" t="s">
        <v>86</v>
      </c>
      <c r="I66" s="76">
        <v>4</v>
      </c>
      <c r="J66" s="60">
        <f t="shared" si="12"/>
        <v>-0.13854515538742884</v>
      </c>
      <c r="K66" s="79">
        <f t="shared" si="10"/>
        <v>-0.92363436924952569</v>
      </c>
      <c r="M66" s="50" t="s">
        <v>20</v>
      </c>
      <c r="N66" s="51" t="s">
        <v>13</v>
      </c>
      <c r="O66" s="52">
        <v>63</v>
      </c>
      <c r="P66" s="52" t="s">
        <v>18</v>
      </c>
      <c r="Q66" s="56" t="s">
        <v>15</v>
      </c>
      <c r="R66" s="60">
        <f t="shared" si="6"/>
        <v>7.09</v>
      </c>
      <c r="S66" s="60">
        <v>7.2257142857764416</v>
      </c>
      <c r="T66" s="88">
        <v>6.3262287849268448E-2</v>
      </c>
      <c r="U66" s="56" t="s">
        <v>76</v>
      </c>
      <c r="V66" s="87">
        <f t="shared" si="13"/>
        <v>-0.13571428577644173</v>
      </c>
      <c r="W66" s="131">
        <v>-2.1452636379481036</v>
      </c>
    </row>
    <row r="67" spans="1:23" x14ac:dyDescent="0.25">
      <c r="A67" s="50" t="s">
        <v>19</v>
      </c>
      <c r="B67" s="51" t="s">
        <v>13</v>
      </c>
      <c r="C67" s="52">
        <v>64</v>
      </c>
      <c r="D67" s="52" t="s">
        <v>18</v>
      </c>
      <c r="E67" s="56" t="s">
        <v>15</v>
      </c>
      <c r="F67" s="74">
        <v>16.149999999999999</v>
      </c>
      <c r="G67" s="60">
        <v>16.327260146346774</v>
      </c>
      <c r="H67" s="56" t="s">
        <v>86</v>
      </c>
      <c r="I67" s="76">
        <v>4</v>
      </c>
      <c r="J67" s="60">
        <f t="shared" si="12"/>
        <v>-0.17726014634677512</v>
      </c>
      <c r="K67" s="79">
        <f t="shared" si="10"/>
        <v>-1.1817343089785008</v>
      </c>
      <c r="M67" s="50" t="s">
        <v>19</v>
      </c>
      <c r="N67" s="51" t="s">
        <v>13</v>
      </c>
      <c r="O67" s="52">
        <v>64</v>
      </c>
      <c r="P67" s="52" t="s">
        <v>18</v>
      </c>
      <c r="Q67" s="56" t="s">
        <v>15</v>
      </c>
      <c r="R67" s="60">
        <f t="shared" si="6"/>
        <v>16.149999999999999</v>
      </c>
      <c r="S67" s="60">
        <v>16.360262159690187</v>
      </c>
      <c r="T67" s="88">
        <v>7.077006696386122E-2</v>
      </c>
      <c r="U67" s="56" t="s">
        <v>76</v>
      </c>
      <c r="V67" s="87">
        <f t="shared" si="13"/>
        <v>-0.21026215969018835</v>
      </c>
      <c r="W67" s="131">
        <v>-2.9710606293132216</v>
      </c>
    </row>
    <row r="68" spans="1:23" x14ac:dyDescent="0.25">
      <c r="A68" s="50" t="s">
        <v>17</v>
      </c>
      <c r="B68" s="51" t="s">
        <v>13</v>
      </c>
      <c r="C68" s="52">
        <v>65</v>
      </c>
      <c r="D68" s="52" t="s">
        <v>18</v>
      </c>
      <c r="E68" s="56" t="s">
        <v>15</v>
      </c>
      <c r="F68" s="74">
        <v>16.3</v>
      </c>
      <c r="G68" s="60">
        <v>16.465718793246658</v>
      </c>
      <c r="H68" s="56" t="s">
        <v>86</v>
      </c>
      <c r="I68" s="76">
        <v>4</v>
      </c>
      <c r="J68" s="60">
        <f t="shared" si="12"/>
        <v>-0.16571879324665773</v>
      </c>
      <c r="K68" s="79">
        <f t="shared" si="10"/>
        <v>-1.1047919549777183</v>
      </c>
      <c r="M68" s="50" t="s">
        <v>17</v>
      </c>
      <c r="N68" s="51" t="s">
        <v>13</v>
      </c>
      <c r="O68" s="52">
        <v>65</v>
      </c>
      <c r="P68" s="52" t="s">
        <v>18</v>
      </c>
      <c r="Q68" s="56" t="s">
        <v>15</v>
      </c>
      <c r="R68" s="60">
        <f t="shared" si="6"/>
        <v>16.3</v>
      </c>
      <c r="S68" s="60">
        <v>16.504448547262811</v>
      </c>
      <c r="T68" s="88">
        <v>7.5340589457731824E-2</v>
      </c>
      <c r="U68" s="56" t="s">
        <v>76</v>
      </c>
      <c r="V68" s="87">
        <f t="shared" si="13"/>
        <v>-0.20444854726281037</v>
      </c>
      <c r="W68" s="131">
        <v>-2.7136573888569284</v>
      </c>
    </row>
    <row r="69" spans="1:23" x14ac:dyDescent="0.25">
      <c r="A69" s="89" t="s">
        <v>25</v>
      </c>
      <c r="B69" s="90" t="s">
        <v>13</v>
      </c>
      <c r="C69" s="91">
        <v>66</v>
      </c>
      <c r="D69" s="91" t="s">
        <v>14</v>
      </c>
      <c r="E69" s="59" t="s">
        <v>15</v>
      </c>
      <c r="F69" s="59">
        <v>3.49</v>
      </c>
      <c r="G69" s="60">
        <v>3.3430998938967571</v>
      </c>
      <c r="H69" s="60">
        <f t="shared" ref="H69:H70" si="14">0.075*G69</f>
        <v>0.25073249204225678</v>
      </c>
      <c r="I69" s="76">
        <v>4</v>
      </c>
      <c r="J69" s="76">
        <f t="shared" si="11"/>
        <v>4.3941285263843728</v>
      </c>
      <c r="K69" s="79">
        <f t="shared" si="10"/>
        <v>0.58588380351791636</v>
      </c>
      <c r="M69" s="89" t="s">
        <v>25</v>
      </c>
      <c r="N69" s="90" t="s">
        <v>13</v>
      </c>
      <c r="O69" s="91">
        <v>66</v>
      </c>
      <c r="P69" s="91" t="s">
        <v>14</v>
      </c>
      <c r="Q69" s="59" t="s">
        <v>15</v>
      </c>
      <c r="R69" s="60">
        <f t="shared" si="6"/>
        <v>3.49</v>
      </c>
      <c r="S69" s="74">
        <v>3.3860000000000001</v>
      </c>
      <c r="T69" s="88">
        <v>9.8360000000000003E-2</v>
      </c>
      <c r="U69" s="92">
        <v>1</v>
      </c>
      <c r="V69" s="86">
        <v>3</v>
      </c>
      <c r="W69" s="82">
        <v>1.06</v>
      </c>
    </row>
    <row r="70" spans="1:23" ht="15.75" thickBot="1" x14ac:dyDescent="0.3">
      <c r="A70" s="93" t="s">
        <v>20</v>
      </c>
      <c r="B70" s="94" t="s">
        <v>13</v>
      </c>
      <c r="C70" s="95">
        <v>66</v>
      </c>
      <c r="D70" s="95" t="s">
        <v>14</v>
      </c>
      <c r="E70" s="96" t="s">
        <v>15</v>
      </c>
      <c r="F70" s="96">
        <v>3.49</v>
      </c>
      <c r="G70" s="97">
        <v>3.3430998938967562</v>
      </c>
      <c r="H70" s="97">
        <f t="shared" si="14"/>
        <v>0.25073249204225673</v>
      </c>
      <c r="I70" s="98">
        <v>4</v>
      </c>
      <c r="J70" s="98">
        <f t="shared" si="11"/>
        <v>4.3941285263844003</v>
      </c>
      <c r="K70" s="99">
        <f t="shared" si="10"/>
        <v>0.58588380351792002</v>
      </c>
      <c r="M70" s="93" t="s">
        <v>20</v>
      </c>
      <c r="N70" s="94" t="s">
        <v>13</v>
      </c>
      <c r="O70" s="95">
        <v>66</v>
      </c>
      <c r="P70" s="95" t="s">
        <v>14</v>
      </c>
      <c r="Q70" s="96" t="s">
        <v>15</v>
      </c>
      <c r="R70" s="97">
        <f t="shared" si="6"/>
        <v>3.49</v>
      </c>
      <c r="S70" s="100">
        <v>3.3959999999999999</v>
      </c>
      <c r="T70" s="97" t="s">
        <v>135</v>
      </c>
      <c r="U70" s="101">
        <v>1</v>
      </c>
      <c r="V70" s="102">
        <v>3</v>
      </c>
      <c r="W70" s="103">
        <v>0.8</v>
      </c>
    </row>
  </sheetData>
  <sheetProtection algorithmName="SHA-512" hashValue="Wwr1B5EAh4qYKoRRcX9yfGXXOOVkaCnNfyTR3xy0umYfZ23MnMM5+pR017nkALYg351cPY5vuxlgRivSJJts2A==" saltValue="f591KKSeSb8ursGseX6DrQ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80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446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104</v>
      </c>
      <c r="G14" s="67">
        <v>103.73371894409208</v>
      </c>
      <c r="H14" s="67">
        <f>G14*0.04</f>
        <v>4.1493487577636827</v>
      </c>
      <c r="I14" s="65"/>
      <c r="J14" s="68">
        <f>((F14-G14)/G14)*100</f>
        <v>0.25669672177803493</v>
      </c>
      <c r="K14" s="69">
        <f>(F14-G14)/(G14*0.04)</f>
        <v>6.4174180444508733E-2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134.9</v>
      </c>
      <c r="G15" s="67">
        <v>135.5</v>
      </c>
      <c r="H15" s="67">
        <f>1</f>
        <v>1</v>
      </c>
      <c r="I15" s="65"/>
      <c r="J15" s="72">
        <f>F15-G15</f>
        <v>-0.59999999999999432</v>
      </c>
      <c r="K15" s="69">
        <f>(F15-G15)/1</f>
        <v>-0.59999999999999432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5.14</v>
      </c>
      <c r="G16" s="67">
        <v>5.3390016871451005</v>
      </c>
      <c r="H16" s="67">
        <f>((12.5-0.53*G16)/200)*G16</f>
        <v>0.25814951705592243</v>
      </c>
      <c r="I16" s="65"/>
      <c r="J16" s="68">
        <f t="shared" ref="J16:J40" si="0">((F16-G16)/G16)*100</f>
        <v>-3.7273201771830125</v>
      </c>
      <c r="K16" s="69">
        <f>(F16-G16)/((12.5-0.53*G16)/2/100*G16)</f>
        <v>-0.77087762710007879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>
        <v>5.44</v>
      </c>
      <c r="G17" s="67">
        <v>5.2271762666981516</v>
      </c>
      <c r="H17" s="67">
        <f>((12.5-0.53*G17)/200)*G17</f>
        <v>0.25429158160233351</v>
      </c>
      <c r="I17" s="65"/>
      <c r="J17" s="68">
        <f t="shared" si="0"/>
        <v>4.0714856825802634</v>
      </c>
      <c r="K17" s="69">
        <f t="shared" ref="K17:K20" si="1">(F17-G17)/((12.5-0.53*G17)/2/100*G17)</f>
        <v>0.83692795475497495</v>
      </c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/>
      <c r="G18" s="67"/>
      <c r="H18" s="67"/>
      <c r="I18" s="65"/>
      <c r="J18" s="68"/>
      <c r="K18" s="73"/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13.8</v>
      </c>
      <c r="G19" s="67">
        <v>13.89755375501568</v>
      </c>
      <c r="H19" s="67">
        <f>((12.5-0.53*G19)/200)*G19</f>
        <v>0.35677080869857136</v>
      </c>
      <c r="I19" s="65"/>
      <c r="J19" s="68">
        <f t="shared" si="0"/>
        <v>-0.70194911086760314</v>
      </c>
      <c r="K19" s="69">
        <f t="shared" si="1"/>
        <v>-0.27343536140621022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>
        <v>14.1</v>
      </c>
      <c r="G20" s="67">
        <v>13.659900505662396</v>
      </c>
      <c r="H20" s="67">
        <f>((12.5-0.53*G20)/200)*G20</f>
        <v>0.35927264476872089</v>
      </c>
      <c r="I20" s="65"/>
      <c r="J20" s="68">
        <f t="shared" si="0"/>
        <v>3.2218352846360099</v>
      </c>
      <c r="K20" s="69">
        <f t="shared" si="1"/>
        <v>1.2249735702001876</v>
      </c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/>
      <c r="G21" s="67"/>
      <c r="H21" s="67"/>
      <c r="I21" s="65"/>
      <c r="J21" s="68"/>
      <c r="K21" s="73"/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>
        <v>9.24</v>
      </c>
      <c r="G22" s="67">
        <v>9.1247028202011933</v>
      </c>
      <c r="H22" s="67">
        <f>G22*0.075</f>
        <v>0.68435271151508947</v>
      </c>
      <c r="I22" s="65"/>
      <c r="J22" s="68">
        <f t="shared" si="0"/>
        <v>1.2635718890871748</v>
      </c>
      <c r="K22" s="69">
        <f>(F22-G22)/(G22*0.075)</f>
        <v>0.16847625187828999</v>
      </c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>
        <v>5.77</v>
      </c>
      <c r="G23" s="74">
        <v>5.7349543319180594</v>
      </c>
      <c r="H23" s="60">
        <f t="shared" ref="H23:H25" si="2">G23*0.075</f>
        <v>0.43012157489385444</v>
      </c>
      <c r="I23" s="56"/>
      <c r="J23" s="75">
        <f t="shared" si="0"/>
        <v>0.61108887802109424</v>
      </c>
      <c r="K23" s="69">
        <f>(F23-G23)/(G23*0.075)</f>
        <v>8.1478517069479228E-2</v>
      </c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>
        <v>12.42</v>
      </c>
      <c r="G24" s="74">
        <v>12.359127261681607</v>
      </c>
      <c r="H24" s="60">
        <f t="shared" si="2"/>
        <v>0.92693454462612046</v>
      </c>
      <c r="I24" s="76"/>
      <c r="J24" s="75">
        <f t="shared" si="0"/>
        <v>0.49253266051498235</v>
      </c>
      <c r="K24" s="69">
        <f t="shared" ref="K24:K25" si="3">(F24-G24)/(G24*0.075)</f>
        <v>6.5671021401997653E-2</v>
      </c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>
        <v>19.829999999999998</v>
      </c>
      <c r="G25" s="74">
        <v>19.199771667333284</v>
      </c>
      <c r="H25" s="60">
        <f t="shared" si="2"/>
        <v>1.4399828750499963</v>
      </c>
      <c r="I25" s="76"/>
      <c r="J25" s="75">
        <f t="shared" si="0"/>
        <v>3.2824782689420844</v>
      </c>
      <c r="K25" s="69">
        <f t="shared" si="3"/>
        <v>0.43766376919227795</v>
      </c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 t="s">
        <v>84</v>
      </c>
      <c r="G26" s="60">
        <v>0</v>
      </c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 t="s">
        <v>84</v>
      </c>
      <c r="G27" s="60">
        <v>0</v>
      </c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52</v>
      </c>
      <c r="B28" s="51" t="s">
        <v>44</v>
      </c>
      <c r="C28" s="52">
        <v>10</v>
      </c>
      <c r="D28" s="52" t="s">
        <v>45</v>
      </c>
      <c r="E28" s="56" t="s">
        <v>46</v>
      </c>
      <c r="F28" s="74">
        <v>5.85</v>
      </c>
      <c r="G28" s="74">
        <v>5.7950062097391912</v>
      </c>
      <c r="H28" s="60">
        <f t="shared" ref="H28:H30" si="4">G28*0.075</f>
        <v>0.43462546573043931</v>
      </c>
      <c r="I28" s="56"/>
      <c r="J28" s="75">
        <f t="shared" ref="J28:J30" si="5">((F28-G28)/G28)*100</f>
        <v>0.94898587284315361</v>
      </c>
      <c r="K28" s="69">
        <f>(F28-G28)/(G28*0.075)</f>
        <v>0.1265314497124205</v>
      </c>
      <c r="L28" s="70"/>
      <c r="M28" s="50" t="s">
        <v>52</v>
      </c>
      <c r="N28" s="58" t="s">
        <v>44</v>
      </c>
      <c r="O28" s="56">
        <v>10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51</v>
      </c>
      <c r="B29" s="51" t="s">
        <v>44</v>
      </c>
      <c r="C29" s="52">
        <v>11</v>
      </c>
      <c r="D29" s="52" t="s">
        <v>45</v>
      </c>
      <c r="E29" s="56" t="s">
        <v>46</v>
      </c>
      <c r="F29" s="74">
        <v>12.41</v>
      </c>
      <c r="G29" s="74">
        <v>12.359127261681607</v>
      </c>
      <c r="H29" s="60">
        <f t="shared" si="4"/>
        <v>0.92693454462612046</v>
      </c>
      <c r="I29" s="76"/>
      <c r="J29" s="75">
        <f t="shared" si="5"/>
        <v>0.41162079846948085</v>
      </c>
      <c r="K29" s="69">
        <f t="shared" ref="K29:K30" si="6">(F29-G29)/(G29*0.075)</f>
        <v>5.4882773129264123E-2</v>
      </c>
      <c r="L29" s="70"/>
      <c r="M29" s="50" t="s">
        <v>51</v>
      </c>
      <c r="N29" s="58" t="s">
        <v>44</v>
      </c>
      <c r="O29" s="56">
        <v>11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50</v>
      </c>
      <c r="B30" s="51" t="s">
        <v>44</v>
      </c>
      <c r="C30" s="52">
        <v>12</v>
      </c>
      <c r="D30" s="52" t="s">
        <v>45</v>
      </c>
      <c r="E30" s="56" t="s">
        <v>46</v>
      </c>
      <c r="F30" s="74">
        <v>20.170000000000002</v>
      </c>
      <c r="G30" s="74">
        <v>19.257299073078098</v>
      </c>
      <c r="H30" s="60">
        <f t="shared" si="4"/>
        <v>1.4442974304808573</v>
      </c>
      <c r="I30" s="76"/>
      <c r="J30" s="75">
        <f t="shared" si="5"/>
        <v>4.7395064253733743</v>
      </c>
      <c r="K30" s="69">
        <f t="shared" si="6"/>
        <v>0.63193419004978324</v>
      </c>
      <c r="M30" s="50" t="s">
        <v>50</v>
      </c>
      <c r="N30" s="58" t="s">
        <v>44</v>
      </c>
      <c r="O30" s="56">
        <v>12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72</v>
      </c>
      <c r="B31" s="51" t="s">
        <v>44</v>
      </c>
      <c r="C31" s="52">
        <v>13</v>
      </c>
      <c r="D31" s="52" t="s">
        <v>45</v>
      </c>
      <c r="E31" s="56" t="s">
        <v>46</v>
      </c>
      <c r="F31" s="74" t="s">
        <v>84</v>
      </c>
      <c r="G31" s="60">
        <v>0</v>
      </c>
      <c r="H31" s="60"/>
      <c r="I31" s="76"/>
      <c r="J31" s="75"/>
      <c r="K31" s="69"/>
      <c r="M31" s="50" t="s">
        <v>72</v>
      </c>
      <c r="N31" s="58" t="s">
        <v>44</v>
      </c>
      <c r="O31" s="56">
        <v>13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x14ac:dyDescent="0.25">
      <c r="A32" s="50" t="s">
        <v>73</v>
      </c>
      <c r="B32" s="51" t="s">
        <v>44</v>
      </c>
      <c r="C32" s="52">
        <v>14</v>
      </c>
      <c r="D32" s="52" t="s">
        <v>45</v>
      </c>
      <c r="E32" s="56" t="s">
        <v>46</v>
      </c>
      <c r="F32" s="74" t="s">
        <v>84</v>
      </c>
      <c r="G32" s="60">
        <v>0</v>
      </c>
      <c r="H32" s="60"/>
      <c r="I32" s="76"/>
      <c r="J32" s="75"/>
      <c r="K32" s="69"/>
      <c r="M32" s="50" t="s">
        <v>73</v>
      </c>
      <c r="N32" s="58" t="s">
        <v>44</v>
      </c>
      <c r="O32" s="56">
        <v>14</v>
      </c>
      <c r="P32" s="52" t="s">
        <v>45</v>
      </c>
      <c r="Q32" s="56" t="s">
        <v>46</v>
      </c>
      <c r="R32" s="60"/>
      <c r="S32" s="60"/>
      <c r="T32" s="56"/>
      <c r="U32" s="56"/>
      <c r="V32" s="75"/>
      <c r="W32" s="61"/>
    </row>
    <row r="33" spans="1:23" x14ac:dyDescent="0.25">
      <c r="A33" s="50" t="s">
        <v>49</v>
      </c>
      <c r="B33" s="51" t="s">
        <v>44</v>
      </c>
      <c r="C33" s="52">
        <v>20</v>
      </c>
      <c r="D33" s="52" t="s">
        <v>45</v>
      </c>
      <c r="E33" s="56" t="s">
        <v>46</v>
      </c>
      <c r="F33" s="74">
        <v>87.47</v>
      </c>
      <c r="G33" s="60">
        <v>87.42275970081586</v>
      </c>
      <c r="H33" s="60">
        <f>G33*0.05</f>
        <v>4.371137985040793</v>
      </c>
      <c r="I33" s="76"/>
      <c r="J33" s="75">
        <f t="shared" ref="J33:J35" si="7">((F33-G33)/G33)*100</f>
        <v>5.4036613973075402E-2</v>
      </c>
      <c r="K33" s="69">
        <f>(F33-G33)/(G33*0.05)</f>
        <v>1.080732279461508E-2</v>
      </c>
      <c r="M33" s="50" t="s">
        <v>49</v>
      </c>
      <c r="N33" s="58" t="s">
        <v>44</v>
      </c>
      <c r="O33" s="56">
        <v>20</v>
      </c>
      <c r="P33" s="52" t="s">
        <v>45</v>
      </c>
      <c r="Q33" s="56" t="s">
        <v>46</v>
      </c>
      <c r="R33" s="60"/>
      <c r="S33" s="60"/>
      <c r="T33" s="56"/>
      <c r="U33" s="56"/>
      <c r="V33" s="75"/>
      <c r="W33" s="61"/>
    </row>
    <row r="34" spans="1:23" x14ac:dyDescent="0.25">
      <c r="A34" s="50" t="s">
        <v>48</v>
      </c>
      <c r="B34" s="51" t="s">
        <v>44</v>
      </c>
      <c r="C34" s="52">
        <v>21</v>
      </c>
      <c r="D34" s="52" t="s">
        <v>45</v>
      </c>
      <c r="E34" s="56" t="s">
        <v>46</v>
      </c>
      <c r="F34" s="74">
        <v>113.79</v>
      </c>
      <c r="G34" s="60">
        <v>113.64711898020383</v>
      </c>
      <c r="H34" s="60">
        <f t="shared" ref="H34:H35" si="8">G34*0.05</f>
        <v>5.6823559490101916</v>
      </c>
      <c r="I34" s="76"/>
      <c r="J34" s="75">
        <f t="shared" si="7"/>
        <v>0.12572339807493624</v>
      </c>
      <c r="K34" s="69">
        <f t="shared" ref="K34:K35" si="9">(F34-G34)/(G34*0.05)</f>
        <v>2.5144679614987245E-2</v>
      </c>
      <c r="M34" s="50" t="s">
        <v>48</v>
      </c>
      <c r="N34" s="58" t="s">
        <v>44</v>
      </c>
      <c r="O34" s="56">
        <v>21</v>
      </c>
      <c r="P34" s="52" t="s">
        <v>45</v>
      </c>
      <c r="Q34" s="56" t="s">
        <v>46</v>
      </c>
      <c r="R34" s="60"/>
      <c r="S34" s="60"/>
      <c r="T34" s="56"/>
      <c r="U34" s="56"/>
      <c r="V34" s="75"/>
      <c r="W34" s="61"/>
    </row>
    <row r="35" spans="1:23" x14ac:dyDescent="0.25">
      <c r="A35" s="50" t="s">
        <v>47</v>
      </c>
      <c r="B35" s="51" t="s">
        <v>44</v>
      </c>
      <c r="C35" s="52">
        <v>22</v>
      </c>
      <c r="D35" s="52" t="s">
        <v>45</v>
      </c>
      <c r="E35" s="56" t="s">
        <v>46</v>
      </c>
      <c r="F35" s="74">
        <v>202.35</v>
      </c>
      <c r="G35" s="60">
        <v>201.00087504450963</v>
      </c>
      <c r="H35" s="60">
        <f t="shared" si="8"/>
        <v>10.050043752225482</v>
      </c>
      <c r="I35" s="76"/>
      <c r="J35" s="75">
        <f t="shared" si="7"/>
        <v>0.6712035234630781</v>
      </c>
      <c r="K35" s="69">
        <f t="shared" si="9"/>
        <v>0.13424070469261562</v>
      </c>
      <c r="M35" s="50" t="s">
        <v>47</v>
      </c>
      <c r="N35" s="58" t="s">
        <v>44</v>
      </c>
      <c r="O35" s="56">
        <v>22</v>
      </c>
      <c r="P35" s="52" t="s">
        <v>45</v>
      </c>
      <c r="Q35" s="56" t="s">
        <v>46</v>
      </c>
      <c r="R35" s="60"/>
      <c r="S35" s="60"/>
      <c r="T35" s="56"/>
      <c r="U35" s="56"/>
      <c r="V35" s="75"/>
      <c r="W35" s="61"/>
    </row>
    <row r="36" spans="1:23" x14ac:dyDescent="0.25">
      <c r="A36" s="50" t="s">
        <v>74</v>
      </c>
      <c r="B36" s="51" t="s">
        <v>44</v>
      </c>
      <c r="C36" s="52">
        <v>23</v>
      </c>
      <c r="D36" s="52" t="s">
        <v>45</v>
      </c>
      <c r="E36" s="56" t="s">
        <v>46</v>
      </c>
      <c r="F36" s="74" t="s">
        <v>84</v>
      </c>
      <c r="G36" s="60">
        <v>0</v>
      </c>
      <c r="H36" s="60"/>
      <c r="I36" s="76"/>
      <c r="J36" s="75"/>
      <c r="K36" s="69"/>
      <c r="M36" s="50" t="s">
        <v>74</v>
      </c>
      <c r="N36" s="58" t="s">
        <v>44</v>
      </c>
      <c r="O36" s="56">
        <v>23</v>
      </c>
      <c r="P36" s="52" t="s">
        <v>45</v>
      </c>
      <c r="Q36" s="56" t="s">
        <v>46</v>
      </c>
      <c r="R36" s="60"/>
      <c r="S36" s="60"/>
      <c r="T36" s="56"/>
      <c r="U36" s="56"/>
      <c r="V36" s="75"/>
      <c r="W36" s="61"/>
    </row>
    <row r="37" spans="1:23" x14ac:dyDescent="0.25">
      <c r="A37" s="50" t="s">
        <v>75</v>
      </c>
      <c r="B37" s="51" t="s">
        <v>44</v>
      </c>
      <c r="C37" s="52">
        <v>24</v>
      </c>
      <c r="D37" s="52" t="s">
        <v>45</v>
      </c>
      <c r="E37" s="56" t="s">
        <v>46</v>
      </c>
      <c r="F37" s="74" t="s">
        <v>84</v>
      </c>
      <c r="G37" s="60">
        <v>0</v>
      </c>
      <c r="H37" s="60"/>
      <c r="I37" s="76"/>
      <c r="J37" s="75"/>
      <c r="K37" s="69"/>
      <c r="M37" s="50" t="s">
        <v>75</v>
      </c>
      <c r="N37" s="58" t="s">
        <v>44</v>
      </c>
      <c r="O37" s="56">
        <v>24</v>
      </c>
      <c r="P37" s="52" t="s">
        <v>45</v>
      </c>
      <c r="Q37" s="56" t="s">
        <v>46</v>
      </c>
      <c r="R37" s="60"/>
      <c r="S37" s="60"/>
      <c r="T37" s="56"/>
      <c r="U37" s="56"/>
      <c r="V37" s="75"/>
      <c r="W37" s="61"/>
    </row>
    <row r="38" spans="1:23" x14ac:dyDescent="0.25">
      <c r="A38" s="50" t="s">
        <v>49</v>
      </c>
      <c r="B38" s="51" t="s">
        <v>44</v>
      </c>
      <c r="C38" s="52">
        <v>20</v>
      </c>
      <c r="D38" s="52" t="s">
        <v>45</v>
      </c>
      <c r="E38" s="56" t="s">
        <v>46</v>
      </c>
      <c r="F38" s="74">
        <v>86.67</v>
      </c>
      <c r="G38" s="60">
        <v>86.711207629156107</v>
      </c>
      <c r="H38" s="60">
        <f>G38*0.05</f>
        <v>4.3355603814578059</v>
      </c>
      <c r="I38" s="76"/>
      <c r="J38" s="75">
        <f t="shared" si="0"/>
        <v>-4.7522840798551139E-2</v>
      </c>
      <c r="K38" s="69">
        <f>(F38-G38)/(G38*0.05)</f>
        <v>-9.5045681597102274E-3</v>
      </c>
      <c r="M38" s="50" t="s">
        <v>49</v>
      </c>
      <c r="N38" s="58" t="s">
        <v>44</v>
      </c>
      <c r="O38" s="56">
        <v>20</v>
      </c>
      <c r="P38" s="52" t="s">
        <v>45</v>
      </c>
      <c r="Q38" s="56" t="s">
        <v>46</v>
      </c>
      <c r="R38" s="60"/>
      <c r="S38" s="60"/>
      <c r="T38" s="56"/>
      <c r="U38" s="56"/>
      <c r="V38" s="75"/>
      <c r="W38" s="61"/>
    </row>
    <row r="39" spans="1:23" x14ac:dyDescent="0.25">
      <c r="A39" s="50" t="s">
        <v>48</v>
      </c>
      <c r="B39" s="51" t="s">
        <v>44</v>
      </c>
      <c r="C39" s="52">
        <v>21</v>
      </c>
      <c r="D39" s="52" t="s">
        <v>45</v>
      </c>
      <c r="E39" s="56" t="s">
        <v>46</v>
      </c>
      <c r="F39" s="74">
        <v>113.28</v>
      </c>
      <c r="G39" s="60">
        <v>113.14831666726403</v>
      </c>
      <c r="H39" s="60">
        <f t="shared" ref="H39:H40" si="10">G39*0.05</f>
        <v>5.6574158333632019</v>
      </c>
      <c r="I39" s="76"/>
      <c r="J39" s="75">
        <f t="shared" si="0"/>
        <v>0.11638116819998</v>
      </c>
      <c r="K39" s="69">
        <f t="shared" ref="K39:K40" si="11">(F39-G39)/(G39*0.05)</f>
        <v>2.3276233639995998E-2</v>
      </c>
      <c r="M39" s="50" t="s">
        <v>48</v>
      </c>
      <c r="N39" s="58" t="s">
        <v>44</v>
      </c>
      <c r="O39" s="56">
        <v>21</v>
      </c>
      <c r="P39" s="52" t="s">
        <v>45</v>
      </c>
      <c r="Q39" s="56" t="s">
        <v>46</v>
      </c>
      <c r="R39" s="60"/>
      <c r="S39" s="60"/>
      <c r="T39" s="56"/>
      <c r="U39" s="56"/>
      <c r="V39" s="75"/>
      <c r="W39" s="61"/>
    </row>
    <row r="40" spans="1:23" x14ac:dyDescent="0.25">
      <c r="A40" s="50" t="s">
        <v>47</v>
      </c>
      <c r="B40" s="51" t="s">
        <v>44</v>
      </c>
      <c r="C40" s="52">
        <v>22</v>
      </c>
      <c r="D40" s="52" t="s">
        <v>45</v>
      </c>
      <c r="E40" s="56" t="s">
        <v>46</v>
      </c>
      <c r="F40" s="74">
        <v>201.9</v>
      </c>
      <c r="G40" s="60">
        <v>200.05526669381507</v>
      </c>
      <c r="H40" s="60">
        <f t="shared" si="10"/>
        <v>10.002763334690755</v>
      </c>
      <c r="I40" s="76"/>
      <c r="J40" s="75">
        <f t="shared" si="0"/>
        <v>0.92211184272809088</v>
      </c>
      <c r="K40" s="69">
        <f t="shared" si="11"/>
        <v>0.18442236854561816</v>
      </c>
      <c r="M40" s="50" t="s">
        <v>47</v>
      </c>
      <c r="N40" s="58" t="s">
        <v>44</v>
      </c>
      <c r="O40" s="56">
        <v>22</v>
      </c>
      <c r="P40" s="52" t="s">
        <v>45</v>
      </c>
      <c r="Q40" s="56" t="s">
        <v>46</v>
      </c>
      <c r="R40" s="60"/>
      <c r="S40" s="60"/>
      <c r="T40" s="56"/>
      <c r="U40" s="56"/>
      <c r="V40" s="75"/>
      <c r="W40" s="61"/>
    </row>
    <row r="41" spans="1:23" x14ac:dyDescent="0.25">
      <c r="A41" s="50" t="s">
        <v>74</v>
      </c>
      <c r="B41" s="51" t="s">
        <v>44</v>
      </c>
      <c r="C41" s="52">
        <v>23</v>
      </c>
      <c r="D41" s="52" t="s">
        <v>45</v>
      </c>
      <c r="E41" s="56" t="s">
        <v>46</v>
      </c>
      <c r="F41" s="74" t="s">
        <v>84</v>
      </c>
      <c r="G41" s="60">
        <v>0</v>
      </c>
      <c r="H41" s="60"/>
      <c r="I41" s="76"/>
      <c r="J41" s="75"/>
      <c r="K41" s="69"/>
      <c r="M41" s="50" t="s">
        <v>74</v>
      </c>
      <c r="N41" s="58" t="s">
        <v>44</v>
      </c>
      <c r="O41" s="56">
        <v>23</v>
      </c>
      <c r="P41" s="52" t="s">
        <v>45</v>
      </c>
      <c r="Q41" s="56" t="s">
        <v>46</v>
      </c>
      <c r="R41" s="60"/>
      <c r="S41" s="60"/>
      <c r="T41" s="56"/>
      <c r="U41" s="56"/>
      <c r="V41" s="75"/>
      <c r="W41" s="61"/>
    </row>
    <row r="42" spans="1:23" x14ac:dyDescent="0.25">
      <c r="A42" s="50" t="s">
        <v>75</v>
      </c>
      <c r="B42" s="51" t="s">
        <v>44</v>
      </c>
      <c r="C42" s="52">
        <v>24</v>
      </c>
      <c r="D42" s="52" t="s">
        <v>45</v>
      </c>
      <c r="E42" s="56" t="s">
        <v>46</v>
      </c>
      <c r="F42" s="74" t="s">
        <v>84</v>
      </c>
      <c r="G42" s="60">
        <v>0</v>
      </c>
      <c r="H42" s="60"/>
      <c r="I42" s="76"/>
      <c r="J42" s="75"/>
      <c r="K42" s="69"/>
      <c r="M42" s="50" t="s">
        <v>75</v>
      </c>
      <c r="N42" s="58" t="s">
        <v>44</v>
      </c>
      <c r="O42" s="56">
        <v>24</v>
      </c>
      <c r="P42" s="52" t="s">
        <v>45</v>
      </c>
      <c r="Q42" s="56" t="s">
        <v>46</v>
      </c>
      <c r="R42" s="60"/>
      <c r="S42" s="60"/>
      <c r="T42" s="56"/>
      <c r="U42" s="56"/>
      <c r="V42" s="75"/>
      <c r="W42" s="61"/>
    </row>
    <row r="43" spans="1:23" x14ac:dyDescent="0.25">
      <c r="A43" s="62" t="s">
        <v>43</v>
      </c>
      <c r="B43" s="63" t="s">
        <v>13</v>
      </c>
      <c r="C43" s="64">
        <v>30</v>
      </c>
      <c r="D43" s="64" t="s">
        <v>30</v>
      </c>
      <c r="E43" s="65" t="s">
        <v>31</v>
      </c>
      <c r="F43" s="77">
        <v>48</v>
      </c>
      <c r="G43" s="67">
        <v>46.100202357211316</v>
      </c>
      <c r="H43" s="67">
        <f>0.075*G43</f>
        <v>3.4575151767908485</v>
      </c>
      <c r="I43" s="78">
        <v>4</v>
      </c>
      <c r="J43" s="78">
        <f>((F43-G43)/G43)*100</f>
        <v>4.1210180121725744</v>
      </c>
      <c r="K43" s="79">
        <f>(F43-G43)/H43</f>
        <v>0.54946906828967657</v>
      </c>
      <c r="M43" s="62" t="s">
        <v>43</v>
      </c>
      <c r="N43" s="80" t="s">
        <v>13</v>
      </c>
      <c r="O43" s="65">
        <v>30</v>
      </c>
      <c r="P43" s="64" t="s">
        <v>30</v>
      </c>
      <c r="Q43" s="65" t="s">
        <v>31</v>
      </c>
      <c r="R43" s="66">
        <f t="shared" ref="R43:R80" si="12">F43</f>
        <v>48</v>
      </c>
      <c r="S43" s="67" t="s">
        <v>99</v>
      </c>
      <c r="T43" s="67" t="s">
        <v>100</v>
      </c>
      <c r="U43" s="65" t="s">
        <v>76</v>
      </c>
      <c r="V43" s="78">
        <v>1</v>
      </c>
      <c r="W43" s="82">
        <v>0.28000000000000003</v>
      </c>
    </row>
    <row r="44" spans="1:23" x14ac:dyDescent="0.25">
      <c r="A44" s="62" t="s">
        <v>42</v>
      </c>
      <c r="B44" s="63" t="s">
        <v>13</v>
      </c>
      <c r="C44" s="64">
        <v>31</v>
      </c>
      <c r="D44" s="64" t="s">
        <v>30</v>
      </c>
      <c r="E44" s="65" t="s">
        <v>31</v>
      </c>
      <c r="F44" s="77">
        <v>64.900000000000006</v>
      </c>
      <c r="G44" s="67">
        <v>62.172595793426893</v>
      </c>
      <c r="H44" s="67">
        <f t="shared" ref="H44:H69" si="13">0.075*G44</f>
        <v>4.6629446845070168</v>
      </c>
      <c r="I44" s="78">
        <v>4</v>
      </c>
      <c r="J44" s="78">
        <f t="shared" ref="J44:J45" si="14">((F44-G44)/G44)*100</f>
        <v>4.3868269802263322</v>
      </c>
      <c r="K44" s="79">
        <f t="shared" ref="K44:K45" si="15">(F44-G44)/H44</f>
        <v>0.58491026403017754</v>
      </c>
      <c r="M44" s="62" t="s">
        <v>42</v>
      </c>
      <c r="N44" s="80" t="s">
        <v>13</v>
      </c>
      <c r="O44" s="65">
        <v>31</v>
      </c>
      <c r="P44" s="64" t="s">
        <v>30</v>
      </c>
      <c r="Q44" s="65" t="s">
        <v>31</v>
      </c>
      <c r="R44" s="66">
        <f t="shared" si="12"/>
        <v>64.900000000000006</v>
      </c>
      <c r="S44" s="67" t="s">
        <v>101</v>
      </c>
      <c r="T44" s="67" t="s">
        <v>102</v>
      </c>
      <c r="U44" s="65" t="s">
        <v>76</v>
      </c>
      <c r="V44" s="83">
        <v>2</v>
      </c>
      <c r="W44" s="82">
        <v>0.81</v>
      </c>
    </row>
    <row r="45" spans="1:23" x14ac:dyDescent="0.25">
      <c r="A45" s="62" t="s">
        <v>41</v>
      </c>
      <c r="B45" s="63" t="s">
        <v>13</v>
      </c>
      <c r="C45" s="64">
        <v>32</v>
      </c>
      <c r="D45" s="64" t="s">
        <v>30</v>
      </c>
      <c r="E45" s="65" t="s">
        <v>31</v>
      </c>
      <c r="F45" s="84">
        <v>89.2</v>
      </c>
      <c r="G45" s="67">
        <v>84.056310582884961</v>
      </c>
      <c r="H45" s="67">
        <f t="shared" si="13"/>
        <v>6.3042232937163716</v>
      </c>
      <c r="I45" s="78">
        <v>4</v>
      </c>
      <c r="J45" s="78">
        <f t="shared" si="14"/>
        <v>6.1193375981486016</v>
      </c>
      <c r="K45" s="79">
        <f t="shared" si="15"/>
        <v>0.81591167975314693</v>
      </c>
      <c r="M45" s="62" t="s">
        <v>41</v>
      </c>
      <c r="N45" s="80" t="s">
        <v>13</v>
      </c>
      <c r="O45" s="65">
        <v>32</v>
      </c>
      <c r="P45" s="64" t="s">
        <v>30</v>
      </c>
      <c r="Q45" s="65" t="s">
        <v>31</v>
      </c>
      <c r="R45" s="66">
        <f t="shared" si="12"/>
        <v>89.2</v>
      </c>
      <c r="S45" s="67" t="s">
        <v>103</v>
      </c>
      <c r="T45" s="67" t="s">
        <v>104</v>
      </c>
      <c r="U45" s="65" t="s">
        <v>76</v>
      </c>
      <c r="V45" s="83">
        <v>3</v>
      </c>
      <c r="W45" s="82">
        <v>1.08</v>
      </c>
    </row>
    <row r="46" spans="1:23" x14ac:dyDescent="0.25">
      <c r="A46" s="62" t="s">
        <v>40</v>
      </c>
      <c r="B46" s="63" t="s">
        <v>13</v>
      </c>
      <c r="C46" s="64">
        <v>33</v>
      </c>
      <c r="D46" s="64" t="s">
        <v>30</v>
      </c>
      <c r="E46" s="65" t="s">
        <v>31</v>
      </c>
      <c r="F46" s="77">
        <v>6.49</v>
      </c>
      <c r="G46" s="67">
        <v>9.590381658567896</v>
      </c>
      <c r="H46" s="67">
        <f t="shared" si="13"/>
        <v>0.71927862439259216</v>
      </c>
      <c r="I46" s="78"/>
      <c r="J46" s="78"/>
      <c r="K46" s="73"/>
      <c r="M46" s="62" t="s">
        <v>40</v>
      </c>
      <c r="N46" s="80" t="s">
        <v>13</v>
      </c>
      <c r="O46" s="65">
        <v>33</v>
      </c>
      <c r="P46" s="64" t="s">
        <v>30</v>
      </c>
      <c r="Q46" s="65" t="s">
        <v>31</v>
      </c>
      <c r="R46" s="66">
        <f t="shared" si="12"/>
        <v>6.49</v>
      </c>
      <c r="S46" s="67"/>
      <c r="T46" s="67"/>
      <c r="U46" s="65" t="s">
        <v>76</v>
      </c>
      <c r="V46" s="78"/>
      <c r="W46" s="73"/>
    </row>
    <row r="47" spans="1:23" x14ac:dyDescent="0.25">
      <c r="A47" s="62" t="s">
        <v>39</v>
      </c>
      <c r="B47" s="63" t="s">
        <v>13</v>
      </c>
      <c r="C47" s="64">
        <v>34</v>
      </c>
      <c r="D47" s="64" t="s">
        <v>30</v>
      </c>
      <c r="E47" s="65" t="s">
        <v>31</v>
      </c>
      <c r="F47" s="77">
        <v>8.06</v>
      </c>
      <c r="G47" s="67">
        <v>8.3993315730561271</v>
      </c>
      <c r="H47" s="67">
        <f t="shared" si="13"/>
        <v>0.62994986797920949</v>
      </c>
      <c r="I47" s="78"/>
      <c r="J47" s="78"/>
      <c r="K47" s="73"/>
      <c r="M47" s="62" t="s">
        <v>39</v>
      </c>
      <c r="N47" s="80" t="s">
        <v>13</v>
      </c>
      <c r="O47" s="65">
        <v>34</v>
      </c>
      <c r="P47" s="64" t="s">
        <v>30</v>
      </c>
      <c r="Q47" s="65" t="s">
        <v>31</v>
      </c>
      <c r="R47" s="66">
        <f t="shared" si="12"/>
        <v>8.06</v>
      </c>
      <c r="S47" s="67"/>
      <c r="T47" s="67"/>
      <c r="U47" s="65" t="s">
        <v>76</v>
      </c>
      <c r="V47" s="78"/>
      <c r="W47" s="73"/>
    </row>
    <row r="48" spans="1:23" x14ac:dyDescent="0.25">
      <c r="A48" s="62" t="s">
        <v>38</v>
      </c>
      <c r="B48" s="63" t="s">
        <v>13</v>
      </c>
      <c r="C48" s="64">
        <v>35</v>
      </c>
      <c r="D48" s="64" t="s">
        <v>30</v>
      </c>
      <c r="E48" s="65" t="s">
        <v>31</v>
      </c>
      <c r="F48" s="77">
        <v>8.76</v>
      </c>
      <c r="G48" s="67">
        <v>11.646206484472922</v>
      </c>
      <c r="H48" s="67">
        <f t="shared" si="13"/>
        <v>0.87346548633546905</v>
      </c>
      <c r="I48" s="78"/>
      <c r="J48" s="78"/>
      <c r="K48" s="73"/>
      <c r="M48" s="62" t="s">
        <v>38</v>
      </c>
      <c r="N48" s="80" t="s">
        <v>13</v>
      </c>
      <c r="O48" s="65">
        <v>35</v>
      </c>
      <c r="P48" s="64" t="s">
        <v>30</v>
      </c>
      <c r="Q48" s="65" t="s">
        <v>31</v>
      </c>
      <c r="R48" s="66">
        <f t="shared" si="12"/>
        <v>8.76</v>
      </c>
      <c r="S48" s="67"/>
      <c r="T48" s="67"/>
      <c r="U48" s="65" t="s">
        <v>76</v>
      </c>
      <c r="V48" s="78"/>
      <c r="W48" s="73"/>
    </row>
    <row r="49" spans="1:23" x14ac:dyDescent="0.25">
      <c r="A49" s="62" t="s">
        <v>37</v>
      </c>
      <c r="B49" s="63" t="s">
        <v>13</v>
      </c>
      <c r="C49" s="64">
        <v>36</v>
      </c>
      <c r="D49" s="64" t="s">
        <v>30</v>
      </c>
      <c r="E49" s="65" t="s">
        <v>31</v>
      </c>
      <c r="F49" s="77">
        <v>25.1</v>
      </c>
      <c r="G49" s="67">
        <v>34.990773073570018</v>
      </c>
      <c r="H49" s="67">
        <f t="shared" si="13"/>
        <v>2.6243079805177514</v>
      </c>
      <c r="I49" s="78"/>
      <c r="J49" s="78"/>
      <c r="K49" s="73"/>
      <c r="M49" s="62" t="s">
        <v>37</v>
      </c>
      <c r="N49" s="80" t="s">
        <v>13</v>
      </c>
      <c r="O49" s="65">
        <v>36</v>
      </c>
      <c r="P49" s="64" t="s">
        <v>30</v>
      </c>
      <c r="Q49" s="65" t="s">
        <v>31</v>
      </c>
      <c r="R49" s="66">
        <f t="shared" si="12"/>
        <v>25.1</v>
      </c>
      <c r="S49" s="67"/>
      <c r="T49" s="67"/>
      <c r="U49" s="65" t="s">
        <v>76</v>
      </c>
      <c r="V49" s="78"/>
      <c r="W49" s="73"/>
    </row>
    <row r="50" spans="1:23" x14ac:dyDescent="0.25">
      <c r="A50" s="62" t="s">
        <v>36</v>
      </c>
      <c r="B50" s="63" t="s">
        <v>13</v>
      </c>
      <c r="C50" s="64">
        <v>37</v>
      </c>
      <c r="D50" s="64" t="s">
        <v>30</v>
      </c>
      <c r="E50" s="65" t="s">
        <v>31</v>
      </c>
      <c r="F50" s="77">
        <v>30.7</v>
      </c>
      <c r="G50" s="67">
        <v>45.177729379363036</v>
      </c>
      <c r="H50" s="67">
        <f t="shared" si="13"/>
        <v>3.3883297034522277</v>
      </c>
      <c r="I50" s="78"/>
      <c r="J50" s="78"/>
      <c r="K50" s="73"/>
      <c r="M50" s="62" t="s">
        <v>36</v>
      </c>
      <c r="N50" s="80" t="s">
        <v>13</v>
      </c>
      <c r="O50" s="65">
        <v>37</v>
      </c>
      <c r="P50" s="64" t="s">
        <v>30</v>
      </c>
      <c r="Q50" s="65" t="s">
        <v>31</v>
      </c>
      <c r="R50" s="66">
        <f t="shared" si="12"/>
        <v>30.7</v>
      </c>
      <c r="S50" s="67"/>
      <c r="T50" s="67"/>
      <c r="U50" s="65" t="s">
        <v>76</v>
      </c>
      <c r="V50" s="78"/>
      <c r="W50" s="73"/>
    </row>
    <row r="51" spans="1:23" x14ac:dyDescent="0.25">
      <c r="A51" s="62" t="s">
        <v>35</v>
      </c>
      <c r="B51" s="63" t="s">
        <v>13</v>
      </c>
      <c r="C51" s="64">
        <v>38</v>
      </c>
      <c r="D51" s="64" t="s">
        <v>30</v>
      </c>
      <c r="E51" s="65" t="s">
        <v>31</v>
      </c>
      <c r="F51" s="77">
        <v>37.5</v>
      </c>
      <c r="G51" s="67">
        <v>54.619157428201852</v>
      </c>
      <c r="H51" s="67">
        <f t="shared" si="13"/>
        <v>4.0964368071151389</v>
      </c>
      <c r="I51" s="78"/>
      <c r="J51" s="78"/>
      <c r="K51" s="73"/>
      <c r="M51" s="62" t="s">
        <v>35</v>
      </c>
      <c r="N51" s="80" t="s">
        <v>13</v>
      </c>
      <c r="O51" s="65">
        <v>38</v>
      </c>
      <c r="P51" s="64" t="s">
        <v>30</v>
      </c>
      <c r="Q51" s="65" t="s">
        <v>31</v>
      </c>
      <c r="R51" s="66">
        <f t="shared" si="12"/>
        <v>37.5</v>
      </c>
      <c r="S51" s="67"/>
      <c r="T51" s="67"/>
      <c r="U51" s="65" t="s">
        <v>76</v>
      </c>
      <c r="V51" s="78"/>
      <c r="W51" s="73"/>
    </row>
    <row r="52" spans="1:23" x14ac:dyDescent="0.25">
      <c r="A52" s="62" t="s">
        <v>34</v>
      </c>
      <c r="B52" s="63" t="s">
        <v>13</v>
      </c>
      <c r="C52" s="64">
        <v>39</v>
      </c>
      <c r="D52" s="64" t="s">
        <v>30</v>
      </c>
      <c r="E52" s="65" t="s">
        <v>31</v>
      </c>
      <c r="F52" s="77">
        <v>123</v>
      </c>
      <c r="G52" s="67">
        <v>124.39464245682623</v>
      </c>
      <c r="H52" s="67">
        <f t="shared" si="13"/>
        <v>9.3295981842619664</v>
      </c>
      <c r="I52" s="78"/>
      <c r="J52" s="78"/>
      <c r="K52" s="73"/>
      <c r="M52" s="62" t="s">
        <v>34</v>
      </c>
      <c r="N52" s="80" t="s">
        <v>13</v>
      </c>
      <c r="O52" s="65">
        <v>39</v>
      </c>
      <c r="P52" s="64" t="s">
        <v>30</v>
      </c>
      <c r="Q52" s="65" t="s">
        <v>31</v>
      </c>
      <c r="R52" s="66">
        <f t="shared" si="12"/>
        <v>123</v>
      </c>
      <c r="S52" s="67"/>
      <c r="T52" s="67"/>
      <c r="U52" s="65" t="s">
        <v>76</v>
      </c>
      <c r="V52" s="78"/>
      <c r="W52" s="73"/>
    </row>
    <row r="53" spans="1:23" x14ac:dyDescent="0.25">
      <c r="A53" s="62" t="s">
        <v>33</v>
      </c>
      <c r="B53" s="63" t="s">
        <v>13</v>
      </c>
      <c r="C53" s="64">
        <v>40</v>
      </c>
      <c r="D53" s="64" t="s">
        <v>30</v>
      </c>
      <c r="E53" s="65" t="s">
        <v>31</v>
      </c>
      <c r="F53" s="77">
        <v>105</v>
      </c>
      <c r="G53" s="67">
        <v>108.24893491526376</v>
      </c>
      <c r="H53" s="67">
        <f t="shared" si="13"/>
        <v>8.1186701186447809</v>
      </c>
      <c r="I53" s="78"/>
      <c r="J53" s="78"/>
      <c r="K53" s="73"/>
      <c r="M53" s="62" t="s">
        <v>33</v>
      </c>
      <c r="N53" s="80" t="s">
        <v>13</v>
      </c>
      <c r="O53" s="65">
        <v>40</v>
      </c>
      <c r="P53" s="64" t="s">
        <v>30</v>
      </c>
      <c r="Q53" s="65" t="s">
        <v>31</v>
      </c>
      <c r="R53" s="66">
        <f t="shared" si="12"/>
        <v>105</v>
      </c>
      <c r="S53" s="67"/>
      <c r="T53" s="67"/>
      <c r="U53" s="65" t="s">
        <v>76</v>
      </c>
      <c r="V53" s="78"/>
      <c r="W53" s="73"/>
    </row>
    <row r="54" spans="1:23" x14ac:dyDescent="0.25">
      <c r="A54" s="62" t="s">
        <v>32</v>
      </c>
      <c r="B54" s="63" t="s">
        <v>13</v>
      </c>
      <c r="C54" s="64">
        <v>41</v>
      </c>
      <c r="D54" s="64" t="s">
        <v>30</v>
      </c>
      <c r="E54" s="65" t="s">
        <v>31</v>
      </c>
      <c r="F54" s="77">
        <v>79.2</v>
      </c>
      <c r="G54" s="67">
        <v>86.05651691781199</v>
      </c>
      <c r="H54" s="67">
        <f t="shared" si="13"/>
        <v>6.4542387688358991</v>
      </c>
      <c r="I54" s="78"/>
      <c r="J54" s="78"/>
      <c r="K54" s="73"/>
      <c r="M54" s="62" t="s">
        <v>32</v>
      </c>
      <c r="N54" s="80" t="s">
        <v>13</v>
      </c>
      <c r="O54" s="65">
        <v>41</v>
      </c>
      <c r="P54" s="64" t="s">
        <v>30</v>
      </c>
      <c r="Q54" s="65" t="s">
        <v>31</v>
      </c>
      <c r="R54" s="66">
        <f t="shared" si="12"/>
        <v>79.2</v>
      </c>
      <c r="S54" s="67"/>
      <c r="T54" s="67"/>
      <c r="U54" s="65" t="s">
        <v>76</v>
      </c>
      <c r="V54" s="78"/>
      <c r="W54" s="73"/>
    </row>
    <row r="55" spans="1:23" x14ac:dyDescent="0.25">
      <c r="A55" s="62" t="s">
        <v>29</v>
      </c>
      <c r="B55" s="63" t="s">
        <v>13</v>
      </c>
      <c r="C55" s="64">
        <v>42</v>
      </c>
      <c r="D55" s="64" t="s">
        <v>30</v>
      </c>
      <c r="E55" s="65" t="s">
        <v>31</v>
      </c>
      <c r="F55" s="77">
        <v>48.1</v>
      </c>
      <c r="G55" s="67">
        <v>46.100202357211316</v>
      </c>
      <c r="H55" s="67">
        <f t="shared" si="13"/>
        <v>3.4575151767908485</v>
      </c>
      <c r="I55" s="78">
        <v>4</v>
      </c>
      <c r="J55" s="78">
        <f>((F55-G55)/G55)*100</f>
        <v>4.3379367996979372</v>
      </c>
      <c r="K55" s="79">
        <f>(F55-G55)/H55</f>
        <v>0.57839157329305824</v>
      </c>
      <c r="M55" s="62" t="s">
        <v>29</v>
      </c>
      <c r="N55" s="80" t="s">
        <v>13</v>
      </c>
      <c r="O55" s="65">
        <v>42</v>
      </c>
      <c r="P55" s="64" t="s">
        <v>30</v>
      </c>
      <c r="Q55" s="65" t="s">
        <v>31</v>
      </c>
      <c r="R55" s="66">
        <f t="shared" si="12"/>
        <v>48.1</v>
      </c>
      <c r="S55" s="67" t="s">
        <v>105</v>
      </c>
      <c r="T55" s="67" t="s">
        <v>106</v>
      </c>
      <c r="U55" s="65" t="s">
        <v>76</v>
      </c>
      <c r="V55" s="78">
        <v>1</v>
      </c>
      <c r="W55" s="82">
        <v>0.18</v>
      </c>
    </row>
    <row r="56" spans="1:23" x14ac:dyDescent="0.25">
      <c r="A56" s="50" t="s">
        <v>25</v>
      </c>
      <c r="B56" s="51" t="s">
        <v>13</v>
      </c>
      <c r="C56" s="52">
        <v>43</v>
      </c>
      <c r="D56" s="52" t="s">
        <v>28</v>
      </c>
      <c r="E56" s="56" t="s">
        <v>24</v>
      </c>
      <c r="F56" s="59">
        <v>67.8</v>
      </c>
      <c r="G56" s="60">
        <v>66.517045716658217</v>
      </c>
      <c r="H56" s="60">
        <f t="shared" si="13"/>
        <v>4.9887784287493657</v>
      </c>
      <c r="I56" s="76">
        <v>4</v>
      </c>
      <c r="J56" s="76">
        <f>((F56-G56)/G56)*100</f>
        <v>1.9287601689449108</v>
      </c>
      <c r="K56" s="79">
        <f t="shared" ref="K56:K80" si="16">(F56-G56)/H56</f>
        <v>0.25716802252598808</v>
      </c>
      <c r="M56" s="50" t="s">
        <v>25</v>
      </c>
      <c r="N56" s="51" t="s">
        <v>13</v>
      </c>
      <c r="O56" s="52">
        <v>43</v>
      </c>
      <c r="P56" s="52" t="s">
        <v>28</v>
      </c>
      <c r="Q56" s="56" t="s">
        <v>24</v>
      </c>
      <c r="R56" s="60">
        <f t="shared" si="12"/>
        <v>67.8</v>
      </c>
      <c r="S56" s="60" t="s">
        <v>107</v>
      </c>
      <c r="T56" s="60" t="s">
        <v>108</v>
      </c>
      <c r="U56" s="56" t="s">
        <v>76</v>
      </c>
      <c r="V56" s="86">
        <v>2</v>
      </c>
      <c r="W56" s="82">
        <v>0.47</v>
      </c>
    </row>
    <row r="57" spans="1:23" x14ac:dyDescent="0.25">
      <c r="A57" s="50" t="s">
        <v>20</v>
      </c>
      <c r="B57" s="51" t="s">
        <v>13</v>
      </c>
      <c r="C57" s="52">
        <v>44</v>
      </c>
      <c r="D57" s="52" t="s">
        <v>28</v>
      </c>
      <c r="E57" s="56" t="s">
        <v>24</v>
      </c>
      <c r="F57" s="59">
        <v>67.5</v>
      </c>
      <c r="G57" s="60">
        <v>66.517045716658203</v>
      </c>
      <c r="H57" s="60">
        <f t="shared" si="13"/>
        <v>4.9887784287493648</v>
      </c>
      <c r="I57" s="76">
        <v>4</v>
      </c>
      <c r="J57" s="76">
        <f t="shared" ref="J57:J80" si="17">((F57-G57)/G57)*100</f>
        <v>1.4777479558080122</v>
      </c>
      <c r="K57" s="79">
        <f t="shared" si="16"/>
        <v>0.19703306077440164</v>
      </c>
      <c r="M57" s="50" t="s">
        <v>20</v>
      </c>
      <c r="N57" s="51" t="s">
        <v>13</v>
      </c>
      <c r="O57" s="52">
        <v>44</v>
      </c>
      <c r="P57" s="52" t="s">
        <v>28</v>
      </c>
      <c r="Q57" s="56" t="s">
        <v>24</v>
      </c>
      <c r="R57" s="60">
        <f t="shared" si="12"/>
        <v>67.5</v>
      </c>
      <c r="S57" s="60" t="s">
        <v>109</v>
      </c>
      <c r="T57" s="60" t="s">
        <v>110</v>
      </c>
      <c r="U57" s="56" t="s">
        <v>76</v>
      </c>
      <c r="V57" s="86">
        <v>1</v>
      </c>
      <c r="W57" s="82">
        <v>0.31</v>
      </c>
    </row>
    <row r="58" spans="1:23" x14ac:dyDescent="0.25">
      <c r="A58" s="50" t="s">
        <v>17</v>
      </c>
      <c r="B58" s="51" t="s">
        <v>13</v>
      </c>
      <c r="C58" s="52">
        <v>45</v>
      </c>
      <c r="D58" s="52" t="s">
        <v>28</v>
      </c>
      <c r="E58" s="56" t="s">
        <v>24</v>
      </c>
      <c r="F58" s="59">
        <v>112</v>
      </c>
      <c r="G58" s="60">
        <v>107.47995764051167</v>
      </c>
      <c r="H58" s="60">
        <f t="shared" si="13"/>
        <v>8.0609968230383746</v>
      </c>
      <c r="I58" s="76">
        <v>4</v>
      </c>
      <c r="J58" s="76">
        <f t="shared" si="17"/>
        <v>4.2054746379846177</v>
      </c>
      <c r="K58" s="79">
        <f t="shared" si="16"/>
        <v>0.56072995173128248</v>
      </c>
      <c r="M58" s="50" t="s">
        <v>17</v>
      </c>
      <c r="N58" s="51" t="s">
        <v>13</v>
      </c>
      <c r="O58" s="52">
        <v>45</v>
      </c>
      <c r="P58" s="52" t="s">
        <v>28</v>
      </c>
      <c r="Q58" s="56" t="s">
        <v>24</v>
      </c>
      <c r="R58" s="60">
        <f t="shared" si="12"/>
        <v>112</v>
      </c>
      <c r="S58" s="60" t="s">
        <v>111</v>
      </c>
      <c r="T58" s="60" t="s">
        <v>112</v>
      </c>
      <c r="U58" s="56" t="s">
        <v>76</v>
      </c>
      <c r="V58" s="86">
        <v>3</v>
      </c>
      <c r="W58" s="82">
        <v>1.17</v>
      </c>
    </row>
    <row r="59" spans="1:23" x14ac:dyDescent="0.25">
      <c r="A59" s="50" t="s">
        <v>22</v>
      </c>
      <c r="B59" s="51" t="s">
        <v>13</v>
      </c>
      <c r="C59" s="52">
        <v>46</v>
      </c>
      <c r="D59" s="52" t="s">
        <v>26</v>
      </c>
      <c r="E59" s="56" t="s">
        <v>24</v>
      </c>
      <c r="F59" s="59">
        <v>77.099999999999994</v>
      </c>
      <c r="G59" s="60">
        <v>80.073846799559817</v>
      </c>
      <c r="H59" s="60">
        <f t="shared" si="13"/>
        <v>6.0055385099669865</v>
      </c>
      <c r="I59" s="76">
        <v>4</v>
      </c>
      <c r="J59" s="76">
        <f t="shared" si="17"/>
        <v>-3.7138802722990585</v>
      </c>
      <c r="K59" s="79">
        <f t="shared" si="16"/>
        <v>-0.49518403630654106</v>
      </c>
      <c r="M59" s="50" t="s">
        <v>22</v>
      </c>
      <c r="N59" s="51" t="s">
        <v>13</v>
      </c>
      <c r="O59" s="52">
        <v>46</v>
      </c>
      <c r="P59" s="52" t="s">
        <v>26</v>
      </c>
      <c r="Q59" s="56" t="s">
        <v>24</v>
      </c>
      <c r="R59" s="60">
        <f t="shared" si="12"/>
        <v>77.099999999999994</v>
      </c>
      <c r="S59" s="60" t="s">
        <v>113</v>
      </c>
      <c r="T59" s="60" t="s">
        <v>114</v>
      </c>
      <c r="U59" s="56" t="s">
        <v>76</v>
      </c>
      <c r="V59" s="86">
        <v>0</v>
      </c>
      <c r="W59" s="82">
        <v>-0.02</v>
      </c>
    </row>
    <row r="60" spans="1:23" x14ac:dyDescent="0.25">
      <c r="A60" s="50" t="s">
        <v>16</v>
      </c>
      <c r="B60" s="51" t="s">
        <v>13</v>
      </c>
      <c r="C60" s="52">
        <v>47</v>
      </c>
      <c r="D60" s="52" t="s">
        <v>26</v>
      </c>
      <c r="E60" s="56" t="s">
        <v>24</v>
      </c>
      <c r="F60" s="59">
        <v>66.599999999999994</v>
      </c>
      <c r="G60" s="60">
        <v>68.030851431402255</v>
      </c>
      <c r="H60" s="60">
        <f t="shared" si="13"/>
        <v>5.1023138573551687</v>
      </c>
      <c r="I60" s="76">
        <v>4</v>
      </c>
      <c r="J60" s="76">
        <f t="shared" si="17"/>
        <v>-2.1032390471329538</v>
      </c>
      <c r="K60" s="79">
        <f t="shared" si="16"/>
        <v>-0.28043187295106053</v>
      </c>
      <c r="M60" s="50" t="s">
        <v>16</v>
      </c>
      <c r="N60" s="51" t="s">
        <v>13</v>
      </c>
      <c r="O60" s="52">
        <v>47</v>
      </c>
      <c r="P60" s="52" t="s">
        <v>26</v>
      </c>
      <c r="Q60" s="56" t="s">
        <v>24</v>
      </c>
      <c r="R60" s="60">
        <f t="shared" si="12"/>
        <v>66.599999999999994</v>
      </c>
      <c r="S60" s="60" t="s">
        <v>115</v>
      </c>
      <c r="T60" s="60" t="s">
        <v>116</v>
      </c>
      <c r="U60" s="56" t="s">
        <v>83</v>
      </c>
      <c r="V60" s="86">
        <v>-3</v>
      </c>
      <c r="W60" s="82">
        <v>-0.45</v>
      </c>
    </row>
    <row r="61" spans="1:23" x14ac:dyDescent="0.25">
      <c r="A61" s="50" t="s">
        <v>27</v>
      </c>
      <c r="B61" s="51" t="s">
        <v>13</v>
      </c>
      <c r="C61" s="52">
        <v>48</v>
      </c>
      <c r="D61" s="52" t="s">
        <v>26</v>
      </c>
      <c r="E61" s="56" t="s">
        <v>24</v>
      </c>
      <c r="F61" s="59">
        <v>58.4</v>
      </c>
      <c r="G61" s="60">
        <v>60.124128439580467</v>
      </c>
      <c r="H61" s="60">
        <f t="shared" si="13"/>
        <v>4.5093096329685345</v>
      </c>
      <c r="I61" s="76">
        <v>4</v>
      </c>
      <c r="J61" s="76">
        <f t="shared" si="17"/>
        <v>-2.8676148566761643</v>
      </c>
      <c r="K61" s="79">
        <f t="shared" si="16"/>
        <v>-0.38234864755682196</v>
      </c>
      <c r="M61" s="50" t="s">
        <v>27</v>
      </c>
      <c r="N61" s="51" t="s">
        <v>13</v>
      </c>
      <c r="O61" s="52">
        <v>48</v>
      </c>
      <c r="P61" s="52" t="s">
        <v>26</v>
      </c>
      <c r="Q61" s="56" t="s">
        <v>24</v>
      </c>
      <c r="R61" s="60">
        <f t="shared" si="12"/>
        <v>58.4</v>
      </c>
      <c r="S61" s="60" t="s">
        <v>117</v>
      </c>
      <c r="T61" s="60" t="s">
        <v>118</v>
      </c>
      <c r="U61" s="56" t="s">
        <v>76</v>
      </c>
      <c r="V61" s="86">
        <v>1</v>
      </c>
      <c r="W61" s="82">
        <v>0.1</v>
      </c>
    </row>
    <row r="62" spans="1:23" x14ac:dyDescent="0.25">
      <c r="A62" s="50" t="s">
        <v>25</v>
      </c>
      <c r="B62" s="51" t="s">
        <v>13</v>
      </c>
      <c r="C62" s="52">
        <v>49</v>
      </c>
      <c r="D62" s="52" t="s">
        <v>26</v>
      </c>
      <c r="E62" s="56" t="s">
        <v>24</v>
      </c>
      <c r="F62" s="59">
        <v>84.6</v>
      </c>
      <c r="G62" s="60">
        <v>88.384367958138668</v>
      </c>
      <c r="H62" s="60">
        <f t="shared" si="13"/>
        <v>6.6288275968603996</v>
      </c>
      <c r="I62" s="76">
        <v>4</v>
      </c>
      <c r="J62" s="76">
        <f t="shared" si="17"/>
        <v>-4.28171637764164</v>
      </c>
      <c r="K62" s="79">
        <f t="shared" si="16"/>
        <v>-0.57089551701888541</v>
      </c>
      <c r="M62" s="50" t="s">
        <v>25</v>
      </c>
      <c r="N62" s="51" t="s">
        <v>13</v>
      </c>
      <c r="O62" s="52">
        <v>49</v>
      </c>
      <c r="P62" s="52" t="s">
        <v>26</v>
      </c>
      <c r="Q62" s="56" t="s">
        <v>24</v>
      </c>
      <c r="R62" s="60">
        <f t="shared" si="12"/>
        <v>84.6</v>
      </c>
      <c r="S62" s="60" t="s">
        <v>119</v>
      </c>
      <c r="T62" s="60" t="s">
        <v>120</v>
      </c>
      <c r="U62" s="56" t="s">
        <v>76</v>
      </c>
      <c r="V62" s="86">
        <v>-4</v>
      </c>
      <c r="W62" s="82">
        <v>-0.76</v>
      </c>
    </row>
    <row r="63" spans="1:23" x14ac:dyDescent="0.25">
      <c r="A63" s="50" t="s">
        <v>20</v>
      </c>
      <c r="B63" s="51" t="s">
        <v>13</v>
      </c>
      <c r="C63" s="52">
        <v>50</v>
      </c>
      <c r="D63" s="52" t="s">
        <v>26</v>
      </c>
      <c r="E63" s="56" t="s">
        <v>24</v>
      </c>
      <c r="F63" s="59">
        <v>85.3</v>
      </c>
      <c r="G63" s="60">
        <v>88.384367958138654</v>
      </c>
      <c r="H63" s="60">
        <f t="shared" si="13"/>
        <v>6.6288275968603987</v>
      </c>
      <c r="I63" s="56">
        <v>4</v>
      </c>
      <c r="J63" s="76">
        <f t="shared" si="17"/>
        <v>-3.4897211230831013</v>
      </c>
      <c r="K63" s="79">
        <f t="shared" si="16"/>
        <v>-0.46529614974441347</v>
      </c>
      <c r="M63" s="50" t="s">
        <v>20</v>
      </c>
      <c r="N63" s="51" t="s">
        <v>13</v>
      </c>
      <c r="O63" s="52">
        <v>50</v>
      </c>
      <c r="P63" s="52" t="s">
        <v>26</v>
      </c>
      <c r="Q63" s="56" t="s">
        <v>24</v>
      </c>
      <c r="R63" s="60">
        <f t="shared" si="12"/>
        <v>85.3</v>
      </c>
      <c r="S63" s="60" t="s">
        <v>121</v>
      </c>
      <c r="T63" s="60" t="s">
        <v>122</v>
      </c>
      <c r="U63" s="56" t="s">
        <v>76</v>
      </c>
      <c r="V63" s="86">
        <v>-3</v>
      </c>
      <c r="W63" s="82">
        <v>-0.48</v>
      </c>
    </row>
    <row r="64" spans="1:23" x14ac:dyDescent="0.25">
      <c r="A64" s="50" t="s">
        <v>12</v>
      </c>
      <c r="B64" s="51" t="s">
        <v>13</v>
      </c>
      <c r="C64" s="52">
        <v>51</v>
      </c>
      <c r="D64" s="52" t="s">
        <v>23</v>
      </c>
      <c r="E64" s="56" t="s">
        <v>24</v>
      </c>
      <c r="F64" s="59">
        <v>63.1</v>
      </c>
      <c r="G64" s="60">
        <v>62.252210907113707</v>
      </c>
      <c r="H64" s="60">
        <f t="shared" si="13"/>
        <v>4.6689158180335282</v>
      </c>
      <c r="I64" s="56">
        <v>4</v>
      </c>
      <c r="J64" s="76">
        <f t="shared" si="17"/>
        <v>1.3618618207010798</v>
      </c>
      <c r="K64" s="79">
        <f t="shared" si="16"/>
        <v>0.18158157609347728</v>
      </c>
      <c r="M64" s="50" t="s">
        <v>12</v>
      </c>
      <c r="N64" s="51" t="s">
        <v>13</v>
      </c>
      <c r="O64" s="52">
        <v>51</v>
      </c>
      <c r="P64" s="52" t="s">
        <v>23</v>
      </c>
      <c r="Q64" s="56" t="s">
        <v>24</v>
      </c>
      <c r="R64" s="60">
        <f t="shared" si="12"/>
        <v>63.1</v>
      </c>
      <c r="S64" s="60" t="s">
        <v>123</v>
      </c>
      <c r="T64" s="60" t="s">
        <v>124</v>
      </c>
      <c r="U64" s="56" t="s">
        <v>76</v>
      </c>
      <c r="V64" s="86">
        <v>3</v>
      </c>
      <c r="W64" s="82">
        <v>0.25</v>
      </c>
    </row>
    <row r="65" spans="1:23" x14ac:dyDescent="0.25">
      <c r="A65" s="50" t="s">
        <v>27</v>
      </c>
      <c r="B65" s="51" t="s">
        <v>13</v>
      </c>
      <c r="C65" s="52">
        <v>52</v>
      </c>
      <c r="D65" s="52" t="s">
        <v>23</v>
      </c>
      <c r="E65" s="56" t="s">
        <v>24</v>
      </c>
      <c r="F65" s="59">
        <v>141</v>
      </c>
      <c r="G65" s="60">
        <v>145.03797572555598</v>
      </c>
      <c r="H65" s="60">
        <f t="shared" si="13"/>
        <v>10.877848179416699</v>
      </c>
      <c r="I65" s="56">
        <v>4</v>
      </c>
      <c r="J65" s="76">
        <f t="shared" si="17"/>
        <v>-2.7840816898856384</v>
      </c>
      <c r="K65" s="79">
        <f t="shared" si="16"/>
        <v>-0.37121089198475177</v>
      </c>
      <c r="M65" s="50" t="s">
        <v>27</v>
      </c>
      <c r="N65" s="51" t="s">
        <v>13</v>
      </c>
      <c r="O65" s="52">
        <v>52</v>
      </c>
      <c r="P65" s="52" t="s">
        <v>23</v>
      </c>
      <c r="Q65" s="56" t="s">
        <v>24</v>
      </c>
      <c r="R65" s="60">
        <f t="shared" si="12"/>
        <v>141</v>
      </c>
      <c r="S65" s="60" t="s">
        <v>125</v>
      </c>
      <c r="T65" s="60" t="s">
        <v>126</v>
      </c>
      <c r="U65" s="56" t="s">
        <v>76</v>
      </c>
      <c r="V65" s="86">
        <v>0</v>
      </c>
      <c r="W65" s="82">
        <v>-0.12</v>
      </c>
    </row>
    <row r="66" spans="1:23" x14ac:dyDescent="0.25">
      <c r="A66" s="50" t="s">
        <v>21</v>
      </c>
      <c r="B66" s="51" t="s">
        <v>13</v>
      </c>
      <c r="C66" s="52">
        <v>53</v>
      </c>
      <c r="D66" s="52" t="s">
        <v>23</v>
      </c>
      <c r="E66" s="56" t="s">
        <v>24</v>
      </c>
      <c r="F66" s="59">
        <v>174</v>
      </c>
      <c r="G66" s="60">
        <v>178.57792066385051</v>
      </c>
      <c r="H66" s="60">
        <f t="shared" si="13"/>
        <v>13.393344049788787</v>
      </c>
      <c r="I66" s="56">
        <v>4</v>
      </c>
      <c r="J66" s="76">
        <f t="shared" si="17"/>
        <v>-2.5635423723338344</v>
      </c>
      <c r="K66" s="79">
        <f t="shared" si="16"/>
        <v>-0.34180564964451127</v>
      </c>
      <c r="M66" s="50" t="s">
        <v>21</v>
      </c>
      <c r="N66" s="51" t="s">
        <v>13</v>
      </c>
      <c r="O66" s="52">
        <v>53</v>
      </c>
      <c r="P66" s="52" t="s">
        <v>23</v>
      </c>
      <c r="Q66" s="56" t="s">
        <v>24</v>
      </c>
      <c r="R66" s="60">
        <f t="shared" si="12"/>
        <v>174</v>
      </c>
      <c r="S66" s="60" t="s">
        <v>127</v>
      </c>
      <c r="T66" s="60" t="s">
        <v>128</v>
      </c>
      <c r="U66" s="56" t="s">
        <v>76</v>
      </c>
      <c r="V66" s="86">
        <v>-1</v>
      </c>
      <c r="W66" s="82">
        <v>-0.17</v>
      </c>
    </row>
    <row r="67" spans="1:23" x14ac:dyDescent="0.25">
      <c r="A67" s="50" t="s">
        <v>25</v>
      </c>
      <c r="B67" s="51" t="s">
        <v>13</v>
      </c>
      <c r="C67" s="52">
        <v>54</v>
      </c>
      <c r="D67" s="52" t="s">
        <v>23</v>
      </c>
      <c r="E67" s="56" t="s">
        <v>24</v>
      </c>
      <c r="F67" s="59">
        <v>69.599999999999994</v>
      </c>
      <c r="G67" s="60">
        <v>71.084104320942913</v>
      </c>
      <c r="H67" s="60">
        <f t="shared" si="13"/>
        <v>5.3313078240707181</v>
      </c>
      <c r="I67" s="56">
        <v>4</v>
      </c>
      <c r="J67" s="76">
        <f t="shared" si="17"/>
        <v>-2.0878146177972865</v>
      </c>
      <c r="K67" s="79">
        <f t="shared" si="16"/>
        <v>-0.27837528237297154</v>
      </c>
      <c r="M67" s="50" t="s">
        <v>25</v>
      </c>
      <c r="N67" s="51" t="s">
        <v>13</v>
      </c>
      <c r="O67" s="52">
        <v>54</v>
      </c>
      <c r="P67" s="52" t="s">
        <v>23</v>
      </c>
      <c r="Q67" s="56" t="s">
        <v>24</v>
      </c>
      <c r="R67" s="60">
        <f t="shared" si="12"/>
        <v>69.599999999999994</v>
      </c>
      <c r="S67" s="60" t="s">
        <v>129</v>
      </c>
      <c r="T67" s="60" t="s">
        <v>130</v>
      </c>
      <c r="U67" s="56" t="s">
        <v>76</v>
      </c>
      <c r="V67" s="86">
        <v>-1</v>
      </c>
      <c r="W67" s="82">
        <v>-0.19</v>
      </c>
    </row>
    <row r="68" spans="1:23" x14ac:dyDescent="0.25">
      <c r="A68" s="50" t="s">
        <v>20</v>
      </c>
      <c r="B68" s="51" t="s">
        <v>13</v>
      </c>
      <c r="C68" s="52">
        <v>55</v>
      </c>
      <c r="D68" s="52" t="s">
        <v>23</v>
      </c>
      <c r="E68" s="56" t="s">
        <v>24</v>
      </c>
      <c r="F68" s="59">
        <v>69.8</v>
      </c>
      <c r="G68" s="60">
        <v>71.084104320942913</v>
      </c>
      <c r="H68" s="60">
        <f t="shared" si="13"/>
        <v>5.3313078240707181</v>
      </c>
      <c r="I68" s="56">
        <v>4</v>
      </c>
      <c r="J68" s="76">
        <f t="shared" si="17"/>
        <v>-1.8064577632507228</v>
      </c>
      <c r="K68" s="79">
        <f t="shared" si="16"/>
        <v>-0.24086103510009643</v>
      </c>
      <c r="M68" s="50" t="s">
        <v>20</v>
      </c>
      <c r="N68" s="51" t="s">
        <v>13</v>
      </c>
      <c r="O68" s="52">
        <v>55</v>
      </c>
      <c r="P68" s="52" t="s">
        <v>23</v>
      </c>
      <c r="Q68" s="56" t="s">
        <v>24</v>
      </c>
      <c r="R68" s="60">
        <f t="shared" si="12"/>
        <v>69.8</v>
      </c>
      <c r="S68" s="60" t="s">
        <v>131</v>
      </c>
      <c r="T68" s="60" t="s">
        <v>132</v>
      </c>
      <c r="U68" s="56" t="s">
        <v>76</v>
      </c>
      <c r="V68" s="86">
        <v>0</v>
      </c>
      <c r="W68" s="82">
        <v>0.01</v>
      </c>
    </row>
    <row r="69" spans="1:23" x14ac:dyDescent="0.25">
      <c r="A69" s="50" t="s">
        <v>19</v>
      </c>
      <c r="B69" s="51" t="s">
        <v>13</v>
      </c>
      <c r="C69" s="52">
        <v>56</v>
      </c>
      <c r="D69" s="52" t="s">
        <v>23</v>
      </c>
      <c r="E69" s="56" t="s">
        <v>24</v>
      </c>
      <c r="F69" s="59">
        <v>84.4</v>
      </c>
      <c r="G69" s="60">
        <v>87.932932879484952</v>
      </c>
      <c r="H69" s="60">
        <f t="shared" si="13"/>
        <v>6.5949699659613712</v>
      </c>
      <c r="I69" s="56">
        <v>4</v>
      </c>
      <c r="J69" s="76">
        <f t="shared" si="17"/>
        <v>-4.0177584936544193</v>
      </c>
      <c r="K69" s="79">
        <f t="shared" si="16"/>
        <v>-0.53570113248725593</v>
      </c>
      <c r="M69" s="50" t="s">
        <v>19</v>
      </c>
      <c r="N69" s="51" t="s">
        <v>13</v>
      </c>
      <c r="O69" s="52">
        <v>56</v>
      </c>
      <c r="P69" s="52" t="s">
        <v>23</v>
      </c>
      <c r="Q69" s="56" t="s">
        <v>24</v>
      </c>
      <c r="R69" s="60">
        <f t="shared" si="12"/>
        <v>84.4</v>
      </c>
      <c r="S69" s="60" t="s">
        <v>133</v>
      </c>
      <c r="T69" s="60" t="s">
        <v>134</v>
      </c>
      <c r="U69" s="56" t="s">
        <v>76</v>
      </c>
      <c r="V69" s="86">
        <v>-2</v>
      </c>
      <c r="W69" s="82">
        <v>-0.4</v>
      </c>
    </row>
    <row r="70" spans="1:23" x14ac:dyDescent="0.25">
      <c r="A70" s="50" t="s">
        <v>22</v>
      </c>
      <c r="B70" s="51" t="s">
        <v>13</v>
      </c>
      <c r="C70" s="52">
        <v>57</v>
      </c>
      <c r="D70" s="52" t="s">
        <v>18</v>
      </c>
      <c r="E70" s="56" t="s">
        <v>15</v>
      </c>
      <c r="F70" s="59">
        <v>8.56</v>
      </c>
      <c r="G70" s="60">
        <v>8.3931705729568318</v>
      </c>
      <c r="H70" s="56" t="s">
        <v>86</v>
      </c>
      <c r="I70" s="56">
        <v>4</v>
      </c>
      <c r="J70" s="60">
        <f>((F70-G70))</f>
        <v>0.16682942704316872</v>
      </c>
      <c r="K70" s="79">
        <f t="shared" si="16"/>
        <v>1.1121961802877915</v>
      </c>
      <c r="M70" s="50" t="s">
        <v>22</v>
      </c>
      <c r="N70" s="51" t="s">
        <v>13</v>
      </c>
      <c r="O70" s="52">
        <v>57</v>
      </c>
      <c r="P70" s="52" t="s">
        <v>18</v>
      </c>
      <c r="Q70" s="56" t="s">
        <v>15</v>
      </c>
      <c r="R70" s="60">
        <f t="shared" si="12"/>
        <v>8.56</v>
      </c>
      <c r="S70" s="60">
        <v>8.5564285724774312</v>
      </c>
      <c r="T70" s="60">
        <v>5.7729249379899872E-2</v>
      </c>
      <c r="U70" s="56" t="s">
        <v>76</v>
      </c>
      <c r="V70" s="87">
        <f>(R70-S70)</f>
        <v>3.571427522569337E-3</v>
      </c>
      <c r="W70" s="79">
        <v>6.1865130084522352E-2</v>
      </c>
    </row>
    <row r="71" spans="1:23" x14ac:dyDescent="0.25">
      <c r="A71" s="50" t="s">
        <v>16</v>
      </c>
      <c r="B71" s="51" t="s">
        <v>13</v>
      </c>
      <c r="C71" s="52">
        <v>58</v>
      </c>
      <c r="D71" s="52" t="s">
        <v>18</v>
      </c>
      <c r="E71" s="56" t="s">
        <v>15</v>
      </c>
      <c r="F71" s="59">
        <v>16.54</v>
      </c>
      <c r="G71" s="60">
        <v>16.459352302610128</v>
      </c>
      <c r="H71" s="56" t="s">
        <v>86</v>
      </c>
      <c r="I71" s="56">
        <v>4</v>
      </c>
      <c r="J71" s="60">
        <f t="shared" ref="J71:J78" si="18">((F71-G71))</f>
        <v>8.0647697389871098E-2</v>
      </c>
      <c r="K71" s="79">
        <f t="shared" si="16"/>
        <v>0.53765131593247406</v>
      </c>
      <c r="M71" s="50" t="s">
        <v>16</v>
      </c>
      <c r="N71" s="51" t="s">
        <v>13</v>
      </c>
      <c r="O71" s="52">
        <v>58</v>
      </c>
      <c r="P71" s="52" t="s">
        <v>18</v>
      </c>
      <c r="Q71" s="56" t="s">
        <v>15</v>
      </c>
      <c r="R71" s="60">
        <f t="shared" si="12"/>
        <v>16.54</v>
      </c>
      <c r="S71" s="60">
        <v>16.525655268243522</v>
      </c>
      <c r="T71" s="60">
        <v>9.686232943678838E-2</v>
      </c>
      <c r="U71" s="56" t="s">
        <v>76</v>
      </c>
      <c r="V71" s="87">
        <f t="shared" ref="V71:V78" si="19">(R71-S71)</f>
        <v>1.4344731756477103E-2</v>
      </c>
      <c r="W71" s="79">
        <v>0.14809402003736</v>
      </c>
    </row>
    <row r="72" spans="1:23" x14ac:dyDescent="0.25">
      <c r="A72" s="50" t="s">
        <v>12</v>
      </c>
      <c r="B72" s="51" t="s">
        <v>13</v>
      </c>
      <c r="C72" s="52">
        <v>59</v>
      </c>
      <c r="D72" s="52" t="s">
        <v>18</v>
      </c>
      <c r="E72" s="56" t="s">
        <v>15</v>
      </c>
      <c r="F72" s="74">
        <v>8.6300000000000008</v>
      </c>
      <c r="G72" s="60">
        <v>8.6261406782499943</v>
      </c>
      <c r="H72" s="56" t="s">
        <v>86</v>
      </c>
      <c r="I72" s="76">
        <v>4</v>
      </c>
      <c r="J72" s="60">
        <f t="shared" si="18"/>
        <v>3.8593217500064725E-3</v>
      </c>
      <c r="K72" s="79">
        <f t="shared" si="16"/>
        <v>2.5728811666709817E-2</v>
      </c>
      <c r="M72" s="50" t="s">
        <v>12</v>
      </c>
      <c r="N72" s="51" t="s">
        <v>13</v>
      </c>
      <c r="O72" s="52">
        <v>59</v>
      </c>
      <c r="P72" s="52" t="s">
        <v>18</v>
      </c>
      <c r="Q72" s="56" t="s">
        <v>15</v>
      </c>
      <c r="R72" s="60">
        <f t="shared" si="12"/>
        <v>8.6300000000000008</v>
      </c>
      <c r="S72" s="60">
        <v>8.6207142857122658</v>
      </c>
      <c r="T72" s="88">
        <v>4.3704270423333441E-2</v>
      </c>
      <c r="U72" s="56" t="s">
        <v>76</v>
      </c>
      <c r="V72" s="87">
        <f t="shared" si="19"/>
        <v>9.2857142877349474E-3</v>
      </c>
      <c r="W72" s="79">
        <v>0.21246697857647709</v>
      </c>
    </row>
    <row r="73" spans="1:23" x14ac:dyDescent="0.25">
      <c r="A73" s="50" t="s">
        <v>27</v>
      </c>
      <c r="B73" s="51" t="s">
        <v>13</v>
      </c>
      <c r="C73" s="52">
        <v>60</v>
      </c>
      <c r="D73" s="52" t="s">
        <v>18</v>
      </c>
      <c r="E73" s="56" t="s">
        <v>15</v>
      </c>
      <c r="F73" s="74">
        <v>8.44</v>
      </c>
      <c r="G73" s="60">
        <v>8.3928099176882078</v>
      </c>
      <c r="H73" s="56" t="s">
        <v>86</v>
      </c>
      <c r="I73" s="76">
        <v>4</v>
      </c>
      <c r="J73" s="60">
        <f t="shared" si="18"/>
        <v>4.719008231179167E-2</v>
      </c>
      <c r="K73" s="79">
        <f t="shared" si="16"/>
        <v>0.31460054874527782</v>
      </c>
      <c r="M73" s="50" t="s">
        <v>27</v>
      </c>
      <c r="N73" s="51" t="s">
        <v>13</v>
      </c>
      <c r="O73" s="52">
        <v>60</v>
      </c>
      <c r="P73" s="52" t="s">
        <v>18</v>
      </c>
      <c r="Q73" s="56" t="s">
        <v>15</v>
      </c>
      <c r="R73" s="60">
        <f t="shared" si="12"/>
        <v>8.44</v>
      </c>
      <c r="S73" s="60">
        <v>8.4385714285760329</v>
      </c>
      <c r="T73" s="88">
        <v>4.1157852575285932E-2</v>
      </c>
      <c r="U73" s="56" t="s">
        <v>76</v>
      </c>
      <c r="V73" s="87">
        <f t="shared" si="19"/>
        <v>1.4285714239665737E-3</v>
      </c>
      <c r="W73" s="79">
        <v>3.4709571432412108E-2</v>
      </c>
    </row>
    <row r="74" spans="1:23" x14ac:dyDescent="0.25">
      <c r="A74" s="50" t="s">
        <v>21</v>
      </c>
      <c r="B74" s="51" t="s">
        <v>13</v>
      </c>
      <c r="C74" s="52">
        <v>61</v>
      </c>
      <c r="D74" s="52" t="s">
        <v>18</v>
      </c>
      <c r="E74" s="56" t="s">
        <v>15</v>
      </c>
      <c r="F74" s="74">
        <v>6.23</v>
      </c>
      <c r="G74" s="60">
        <v>6.1778541845745085</v>
      </c>
      <c r="H74" s="56" t="s">
        <v>86</v>
      </c>
      <c r="I74" s="76">
        <v>4</v>
      </c>
      <c r="J74" s="60">
        <f t="shared" si="18"/>
        <v>5.2145815425491904E-2</v>
      </c>
      <c r="K74" s="79">
        <f t="shared" si="16"/>
        <v>0.34763876950327938</v>
      </c>
      <c r="M74" s="50" t="s">
        <v>21</v>
      </c>
      <c r="N74" s="51" t="s">
        <v>13</v>
      </c>
      <c r="O74" s="52">
        <v>61</v>
      </c>
      <c r="P74" s="52" t="s">
        <v>18</v>
      </c>
      <c r="Q74" s="56" t="s">
        <v>15</v>
      </c>
      <c r="R74" s="60">
        <f t="shared" si="12"/>
        <v>6.23</v>
      </c>
      <c r="S74" s="60">
        <v>6.2357142856676706</v>
      </c>
      <c r="T74" s="88">
        <v>5.8212815232605193E-2</v>
      </c>
      <c r="U74" s="56" t="s">
        <v>76</v>
      </c>
      <c r="V74" s="87">
        <f t="shared" si="19"/>
        <v>-5.7142856676701825E-3</v>
      </c>
      <c r="W74" s="79">
        <v>-9.8161987954665894E-2</v>
      </c>
    </row>
    <row r="75" spans="1:23" x14ac:dyDescent="0.25">
      <c r="A75" s="50" t="s">
        <v>25</v>
      </c>
      <c r="B75" s="51" t="s">
        <v>13</v>
      </c>
      <c r="C75" s="52">
        <v>62</v>
      </c>
      <c r="D75" s="52" t="s">
        <v>18</v>
      </c>
      <c r="E75" s="56" t="s">
        <v>15</v>
      </c>
      <c r="F75" s="74">
        <v>13.26</v>
      </c>
      <c r="G75" s="60">
        <v>13.241236928029194</v>
      </c>
      <c r="H75" s="56" t="s">
        <v>86</v>
      </c>
      <c r="I75" s="76">
        <v>4</v>
      </c>
      <c r="J75" s="60">
        <f t="shared" si="18"/>
        <v>1.8763071970806067E-2</v>
      </c>
      <c r="K75" s="79">
        <f t="shared" si="16"/>
        <v>0.12508714647204044</v>
      </c>
      <c r="M75" s="50" t="s">
        <v>25</v>
      </c>
      <c r="N75" s="51" t="s">
        <v>13</v>
      </c>
      <c r="O75" s="52">
        <v>62</v>
      </c>
      <c r="P75" s="52" t="s">
        <v>18</v>
      </c>
      <c r="Q75" s="56" t="s">
        <v>15</v>
      </c>
      <c r="R75" s="60">
        <f t="shared" si="12"/>
        <v>13.26</v>
      </c>
      <c r="S75" s="60">
        <v>13.251303155006859</v>
      </c>
      <c r="T75" s="88">
        <v>6.6823950150088074E-2</v>
      </c>
      <c r="U75" s="56" t="s">
        <v>76</v>
      </c>
      <c r="V75" s="87">
        <f t="shared" si="19"/>
        <v>8.6968449931408287E-3</v>
      </c>
      <c r="W75" s="79">
        <v>0.13014562853000342</v>
      </c>
    </row>
    <row r="76" spans="1:23" x14ac:dyDescent="0.25">
      <c r="A76" s="50" t="s">
        <v>20</v>
      </c>
      <c r="B76" s="51" t="s">
        <v>13</v>
      </c>
      <c r="C76" s="52">
        <v>63</v>
      </c>
      <c r="D76" s="52" t="s">
        <v>18</v>
      </c>
      <c r="E76" s="56" t="s">
        <v>15</v>
      </c>
      <c r="F76" s="74">
        <v>7.23</v>
      </c>
      <c r="G76" s="60">
        <v>7.2285451553874287</v>
      </c>
      <c r="H76" s="56" t="s">
        <v>86</v>
      </c>
      <c r="I76" s="76">
        <v>4</v>
      </c>
      <c r="J76" s="60">
        <f t="shared" si="18"/>
        <v>1.4548446125717263E-3</v>
      </c>
      <c r="K76" s="79">
        <f t="shared" si="16"/>
        <v>9.698964083811509E-3</v>
      </c>
      <c r="M76" s="50" t="s">
        <v>20</v>
      </c>
      <c r="N76" s="51" t="s">
        <v>13</v>
      </c>
      <c r="O76" s="52">
        <v>63</v>
      </c>
      <c r="P76" s="52" t="s">
        <v>18</v>
      </c>
      <c r="Q76" s="56" t="s">
        <v>15</v>
      </c>
      <c r="R76" s="60">
        <f t="shared" si="12"/>
        <v>7.23</v>
      </c>
      <c r="S76" s="60">
        <v>7.2257142857764416</v>
      </c>
      <c r="T76" s="88">
        <v>6.3262287849268448E-2</v>
      </c>
      <c r="U76" s="56" t="s">
        <v>76</v>
      </c>
      <c r="V76" s="87">
        <f t="shared" si="19"/>
        <v>4.2857142235588341E-3</v>
      </c>
      <c r="W76" s="79">
        <v>6.7745166500619902E-2</v>
      </c>
    </row>
    <row r="77" spans="1:23" x14ac:dyDescent="0.25">
      <c r="A77" s="50" t="s">
        <v>19</v>
      </c>
      <c r="B77" s="51" t="s">
        <v>13</v>
      </c>
      <c r="C77" s="52">
        <v>64</v>
      </c>
      <c r="D77" s="52" t="s">
        <v>18</v>
      </c>
      <c r="E77" s="56" t="s">
        <v>15</v>
      </c>
      <c r="F77" s="74">
        <v>16.37</v>
      </c>
      <c r="G77" s="60">
        <v>16.327260146346774</v>
      </c>
      <c r="H77" s="56" t="s">
        <v>86</v>
      </c>
      <c r="I77" s="76">
        <v>4</v>
      </c>
      <c r="J77" s="60">
        <f t="shared" si="18"/>
        <v>4.27398536532273E-2</v>
      </c>
      <c r="K77" s="79">
        <f t="shared" si="16"/>
        <v>0.28493235768818204</v>
      </c>
      <c r="M77" s="50" t="s">
        <v>19</v>
      </c>
      <c r="N77" s="51" t="s">
        <v>13</v>
      </c>
      <c r="O77" s="52">
        <v>64</v>
      </c>
      <c r="P77" s="52" t="s">
        <v>18</v>
      </c>
      <c r="Q77" s="56" t="s">
        <v>15</v>
      </c>
      <c r="R77" s="60">
        <f t="shared" si="12"/>
        <v>16.37</v>
      </c>
      <c r="S77" s="60">
        <v>16.360262159690187</v>
      </c>
      <c r="T77" s="88">
        <v>7.077006696386122E-2</v>
      </c>
      <c r="U77" s="56" t="s">
        <v>76</v>
      </c>
      <c r="V77" s="87">
        <f t="shared" si="19"/>
        <v>9.7378403098140609E-3</v>
      </c>
      <c r="W77" s="79">
        <v>0.13759829158825998</v>
      </c>
    </row>
    <row r="78" spans="1:23" x14ac:dyDescent="0.25">
      <c r="A78" s="50" t="s">
        <v>17</v>
      </c>
      <c r="B78" s="51" t="s">
        <v>13</v>
      </c>
      <c r="C78" s="52">
        <v>65</v>
      </c>
      <c r="D78" s="52" t="s">
        <v>18</v>
      </c>
      <c r="E78" s="56" t="s">
        <v>15</v>
      </c>
      <c r="F78" s="74">
        <v>16.52</v>
      </c>
      <c r="G78" s="60">
        <v>16.465718793246658</v>
      </c>
      <c r="H78" s="56" t="s">
        <v>86</v>
      </c>
      <c r="I78" s="76">
        <v>4</v>
      </c>
      <c r="J78" s="60">
        <f t="shared" si="18"/>
        <v>5.4281206753341138E-2</v>
      </c>
      <c r="K78" s="79">
        <f t="shared" si="16"/>
        <v>0.36187471168894092</v>
      </c>
      <c r="M78" s="50" t="s">
        <v>17</v>
      </c>
      <c r="N78" s="51" t="s">
        <v>13</v>
      </c>
      <c r="O78" s="52">
        <v>65</v>
      </c>
      <c r="P78" s="52" t="s">
        <v>18</v>
      </c>
      <c r="Q78" s="56" t="s">
        <v>15</v>
      </c>
      <c r="R78" s="60">
        <f t="shared" si="12"/>
        <v>16.52</v>
      </c>
      <c r="S78" s="60">
        <v>16.504448547262811</v>
      </c>
      <c r="T78" s="88">
        <v>7.5340589457731824E-2</v>
      </c>
      <c r="U78" s="56" t="s">
        <v>76</v>
      </c>
      <c r="V78" s="87">
        <f t="shared" si="19"/>
        <v>1.5551452737188498E-2</v>
      </c>
      <c r="W78" s="79">
        <v>0.20641533135220952</v>
      </c>
    </row>
    <row r="79" spans="1:23" x14ac:dyDescent="0.25">
      <c r="A79" s="89" t="s">
        <v>25</v>
      </c>
      <c r="B79" s="90" t="s">
        <v>13</v>
      </c>
      <c r="C79" s="91">
        <v>66</v>
      </c>
      <c r="D79" s="91" t="s">
        <v>14</v>
      </c>
      <c r="E79" s="59" t="s">
        <v>15</v>
      </c>
      <c r="F79" s="59">
        <v>3.47</v>
      </c>
      <c r="G79" s="60">
        <v>3.3430998938967571</v>
      </c>
      <c r="H79" s="60">
        <f t="shared" ref="H79:H80" si="20">0.075*G79</f>
        <v>0.25073249204225678</v>
      </c>
      <c r="I79" s="76">
        <v>4</v>
      </c>
      <c r="J79" s="76">
        <f t="shared" si="17"/>
        <v>3.795881371505379</v>
      </c>
      <c r="K79" s="79">
        <f t="shared" si="16"/>
        <v>0.50611751620071721</v>
      </c>
      <c r="M79" s="89" t="s">
        <v>25</v>
      </c>
      <c r="N79" s="90" t="s">
        <v>13</v>
      </c>
      <c r="O79" s="91">
        <v>66</v>
      </c>
      <c r="P79" s="91" t="s">
        <v>14</v>
      </c>
      <c r="Q79" s="59" t="s">
        <v>15</v>
      </c>
      <c r="R79" s="60">
        <f t="shared" si="12"/>
        <v>3.47</v>
      </c>
      <c r="S79" s="74">
        <v>3.3860000000000001</v>
      </c>
      <c r="T79" s="60">
        <v>9.8360000000000003E-2</v>
      </c>
      <c r="U79" s="59" t="s">
        <v>76</v>
      </c>
      <c r="V79" s="86">
        <v>2</v>
      </c>
      <c r="W79" s="82">
        <v>0.85</v>
      </c>
    </row>
    <row r="80" spans="1:23" ht="15.75" thickBot="1" x14ac:dyDescent="0.3">
      <c r="A80" s="93" t="s">
        <v>20</v>
      </c>
      <c r="B80" s="94" t="s">
        <v>13</v>
      </c>
      <c r="C80" s="95">
        <v>66</v>
      </c>
      <c r="D80" s="95" t="s">
        <v>14</v>
      </c>
      <c r="E80" s="96" t="s">
        <v>15</v>
      </c>
      <c r="F80" s="96">
        <v>3.47</v>
      </c>
      <c r="G80" s="97">
        <v>3.3430998938967562</v>
      </c>
      <c r="H80" s="97">
        <f t="shared" si="20"/>
        <v>0.25073249204225673</v>
      </c>
      <c r="I80" s="98">
        <v>4</v>
      </c>
      <c r="J80" s="98">
        <f t="shared" si="17"/>
        <v>3.7958813715054065</v>
      </c>
      <c r="K80" s="99">
        <f t="shared" si="16"/>
        <v>0.50611751620072087</v>
      </c>
      <c r="M80" s="93" t="s">
        <v>20</v>
      </c>
      <c r="N80" s="94" t="s">
        <v>13</v>
      </c>
      <c r="O80" s="95">
        <v>66</v>
      </c>
      <c r="P80" s="95" t="s">
        <v>14</v>
      </c>
      <c r="Q80" s="96" t="s">
        <v>15</v>
      </c>
      <c r="R80" s="97">
        <f t="shared" si="12"/>
        <v>3.47</v>
      </c>
      <c r="S80" s="100">
        <v>3.3959999999999999</v>
      </c>
      <c r="T80" s="97" t="s">
        <v>135</v>
      </c>
      <c r="U80" s="96" t="s">
        <v>76</v>
      </c>
      <c r="V80" s="102">
        <v>2</v>
      </c>
      <c r="W80" s="103">
        <v>0.63</v>
      </c>
    </row>
  </sheetData>
  <sheetProtection algorithmName="SHA-512" hashValue="3AXpapzR5swhkwFh4+LGzvgBc2jcwa2Smekia4lqL9GJ71MjkPkVu9zuoKuO4aYWSCZ+32kiOmVvs9pJfZoTFA==" saltValue="6o+JQl5zktd4cfvCyD1QI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70"/>
  <sheetViews>
    <sheetView topLeftCell="A2" zoomScale="70" zoomScaleNormal="7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509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62.1</v>
      </c>
      <c r="G14" s="67">
        <v>62.032300687339109</v>
      </c>
      <c r="H14" s="67">
        <f>G14*0.04</f>
        <v>2.4812920274935646</v>
      </c>
      <c r="I14" s="65"/>
      <c r="J14" s="68">
        <f>((F14-G14)/G14)*100</f>
        <v>0.10913558244779006</v>
      </c>
      <c r="K14" s="69">
        <f>(F14-G14)/(G14*0.04)</f>
        <v>2.7283895611947516E-2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137</v>
      </c>
      <c r="G15" s="67">
        <v>136.4</v>
      </c>
      <c r="H15" s="67">
        <f>1</f>
        <v>1</v>
      </c>
      <c r="I15" s="65"/>
      <c r="J15" s="72">
        <f>F15-G15</f>
        <v>0.59999999999999432</v>
      </c>
      <c r="K15" s="69">
        <f>(F15-G15)/1</f>
        <v>0.59999999999999432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5.12</v>
      </c>
      <c r="G16" s="67">
        <v>5.2606034972769944</v>
      </c>
      <c r="H16" s="67">
        <f>((12.5-0.53*G16)/200)*G16</f>
        <v>0.25545175331757036</v>
      </c>
      <c r="I16" s="65"/>
      <c r="J16" s="68">
        <f t="shared" ref="J16:J30" si="0">((F16-G16)/G16)*100</f>
        <v>-2.6727636353846811</v>
      </c>
      <c r="K16" s="69">
        <f>(F16-G16)/((12.5-0.53*G16)/2/100*G16)</f>
        <v>-0.55041116551742753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>
        <v>5.18</v>
      </c>
      <c r="G17" s="67">
        <v>5.1803822151851575</v>
      </c>
      <c r="H17" s="67">
        <f>((12.5-0.53*G17)/200)*G17</f>
        <v>0.25265753472624464</v>
      </c>
      <c r="I17" s="65"/>
      <c r="J17" s="68">
        <f t="shared" si="0"/>
        <v>-7.3781271203776592E-3</v>
      </c>
      <c r="K17" s="69">
        <f t="shared" ref="K17:K20" si="1">(F17-G17)/((12.5-0.53*G17)/2/100*G17)</f>
        <v>-1.5127796824738618E-3</v>
      </c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/>
      <c r="G18" s="67"/>
      <c r="H18" s="67"/>
      <c r="I18" s="65"/>
      <c r="J18" s="68"/>
      <c r="K18" s="73"/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13.3</v>
      </c>
      <c r="G19" s="67">
        <v>13.748625925789941</v>
      </c>
      <c r="H19" s="67">
        <f>((12.5-0.53*G19)/200)*G19</f>
        <v>0.35837362601651745</v>
      </c>
      <c r="I19" s="65"/>
      <c r="J19" s="68">
        <f t="shared" si="0"/>
        <v>-3.2630600920518122</v>
      </c>
      <c r="K19" s="69">
        <f t="shared" si="1"/>
        <v>-1.2518385651774033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>
        <v>14</v>
      </c>
      <c r="G20" s="67">
        <v>13.688096328649168</v>
      </c>
      <c r="H20" s="67">
        <f>((12.5-0.53*G20)/200)*G20</f>
        <v>0.35899147061926906</v>
      </c>
      <c r="I20" s="65"/>
      <c r="J20" s="68">
        <f t="shared" si="0"/>
        <v>2.2786490090518861</v>
      </c>
      <c r="K20" s="69">
        <f t="shared" si="1"/>
        <v>0.86883309737913939</v>
      </c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/>
      <c r="G21" s="67"/>
      <c r="H21" s="67"/>
      <c r="I21" s="65"/>
      <c r="J21" s="68"/>
      <c r="K21" s="73"/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>
        <v>9.06</v>
      </c>
      <c r="G22" s="67">
        <v>9.1247028202011933</v>
      </c>
      <c r="H22" s="67">
        <f>G22*0.075</f>
        <v>0.68435271151508947</v>
      </c>
      <c r="I22" s="65"/>
      <c r="J22" s="68">
        <f t="shared" si="0"/>
        <v>-0.70909509576516949</v>
      </c>
      <c r="K22" s="69">
        <f>(F22-G22)/(G22*0.075)</f>
        <v>-9.4546012768689278E-2</v>
      </c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>
        <v>5.76</v>
      </c>
      <c r="G23" s="74">
        <v>5.7049283930074939</v>
      </c>
      <c r="H23" s="60">
        <f t="shared" ref="H23:H25" si="2">G23*0.075</f>
        <v>0.42786962947556201</v>
      </c>
      <c r="I23" s="56"/>
      <c r="J23" s="75">
        <f t="shared" si="0"/>
        <v>0.96533388674969067</v>
      </c>
      <c r="K23" s="69">
        <f>(F23-G23)/(G23*0.075)</f>
        <v>0.12871118489995875</v>
      </c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>
        <v>12.5</v>
      </c>
      <c r="G24" s="74">
        <v>12.434121965939385</v>
      </c>
      <c r="H24" s="60">
        <f t="shared" si="2"/>
        <v>0.93255914744545376</v>
      </c>
      <c r="I24" s="76"/>
      <c r="J24" s="75">
        <f t="shared" si="0"/>
        <v>0.52981653421989983</v>
      </c>
      <c r="K24" s="69">
        <f t="shared" ref="K24:K25" si="3">(F24-G24)/(G24*0.075)</f>
        <v>7.0642204562653313E-2</v>
      </c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>
        <v>18.600000000000001</v>
      </c>
      <c r="G25" s="74">
        <v>18.825843529991957</v>
      </c>
      <c r="H25" s="60">
        <f t="shared" si="2"/>
        <v>1.4119382647493968</v>
      </c>
      <c r="I25" s="76"/>
      <c r="J25" s="75">
        <f t="shared" si="0"/>
        <v>-1.1996462715317806</v>
      </c>
      <c r="K25" s="69">
        <f t="shared" si="3"/>
        <v>-0.15995283620423739</v>
      </c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 t="s">
        <v>77</v>
      </c>
      <c r="G26" s="60">
        <v>0</v>
      </c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 t="s">
        <v>77</v>
      </c>
      <c r="G27" s="60">
        <v>0</v>
      </c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49</v>
      </c>
      <c r="B28" s="51" t="s">
        <v>44</v>
      </c>
      <c r="C28" s="52">
        <v>20</v>
      </c>
      <c r="D28" s="52" t="s">
        <v>45</v>
      </c>
      <c r="E28" s="56" t="s">
        <v>46</v>
      </c>
      <c r="F28" s="74">
        <v>79.5</v>
      </c>
      <c r="G28" s="60">
        <v>80.943789414369405</v>
      </c>
      <c r="H28" s="60">
        <f>G28*0.05</f>
        <v>4.0471894707184708</v>
      </c>
      <c r="I28" s="76"/>
      <c r="J28" s="75">
        <f t="shared" si="0"/>
        <v>-1.7836938754847806</v>
      </c>
      <c r="K28" s="69">
        <f>(F28-G28)/(G28*0.05)</f>
        <v>-0.35673877509695606</v>
      </c>
      <c r="M28" s="50" t="s">
        <v>49</v>
      </c>
      <c r="N28" s="58" t="s">
        <v>44</v>
      </c>
      <c r="O28" s="56">
        <v>20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48</v>
      </c>
      <c r="B29" s="51" t="s">
        <v>44</v>
      </c>
      <c r="C29" s="52">
        <v>21</v>
      </c>
      <c r="D29" s="52" t="s">
        <v>45</v>
      </c>
      <c r="E29" s="56" t="s">
        <v>46</v>
      </c>
      <c r="F29" s="74">
        <v>133</v>
      </c>
      <c r="G29" s="60">
        <v>135.28678311865872</v>
      </c>
      <c r="H29" s="60">
        <f t="shared" ref="H29:H30" si="4">G29*0.05</f>
        <v>6.7643391559329364</v>
      </c>
      <c r="I29" s="76"/>
      <c r="J29" s="75">
        <f t="shared" si="0"/>
        <v>-1.6903226360649015</v>
      </c>
      <c r="K29" s="69">
        <f t="shared" ref="K29:K30" si="5">(F29-G29)/(G29*0.05)</f>
        <v>-0.33806452721298025</v>
      </c>
      <c r="M29" s="50" t="s">
        <v>48</v>
      </c>
      <c r="N29" s="58" t="s">
        <v>44</v>
      </c>
      <c r="O29" s="56">
        <v>21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47</v>
      </c>
      <c r="B30" s="51" t="s">
        <v>44</v>
      </c>
      <c r="C30" s="52">
        <v>22</v>
      </c>
      <c r="D30" s="52" t="s">
        <v>45</v>
      </c>
      <c r="E30" s="56" t="s">
        <v>46</v>
      </c>
      <c r="F30" s="74">
        <v>180</v>
      </c>
      <c r="G30" s="60">
        <v>176.71681433139054</v>
      </c>
      <c r="H30" s="60">
        <f t="shared" si="4"/>
        <v>8.8358407165695265</v>
      </c>
      <c r="I30" s="76"/>
      <c r="J30" s="75">
        <f t="shared" si="0"/>
        <v>1.8578796143600831</v>
      </c>
      <c r="K30" s="69">
        <f t="shared" si="5"/>
        <v>0.37157592287201663</v>
      </c>
      <c r="M30" s="50" t="s">
        <v>47</v>
      </c>
      <c r="N30" s="58" t="s">
        <v>44</v>
      </c>
      <c r="O30" s="56">
        <v>22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74</v>
      </c>
      <c r="B31" s="51" t="s">
        <v>44</v>
      </c>
      <c r="C31" s="52">
        <v>23</v>
      </c>
      <c r="D31" s="52" t="s">
        <v>45</v>
      </c>
      <c r="E31" s="56" t="s">
        <v>46</v>
      </c>
      <c r="F31" s="74" t="s">
        <v>81</v>
      </c>
      <c r="G31" s="60">
        <v>0</v>
      </c>
      <c r="H31" s="60"/>
      <c r="I31" s="76"/>
      <c r="J31" s="75"/>
      <c r="K31" s="69"/>
      <c r="M31" s="50" t="s">
        <v>74</v>
      </c>
      <c r="N31" s="58" t="s">
        <v>44</v>
      </c>
      <c r="O31" s="56">
        <v>23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x14ac:dyDescent="0.25">
      <c r="A32" s="50" t="s">
        <v>75</v>
      </c>
      <c r="B32" s="51" t="s">
        <v>44</v>
      </c>
      <c r="C32" s="52">
        <v>24</v>
      </c>
      <c r="D32" s="52" t="s">
        <v>45</v>
      </c>
      <c r="E32" s="56" t="s">
        <v>46</v>
      </c>
      <c r="F32" s="74" t="s">
        <v>81</v>
      </c>
      <c r="G32" s="60">
        <v>0</v>
      </c>
      <c r="H32" s="60"/>
      <c r="I32" s="76"/>
      <c r="J32" s="75"/>
      <c r="K32" s="69"/>
      <c r="M32" s="50" t="s">
        <v>75</v>
      </c>
      <c r="N32" s="58" t="s">
        <v>44</v>
      </c>
      <c r="O32" s="56">
        <v>24</v>
      </c>
      <c r="P32" s="52" t="s">
        <v>45</v>
      </c>
      <c r="Q32" s="56" t="s">
        <v>46</v>
      </c>
      <c r="R32" s="60"/>
      <c r="S32" s="60"/>
      <c r="T32" s="56"/>
      <c r="U32" s="56"/>
      <c r="V32" s="75"/>
      <c r="W32" s="61"/>
    </row>
    <row r="33" spans="1:23" x14ac:dyDescent="0.25">
      <c r="A33" s="62" t="s">
        <v>43</v>
      </c>
      <c r="B33" s="63" t="s">
        <v>13</v>
      </c>
      <c r="C33" s="64">
        <v>30</v>
      </c>
      <c r="D33" s="64" t="s">
        <v>30</v>
      </c>
      <c r="E33" s="65" t="s">
        <v>31</v>
      </c>
      <c r="F33" s="77">
        <v>51.4</v>
      </c>
      <c r="G33" s="67">
        <v>46.100202357211316</v>
      </c>
      <c r="H33" s="67">
        <f>0.075*G33</f>
        <v>3.4575151767908485</v>
      </c>
      <c r="I33" s="78">
        <v>4</v>
      </c>
      <c r="J33" s="78">
        <f>((F33-G33)/G33)*100</f>
        <v>11.496256788034795</v>
      </c>
      <c r="K33" s="79">
        <f>(F33-G33)/H33</f>
        <v>1.5328342384046394</v>
      </c>
      <c r="M33" s="62" t="s">
        <v>43</v>
      </c>
      <c r="N33" s="80" t="s">
        <v>13</v>
      </c>
      <c r="O33" s="65">
        <v>30</v>
      </c>
      <c r="P33" s="64" t="s">
        <v>30</v>
      </c>
      <c r="Q33" s="65" t="s">
        <v>31</v>
      </c>
      <c r="R33" s="66">
        <f t="shared" ref="R33:R70" si="6">F33</f>
        <v>51.4</v>
      </c>
      <c r="S33" s="67" t="s">
        <v>99</v>
      </c>
      <c r="T33" s="67" t="s">
        <v>100</v>
      </c>
      <c r="U33" s="65">
        <v>1</v>
      </c>
      <c r="V33" s="78">
        <v>8</v>
      </c>
      <c r="W33" s="107">
        <v>2.57</v>
      </c>
    </row>
    <row r="34" spans="1:23" x14ac:dyDescent="0.25">
      <c r="A34" s="62" t="s">
        <v>42</v>
      </c>
      <c r="B34" s="63" t="s">
        <v>13</v>
      </c>
      <c r="C34" s="64">
        <v>31</v>
      </c>
      <c r="D34" s="64" t="s">
        <v>30</v>
      </c>
      <c r="E34" s="65" t="s">
        <v>31</v>
      </c>
      <c r="F34" s="77">
        <v>68</v>
      </c>
      <c r="G34" s="67">
        <v>62.172595793426893</v>
      </c>
      <c r="H34" s="67">
        <f t="shared" ref="H34:H59" si="7">0.075*G34</f>
        <v>4.6629446845070168</v>
      </c>
      <c r="I34" s="78">
        <v>4</v>
      </c>
      <c r="J34" s="78">
        <f t="shared" ref="J34:J35" si="8">((F34-G34)/G34)*100</f>
        <v>9.3729466048596297</v>
      </c>
      <c r="K34" s="79">
        <f t="shared" ref="K34:K35" si="9">(F34-G34)/H34</f>
        <v>1.2497262139812839</v>
      </c>
      <c r="M34" s="62" t="s">
        <v>42</v>
      </c>
      <c r="N34" s="80" t="s">
        <v>13</v>
      </c>
      <c r="O34" s="65">
        <v>31</v>
      </c>
      <c r="P34" s="64" t="s">
        <v>30</v>
      </c>
      <c r="Q34" s="65" t="s">
        <v>31</v>
      </c>
      <c r="R34" s="66">
        <f t="shared" si="6"/>
        <v>68</v>
      </c>
      <c r="S34" s="67" t="s">
        <v>101</v>
      </c>
      <c r="T34" s="67" t="s">
        <v>102</v>
      </c>
      <c r="U34" s="65">
        <v>1</v>
      </c>
      <c r="V34" s="83">
        <v>7</v>
      </c>
      <c r="W34" s="107">
        <v>2.48</v>
      </c>
    </row>
    <row r="35" spans="1:23" x14ac:dyDescent="0.25">
      <c r="A35" s="62" t="s">
        <v>41</v>
      </c>
      <c r="B35" s="63" t="s">
        <v>13</v>
      </c>
      <c r="C35" s="64">
        <v>32</v>
      </c>
      <c r="D35" s="64" t="s">
        <v>30</v>
      </c>
      <c r="E35" s="65" t="s">
        <v>31</v>
      </c>
      <c r="F35" s="84">
        <v>87.5</v>
      </c>
      <c r="G35" s="67">
        <v>84.056310582884961</v>
      </c>
      <c r="H35" s="67">
        <f t="shared" si="7"/>
        <v>6.3042232937163716</v>
      </c>
      <c r="I35" s="78">
        <v>4</v>
      </c>
      <c r="J35" s="78">
        <f t="shared" si="8"/>
        <v>4.0968838546861255</v>
      </c>
      <c r="K35" s="79">
        <f t="shared" si="9"/>
        <v>0.5462511806248167</v>
      </c>
      <c r="M35" s="62" t="s">
        <v>41</v>
      </c>
      <c r="N35" s="80" t="s">
        <v>13</v>
      </c>
      <c r="O35" s="65">
        <v>32</v>
      </c>
      <c r="P35" s="64" t="s">
        <v>30</v>
      </c>
      <c r="Q35" s="65" t="s">
        <v>31</v>
      </c>
      <c r="R35" s="66">
        <f t="shared" si="6"/>
        <v>87.5</v>
      </c>
      <c r="S35" s="67" t="s">
        <v>103</v>
      </c>
      <c r="T35" s="67" t="s">
        <v>104</v>
      </c>
      <c r="U35" s="65">
        <v>1</v>
      </c>
      <c r="V35" s="83">
        <v>1</v>
      </c>
      <c r="W35" s="82">
        <v>0.46</v>
      </c>
    </row>
    <row r="36" spans="1:23" x14ac:dyDescent="0.25">
      <c r="A36" s="62" t="s">
        <v>40</v>
      </c>
      <c r="B36" s="63" t="s">
        <v>13</v>
      </c>
      <c r="C36" s="64">
        <v>33</v>
      </c>
      <c r="D36" s="64" t="s">
        <v>30</v>
      </c>
      <c r="E36" s="65" t="s">
        <v>31</v>
      </c>
      <c r="F36" s="77">
        <v>6.31</v>
      </c>
      <c r="G36" s="67">
        <v>9.590381658567896</v>
      </c>
      <c r="H36" s="67">
        <f t="shared" si="7"/>
        <v>0.71927862439259216</v>
      </c>
      <c r="I36" s="78"/>
      <c r="J36" s="78"/>
      <c r="K36" s="73"/>
      <c r="M36" s="62" t="s">
        <v>40</v>
      </c>
      <c r="N36" s="80" t="s">
        <v>13</v>
      </c>
      <c r="O36" s="65">
        <v>33</v>
      </c>
      <c r="P36" s="64" t="s">
        <v>30</v>
      </c>
      <c r="Q36" s="65" t="s">
        <v>31</v>
      </c>
      <c r="R36" s="66">
        <f t="shared" si="6"/>
        <v>6.31</v>
      </c>
      <c r="S36" s="67"/>
      <c r="T36" s="67"/>
      <c r="U36" s="65"/>
      <c r="V36" s="78"/>
      <c r="W36" s="73"/>
    </row>
    <row r="37" spans="1:23" x14ac:dyDescent="0.25">
      <c r="A37" s="62" t="s">
        <v>39</v>
      </c>
      <c r="B37" s="63" t="s">
        <v>13</v>
      </c>
      <c r="C37" s="64">
        <v>34</v>
      </c>
      <c r="D37" s="64" t="s">
        <v>30</v>
      </c>
      <c r="E37" s="65" t="s">
        <v>31</v>
      </c>
      <c r="F37" s="77">
        <v>8.85</v>
      </c>
      <c r="G37" s="67">
        <v>8.3993315730561271</v>
      </c>
      <c r="H37" s="67">
        <f t="shared" si="7"/>
        <v>0.62994986797920949</v>
      </c>
      <c r="I37" s="78"/>
      <c r="J37" s="78"/>
      <c r="K37" s="73"/>
      <c r="M37" s="62" t="s">
        <v>39</v>
      </c>
      <c r="N37" s="80" t="s">
        <v>13</v>
      </c>
      <c r="O37" s="65">
        <v>34</v>
      </c>
      <c r="P37" s="64" t="s">
        <v>30</v>
      </c>
      <c r="Q37" s="65" t="s">
        <v>31</v>
      </c>
      <c r="R37" s="66">
        <f t="shared" si="6"/>
        <v>8.85</v>
      </c>
      <c r="S37" s="67"/>
      <c r="T37" s="67"/>
      <c r="U37" s="65"/>
      <c r="V37" s="78"/>
      <c r="W37" s="73"/>
    </row>
    <row r="38" spans="1:23" x14ac:dyDescent="0.25">
      <c r="A38" s="62" t="s">
        <v>38</v>
      </c>
      <c r="B38" s="63" t="s">
        <v>13</v>
      </c>
      <c r="C38" s="64">
        <v>35</v>
      </c>
      <c r="D38" s="64" t="s">
        <v>30</v>
      </c>
      <c r="E38" s="65" t="s">
        <v>31</v>
      </c>
      <c r="F38" s="77">
        <v>8.58</v>
      </c>
      <c r="G38" s="67">
        <v>11.646206484472922</v>
      </c>
      <c r="H38" s="67">
        <f t="shared" si="7"/>
        <v>0.87346548633546905</v>
      </c>
      <c r="I38" s="78"/>
      <c r="J38" s="78"/>
      <c r="K38" s="73"/>
      <c r="M38" s="62" t="s">
        <v>38</v>
      </c>
      <c r="N38" s="80" t="s">
        <v>13</v>
      </c>
      <c r="O38" s="65">
        <v>35</v>
      </c>
      <c r="P38" s="64" t="s">
        <v>30</v>
      </c>
      <c r="Q38" s="65" t="s">
        <v>31</v>
      </c>
      <c r="R38" s="66">
        <f t="shared" si="6"/>
        <v>8.58</v>
      </c>
      <c r="S38" s="67"/>
      <c r="T38" s="67"/>
      <c r="U38" s="65"/>
      <c r="V38" s="78"/>
      <c r="W38" s="73"/>
    </row>
    <row r="39" spans="1:23" x14ac:dyDescent="0.25">
      <c r="A39" s="62" t="s">
        <v>37</v>
      </c>
      <c r="B39" s="63" t="s">
        <v>13</v>
      </c>
      <c r="C39" s="64">
        <v>36</v>
      </c>
      <c r="D39" s="64" t="s">
        <v>30</v>
      </c>
      <c r="E39" s="65" t="s">
        <v>31</v>
      </c>
      <c r="F39" s="77">
        <v>21.7</v>
      </c>
      <c r="G39" s="67">
        <v>34.990773073570018</v>
      </c>
      <c r="H39" s="67">
        <f t="shared" si="7"/>
        <v>2.6243079805177514</v>
      </c>
      <c r="I39" s="78"/>
      <c r="J39" s="78"/>
      <c r="K39" s="73"/>
      <c r="M39" s="62" t="s">
        <v>37</v>
      </c>
      <c r="N39" s="80" t="s">
        <v>13</v>
      </c>
      <c r="O39" s="65">
        <v>36</v>
      </c>
      <c r="P39" s="64" t="s">
        <v>30</v>
      </c>
      <c r="Q39" s="65" t="s">
        <v>31</v>
      </c>
      <c r="R39" s="66">
        <f t="shared" si="6"/>
        <v>21.7</v>
      </c>
      <c r="S39" s="67"/>
      <c r="T39" s="67"/>
      <c r="U39" s="65"/>
      <c r="V39" s="78"/>
      <c r="W39" s="73"/>
    </row>
    <row r="40" spans="1:23" x14ac:dyDescent="0.25">
      <c r="A40" s="62" t="s">
        <v>36</v>
      </c>
      <c r="B40" s="63" t="s">
        <v>13</v>
      </c>
      <c r="C40" s="64">
        <v>37</v>
      </c>
      <c r="D40" s="64" t="s">
        <v>30</v>
      </c>
      <c r="E40" s="65" t="s">
        <v>31</v>
      </c>
      <c r="F40" s="77">
        <v>31.3</v>
      </c>
      <c r="G40" s="67">
        <v>45.177729379363036</v>
      </c>
      <c r="H40" s="67">
        <f t="shared" si="7"/>
        <v>3.3883297034522277</v>
      </c>
      <c r="I40" s="78"/>
      <c r="J40" s="78"/>
      <c r="K40" s="73"/>
      <c r="M40" s="62" t="s">
        <v>36</v>
      </c>
      <c r="N40" s="80" t="s">
        <v>13</v>
      </c>
      <c r="O40" s="65">
        <v>37</v>
      </c>
      <c r="P40" s="64" t="s">
        <v>30</v>
      </c>
      <c r="Q40" s="65" t="s">
        <v>31</v>
      </c>
      <c r="R40" s="66">
        <f t="shared" si="6"/>
        <v>31.3</v>
      </c>
      <c r="S40" s="67"/>
      <c r="T40" s="67"/>
      <c r="U40" s="65"/>
      <c r="V40" s="78"/>
      <c r="W40" s="73"/>
    </row>
    <row r="41" spans="1:23" x14ac:dyDescent="0.25">
      <c r="A41" s="62" t="s">
        <v>35</v>
      </c>
      <c r="B41" s="63" t="s">
        <v>13</v>
      </c>
      <c r="C41" s="64">
        <v>38</v>
      </c>
      <c r="D41" s="64" t="s">
        <v>30</v>
      </c>
      <c r="E41" s="65" t="s">
        <v>31</v>
      </c>
      <c r="F41" s="77">
        <v>38.9</v>
      </c>
      <c r="G41" s="67">
        <v>54.619157428201852</v>
      </c>
      <c r="H41" s="67">
        <f t="shared" si="7"/>
        <v>4.0964368071151389</v>
      </c>
      <c r="I41" s="78"/>
      <c r="J41" s="78"/>
      <c r="K41" s="73"/>
      <c r="M41" s="62" t="s">
        <v>35</v>
      </c>
      <c r="N41" s="80" t="s">
        <v>13</v>
      </c>
      <c r="O41" s="65">
        <v>38</v>
      </c>
      <c r="P41" s="64" t="s">
        <v>30</v>
      </c>
      <c r="Q41" s="65" t="s">
        <v>31</v>
      </c>
      <c r="R41" s="66">
        <f t="shared" si="6"/>
        <v>38.9</v>
      </c>
      <c r="S41" s="67"/>
      <c r="T41" s="67"/>
      <c r="U41" s="65"/>
      <c r="V41" s="78"/>
      <c r="W41" s="73"/>
    </row>
    <row r="42" spans="1:23" x14ac:dyDescent="0.25">
      <c r="A42" s="62" t="s">
        <v>34</v>
      </c>
      <c r="B42" s="63" t="s">
        <v>13</v>
      </c>
      <c r="C42" s="64">
        <v>39</v>
      </c>
      <c r="D42" s="64" t="s">
        <v>30</v>
      </c>
      <c r="E42" s="65" t="s">
        <v>31</v>
      </c>
      <c r="F42" s="77">
        <v>117</v>
      </c>
      <c r="G42" s="67">
        <v>124.39464245682623</v>
      </c>
      <c r="H42" s="67">
        <f t="shared" si="7"/>
        <v>9.3295981842619664</v>
      </c>
      <c r="I42" s="78"/>
      <c r="J42" s="78"/>
      <c r="K42" s="73"/>
      <c r="M42" s="62" t="s">
        <v>34</v>
      </c>
      <c r="N42" s="80" t="s">
        <v>13</v>
      </c>
      <c r="O42" s="65">
        <v>39</v>
      </c>
      <c r="P42" s="64" t="s">
        <v>30</v>
      </c>
      <c r="Q42" s="65" t="s">
        <v>31</v>
      </c>
      <c r="R42" s="66">
        <f t="shared" si="6"/>
        <v>117</v>
      </c>
      <c r="S42" s="67"/>
      <c r="T42" s="67"/>
      <c r="U42" s="65"/>
      <c r="V42" s="78"/>
      <c r="W42" s="73"/>
    </row>
    <row r="43" spans="1:23" x14ac:dyDescent="0.25">
      <c r="A43" s="62" t="s">
        <v>33</v>
      </c>
      <c r="B43" s="63" t="s">
        <v>13</v>
      </c>
      <c r="C43" s="64">
        <v>40</v>
      </c>
      <c r="D43" s="64" t="s">
        <v>30</v>
      </c>
      <c r="E43" s="65" t="s">
        <v>31</v>
      </c>
      <c r="F43" s="77">
        <v>103</v>
      </c>
      <c r="G43" s="67">
        <v>108.24893491526376</v>
      </c>
      <c r="H43" s="67">
        <f t="shared" si="7"/>
        <v>8.1186701186447809</v>
      </c>
      <c r="I43" s="78"/>
      <c r="J43" s="78"/>
      <c r="K43" s="73"/>
      <c r="M43" s="62" t="s">
        <v>33</v>
      </c>
      <c r="N43" s="80" t="s">
        <v>13</v>
      </c>
      <c r="O43" s="65">
        <v>40</v>
      </c>
      <c r="P43" s="64" t="s">
        <v>30</v>
      </c>
      <c r="Q43" s="65" t="s">
        <v>31</v>
      </c>
      <c r="R43" s="66">
        <f t="shared" si="6"/>
        <v>103</v>
      </c>
      <c r="S43" s="67"/>
      <c r="T43" s="67"/>
      <c r="U43" s="65"/>
      <c r="V43" s="78"/>
      <c r="W43" s="73"/>
    </row>
    <row r="44" spans="1:23" x14ac:dyDescent="0.25">
      <c r="A44" s="62" t="s">
        <v>32</v>
      </c>
      <c r="B44" s="63" t="s">
        <v>13</v>
      </c>
      <c r="C44" s="64">
        <v>41</v>
      </c>
      <c r="D44" s="64" t="s">
        <v>30</v>
      </c>
      <c r="E44" s="65" t="s">
        <v>31</v>
      </c>
      <c r="F44" s="77">
        <v>79.7</v>
      </c>
      <c r="G44" s="67">
        <v>86.05651691781199</v>
      </c>
      <c r="H44" s="67">
        <f t="shared" si="7"/>
        <v>6.4542387688358991</v>
      </c>
      <c r="I44" s="78"/>
      <c r="J44" s="78"/>
      <c r="K44" s="73"/>
      <c r="M44" s="62" t="s">
        <v>32</v>
      </c>
      <c r="N44" s="80" t="s">
        <v>13</v>
      </c>
      <c r="O44" s="65">
        <v>41</v>
      </c>
      <c r="P44" s="64" t="s">
        <v>30</v>
      </c>
      <c r="Q44" s="65" t="s">
        <v>31</v>
      </c>
      <c r="R44" s="66">
        <f t="shared" si="6"/>
        <v>79.7</v>
      </c>
      <c r="S44" s="67"/>
      <c r="T44" s="67"/>
      <c r="U44" s="65"/>
      <c r="V44" s="78"/>
      <c r="W44" s="73"/>
    </row>
    <row r="45" spans="1:23" x14ac:dyDescent="0.25">
      <c r="A45" s="62" t="s">
        <v>29</v>
      </c>
      <c r="B45" s="63" t="s">
        <v>13</v>
      </c>
      <c r="C45" s="64">
        <v>42</v>
      </c>
      <c r="D45" s="64" t="s">
        <v>30</v>
      </c>
      <c r="E45" s="65" t="s">
        <v>31</v>
      </c>
      <c r="F45" s="77">
        <v>50.3</v>
      </c>
      <c r="G45" s="67">
        <v>46.100202357211316</v>
      </c>
      <c r="H45" s="67">
        <f t="shared" si="7"/>
        <v>3.4575151767908485</v>
      </c>
      <c r="I45" s="78">
        <v>4</v>
      </c>
      <c r="J45" s="78">
        <f>((F45-G45)/G45)*100</f>
        <v>9.1101501252558386</v>
      </c>
      <c r="K45" s="79">
        <f>(F45-G45)/H45</f>
        <v>1.214686683367445</v>
      </c>
      <c r="M45" s="62" t="s">
        <v>29</v>
      </c>
      <c r="N45" s="80" t="s">
        <v>13</v>
      </c>
      <c r="O45" s="65">
        <v>42</v>
      </c>
      <c r="P45" s="64" t="s">
        <v>30</v>
      </c>
      <c r="Q45" s="65" t="s">
        <v>31</v>
      </c>
      <c r="R45" s="66">
        <f t="shared" si="6"/>
        <v>50.3</v>
      </c>
      <c r="S45" s="67" t="s">
        <v>105</v>
      </c>
      <c r="T45" s="67" t="s">
        <v>106</v>
      </c>
      <c r="U45" s="65">
        <v>1</v>
      </c>
      <c r="V45" s="78">
        <v>5</v>
      </c>
      <c r="W45" s="82">
        <v>1.36</v>
      </c>
    </row>
    <row r="46" spans="1:23" x14ac:dyDescent="0.25">
      <c r="A46" s="50" t="s">
        <v>25</v>
      </c>
      <c r="B46" s="51" t="s">
        <v>13</v>
      </c>
      <c r="C46" s="52">
        <v>43</v>
      </c>
      <c r="D46" s="52" t="s">
        <v>28</v>
      </c>
      <c r="E46" s="56" t="s">
        <v>24</v>
      </c>
      <c r="F46" s="59">
        <v>66.5</v>
      </c>
      <c r="G46" s="60">
        <v>66.517045716658217</v>
      </c>
      <c r="H46" s="60">
        <f t="shared" si="7"/>
        <v>4.9887784287493657</v>
      </c>
      <c r="I46" s="76">
        <v>4</v>
      </c>
      <c r="J46" s="76">
        <f>((F46-G46)/G46)*100</f>
        <v>-2.562608798175758E-2</v>
      </c>
      <c r="K46" s="79">
        <f t="shared" ref="K46:K70" si="10">(F46-G46)/H46</f>
        <v>-3.4168117309010112E-3</v>
      </c>
      <c r="M46" s="50" t="s">
        <v>25</v>
      </c>
      <c r="N46" s="51" t="s">
        <v>13</v>
      </c>
      <c r="O46" s="52">
        <v>43</v>
      </c>
      <c r="P46" s="52" t="s">
        <v>28</v>
      </c>
      <c r="Q46" s="56" t="s">
        <v>24</v>
      </c>
      <c r="R46" s="60">
        <f t="shared" si="6"/>
        <v>66.5</v>
      </c>
      <c r="S46" s="60" t="s">
        <v>107</v>
      </c>
      <c r="T46" s="60" t="s">
        <v>108</v>
      </c>
      <c r="U46" s="56">
        <v>1</v>
      </c>
      <c r="V46" s="86">
        <v>0</v>
      </c>
      <c r="W46" s="82">
        <v>-0.06</v>
      </c>
    </row>
    <row r="47" spans="1:23" x14ac:dyDescent="0.25">
      <c r="A47" s="50" t="s">
        <v>20</v>
      </c>
      <c r="B47" s="51" t="s">
        <v>13</v>
      </c>
      <c r="C47" s="52">
        <v>44</v>
      </c>
      <c r="D47" s="52" t="s">
        <v>28</v>
      </c>
      <c r="E47" s="56" t="s">
        <v>24</v>
      </c>
      <c r="F47" s="59">
        <v>67.3</v>
      </c>
      <c r="G47" s="60">
        <v>66.517045716658203</v>
      </c>
      <c r="H47" s="60">
        <f t="shared" si="7"/>
        <v>4.9887784287493648</v>
      </c>
      <c r="I47" s="76">
        <v>4</v>
      </c>
      <c r="J47" s="76">
        <f t="shared" ref="J47:J70" si="11">((F47-G47)/G47)*100</f>
        <v>1.1770731470500582</v>
      </c>
      <c r="K47" s="79">
        <f t="shared" si="10"/>
        <v>0.15694308627334111</v>
      </c>
      <c r="M47" s="50" t="s">
        <v>20</v>
      </c>
      <c r="N47" s="51" t="s">
        <v>13</v>
      </c>
      <c r="O47" s="52">
        <v>44</v>
      </c>
      <c r="P47" s="52" t="s">
        <v>28</v>
      </c>
      <c r="Q47" s="56" t="s">
        <v>24</v>
      </c>
      <c r="R47" s="60">
        <f t="shared" si="6"/>
        <v>67.3</v>
      </c>
      <c r="S47" s="60" t="s">
        <v>109</v>
      </c>
      <c r="T47" s="60" t="s">
        <v>110</v>
      </c>
      <c r="U47" s="56">
        <v>1</v>
      </c>
      <c r="V47" s="86">
        <v>1</v>
      </c>
      <c r="W47" s="82">
        <v>0.24</v>
      </c>
    </row>
    <row r="48" spans="1:23" x14ac:dyDescent="0.25">
      <c r="A48" s="50" t="s">
        <v>17</v>
      </c>
      <c r="B48" s="51" t="s">
        <v>13</v>
      </c>
      <c r="C48" s="52">
        <v>45</v>
      </c>
      <c r="D48" s="52" t="s">
        <v>28</v>
      </c>
      <c r="E48" s="56" t="s">
        <v>24</v>
      </c>
      <c r="F48" s="59">
        <v>108</v>
      </c>
      <c r="G48" s="60">
        <v>107.47995764051167</v>
      </c>
      <c r="H48" s="60">
        <f t="shared" si="7"/>
        <v>8.0609968230383746</v>
      </c>
      <c r="I48" s="76">
        <v>4</v>
      </c>
      <c r="J48" s="76">
        <f t="shared" si="11"/>
        <v>0.48385054377088171</v>
      </c>
      <c r="K48" s="79">
        <f t="shared" si="10"/>
        <v>6.451340583611756E-2</v>
      </c>
      <c r="M48" s="50" t="s">
        <v>17</v>
      </c>
      <c r="N48" s="51" t="s">
        <v>13</v>
      </c>
      <c r="O48" s="52">
        <v>45</v>
      </c>
      <c r="P48" s="52" t="s">
        <v>28</v>
      </c>
      <c r="Q48" s="56" t="s">
        <v>24</v>
      </c>
      <c r="R48" s="60">
        <f t="shared" si="6"/>
        <v>108</v>
      </c>
      <c r="S48" s="60" t="s">
        <v>111</v>
      </c>
      <c r="T48" s="60" t="s">
        <v>112</v>
      </c>
      <c r="U48" s="56">
        <v>1</v>
      </c>
      <c r="V48" s="86">
        <v>-1</v>
      </c>
      <c r="W48" s="82">
        <v>-0.28999999999999998</v>
      </c>
    </row>
    <row r="49" spans="1:23" x14ac:dyDescent="0.25">
      <c r="A49" s="50" t="s">
        <v>22</v>
      </c>
      <c r="B49" s="51" t="s">
        <v>13</v>
      </c>
      <c r="C49" s="52">
        <v>46</v>
      </c>
      <c r="D49" s="52" t="s">
        <v>26</v>
      </c>
      <c r="E49" s="56" t="s">
        <v>24</v>
      </c>
      <c r="F49" s="59">
        <v>74.900000000000006</v>
      </c>
      <c r="G49" s="60">
        <v>80.073846799559817</v>
      </c>
      <c r="H49" s="60">
        <f t="shared" si="7"/>
        <v>6.0055385099669865</v>
      </c>
      <c r="I49" s="76">
        <v>4</v>
      </c>
      <c r="J49" s="76">
        <f t="shared" si="11"/>
        <v>-6.4613441296394081</v>
      </c>
      <c r="K49" s="79">
        <f t="shared" si="10"/>
        <v>-0.86151255061858778</v>
      </c>
      <c r="M49" s="50" t="s">
        <v>22</v>
      </c>
      <c r="N49" s="51" t="s">
        <v>13</v>
      </c>
      <c r="O49" s="52">
        <v>46</v>
      </c>
      <c r="P49" s="52" t="s">
        <v>26</v>
      </c>
      <c r="Q49" s="56" t="s">
        <v>24</v>
      </c>
      <c r="R49" s="60">
        <f t="shared" si="6"/>
        <v>74.900000000000006</v>
      </c>
      <c r="S49" s="60" t="s">
        <v>113</v>
      </c>
      <c r="T49" s="60" t="s">
        <v>114</v>
      </c>
      <c r="U49" s="56">
        <v>1</v>
      </c>
      <c r="V49" s="86">
        <v>-3</v>
      </c>
      <c r="W49" s="82">
        <v>-0.42</v>
      </c>
    </row>
    <row r="50" spans="1:23" x14ac:dyDescent="0.25">
      <c r="A50" s="50" t="s">
        <v>16</v>
      </c>
      <c r="B50" s="51" t="s">
        <v>13</v>
      </c>
      <c r="C50" s="52">
        <v>47</v>
      </c>
      <c r="D50" s="52" t="s">
        <v>26</v>
      </c>
      <c r="E50" s="56" t="s">
        <v>24</v>
      </c>
      <c r="F50" s="59">
        <v>69</v>
      </c>
      <c r="G50" s="60">
        <v>68.030851431402255</v>
      </c>
      <c r="H50" s="60">
        <f t="shared" si="7"/>
        <v>5.1023138573551687</v>
      </c>
      <c r="I50" s="76">
        <v>4</v>
      </c>
      <c r="J50" s="76">
        <f t="shared" si="11"/>
        <v>1.4245721583757773</v>
      </c>
      <c r="K50" s="79">
        <f t="shared" si="10"/>
        <v>0.18994295445010365</v>
      </c>
      <c r="M50" s="50" t="s">
        <v>16</v>
      </c>
      <c r="N50" s="51" t="s">
        <v>13</v>
      </c>
      <c r="O50" s="52">
        <v>47</v>
      </c>
      <c r="P50" s="52" t="s">
        <v>26</v>
      </c>
      <c r="Q50" s="56" t="s">
        <v>24</v>
      </c>
      <c r="R50" s="60">
        <f t="shared" si="6"/>
        <v>69</v>
      </c>
      <c r="S50" s="60" t="s">
        <v>115</v>
      </c>
      <c r="T50" s="60" t="s">
        <v>116</v>
      </c>
      <c r="U50" s="56">
        <v>1</v>
      </c>
      <c r="V50" s="86">
        <v>1</v>
      </c>
      <c r="W50" s="82">
        <v>0.11</v>
      </c>
    </row>
    <row r="51" spans="1:23" x14ac:dyDescent="0.25">
      <c r="A51" s="50" t="s">
        <v>27</v>
      </c>
      <c r="B51" s="51" t="s">
        <v>13</v>
      </c>
      <c r="C51" s="52">
        <v>48</v>
      </c>
      <c r="D51" s="52" t="s">
        <v>26</v>
      </c>
      <c r="E51" s="56" t="s">
        <v>24</v>
      </c>
      <c r="F51" s="59">
        <v>53.8</v>
      </c>
      <c r="G51" s="60">
        <v>60.124128439580467</v>
      </c>
      <c r="H51" s="60">
        <f t="shared" si="7"/>
        <v>4.5093096329685345</v>
      </c>
      <c r="I51" s="76">
        <v>4</v>
      </c>
      <c r="J51" s="76">
        <f t="shared" si="11"/>
        <v>-10.518453412485922</v>
      </c>
      <c r="K51" s="79">
        <f t="shared" si="10"/>
        <v>-1.402460454998123</v>
      </c>
      <c r="M51" s="50" t="s">
        <v>27</v>
      </c>
      <c r="N51" s="51" t="s">
        <v>13</v>
      </c>
      <c r="O51" s="52">
        <v>48</v>
      </c>
      <c r="P51" s="52" t="s">
        <v>26</v>
      </c>
      <c r="Q51" s="56" t="s">
        <v>24</v>
      </c>
      <c r="R51" s="60">
        <f t="shared" si="6"/>
        <v>53.8</v>
      </c>
      <c r="S51" s="60" t="s">
        <v>117</v>
      </c>
      <c r="T51" s="60" t="s">
        <v>118</v>
      </c>
      <c r="U51" s="56">
        <v>1</v>
      </c>
      <c r="V51" s="86">
        <v>-7</v>
      </c>
      <c r="W51" s="82">
        <v>-0.91</v>
      </c>
    </row>
    <row r="52" spans="1:23" x14ac:dyDescent="0.25">
      <c r="A52" s="50" t="s">
        <v>25</v>
      </c>
      <c r="B52" s="51" t="s">
        <v>13</v>
      </c>
      <c r="C52" s="52">
        <v>49</v>
      </c>
      <c r="D52" s="52" t="s">
        <v>26</v>
      </c>
      <c r="E52" s="56" t="s">
        <v>24</v>
      </c>
      <c r="F52" s="59">
        <v>88.2</v>
      </c>
      <c r="G52" s="60">
        <v>88.384367958138668</v>
      </c>
      <c r="H52" s="60">
        <f t="shared" si="7"/>
        <v>6.6288275968603996</v>
      </c>
      <c r="I52" s="76">
        <v>4</v>
      </c>
      <c r="J52" s="76">
        <f t="shared" si="11"/>
        <v>-0.20859792562638127</v>
      </c>
      <c r="K52" s="79">
        <f t="shared" si="10"/>
        <v>-2.7813056750184171E-2</v>
      </c>
      <c r="M52" s="50" t="s">
        <v>25</v>
      </c>
      <c r="N52" s="51" t="s">
        <v>13</v>
      </c>
      <c r="O52" s="52">
        <v>49</v>
      </c>
      <c r="P52" s="52" t="s">
        <v>26</v>
      </c>
      <c r="Q52" s="56" t="s">
        <v>24</v>
      </c>
      <c r="R52" s="60">
        <f t="shared" si="6"/>
        <v>88.2</v>
      </c>
      <c r="S52" s="60" t="s">
        <v>119</v>
      </c>
      <c r="T52" s="60" t="s">
        <v>120</v>
      </c>
      <c r="U52" s="56">
        <v>1</v>
      </c>
      <c r="V52" s="86">
        <v>0</v>
      </c>
      <c r="W52" s="82">
        <v>0</v>
      </c>
    </row>
    <row r="53" spans="1:23" x14ac:dyDescent="0.25">
      <c r="A53" s="50" t="s">
        <v>20</v>
      </c>
      <c r="B53" s="51" t="s">
        <v>13</v>
      </c>
      <c r="C53" s="52">
        <v>50</v>
      </c>
      <c r="D53" s="52" t="s">
        <v>26</v>
      </c>
      <c r="E53" s="56" t="s">
        <v>24</v>
      </c>
      <c r="F53" s="59">
        <v>86.9</v>
      </c>
      <c r="G53" s="60">
        <v>88.384367958138654</v>
      </c>
      <c r="H53" s="60">
        <f t="shared" si="7"/>
        <v>6.6288275968603987</v>
      </c>
      <c r="I53" s="56">
        <v>4</v>
      </c>
      <c r="J53" s="76">
        <f t="shared" si="11"/>
        <v>-1.6794462555207581</v>
      </c>
      <c r="K53" s="79">
        <f t="shared" si="10"/>
        <v>-0.22392616740276775</v>
      </c>
      <c r="M53" s="50" t="s">
        <v>20</v>
      </c>
      <c r="N53" s="51" t="s">
        <v>13</v>
      </c>
      <c r="O53" s="52">
        <v>50</v>
      </c>
      <c r="P53" s="52" t="s">
        <v>26</v>
      </c>
      <c r="Q53" s="56" t="s">
        <v>24</v>
      </c>
      <c r="R53" s="60">
        <f t="shared" si="6"/>
        <v>86.9</v>
      </c>
      <c r="S53" s="60" t="s">
        <v>121</v>
      </c>
      <c r="T53" s="60" t="s">
        <v>122</v>
      </c>
      <c r="U53" s="56">
        <v>1</v>
      </c>
      <c r="V53" s="86">
        <v>-1</v>
      </c>
      <c r="W53" s="82">
        <v>-0.15</v>
      </c>
    </row>
    <row r="54" spans="1:23" x14ac:dyDescent="0.25">
      <c r="A54" s="50" t="s">
        <v>12</v>
      </c>
      <c r="B54" s="51" t="s">
        <v>13</v>
      </c>
      <c r="C54" s="52">
        <v>51</v>
      </c>
      <c r="D54" s="52" t="s">
        <v>23</v>
      </c>
      <c r="E54" s="56" t="s">
        <v>24</v>
      </c>
      <c r="F54" s="59">
        <v>69.5</v>
      </c>
      <c r="G54" s="60">
        <v>62.252210907113707</v>
      </c>
      <c r="H54" s="60">
        <f t="shared" si="7"/>
        <v>4.6689158180335282</v>
      </c>
      <c r="I54" s="56">
        <v>4</v>
      </c>
      <c r="J54" s="76">
        <f t="shared" si="11"/>
        <v>11.642621181279317</v>
      </c>
      <c r="K54" s="79">
        <f t="shared" si="10"/>
        <v>1.5523494908372422</v>
      </c>
      <c r="M54" s="50" t="s">
        <v>12</v>
      </c>
      <c r="N54" s="51" t="s">
        <v>13</v>
      </c>
      <c r="O54" s="52">
        <v>51</v>
      </c>
      <c r="P54" s="52" t="s">
        <v>23</v>
      </c>
      <c r="Q54" s="56" t="s">
        <v>24</v>
      </c>
      <c r="R54" s="60">
        <f t="shared" si="6"/>
        <v>69.5</v>
      </c>
      <c r="S54" s="60" t="s">
        <v>123</v>
      </c>
      <c r="T54" s="60" t="s">
        <v>124</v>
      </c>
      <c r="U54" s="56">
        <v>1</v>
      </c>
      <c r="V54" s="86">
        <v>13</v>
      </c>
      <c r="W54" s="82">
        <v>1.22</v>
      </c>
    </row>
    <row r="55" spans="1:23" x14ac:dyDescent="0.25">
      <c r="A55" s="50" t="s">
        <v>27</v>
      </c>
      <c r="B55" s="51" t="s">
        <v>13</v>
      </c>
      <c r="C55" s="52">
        <v>52</v>
      </c>
      <c r="D55" s="52" t="s">
        <v>23</v>
      </c>
      <c r="E55" s="56" t="s">
        <v>24</v>
      </c>
      <c r="F55" s="59">
        <v>139</v>
      </c>
      <c r="G55" s="60">
        <v>145.03797572555598</v>
      </c>
      <c r="H55" s="60">
        <f t="shared" si="7"/>
        <v>10.877848179416699</v>
      </c>
      <c r="I55" s="56">
        <v>4</v>
      </c>
      <c r="J55" s="76">
        <f t="shared" si="11"/>
        <v>-4.163030885773785</v>
      </c>
      <c r="K55" s="79">
        <f t="shared" si="10"/>
        <v>-0.55507078476983807</v>
      </c>
      <c r="M55" s="50" t="s">
        <v>27</v>
      </c>
      <c r="N55" s="51" t="s">
        <v>13</v>
      </c>
      <c r="O55" s="52">
        <v>52</v>
      </c>
      <c r="P55" s="52" t="s">
        <v>23</v>
      </c>
      <c r="Q55" s="56" t="s">
        <v>24</v>
      </c>
      <c r="R55" s="60">
        <f t="shared" si="6"/>
        <v>139</v>
      </c>
      <c r="S55" s="60" t="s">
        <v>125</v>
      </c>
      <c r="T55" s="60" t="s">
        <v>126</v>
      </c>
      <c r="U55" s="56">
        <v>1</v>
      </c>
      <c r="V55" s="86">
        <v>-2</v>
      </c>
      <c r="W55" s="82">
        <v>-0.48</v>
      </c>
    </row>
    <row r="56" spans="1:23" x14ac:dyDescent="0.25">
      <c r="A56" s="50" t="s">
        <v>21</v>
      </c>
      <c r="B56" s="51" t="s">
        <v>13</v>
      </c>
      <c r="C56" s="52">
        <v>53</v>
      </c>
      <c r="D56" s="52" t="s">
        <v>23</v>
      </c>
      <c r="E56" s="56" t="s">
        <v>24</v>
      </c>
      <c r="F56" s="59">
        <v>172</v>
      </c>
      <c r="G56" s="60">
        <v>178.57792066385051</v>
      </c>
      <c r="H56" s="60">
        <f t="shared" si="7"/>
        <v>13.393344049788787</v>
      </c>
      <c r="I56" s="56">
        <v>4</v>
      </c>
      <c r="J56" s="76">
        <f t="shared" si="11"/>
        <v>-3.6835016554104572</v>
      </c>
      <c r="K56" s="79">
        <f t="shared" si="10"/>
        <v>-0.49113355405472764</v>
      </c>
      <c r="M56" s="50" t="s">
        <v>21</v>
      </c>
      <c r="N56" s="51" t="s">
        <v>13</v>
      </c>
      <c r="O56" s="52">
        <v>53</v>
      </c>
      <c r="P56" s="52" t="s">
        <v>23</v>
      </c>
      <c r="Q56" s="56" t="s">
        <v>24</v>
      </c>
      <c r="R56" s="60">
        <f t="shared" si="6"/>
        <v>172</v>
      </c>
      <c r="S56" s="60" t="s">
        <v>127</v>
      </c>
      <c r="T56" s="60" t="s">
        <v>128</v>
      </c>
      <c r="U56" s="56">
        <v>1</v>
      </c>
      <c r="V56" s="86">
        <v>-2</v>
      </c>
      <c r="W56" s="82">
        <v>-0.56000000000000005</v>
      </c>
    </row>
    <row r="57" spans="1:23" x14ac:dyDescent="0.25">
      <c r="A57" s="50" t="s">
        <v>25</v>
      </c>
      <c r="B57" s="51" t="s">
        <v>13</v>
      </c>
      <c r="C57" s="52">
        <v>54</v>
      </c>
      <c r="D57" s="52" t="s">
        <v>23</v>
      </c>
      <c r="E57" s="56" t="s">
        <v>24</v>
      </c>
      <c r="F57" s="59">
        <v>69.8</v>
      </c>
      <c r="G57" s="60">
        <v>71.084104320942913</v>
      </c>
      <c r="H57" s="60">
        <f t="shared" si="7"/>
        <v>5.3313078240707181</v>
      </c>
      <c r="I57" s="56">
        <v>4</v>
      </c>
      <c r="J57" s="76">
        <f t="shared" si="11"/>
        <v>-1.8064577632507228</v>
      </c>
      <c r="K57" s="79">
        <f t="shared" si="10"/>
        <v>-0.24086103510009643</v>
      </c>
      <c r="M57" s="50" t="s">
        <v>25</v>
      </c>
      <c r="N57" s="51" t="s">
        <v>13</v>
      </c>
      <c r="O57" s="52">
        <v>54</v>
      </c>
      <c r="P57" s="52" t="s">
        <v>23</v>
      </c>
      <c r="Q57" s="56" t="s">
        <v>24</v>
      </c>
      <c r="R57" s="60">
        <f t="shared" si="6"/>
        <v>69.8</v>
      </c>
      <c r="S57" s="60" t="s">
        <v>129</v>
      </c>
      <c r="T57" s="60" t="s">
        <v>130</v>
      </c>
      <c r="U57" s="56">
        <v>1</v>
      </c>
      <c r="V57" s="86">
        <v>-1</v>
      </c>
      <c r="W57" s="82">
        <v>-0.12</v>
      </c>
    </row>
    <row r="58" spans="1:23" x14ac:dyDescent="0.25">
      <c r="A58" s="50" t="s">
        <v>20</v>
      </c>
      <c r="B58" s="51" t="s">
        <v>13</v>
      </c>
      <c r="C58" s="52">
        <v>55</v>
      </c>
      <c r="D58" s="52" t="s">
        <v>23</v>
      </c>
      <c r="E58" s="56" t="s">
        <v>24</v>
      </c>
      <c r="F58" s="59">
        <v>68.099999999999994</v>
      </c>
      <c r="G58" s="60">
        <v>71.084104320942913</v>
      </c>
      <c r="H58" s="60">
        <f t="shared" si="7"/>
        <v>5.3313078240707181</v>
      </c>
      <c r="I58" s="56">
        <v>4</v>
      </c>
      <c r="J58" s="76">
        <f t="shared" si="11"/>
        <v>-4.1979910268964833</v>
      </c>
      <c r="K58" s="79">
        <f t="shared" si="10"/>
        <v>-0.55973213691953116</v>
      </c>
      <c r="M58" s="50" t="s">
        <v>20</v>
      </c>
      <c r="N58" s="51" t="s">
        <v>13</v>
      </c>
      <c r="O58" s="52">
        <v>55</v>
      </c>
      <c r="P58" s="52" t="s">
        <v>23</v>
      </c>
      <c r="Q58" s="56" t="s">
        <v>24</v>
      </c>
      <c r="R58" s="60">
        <f t="shared" si="6"/>
        <v>68.099999999999994</v>
      </c>
      <c r="S58" s="60" t="s">
        <v>131</v>
      </c>
      <c r="T58" s="60" t="s">
        <v>132</v>
      </c>
      <c r="U58" s="56">
        <v>1</v>
      </c>
      <c r="V58" s="86">
        <v>-2</v>
      </c>
      <c r="W58" s="82">
        <v>-0.6</v>
      </c>
    </row>
    <row r="59" spans="1:23" x14ac:dyDescent="0.25">
      <c r="A59" s="50" t="s">
        <v>19</v>
      </c>
      <c r="B59" s="51" t="s">
        <v>13</v>
      </c>
      <c r="C59" s="52">
        <v>56</v>
      </c>
      <c r="D59" s="52" t="s">
        <v>23</v>
      </c>
      <c r="E59" s="56" t="s">
        <v>24</v>
      </c>
      <c r="F59" s="59">
        <v>84.7</v>
      </c>
      <c r="G59" s="60">
        <v>87.932932879484952</v>
      </c>
      <c r="H59" s="60">
        <f t="shared" si="7"/>
        <v>6.5949699659613712</v>
      </c>
      <c r="I59" s="56">
        <v>4</v>
      </c>
      <c r="J59" s="76">
        <f t="shared" si="11"/>
        <v>-3.6765893887740471</v>
      </c>
      <c r="K59" s="79">
        <f t="shared" si="10"/>
        <v>-0.49021191850320628</v>
      </c>
      <c r="M59" s="50" t="s">
        <v>19</v>
      </c>
      <c r="N59" s="51" t="s">
        <v>13</v>
      </c>
      <c r="O59" s="52">
        <v>56</v>
      </c>
      <c r="P59" s="52" t="s">
        <v>23</v>
      </c>
      <c r="Q59" s="56" t="s">
        <v>24</v>
      </c>
      <c r="R59" s="60">
        <f t="shared" si="6"/>
        <v>84.7</v>
      </c>
      <c r="S59" s="60" t="s">
        <v>133</v>
      </c>
      <c r="T59" s="60" t="s">
        <v>134</v>
      </c>
      <c r="U59" s="56">
        <v>1</v>
      </c>
      <c r="V59" s="86">
        <v>-1</v>
      </c>
      <c r="W59" s="82">
        <v>-0.32</v>
      </c>
    </row>
    <row r="60" spans="1:23" x14ac:dyDescent="0.25">
      <c r="A60" s="50" t="s">
        <v>22</v>
      </c>
      <c r="B60" s="51" t="s">
        <v>13</v>
      </c>
      <c r="C60" s="52">
        <v>57</v>
      </c>
      <c r="D60" s="52" t="s">
        <v>18</v>
      </c>
      <c r="E60" s="56" t="s">
        <v>15</v>
      </c>
      <c r="F60" s="59">
        <v>8.51</v>
      </c>
      <c r="G60" s="60">
        <v>8.3931705729568318</v>
      </c>
      <c r="H60" s="56" t="s">
        <v>86</v>
      </c>
      <c r="I60" s="56">
        <v>4</v>
      </c>
      <c r="J60" s="60">
        <f>((F60-G60))</f>
        <v>0.11682942704316801</v>
      </c>
      <c r="K60" s="79">
        <f t="shared" si="10"/>
        <v>0.7788628469544534</v>
      </c>
      <c r="M60" s="50" t="s">
        <v>22</v>
      </c>
      <c r="N60" s="51" t="s">
        <v>13</v>
      </c>
      <c r="O60" s="52">
        <v>57</v>
      </c>
      <c r="P60" s="52" t="s">
        <v>18</v>
      </c>
      <c r="Q60" s="56" t="s">
        <v>15</v>
      </c>
      <c r="R60" s="60">
        <f t="shared" si="6"/>
        <v>8.51</v>
      </c>
      <c r="S60" s="60">
        <v>8.5564285724774312</v>
      </c>
      <c r="T60" s="60">
        <v>5.7729249379899872E-2</v>
      </c>
      <c r="U60" s="56" t="s">
        <v>76</v>
      </c>
      <c r="V60" s="87">
        <f>(R60-S60)</f>
        <v>-4.6428572477431373E-2</v>
      </c>
      <c r="W60" s="79">
        <v>6.1865130084522352E-2</v>
      </c>
    </row>
    <row r="61" spans="1:23" x14ac:dyDescent="0.25">
      <c r="A61" s="50" t="s">
        <v>16</v>
      </c>
      <c r="B61" s="51" t="s">
        <v>13</v>
      </c>
      <c r="C61" s="52">
        <v>58</v>
      </c>
      <c r="D61" s="52" t="s">
        <v>18</v>
      </c>
      <c r="E61" s="56" t="s">
        <v>15</v>
      </c>
      <c r="F61" s="59">
        <v>16.47</v>
      </c>
      <c r="G61" s="60">
        <v>16.459352302610128</v>
      </c>
      <c r="H61" s="56" t="s">
        <v>86</v>
      </c>
      <c r="I61" s="56">
        <v>4</v>
      </c>
      <c r="J61" s="60">
        <f t="shared" ref="J61:J68" si="12">((F61-G61))</f>
        <v>1.0647697389870814E-2</v>
      </c>
      <c r="K61" s="79">
        <f t="shared" si="10"/>
        <v>7.098464926580543E-2</v>
      </c>
      <c r="M61" s="50" t="s">
        <v>16</v>
      </c>
      <c r="N61" s="51" t="s">
        <v>13</v>
      </c>
      <c r="O61" s="52">
        <v>58</v>
      </c>
      <c r="P61" s="52" t="s">
        <v>18</v>
      </c>
      <c r="Q61" s="56" t="s">
        <v>15</v>
      </c>
      <c r="R61" s="60">
        <f t="shared" si="6"/>
        <v>16.47</v>
      </c>
      <c r="S61" s="60">
        <v>16.525655268243522</v>
      </c>
      <c r="T61" s="60">
        <v>9.686232943678838E-2</v>
      </c>
      <c r="U61" s="56" t="s">
        <v>76</v>
      </c>
      <c r="V61" s="87">
        <f t="shared" ref="V61:V68" si="13">(R61-S61)</f>
        <v>-5.5655268243523182E-2</v>
      </c>
      <c r="W61" s="79">
        <v>0.14809402003736</v>
      </c>
    </row>
    <row r="62" spans="1:23" x14ac:dyDescent="0.25">
      <c r="A62" s="50" t="s">
        <v>12</v>
      </c>
      <c r="B62" s="51" t="s">
        <v>13</v>
      </c>
      <c r="C62" s="52">
        <v>59</v>
      </c>
      <c r="D62" s="52" t="s">
        <v>18</v>
      </c>
      <c r="E62" s="56" t="s">
        <v>15</v>
      </c>
      <c r="F62" s="74">
        <v>8.57</v>
      </c>
      <c r="G62" s="60">
        <v>8.6261406782499943</v>
      </c>
      <c r="H62" s="56" t="s">
        <v>86</v>
      </c>
      <c r="I62" s="76">
        <v>4</v>
      </c>
      <c r="J62" s="60">
        <f t="shared" si="12"/>
        <v>-5.6140678249994025E-2</v>
      </c>
      <c r="K62" s="79">
        <f t="shared" si="10"/>
        <v>-0.37427118833329354</v>
      </c>
      <c r="M62" s="50" t="s">
        <v>12</v>
      </c>
      <c r="N62" s="51" t="s">
        <v>13</v>
      </c>
      <c r="O62" s="52">
        <v>59</v>
      </c>
      <c r="P62" s="52" t="s">
        <v>18</v>
      </c>
      <c r="Q62" s="56" t="s">
        <v>15</v>
      </c>
      <c r="R62" s="60">
        <f t="shared" si="6"/>
        <v>8.57</v>
      </c>
      <c r="S62" s="60">
        <v>8.6207142857122658</v>
      </c>
      <c r="T62" s="88">
        <v>4.3704270423333441E-2</v>
      </c>
      <c r="U62" s="56" t="s">
        <v>76</v>
      </c>
      <c r="V62" s="87">
        <f t="shared" si="13"/>
        <v>-5.071428571226555E-2</v>
      </c>
      <c r="W62" s="79">
        <v>0.21246697857647709</v>
      </c>
    </row>
    <row r="63" spans="1:23" x14ac:dyDescent="0.25">
      <c r="A63" s="50" t="s">
        <v>27</v>
      </c>
      <c r="B63" s="51" t="s">
        <v>13</v>
      </c>
      <c r="C63" s="52">
        <v>60</v>
      </c>
      <c r="D63" s="52" t="s">
        <v>18</v>
      </c>
      <c r="E63" s="56" t="s">
        <v>15</v>
      </c>
      <c r="F63" s="74">
        <v>8.4</v>
      </c>
      <c r="G63" s="60">
        <v>8.3928099176882078</v>
      </c>
      <c r="H63" s="56" t="s">
        <v>86</v>
      </c>
      <c r="I63" s="76">
        <v>4</v>
      </c>
      <c r="J63" s="60">
        <f t="shared" si="12"/>
        <v>7.1900823117925228E-3</v>
      </c>
      <c r="K63" s="79">
        <f t="shared" si="10"/>
        <v>4.7933882078616818E-2</v>
      </c>
      <c r="M63" s="50" t="s">
        <v>27</v>
      </c>
      <c r="N63" s="51" t="s">
        <v>13</v>
      </c>
      <c r="O63" s="52">
        <v>60</v>
      </c>
      <c r="P63" s="52" t="s">
        <v>18</v>
      </c>
      <c r="Q63" s="56" t="s">
        <v>15</v>
      </c>
      <c r="R63" s="60">
        <f t="shared" si="6"/>
        <v>8.4</v>
      </c>
      <c r="S63" s="60">
        <v>8.4385714285760329</v>
      </c>
      <c r="T63" s="88">
        <v>4.1157852575285932E-2</v>
      </c>
      <c r="U63" s="56" t="s">
        <v>76</v>
      </c>
      <c r="V63" s="87">
        <f t="shared" si="13"/>
        <v>-3.8571428576032574E-2</v>
      </c>
      <c r="W63" s="79">
        <v>3.4709571432412108E-2</v>
      </c>
    </row>
    <row r="64" spans="1:23" x14ac:dyDescent="0.25">
      <c r="A64" s="50" t="s">
        <v>21</v>
      </c>
      <c r="B64" s="51" t="s">
        <v>13</v>
      </c>
      <c r="C64" s="52">
        <v>61</v>
      </c>
      <c r="D64" s="52" t="s">
        <v>18</v>
      </c>
      <c r="E64" s="56" t="s">
        <v>15</v>
      </c>
      <c r="F64" s="74">
        <v>6.19</v>
      </c>
      <c r="G64" s="60">
        <v>6.1778541845745085</v>
      </c>
      <c r="H64" s="56" t="s">
        <v>86</v>
      </c>
      <c r="I64" s="76">
        <v>4</v>
      </c>
      <c r="J64" s="60">
        <f t="shared" si="12"/>
        <v>1.2145815425491868E-2</v>
      </c>
      <c r="K64" s="79">
        <f t="shared" si="10"/>
        <v>8.0972102836612464E-2</v>
      </c>
      <c r="M64" s="50" t="s">
        <v>21</v>
      </c>
      <c r="N64" s="51" t="s">
        <v>13</v>
      </c>
      <c r="O64" s="52">
        <v>61</v>
      </c>
      <c r="P64" s="52" t="s">
        <v>18</v>
      </c>
      <c r="Q64" s="56" t="s">
        <v>15</v>
      </c>
      <c r="R64" s="60">
        <f t="shared" si="6"/>
        <v>6.19</v>
      </c>
      <c r="S64" s="60">
        <v>6.2357142856676706</v>
      </c>
      <c r="T64" s="88">
        <v>5.8212815232605193E-2</v>
      </c>
      <c r="U64" s="56" t="s">
        <v>76</v>
      </c>
      <c r="V64" s="87">
        <f t="shared" si="13"/>
        <v>-4.5714285667670218E-2</v>
      </c>
      <c r="W64" s="79">
        <v>-9.8161987954665894E-2</v>
      </c>
    </row>
    <row r="65" spans="1:23" x14ac:dyDescent="0.25">
      <c r="A65" s="50" t="s">
        <v>25</v>
      </c>
      <c r="B65" s="51" t="s">
        <v>13</v>
      </c>
      <c r="C65" s="52">
        <v>62</v>
      </c>
      <c r="D65" s="52" t="s">
        <v>18</v>
      </c>
      <c r="E65" s="56" t="s">
        <v>15</v>
      </c>
      <c r="F65" s="74">
        <v>13.19</v>
      </c>
      <c r="G65" s="60">
        <v>13.241236928029194</v>
      </c>
      <c r="H65" s="56" t="s">
        <v>86</v>
      </c>
      <c r="I65" s="76">
        <v>4</v>
      </c>
      <c r="J65" s="60">
        <f t="shared" si="12"/>
        <v>-5.1236928029194218E-2</v>
      </c>
      <c r="K65" s="79">
        <f t="shared" si="10"/>
        <v>-0.34157952019462812</v>
      </c>
      <c r="M65" s="50" t="s">
        <v>25</v>
      </c>
      <c r="N65" s="51" t="s">
        <v>13</v>
      </c>
      <c r="O65" s="52">
        <v>62</v>
      </c>
      <c r="P65" s="52" t="s">
        <v>18</v>
      </c>
      <c r="Q65" s="56" t="s">
        <v>15</v>
      </c>
      <c r="R65" s="60">
        <f t="shared" si="6"/>
        <v>13.19</v>
      </c>
      <c r="S65" s="60">
        <v>13.251303155006859</v>
      </c>
      <c r="T65" s="88">
        <v>6.6823950150088074E-2</v>
      </c>
      <c r="U65" s="56" t="s">
        <v>76</v>
      </c>
      <c r="V65" s="87">
        <f t="shared" si="13"/>
        <v>-6.1303155006859456E-2</v>
      </c>
      <c r="W65" s="79">
        <v>0.13014562853000342</v>
      </c>
    </row>
    <row r="66" spans="1:23" x14ac:dyDescent="0.25">
      <c r="A66" s="50" t="s">
        <v>20</v>
      </c>
      <c r="B66" s="51" t="s">
        <v>13</v>
      </c>
      <c r="C66" s="52">
        <v>63</v>
      </c>
      <c r="D66" s="52" t="s">
        <v>18</v>
      </c>
      <c r="E66" s="56" t="s">
        <v>15</v>
      </c>
      <c r="F66" s="74">
        <v>7.17</v>
      </c>
      <c r="G66" s="60">
        <v>7.2285451553874287</v>
      </c>
      <c r="H66" s="56" t="s">
        <v>86</v>
      </c>
      <c r="I66" s="76">
        <v>4</v>
      </c>
      <c r="J66" s="60">
        <f t="shared" si="12"/>
        <v>-5.8545155387428771E-2</v>
      </c>
      <c r="K66" s="79">
        <f t="shared" si="10"/>
        <v>-0.39030103591619181</v>
      </c>
      <c r="M66" s="50" t="s">
        <v>20</v>
      </c>
      <c r="N66" s="51" t="s">
        <v>13</v>
      </c>
      <c r="O66" s="52">
        <v>63</v>
      </c>
      <c r="P66" s="52" t="s">
        <v>18</v>
      </c>
      <c r="Q66" s="56" t="s">
        <v>15</v>
      </c>
      <c r="R66" s="60">
        <f t="shared" si="6"/>
        <v>7.17</v>
      </c>
      <c r="S66" s="60">
        <v>7.2257142857764416</v>
      </c>
      <c r="T66" s="88">
        <v>6.3262287849268448E-2</v>
      </c>
      <c r="U66" s="56" t="s">
        <v>76</v>
      </c>
      <c r="V66" s="87">
        <f t="shared" si="13"/>
        <v>-5.5714285776441663E-2</v>
      </c>
      <c r="W66" s="79">
        <v>6.7745166500619902E-2</v>
      </c>
    </row>
    <row r="67" spans="1:23" x14ac:dyDescent="0.25">
      <c r="A67" s="50" t="s">
        <v>19</v>
      </c>
      <c r="B67" s="51" t="s">
        <v>13</v>
      </c>
      <c r="C67" s="52">
        <v>64</v>
      </c>
      <c r="D67" s="52" t="s">
        <v>18</v>
      </c>
      <c r="E67" s="56" t="s">
        <v>15</v>
      </c>
      <c r="F67" s="74">
        <v>16.29</v>
      </c>
      <c r="G67" s="60">
        <v>16.327260146346774</v>
      </c>
      <c r="H67" s="56" t="s">
        <v>86</v>
      </c>
      <c r="I67" s="76">
        <v>4</v>
      </c>
      <c r="J67" s="60">
        <f t="shared" si="12"/>
        <v>-3.7260146346774548E-2</v>
      </c>
      <c r="K67" s="79">
        <f t="shared" si="10"/>
        <v>-0.24840097564516367</v>
      </c>
      <c r="M67" s="50" t="s">
        <v>19</v>
      </c>
      <c r="N67" s="51" t="s">
        <v>13</v>
      </c>
      <c r="O67" s="52">
        <v>64</v>
      </c>
      <c r="P67" s="52" t="s">
        <v>18</v>
      </c>
      <c r="Q67" s="56" t="s">
        <v>15</v>
      </c>
      <c r="R67" s="60">
        <f t="shared" si="6"/>
        <v>16.29</v>
      </c>
      <c r="S67" s="60">
        <v>16.360262159690187</v>
      </c>
      <c r="T67" s="88">
        <v>7.077006696386122E-2</v>
      </c>
      <c r="U67" s="56" t="s">
        <v>76</v>
      </c>
      <c r="V67" s="87">
        <f t="shared" si="13"/>
        <v>-7.0262159690187787E-2</v>
      </c>
      <c r="W67" s="79">
        <v>0.13759829158825998</v>
      </c>
    </row>
    <row r="68" spans="1:23" x14ac:dyDescent="0.25">
      <c r="A68" s="50" t="s">
        <v>17</v>
      </c>
      <c r="B68" s="51" t="s">
        <v>13</v>
      </c>
      <c r="C68" s="52">
        <v>65</v>
      </c>
      <c r="D68" s="52" t="s">
        <v>18</v>
      </c>
      <c r="E68" s="56" t="s">
        <v>15</v>
      </c>
      <c r="F68" s="74">
        <v>16.43</v>
      </c>
      <c r="G68" s="60">
        <v>16.465718793246658</v>
      </c>
      <c r="H68" s="56" t="s">
        <v>86</v>
      </c>
      <c r="I68" s="76">
        <v>4</v>
      </c>
      <c r="J68" s="60">
        <f t="shared" si="12"/>
        <v>-3.571879324665872E-2</v>
      </c>
      <c r="K68" s="79">
        <f t="shared" si="10"/>
        <v>-0.23812528831105814</v>
      </c>
      <c r="M68" s="50" t="s">
        <v>17</v>
      </c>
      <c r="N68" s="51" t="s">
        <v>13</v>
      </c>
      <c r="O68" s="52">
        <v>65</v>
      </c>
      <c r="P68" s="52" t="s">
        <v>18</v>
      </c>
      <c r="Q68" s="56" t="s">
        <v>15</v>
      </c>
      <c r="R68" s="60">
        <f t="shared" si="6"/>
        <v>16.43</v>
      </c>
      <c r="S68" s="60">
        <v>16.504448547262811</v>
      </c>
      <c r="T68" s="88">
        <v>7.5340589457731824E-2</v>
      </c>
      <c r="U68" s="56" t="s">
        <v>76</v>
      </c>
      <c r="V68" s="87">
        <f t="shared" si="13"/>
        <v>-7.444854726281136E-2</v>
      </c>
      <c r="W68" s="79">
        <v>0.20641533135220952</v>
      </c>
    </row>
    <row r="69" spans="1:23" x14ac:dyDescent="0.25">
      <c r="A69" s="89" t="s">
        <v>25</v>
      </c>
      <c r="B69" s="90" t="s">
        <v>13</v>
      </c>
      <c r="C69" s="91">
        <v>66</v>
      </c>
      <c r="D69" s="91" t="s">
        <v>14</v>
      </c>
      <c r="E69" s="59" t="s">
        <v>15</v>
      </c>
      <c r="F69" s="59">
        <v>3.44</v>
      </c>
      <c r="G69" s="60">
        <v>3.3430998938967571</v>
      </c>
      <c r="H69" s="60">
        <f t="shared" ref="H69:H70" si="14">0.075*G69</f>
        <v>0.25073249204225678</v>
      </c>
      <c r="I69" s="76">
        <v>4</v>
      </c>
      <c r="J69" s="76">
        <f t="shared" si="11"/>
        <v>2.8985106391868811</v>
      </c>
      <c r="K69" s="79">
        <f t="shared" si="10"/>
        <v>0.38646808522491749</v>
      </c>
      <c r="M69" s="89" t="s">
        <v>25</v>
      </c>
      <c r="N69" s="90" t="s">
        <v>13</v>
      </c>
      <c r="O69" s="91">
        <v>66</v>
      </c>
      <c r="P69" s="91" t="s">
        <v>14</v>
      </c>
      <c r="Q69" s="59" t="s">
        <v>15</v>
      </c>
      <c r="R69" s="60">
        <f t="shared" si="6"/>
        <v>3.44</v>
      </c>
      <c r="S69" s="74">
        <v>3.3860000000000001</v>
      </c>
      <c r="T69" s="88">
        <v>9.8360000000000003E-2</v>
      </c>
      <c r="U69" s="92">
        <v>1</v>
      </c>
      <c r="V69" s="86">
        <v>2</v>
      </c>
      <c r="W69" s="82">
        <v>0.55000000000000004</v>
      </c>
    </row>
    <row r="70" spans="1:23" ht="15.75" thickBot="1" x14ac:dyDescent="0.3">
      <c r="A70" s="93" t="s">
        <v>20</v>
      </c>
      <c r="B70" s="94" t="s">
        <v>13</v>
      </c>
      <c r="C70" s="95">
        <v>66</v>
      </c>
      <c r="D70" s="95" t="s">
        <v>14</v>
      </c>
      <c r="E70" s="96" t="s">
        <v>15</v>
      </c>
      <c r="F70" s="96">
        <v>3.43</v>
      </c>
      <c r="G70" s="97">
        <v>3.3430998938967562</v>
      </c>
      <c r="H70" s="97">
        <f t="shared" si="14"/>
        <v>0.25073249204225673</v>
      </c>
      <c r="I70" s="98">
        <v>4</v>
      </c>
      <c r="J70" s="98">
        <f t="shared" si="11"/>
        <v>2.599387061747418</v>
      </c>
      <c r="K70" s="99">
        <f t="shared" si="10"/>
        <v>0.34658494156632241</v>
      </c>
      <c r="M70" s="93" t="s">
        <v>20</v>
      </c>
      <c r="N70" s="94" t="s">
        <v>13</v>
      </c>
      <c r="O70" s="95">
        <v>66</v>
      </c>
      <c r="P70" s="95" t="s">
        <v>14</v>
      </c>
      <c r="Q70" s="96" t="s">
        <v>15</v>
      </c>
      <c r="R70" s="97">
        <f t="shared" si="6"/>
        <v>3.43</v>
      </c>
      <c r="S70" s="100">
        <v>3.3959999999999999</v>
      </c>
      <c r="T70" s="97" t="s">
        <v>135</v>
      </c>
      <c r="U70" s="101">
        <v>1</v>
      </c>
      <c r="V70" s="102">
        <v>1</v>
      </c>
      <c r="W70" s="103">
        <v>0.28999999999999998</v>
      </c>
    </row>
  </sheetData>
  <sheetProtection algorithmName="SHA-512" hashValue="BfoZbXE2pdMO3rFtK3J1aib7gq7KjPxIgVM2eqtUVnT3KOAz6Ue/6o7x3S6KBZYQ8esQxVnYn1OB+KE/7qNQAw==" saltValue="hyQjtGvfBX+3yowHMTmMr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70"/>
  <sheetViews>
    <sheetView topLeftCell="A23" zoomScale="70" zoomScaleNormal="70" zoomScaleSheetLayoutView="50" zoomScalePageLayoutView="85" workbookViewId="0">
      <selection activeCell="A5" sqref="A5"/>
    </sheetView>
  </sheetViews>
  <sheetFormatPr defaultRowHeight="15" x14ac:dyDescent="0.25"/>
  <cols>
    <col min="1" max="1" width="28" style="9" bestFit="1" customWidth="1"/>
    <col min="2" max="2" width="11.5703125" style="22" customWidth="1"/>
    <col min="3" max="3" width="4.7109375" style="22" customWidth="1"/>
    <col min="4" max="4" width="23.5703125" style="9" bestFit="1" customWidth="1"/>
    <col min="5" max="5" width="16.42578125" style="9" customWidth="1"/>
    <col min="6" max="6" width="17" style="23" customWidth="1"/>
    <col min="7" max="7" width="14.85546875" style="24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104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104" customWidth="1"/>
    <col min="24" max="16384" width="9.140625" style="9"/>
  </cols>
  <sheetData>
    <row r="1" spans="1:23" s="1" customFormat="1" ht="15.75" hidden="1" thickBot="1" x14ac:dyDescent="0.3">
      <c r="B1" s="2"/>
      <c r="C1" s="2"/>
      <c r="D1" s="3"/>
      <c r="F1" s="4"/>
      <c r="G1" s="5"/>
      <c r="K1" s="2"/>
    </row>
    <row r="2" spans="1:23" ht="19.5" thickTop="1" x14ac:dyDescent="0.3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8"/>
      <c r="W2" s="9"/>
    </row>
    <row r="3" spans="1:23" s="16" customFormat="1" ht="12.75" x14ac:dyDescent="0.2">
      <c r="A3" s="10"/>
      <c r="B3" s="11"/>
      <c r="C3" s="11"/>
      <c r="D3" s="12">
        <v>43280</v>
      </c>
      <c r="E3" s="11"/>
      <c r="F3" s="13"/>
      <c r="G3" s="14"/>
      <c r="H3" s="13" t="s">
        <v>136</v>
      </c>
      <c r="I3" s="11"/>
      <c r="J3" s="11"/>
      <c r="K3" s="15" t="s">
        <v>69</v>
      </c>
    </row>
    <row r="4" spans="1:23" s="16" customFormat="1" ht="13.5" thickBot="1" x14ac:dyDescent="0.25">
      <c r="A4" s="17"/>
      <c r="B4" s="18"/>
      <c r="C4" s="18"/>
      <c r="D4" s="18"/>
      <c r="E4" s="18"/>
      <c r="F4" s="19"/>
      <c r="G4" s="20"/>
      <c r="H4" s="18"/>
      <c r="I4" s="18"/>
      <c r="J4" s="18"/>
      <c r="K4" s="21"/>
    </row>
    <row r="5" spans="1:23" ht="16.5" thickTop="1" thickBot="1" x14ac:dyDescent="0.3">
      <c r="K5" s="9"/>
      <c r="W5" s="9"/>
    </row>
    <row r="6" spans="1:23" ht="16.5" thickTop="1" thickBot="1" x14ac:dyDescent="0.3">
      <c r="A6" s="25" t="s">
        <v>6</v>
      </c>
      <c r="B6" s="26">
        <v>512</v>
      </c>
      <c r="C6" s="27"/>
      <c r="D6" s="28"/>
      <c r="E6" s="28"/>
      <c r="F6" s="29"/>
      <c r="G6" s="30"/>
      <c r="H6" s="28"/>
      <c r="I6" s="28"/>
      <c r="J6" s="28"/>
      <c r="K6" s="31"/>
      <c r="W6" s="9"/>
    </row>
    <row r="7" spans="1:23" ht="16.5" thickTop="1" thickBot="1" x14ac:dyDescent="0.3">
      <c r="A7" s="32"/>
      <c r="B7" s="33"/>
      <c r="C7" s="34"/>
      <c r="D7" s="32"/>
      <c r="E7" s="32"/>
      <c r="F7" s="35"/>
      <c r="G7" s="36"/>
      <c r="H7" s="32"/>
      <c r="I7" s="32"/>
      <c r="J7" s="32"/>
      <c r="K7" s="32"/>
      <c r="W7" s="9"/>
    </row>
    <row r="8" spans="1:23" ht="16.5" thickTop="1" thickBot="1" x14ac:dyDescent="0.3">
      <c r="A8" s="37" t="s">
        <v>71</v>
      </c>
      <c r="B8" s="38"/>
      <c r="C8" s="38"/>
      <c r="D8" s="38"/>
      <c r="E8" s="38"/>
      <c r="F8" s="38"/>
      <c r="G8" s="38"/>
      <c r="H8" s="38"/>
      <c r="I8" s="38"/>
      <c r="J8" s="38"/>
      <c r="K8" s="39"/>
      <c r="M8" s="37" t="s">
        <v>68</v>
      </c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3" ht="15.75" thickTop="1" x14ac:dyDescent="0.25">
      <c r="A9" s="1"/>
      <c r="K9" s="9"/>
      <c r="W9" s="9"/>
    </row>
    <row r="10" spans="1:23" ht="15.75" thickBot="1" x14ac:dyDescent="0.3">
      <c r="K10" s="9"/>
      <c r="W10" s="9"/>
    </row>
    <row r="11" spans="1:23" s="48" customFormat="1" ht="63" customHeight="1" thickBot="1" x14ac:dyDescent="0.3">
      <c r="A11" s="40" t="s">
        <v>1</v>
      </c>
      <c r="B11" s="41" t="s">
        <v>9</v>
      </c>
      <c r="C11" s="42" t="s">
        <v>2</v>
      </c>
      <c r="D11" s="42" t="s">
        <v>3</v>
      </c>
      <c r="E11" s="42" t="s">
        <v>4</v>
      </c>
      <c r="F11" s="43" t="s">
        <v>10</v>
      </c>
      <c r="G11" s="44" t="s">
        <v>67</v>
      </c>
      <c r="H11" s="45" t="s">
        <v>7</v>
      </c>
      <c r="I11" s="42" t="s">
        <v>8</v>
      </c>
      <c r="J11" s="46" t="s">
        <v>70</v>
      </c>
      <c r="K11" s="47" t="s">
        <v>5</v>
      </c>
      <c r="M11" s="40" t="s">
        <v>1</v>
      </c>
      <c r="N11" s="42" t="s">
        <v>9</v>
      </c>
      <c r="O11" s="42" t="s">
        <v>2</v>
      </c>
      <c r="P11" s="42" t="s">
        <v>3</v>
      </c>
      <c r="Q11" s="42" t="s">
        <v>4</v>
      </c>
      <c r="R11" s="42" t="s">
        <v>10</v>
      </c>
      <c r="S11" s="49" t="s">
        <v>0</v>
      </c>
      <c r="T11" s="45" t="s">
        <v>7</v>
      </c>
      <c r="U11" s="42" t="s">
        <v>8</v>
      </c>
      <c r="V11" s="46" t="s">
        <v>70</v>
      </c>
      <c r="W11" s="47" t="s">
        <v>5</v>
      </c>
    </row>
    <row r="12" spans="1:23" x14ac:dyDescent="0.25">
      <c r="A12" s="50"/>
      <c r="B12" s="51"/>
      <c r="C12" s="52"/>
      <c r="D12" s="52"/>
      <c r="E12" s="53"/>
      <c r="F12" s="54"/>
      <c r="G12" s="55"/>
      <c r="H12" s="56"/>
      <c r="I12" s="53"/>
      <c r="J12" s="56"/>
      <c r="K12" s="57"/>
      <c r="M12" s="50"/>
      <c r="N12" s="58"/>
      <c r="O12" s="56"/>
      <c r="P12" s="52"/>
      <c r="Q12" s="53"/>
      <c r="R12" s="53"/>
      <c r="S12" s="53"/>
      <c r="T12" s="53"/>
      <c r="U12" s="53"/>
      <c r="V12" s="56"/>
      <c r="W12" s="57"/>
    </row>
    <row r="13" spans="1:23" x14ac:dyDescent="0.25">
      <c r="A13" s="50"/>
      <c r="B13" s="51"/>
      <c r="C13" s="52"/>
      <c r="D13" s="52"/>
      <c r="E13" s="56"/>
      <c r="F13" s="59"/>
      <c r="G13" s="60"/>
      <c r="H13" s="56"/>
      <c r="I13" s="56"/>
      <c r="J13" s="56"/>
      <c r="K13" s="61"/>
      <c r="M13" s="50"/>
      <c r="N13" s="58"/>
      <c r="O13" s="56"/>
      <c r="P13" s="52"/>
      <c r="Q13" s="56"/>
      <c r="R13" s="56"/>
      <c r="S13" s="56"/>
      <c r="T13" s="56"/>
      <c r="U13" s="56"/>
      <c r="V13" s="56"/>
      <c r="W13" s="61"/>
    </row>
    <row r="14" spans="1:23" x14ac:dyDescent="0.25">
      <c r="A14" s="62" t="s">
        <v>22</v>
      </c>
      <c r="B14" s="63" t="s">
        <v>13</v>
      </c>
      <c r="C14" s="64">
        <v>1</v>
      </c>
      <c r="D14" s="64" t="s">
        <v>65</v>
      </c>
      <c r="E14" s="65" t="s">
        <v>66</v>
      </c>
      <c r="F14" s="66">
        <v>92.3</v>
      </c>
      <c r="G14" s="67">
        <v>92.158942260123951</v>
      </c>
      <c r="H14" s="67">
        <f>G14*0.04</f>
        <v>3.6863576904049582</v>
      </c>
      <c r="I14" s="65"/>
      <c r="J14" s="68">
        <f>((F14-G14)/G14)*100</f>
        <v>0.1530592001348095</v>
      </c>
      <c r="K14" s="69">
        <f>(F14-G14)/(G14*0.04)</f>
        <v>3.8264800033702369E-2</v>
      </c>
      <c r="L14" s="70"/>
      <c r="M14" s="62" t="s">
        <v>22</v>
      </c>
      <c r="N14" s="63" t="s">
        <v>13</v>
      </c>
      <c r="O14" s="64">
        <v>1</v>
      </c>
      <c r="P14" s="64" t="s">
        <v>65</v>
      </c>
      <c r="Q14" s="65" t="s">
        <v>66</v>
      </c>
      <c r="R14" s="66"/>
      <c r="S14" s="67"/>
      <c r="T14" s="65"/>
      <c r="U14" s="65"/>
      <c r="V14" s="68"/>
      <c r="W14" s="71"/>
    </row>
    <row r="15" spans="1:23" x14ac:dyDescent="0.25">
      <c r="A15" s="62" t="s">
        <v>16</v>
      </c>
      <c r="B15" s="63" t="s">
        <v>62</v>
      </c>
      <c r="C15" s="64">
        <v>2</v>
      </c>
      <c r="D15" s="64" t="s">
        <v>63</v>
      </c>
      <c r="E15" s="65" t="s">
        <v>64</v>
      </c>
      <c r="F15" s="66">
        <v>138.80000000000001</v>
      </c>
      <c r="G15" s="67">
        <v>136.5</v>
      </c>
      <c r="H15" s="67">
        <f>1</f>
        <v>1</v>
      </c>
      <c r="I15" s="65"/>
      <c r="J15" s="72">
        <f>F15-G15</f>
        <v>2.3000000000000114</v>
      </c>
      <c r="K15" s="69">
        <f>(F15-G15)/1</f>
        <v>2.3000000000000114</v>
      </c>
      <c r="L15" s="24"/>
      <c r="M15" s="62" t="s">
        <v>16</v>
      </c>
      <c r="N15" s="63" t="s">
        <v>62</v>
      </c>
      <c r="O15" s="64">
        <v>2</v>
      </c>
      <c r="P15" s="64" t="s">
        <v>63</v>
      </c>
      <c r="Q15" s="65" t="s">
        <v>64</v>
      </c>
      <c r="R15" s="66"/>
      <c r="S15" s="67"/>
      <c r="T15" s="65"/>
      <c r="U15" s="65"/>
      <c r="V15" s="68"/>
      <c r="W15" s="71"/>
    </row>
    <row r="16" spans="1:23" x14ac:dyDescent="0.25">
      <c r="A16" s="62" t="s">
        <v>12</v>
      </c>
      <c r="B16" s="63" t="s">
        <v>13</v>
      </c>
      <c r="C16" s="64">
        <v>3</v>
      </c>
      <c r="D16" s="64" t="s">
        <v>61</v>
      </c>
      <c r="E16" s="65" t="s">
        <v>56</v>
      </c>
      <c r="F16" s="66">
        <v>5.56</v>
      </c>
      <c r="G16" s="67">
        <v>5.3381328617955122</v>
      </c>
      <c r="H16" s="67">
        <f>((12.5-0.53*G16)/200)*G16</f>
        <v>0.25811979836923948</v>
      </c>
      <c r="I16" s="65"/>
      <c r="J16" s="68">
        <f t="shared" ref="J16:J30" si="0">((F16-G16)/G16)*100</f>
        <v>4.1562685670933481</v>
      </c>
      <c r="K16" s="69">
        <f>(F16-G16)/((12.5-0.53*G16)/2/100*G16)</f>
        <v>0.85955102865494748</v>
      </c>
      <c r="L16" s="70"/>
      <c r="M16" s="62" t="s">
        <v>12</v>
      </c>
      <c r="N16" s="63" t="s">
        <v>13</v>
      </c>
      <c r="O16" s="64">
        <v>3</v>
      </c>
      <c r="P16" s="64" t="s">
        <v>61</v>
      </c>
      <c r="Q16" s="65" t="s">
        <v>56</v>
      </c>
      <c r="R16" s="66"/>
      <c r="S16" s="67"/>
      <c r="T16" s="65"/>
      <c r="U16" s="65"/>
      <c r="V16" s="68"/>
      <c r="W16" s="71"/>
    </row>
    <row r="17" spans="1:23" x14ac:dyDescent="0.25">
      <c r="A17" s="62" t="s">
        <v>27</v>
      </c>
      <c r="B17" s="63" t="s">
        <v>13</v>
      </c>
      <c r="C17" s="64">
        <v>4</v>
      </c>
      <c r="D17" s="64" t="s">
        <v>60</v>
      </c>
      <c r="E17" s="65" t="s">
        <v>56</v>
      </c>
      <c r="F17" s="66"/>
      <c r="G17" s="67"/>
      <c r="H17" s="67"/>
      <c r="I17" s="65"/>
      <c r="J17" s="68"/>
      <c r="K17" s="73"/>
      <c r="L17" s="70"/>
      <c r="M17" s="62" t="s">
        <v>27</v>
      </c>
      <c r="N17" s="63" t="s">
        <v>13</v>
      </c>
      <c r="O17" s="64">
        <v>4</v>
      </c>
      <c r="P17" s="64" t="s">
        <v>60</v>
      </c>
      <c r="Q17" s="65" t="s">
        <v>56</v>
      </c>
      <c r="R17" s="66"/>
      <c r="S17" s="67"/>
      <c r="T17" s="65"/>
      <c r="U17" s="65"/>
      <c r="V17" s="68"/>
      <c r="W17" s="71"/>
    </row>
    <row r="18" spans="1:23" x14ac:dyDescent="0.25">
      <c r="A18" s="62" t="s">
        <v>21</v>
      </c>
      <c r="B18" s="63" t="s">
        <v>13</v>
      </c>
      <c r="C18" s="64">
        <v>5</v>
      </c>
      <c r="D18" s="64" t="s">
        <v>59</v>
      </c>
      <c r="E18" s="65" t="s">
        <v>56</v>
      </c>
      <c r="F18" s="66"/>
      <c r="G18" s="67"/>
      <c r="H18" s="67"/>
      <c r="I18" s="65"/>
      <c r="J18" s="68"/>
      <c r="K18" s="73"/>
      <c r="L18" s="70"/>
      <c r="M18" s="62" t="s">
        <v>21</v>
      </c>
      <c r="N18" s="63" t="s">
        <v>13</v>
      </c>
      <c r="O18" s="64">
        <v>5</v>
      </c>
      <c r="P18" s="64" t="s">
        <v>59</v>
      </c>
      <c r="Q18" s="65" t="s">
        <v>56</v>
      </c>
      <c r="R18" s="66"/>
      <c r="S18" s="67"/>
      <c r="T18" s="65"/>
      <c r="U18" s="65"/>
      <c r="V18" s="68"/>
      <c r="W18" s="71"/>
    </row>
    <row r="19" spans="1:23" x14ac:dyDescent="0.25">
      <c r="A19" s="62" t="s">
        <v>25</v>
      </c>
      <c r="B19" s="63" t="s">
        <v>13</v>
      </c>
      <c r="C19" s="64">
        <v>6</v>
      </c>
      <c r="D19" s="64" t="s">
        <v>58</v>
      </c>
      <c r="E19" s="65" t="s">
        <v>56</v>
      </c>
      <c r="F19" s="66">
        <v>14.63</v>
      </c>
      <c r="G19" s="67">
        <v>13.766980272689615</v>
      </c>
      <c r="H19" s="67">
        <f>((12.5-0.53*G19)/200)*G19</f>
        <v>0.35818244059724458</v>
      </c>
      <c r="I19" s="65"/>
      <c r="J19" s="68">
        <f t="shared" si="0"/>
        <v>6.2687656277274515</v>
      </c>
      <c r="K19" s="69">
        <f t="shared" ref="K19" si="1">(F19-G19)/((12.5-0.53*G19)/2/100*G19)</f>
        <v>2.4094417522851193</v>
      </c>
      <c r="L19" s="70"/>
      <c r="M19" s="62" t="s">
        <v>25</v>
      </c>
      <c r="N19" s="63" t="s">
        <v>13</v>
      </c>
      <c r="O19" s="64">
        <v>6</v>
      </c>
      <c r="P19" s="64" t="s">
        <v>58</v>
      </c>
      <c r="Q19" s="65" t="s">
        <v>56</v>
      </c>
      <c r="R19" s="66"/>
      <c r="S19" s="67"/>
      <c r="T19" s="65"/>
      <c r="U19" s="65"/>
      <c r="V19" s="68"/>
      <c r="W19" s="71"/>
    </row>
    <row r="20" spans="1:23" x14ac:dyDescent="0.25">
      <c r="A20" s="62" t="s">
        <v>20</v>
      </c>
      <c r="B20" s="63" t="s">
        <v>13</v>
      </c>
      <c r="C20" s="64">
        <v>7</v>
      </c>
      <c r="D20" s="64" t="s">
        <v>57</v>
      </c>
      <c r="E20" s="65" t="s">
        <v>56</v>
      </c>
      <c r="F20" s="66"/>
      <c r="G20" s="67"/>
      <c r="H20" s="67"/>
      <c r="I20" s="65"/>
      <c r="J20" s="68"/>
      <c r="K20" s="73"/>
      <c r="L20" s="70"/>
      <c r="M20" s="62" t="s">
        <v>20</v>
      </c>
      <c r="N20" s="63" t="s">
        <v>13</v>
      </c>
      <c r="O20" s="64">
        <v>7</v>
      </c>
      <c r="P20" s="64" t="s">
        <v>57</v>
      </c>
      <c r="Q20" s="65" t="s">
        <v>56</v>
      </c>
      <c r="R20" s="66"/>
      <c r="S20" s="67"/>
      <c r="T20" s="65"/>
      <c r="U20" s="65"/>
      <c r="V20" s="68"/>
      <c r="W20" s="71"/>
    </row>
    <row r="21" spans="1:23" x14ac:dyDescent="0.25">
      <c r="A21" s="62" t="s">
        <v>19</v>
      </c>
      <c r="B21" s="63" t="s">
        <v>13</v>
      </c>
      <c r="C21" s="64">
        <v>8</v>
      </c>
      <c r="D21" s="64" t="s">
        <v>55</v>
      </c>
      <c r="E21" s="65" t="s">
        <v>56</v>
      </c>
      <c r="F21" s="66"/>
      <c r="G21" s="67"/>
      <c r="H21" s="67"/>
      <c r="I21" s="65"/>
      <c r="J21" s="68"/>
      <c r="K21" s="73"/>
      <c r="L21" s="70"/>
      <c r="M21" s="62" t="s">
        <v>19</v>
      </c>
      <c r="N21" s="63" t="s">
        <v>13</v>
      </c>
      <c r="O21" s="64">
        <v>8</v>
      </c>
      <c r="P21" s="64" t="s">
        <v>55</v>
      </c>
      <c r="Q21" s="65" t="s">
        <v>56</v>
      </c>
      <c r="R21" s="66"/>
      <c r="S21" s="67"/>
      <c r="T21" s="65"/>
      <c r="U21" s="65"/>
      <c r="V21" s="68"/>
      <c r="W21" s="71"/>
    </row>
    <row r="22" spans="1:23" x14ac:dyDescent="0.25">
      <c r="A22" s="62" t="s">
        <v>17</v>
      </c>
      <c r="B22" s="63" t="s">
        <v>13</v>
      </c>
      <c r="C22" s="64">
        <v>9</v>
      </c>
      <c r="D22" s="64" t="s">
        <v>53</v>
      </c>
      <c r="E22" s="65" t="s">
        <v>54</v>
      </c>
      <c r="F22" s="66">
        <v>8.64</v>
      </c>
      <c r="G22" s="67">
        <v>9.1260550507413516</v>
      </c>
      <c r="H22" s="67">
        <f>G22*0.075</f>
        <v>0.6844541288056013</v>
      </c>
      <c r="I22" s="65"/>
      <c r="J22" s="68">
        <f t="shared" si="0"/>
        <v>-5.3260148885675029</v>
      </c>
      <c r="K22" s="69">
        <f>(F22-G22)/(G22*0.075)</f>
        <v>-0.71013531847566724</v>
      </c>
      <c r="L22" s="70"/>
      <c r="M22" s="62" t="s">
        <v>17</v>
      </c>
      <c r="N22" s="63" t="s">
        <v>13</v>
      </c>
      <c r="O22" s="64">
        <v>9</v>
      </c>
      <c r="P22" s="64" t="s">
        <v>53</v>
      </c>
      <c r="Q22" s="65" t="s">
        <v>54</v>
      </c>
      <c r="R22" s="66"/>
      <c r="S22" s="67"/>
      <c r="T22" s="65"/>
      <c r="U22" s="65"/>
      <c r="V22" s="68"/>
      <c r="W22" s="71"/>
    </row>
    <row r="23" spans="1:23" x14ac:dyDescent="0.25">
      <c r="A23" s="50" t="s">
        <v>52</v>
      </c>
      <c r="B23" s="51" t="s">
        <v>44</v>
      </c>
      <c r="C23" s="52">
        <v>10</v>
      </c>
      <c r="D23" s="52" t="s">
        <v>45</v>
      </c>
      <c r="E23" s="56" t="s">
        <v>46</v>
      </c>
      <c r="F23" s="74">
        <v>5.9</v>
      </c>
      <c r="G23" s="74">
        <v>5.7799932402839085</v>
      </c>
      <c r="H23" s="60">
        <f t="shared" ref="H23:H25" si="2">G23*0.075</f>
        <v>0.43349949302129315</v>
      </c>
      <c r="I23" s="56"/>
      <c r="J23" s="75">
        <f t="shared" si="0"/>
        <v>2.076243945748927</v>
      </c>
      <c r="K23" s="69">
        <f>(F23-G23)/(G23*0.075)</f>
        <v>0.27683252609985692</v>
      </c>
      <c r="L23" s="70"/>
      <c r="M23" s="50" t="s">
        <v>52</v>
      </c>
      <c r="N23" s="58" t="s">
        <v>44</v>
      </c>
      <c r="O23" s="56">
        <v>10</v>
      </c>
      <c r="P23" s="52" t="s">
        <v>45</v>
      </c>
      <c r="Q23" s="56" t="s">
        <v>46</v>
      </c>
      <c r="R23" s="60"/>
      <c r="S23" s="60"/>
      <c r="T23" s="56"/>
      <c r="U23" s="56"/>
      <c r="V23" s="75"/>
      <c r="W23" s="61"/>
    </row>
    <row r="24" spans="1:23" x14ac:dyDescent="0.25">
      <c r="A24" s="50" t="s">
        <v>51</v>
      </c>
      <c r="B24" s="51" t="s">
        <v>44</v>
      </c>
      <c r="C24" s="52">
        <v>11</v>
      </c>
      <c r="D24" s="52" t="s">
        <v>45</v>
      </c>
      <c r="E24" s="56" t="s">
        <v>46</v>
      </c>
      <c r="F24" s="74">
        <v>12.2</v>
      </c>
      <c r="G24" s="74">
        <v>12.074147385502055</v>
      </c>
      <c r="H24" s="60">
        <f t="shared" si="2"/>
        <v>0.90556105391265407</v>
      </c>
      <c r="I24" s="76"/>
      <c r="J24" s="75">
        <f t="shared" si="0"/>
        <v>1.0423312759049204</v>
      </c>
      <c r="K24" s="69">
        <f t="shared" ref="K24:K25" si="3">(F24-G24)/(G24*0.075)</f>
        <v>0.1389775034539894</v>
      </c>
      <c r="L24" s="70"/>
      <c r="M24" s="50" t="s">
        <v>51</v>
      </c>
      <c r="N24" s="58" t="s">
        <v>44</v>
      </c>
      <c r="O24" s="56">
        <v>11</v>
      </c>
      <c r="P24" s="52" t="s">
        <v>45</v>
      </c>
      <c r="Q24" s="56" t="s">
        <v>46</v>
      </c>
      <c r="R24" s="60"/>
      <c r="S24" s="60"/>
      <c r="T24" s="56"/>
      <c r="U24" s="56"/>
      <c r="V24" s="75"/>
      <c r="W24" s="61"/>
    </row>
    <row r="25" spans="1:23" x14ac:dyDescent="0.25">
      <c r="A25" s="50" t="s">
        <v>50</v>
      </c>
      <c r="B25" s="51" t="s">
        <v>44</v>
      </c>
      <c r="C25" s="52">
        <v>12</v>
      </c>
      <c r="D25" s="52" t="s">
        <v>45</v>
      </c>
      <c r="E25" s="56" t="s">
        <v>46</v>
      </c>
      <c r="F25" s="74">
        <v>18</v>
      </c>
      <c r="G25" s="74">
        <v>19.055953152971238</v>
      </c>
      <c r="H25" s="60">
        <f t="shared" si="2"/>
        <v>1.4291964864728428</v>
      </c>
      <c r="I25" s="76"/>
      <c r="J25" s="75">
        <f t="shared" si="0"/>
        <v>-5.541329496848558</v>
      </c>
      <c r="K25" s="69">
        <f t="shared" si="3"/>
        <v>-0.7388439329131411</v>
      </c>
      <c r="M25" s="50" t="s">
        <v>50</v>
      </c>
      <c r="N25" s="58" t="s">
        <v>44</v>
      </c>
      <c r="O25" s="56">
        <v>12</v>
      </c>
      <c r="P25" s="52" t="s">
        <v>45</v>
      </c>
      <c r="Q25" s="56" t="s">
        <v>46</v>
      </c>
      <c r="R25" s="60"/>
      <c r="S25" s="60"/>
      <c r="T25" s="56"/>
      <c r="U25" s="56"/>
      <c r="V25" s="75"/>
      <c r="W25" s="61"/>
    </row>
    <row r="26" spans="1:23" x14ac:dyDescent="0.25">
      <c r="A26" s="50" t="s">
        <v>72</v>
      </c>
      <c r="B26" s="51" t="s">
        <v>44</v>
      </c>
      <c r="C26" s="52">
        <v>13</v>
      </c>
      <c r="D26" s="52" t="s">
        <v>45</v>
      </c>
      <c r="E26" s="56" t="s">
        <v>46</v>
      </c>
      <c r="F26" s="74" t="s">
        <v>80</v>
      </c>
      <c r="G26" s="60">
        <v>0</v>
      </c>
      <c r="H26" s="60"/>
      <c r="I26" s="76"/>
      <c r="J26" s="75"/>
      <c r="K26" s="69"/>
      <c r="M26" s="50" t="s">
        <v>72</v>
      </c>
      <c r="N26" s="58" t="s">
        <v>44</v>
      </c>
      <c r="O26" s="56">
        <v>13</v>
      </c>
      <c r="P26" s="52" t="s">
        <v>45</v>
      </c>
      <c r="Q26" s="56" t="s">
        <v>46</v>
      </c>
      <c r="R26" s="60"/>
      <c r="S26" s="60"/>
      <c r="T26" s="56"/>
      <c r="U26" s="56"/>
      <c r="V26" s="75"/>
      <c r="W26" s="61"/>
    </row>
    <row r="27" spans="1:23" x14ac:dyDescent="0.25">
      <c r="A27" s="50" t="s">
        <v>73</v>
      </c>
      <c r="B27" s="51" t="s">
        <v>44</v>
      </c>
      <c r="C27" s="52">
        <v>14</v>
      </c>
      <c r="D27" s="52" t="s">
        <v>45</v>
      </c>
      <c r="E27" s="56" t="s">
        <v>46</v>
      </c>
      <c r="F27" s="74" t="s">
        <v>80</v>
      </c>
      <c r="G27" s="60">
        <v>0</v>
      </c>
      <c r="H27" s="60"/>
      <c r="I27" s="76"/>
      <c r="J27" s="75"/>
      <c r="K27" s="69"/>
      <c r="M27" s="50" t="s">
        <v>73</v>
      </c>
      <c r="N27" s="58" t="s">
        <v>44</v>
      </c>
      <c r="O27" s="56">
        <v>14</v>
      </c>
      <c r="P27" s="52" t="s">
        <v>45</v>
      </c>
      <c r="Q27" s="56" t="s">
        <v>46</v>
      </c>
      <c r="R27" s="60"/>
      <c r="S27" s="60"/>
      <c r="T27" s="56"/>
      <c r="U27" s="56"/>
      <c r="V27" s="75"/>
      <c r="W27" s="61"/>
    </row>
    <row r="28" spans="1:23" x14ac:dyDescent="0.25">
      <c r="A28" s="50" t="s">
        <v>49</v>
      </c>
      <c r="B28" s="51" t="s">
        <v>44</v>
      </c>
      <c r="C28" s="52">
        <v>20</v>
      </c>
      <c r="D28" s="52" t="s">
        <v>45</v>
      </c>
      <c r="E28" s="56" t="s">
        <v>46</v>
      </c>
      <c r="F28" s="74">
        <v>86.4</v>
      </c>
      <c r="G28" s="60">
        <v>86.539453680824451</v>
      </c>
      <c r="H28" s="60">
        <f>G28*0.05</f>
        <v>4.3269726840412224</v>
      </c>
      <c r="I28" s="76"/>
      <c r="J28" s="75">
        <f t="shared" si="0"/>
        <v>-0.16114462813548552</v>
      </c>
      <c r="K28" s="69">
        <f>(F28-G28)/(G28*0.05)</f>
        <v>-3.2228925627097109E-2</v>
      </c>
      <c r="M28" s="50" t="s">
        <v>49</v>
      </c>
      <c r="N28" s="58" t="s">
        <v>44</v>
      </c>
      <c r="O28" s="56">
        <v>20</v>
      </c>
      <c r="P28" s="52" t="s">
        <v>45</v>
      </c>
      <c r="Q28" s="56" t="s">
        <v>46</v>
      </c>
      <c r="R28" s="60"/>
      <c r="S28" s="60"/>
      <c r="T28" s="56"/>
      <c r="U28" s="56"/>
      <c r="V28" s="75"/>
      <c r="W28" s="61"/>
    </row>
    <row r="29" spans="1:23" x14ac:dyDescent="0.25">
      <c r="A29" s="50" t="s">
        <v>48</v>
      </c>
      <c r="B29" s="51" t="s">
        <v>44</v>
      </c>
      <c r="C29" s="52">
        <v>21</v>
      </c>
      <c r="D29" s="52" t="s">
        <v>45</v>
      </c>
      <c r="E29" s="56" t="s">
        <v>46</v>
      </c>
      <c r="F29" s="74">
        <v>113.3</v>
      </c>
      <c r="G29" s="60">
        <v>113.14831666726403</v>
      </c>
      <c r="H29" s="60">
        <f t="shared" ref="H29:H30" si="4">G29*0.05</f>
        <v>5.6574158333632019</v>
      </c>
      <c r="I29" s="76"/>
      <c r="J29" s="75">
        <f t="shared" si="0"/>
        <v>0.13405708295424909</v>
      </c>
      <c r="K29" s="69">
        <f t="shared" ref="K29:K30" si="5">(F29-G29)/(G29*0.05)</f>
        <v>2.6811416590849811E-2</v>
      </c>
      <c r="M29" s="50" t="s">
        <v>48</v>
      </c>
      <c r="N29" s="58" t="s">
        <v>44</v>
      </c>
      <c r="O29" s="56">
        <v>21</v>
      </c>
      <c r="P29" s="52" t="s">
        <v>45</v>
      </c>
      <c r="Q29" s="56" t="s">
        <v>46</v>
      </c>
      <c r="R29" s="60"/>
      <c r="S29" s="60"/>
      <c r="T29" s="56"/>
      <c r="U29" s="56"/>
      <c r="V29" s="75"/>
      <c r="W29" s="61"/>
    </row>
    <row r="30" spans="1:23" x14ac:dyDescent="0.25">
      <c r="A30" s="50" t="s">
        <v>47</v>
      </c>
      <c r="B30" s="51" t="s">
        <v>44</v>
      </c>
      <c r="C30" s="52">
        <v>22</v>
      </c>
      <c r="D30" s="52" t="s">
        <v>45</v>
      </c>
      <c r="E30" s="56" t="s">
        <v>46</v>
      </c>
      <c r="F30" s="74">
        <v>187.8</v>
      </c>
      <c r="G30" s="60">
        <v>198.84370599448769</v>
      </c>
      <c r="H30" s="60">
        <f t="shared" si="4"/>
        <v>9.942185299724386</v>
      </c>
      <c r="I30" s="76"/>
      <c r="J30" s="75">
        <f t="shared" si="0"/>
        <v>-5.5539630682571524</v>
      </c>
      <c r="K30" s="69">
        <f t="shared" si="5"/>
        <v>-1.1107926136514303</v>
      </c>
      <c r="M30" s="50" t="s">
        <v>47</v>
      </c>
      <c r="N30" s="58" t="s">
        <v>44</v>
      </c>
      <c r="O30" s="56">
        <v>22</v>
      </c>
      <c r="P30" s="52" t="s">
        <v>45</v>
      </c>
      <c r="Q30" s="56" t="s">
        <v>46</v>
      </c>
      <c r="R30" s="60"/>
      <c r="S30" s="60"/>
      <c r="T30" s="56"/>
      <c r="U30" s="56"/>
      <c r="V30" s="75"/>
      <c r="W30" s="61"/>
    </row>
    <row r="31" spans="1:23" x14ac:dyDescent="0.25">
      <c r="A31" s="50" t="s">
        <v>74</v>
      </c>
      <c r="B31" s="51" t="s">
        <v>44</v>
      </c>
      <c r="C31" s="52">
        <v>23</v>
      </c>
      <c r="D31" s="52" t="s">
        <v>45</v>
      </c>
      <c r="E31" s="56" t="s">
        <v>46</v>
      </c>
      <c r="F31" s="74" t="s">
        <v>80</v>
      </c>
      <c r="G31" s="60">
        <v>0</v>
      </c>
      <c r="H31" s="60"/>
      <c r="I31" s="76"/>
      <c r="J31" s="75"/>
      <c r="K31" s="69"/>
      <c r="M31" s="50" t="s">
        <v>74</v>
      </c>
      <c r="N31" s="58" t="s">
        <v>44</v>
      </c>
      <c r="O31" s="56">
        <v>23</v>
      </c>
      <c r="P31" s="52" t="s">
        <v>45</v>
      </c>
      <c r="Q31" s="56" t="s">
        <v>46</v>
      </c>
      <c r="R31" s="60"/>
      <c r="S31" s="60"/>
      <c r="T31" s="56"/>
      <c r="U31" s="56"/>
      <c r="V31" s="75"/>
      <c r="W31" s="61"/>
    </row>
    <row r="32" spans="1:23" x14ac:dyDescent="0.25">
      <c r="A32" s="50" t="s">
        <v>75</v>
      </c>
      <c r="B32" s="51" t="s">
        <v>44</v>
      </c>
      <c r="C32" s="52">
        <v>24</v>
      </c>
      <c r="D32" s="52" t="s">
        <v>45</v>
      </c>
      <c r="E32" s="56" t="s">
        <v>46</v>
      </c>
      <c r="F32" s="74" t="s">
        <v>80</v>
      </c>
      <c r="G32" s="60">
        <v>0</v>
      </c>
      <c r="H32" s="60"/>
      <c r="I32" s="76"/>
      <c r="J32" s="75"/>
      <c r="K32" s="69"/>
      <c r="M32" s="50" t="s">
        <v>75</v>
      </c>
      <c r="N32" s="58" t="s">
        <v>44</v>
      </c>
      <c r="O32" s="56">
        <v>24</v>
      </c>
      <c r="P32" s="52" t="s">
        <v>45</v>
      </c>
      <c r="Q32" s="56" t="s">
        <v>46</v>
      </c>
      <c r="R32" s="60"/>
      <c r="S32" s="60"/>
      <c r="T32" s="56"/>
      <c r="U32" s="56"/>
      <c r="V32" s="75"/>
      <c r="W32" s="61"/>
    </row>
    <row r="33" spans="1:23" x14ac:dyDescent="0.25">
      <c r="A33" s="62" t="s">
        <v>43</v>
      </c>
      <c r="B33" s="63" t="s">
        <v>13</v>
      </c>
      <c r="C33" s="64">
        <v>30</v>
      </c>
      <c r="D33" s="64" t="s">
        <v>30</v>
      </c>
      <c r="E33" s="65" t="s">
        <v>31</v>
      </c>
      <c r="F33" s="77">
        <v>48.8</v>
      </c>
      <c r="G33" s="67">
        <v>46.100202357211316</v>
      </c>
      <c r="H33" s="67">
        <f>0.075*G33</f>
        <v>3.4575151767908485</v>
      </c>
      <c r="I33" s="78">
        <v>4</v>
      </c>
      <c r="J33" s="78">
        <f>((F33-G33)/G33)*100</f>
        <v>5.8563683123754444</v>
      </c>
      <c r="K33" s="79">
        <f>(F33-G33)/H33</f>
        <v>0.78084910831672594</v>
      </c>
      <c r="M33" s="62" t="s">
        <v>43</v>
      </c>
      <c r="N33" s="80" t="s">
        <v>13</v>
      </c>
      <c r="O33" s="65">
        <v>30</v>
      </c>
      <c r="P33" s="64" t="s">
        <v>30</v>
      </c>
      <c r="Q33" s="65" t="s">
        <v>31</v>
      </c>
      <c r="R33" s="66">
        <f t="shared" ref="R33:R70" si="6">F33</f>
        <v>48.8</v>
      </c>
      <c r="S33" s="67" t="s">
        <v>99</v>
      </c>
      <c r="T33" s="67" t="s">
        <v>100</v>
      </c>
      <c r="U33" s="65">
        <v>1</v>
      </c>
      <c r="V33" s="78">
        <v>3</v>
      </c>
      <c r="W33" s="82">
        <v>0.82</v>
      </c>
    </row>
    <row r="34" spans="1:23" x14ac:dyDescent="0.25">
      <c r="A34" s="62" t="s">
        <v>42</v>
      </c>
      <c r="B34" s="63" t="s">
        <v>13</v>
      </c>
      <c r="C34" s="64">
        <v>31</v>
      </c>
      <c r="D34" s="64" t="s">
        <v>30</v>
      </c>
      <c r="E34" s="65" t="s">
        <v>31</v>
      </c>
      <c r="F34" s="77">
        <v>65.2</v>
      </c>
      <c r="G34" s="67">
        <v>62.172595793426893</v>
      </c>
      <c r="H34" s="67">
        <f t="shared" ref="H34:H59" si="7">0.075*G34</f>
        <v>4.6629446845070168</v>
      </c>
      <c r="I34" s="78">
        <v>4</v>
      </c>
      <c r="J34" s="78">
        <f t="shared" ref="J34:J35" si="8">((F34-G34)/G34)*100</f>
        <v>4.8693546858360017</v>
      </c>
      <c r="K34" s="79">
        <f t="shared" ref="K34:K35" si="9">(F34-G34)/H34</f>
        <v>0.64924729144480031</v>
      </c>
      <c r="M34" s="62" t="s">
        <v>42</v>
      </c>
      <c r="N34" s="80" t="s">
        <v>13</v>
      </c>
      <c r="O34" s="65">
        <v>31</v>
      </c>
      <c r="P34" s="64" t="s">
        <v>30</v>
      </c>
      <c r="Q34" s="65" t="s">
        <v>31</v>
      </c>
      <c r="R34" s="66">
        <f t="shared" si="6"/>
        <v>65.2</v>
      </c>
      <c r="S34" s="67" t="s">
        <v>101</v>
      </c>
      <c r="T34" s="67" t="s">
        <v>102</v>
      </c>
      <c r="U34" s="65">
        <v>1</v>
      </c>
      <c r="V34" s="83">
        <v>3</v>
      </c>
      <c r="W34" s="82">
        <v>0.97</v>
      </c>
    </row>
    <row r="35" spans="1:23" x14ac:dyDescent="0.25">
      <c r="A35" s="62" t="s">
        <v>41</v>
      </c>
      <c r="B35" s="63" t="s">
        <v>13</v>
      </c>
      <c r="C35" s="64">
        <v>32</v>
      </c>
      <c r="D35" s="64" t="s">
        <v>30</v>
      </c>
      <c r="E35" s="65" t="s">
        <v>31</v>
      </c>
      <c r="F35" s="84">
        <v>90.8</v>
      </c>
      <c r="G35" s="67">
        <v>84.056310582884961</v>
      </c>
      <c r="H35" s="67">
        <f t="shared" si="7"/>
        <v>6.3042232937163716</v>
      </c>
      <c r="I35" s="78">
        <v>4</v>
      </c>
      <c r="J35" s="78">
        <f t="shared" si="8"/>
        <v>8.02282347434857</v>
      </c>
      <c r="K35" s="79">
        <f t="shared" si="9"/>
        <v>1.0697097965798095</v>
      </c>
      <c r="M35" s="62" t="s">
        <v>41</v>
      </c>
      <c r="N35" s="80" t="s">
        <v>13</v>
      </c>
      <c r="O35" s="65">
        <v>32</v>
      </c>
      <c r="P35" s="64" t="s">
        <v>30</v>
      </c>
      <c r="Q35" s="65" t="s">
        <v>31</v>
      </c>
      <c r="R35" s="66">
        <f t="shared" si="6"/>
        <v>90.8</v>
      </c>
      <c r="S35" s="67" t="s">
        <v>103</v>
      </c>
      <c r="T35" s="67" t="s">
        <v>104</v>
      </c>
      <c r="U35" s="65">
        <v>1</v>
      </c>
      <c r="V35" s="83">
        <v>5</v>
      </c>
      <c r="W35" s="82">
        <v>1.67</v>
      </c>
    </row>
    <row r="36" spans="1:23" x14ac:dyDescent="0.25">
      <c r="A36" s="62" t="s">
        <v>40</v>
      </c>
      <c r="B36" s="63" t="s">
        <v>13</v>
      </c>
      <c r="C36" s="64">
        <v>33</v>
      </c>
      <c r="D36" s="64" t="s">
        <v>30</v>
      </c>
      <c r="E36" s="65" t="s">
        <v>31</v>
      </c>
      <c r="F36" s="77">
        <v>4.7</v>
      </c>
      <c r="G36" s="67">
        <v>9.590381658567896</v>
      </c>
      <c r="H36" s="67">
        <f t="shared" si="7"/>
        <v>0.71927862439259216</v>
      </c>
      <c r="I36" s="78"/>
      <c r="J36" s="78"/>
      <c r="K36" s="73"/>
      <c r="M36" s="62" t="s">
        <v>40</v>
      </c>
      <c r="N36" s="80" t="s">
        <v>13</v>
      </c>
      <c r="O36" s="65">
        <v>33</v>
      </c>
      <c r="P36" s="64" t="s">
        <v>30</v>
      </c>
      <c r="Q36" s="65" t="s">
        <v>31</v>
      </c>
      <c r="R36" s="66">
        <f t="shared" si="6"/>
        <v>4.7</v>
      </c>
      <c r="S36" s="67"/>
      <c r="T36" s="67"/>
      <c r="U36" s="65"/>
      <c r="V36" s="78"/>
      <c r="W36" s="73"/>
    </row>
    <row r="37" spans="1:23" x14ac:dyDescent="0.25">
      <c r="A37" s="62" t="s">
        <v>39</v>
      </c>
      <c r="B37" s="63" t="s">
        <v>13</v>
      </c>
      <c r="C37" s="64">
        <v>34</v>
      </c>
      <c r="D37" s="64" t="s">
        <v>30</v>
      </c>
      <c r="E37" s="65" t="s">
        <v>31</v>
      </c>
      <c r="F37" s="77">
        <v>5.5</v>
      </c>
      <c r="G37" s="67">
        <v>8.3993315730561271</v>
      </c>
      <c r="H37" s="67">
        <f t="shared" si="7"/>
        <v>0.62994986797920949</v>
      </c>
      <c r="I37" s="78"/>
      <c r="J37" s="78"/>
      <c r="K37" s="73"/>
      <c r="M37" s="62" t="s">
        <v>39</v>
      </c>
      <c r="N37" s="80" t="s">
        <v>13</v>
      </c>
      <c r="O37" s="65">
        <v>34</v>
      </c>
      <c r="P37" s="64" t="s">
        <v>30</v>
      </c>
      <c r="Q37" s="65" t="s">
        <v>31</v>
      </c>
      <c r="R37" s="66">
        <f t="shared" si="6"/>
        <v>5.5</v>
      </c>
      <c r="S37" s="67"/>
      <c r="T37" s="67"/>
      <c r="U37" s="65"/>
      <c r="V37" s="78"/>
      <c r="W37" s="73"/>
    </row>
    <row r="38" spans="1:23" x14ac:dyDescent="0.25">
      <c r="A38" s="62" t="s">
        <v>38</v>
      </c>
      <c r="B38" s="63" t="s">
        <v>13</v>
      </c>
      <c r="C38" s="64">
        <v>35</v>
      </c>
      <c r="D38" s="64" t="s">
        <v>30</v>
      </c>
      <c r="E38" s="65" t="s">
        <v>31</v>
      </c>
      <c r="F38" s="77">
        <v>6.6</v>
      </c>
      <c r="G38" s="67">
        <v>11.646206484472922</v>
      </c>
      <c r="H38" s="67">
        <f t="shared" si="7"/>
        <v>0.87346548633546905</v>
      </c>
      <c r="I38" s="78"/>
      <c r="J38" s="78"/>
      <c r="K38" s="73"/>
      <c r="M38" s="62" t="s">
        <v>38</v>
      </c>
      <c r="N38" s="80" t="s">
        <v>13</v>
      </c>
      <c r="O38" s="65">
        <v>35</v>
      </c>
      <c r="P38" s="64" t="s">
        <v>30</v>
      </c>
      <c r="Q38" s="65" t="s">
        <v>31</v>
      </c>
      <c r="R38" s="66">
        <f t="shared" si="6"/>
        <v>6.6</v>
      </c>
      <c r="S38" s="67"/>
      <c r="T38" s="67"/>
      <c r="U38" s="65"/>
      <c r="V38" s="78"/>
      <c r="W38" s="73"/>
    </row>
    <row r="39" spans="1:23" x14ac:dyDescent="0.25">
      <c r="A39" s="62" t="s">
        <v>37</v>
      </c>
      <c r="B39" s="63" t="s">
        <v>13</v>
      </c>
      <c r="C39" s="64">
        <v>36</v>
      </c>
      <c r="D39" s="64" t="s">
        <v>30</v>
      </c>
      <c r="E39" s="65" t="s">
        <v>31</v>
      </c>
      <c r="F39" s="77">
        <v>25.7</v>
      </c>
      <c r="G39" s="67">
        <v>34.990773073570018</v>
      </c>
      <c r="H39" s="67">
        <f t="shared" si="7"/>
        <v>2.6243079805177514</v>
      </c>
      <c r="I39" s="78"/>
      <c r="J39" s="78"/>
      <c r="K39" s="73"/>
      <c r="M39" s="62" t="s">
        <v>37</v>
      </c>
      <c r="N39" s="80" t="s">
        <v>13</v>
      </c>
      <c r="O39" s="65">
        <v>36</v>
      </c>
      <c r="P39" s="64" t="s">
        <v>30</v>
      </c>
      <c r="Q39" s="65" t="s">
        <v>31</v>
      </c>
      <c r="R39" s="66">
        <f t="shared" si="6"/>
        <v>25.7</v>
      </c>
      <c r="S39" s="67"/>
      <c r="T39" s="67"/>
      <c r="U39" s="65"/>
      <c r="V39" s="78"/>
      <c r="W39" s="73"/>
    </row>
    <row r="40" spans="1:23" x14ac:dyDescent="0.25">
      <c r="A40" s="62" t="s">
        <v>36</v>
      </c>
      <c r="B40" s="63" t="s">
        <v>13</v>
      </c>
      <c r="C40" s="64">
        <v>37</v>
      </c>
      <c r="D40" s="64" t="s">
        <v>30</v>
      </c>
      <c r="E40" s="65" t="s">
        <v>31</v>
      </c>
      <c r="F40" s="77">
        <v>32.6</v>
      </c>
      <c r="G40" s="67">
        <v>45.177729379363036</v>
      </c>
      <c r="H40" s="67">
        <f t="shared" si="7"/>
        <v>3.3883297034522277</v>
      </c>
      <c r="I40" s="78"/>
      <c r="J40" s="78"/>
      <c r="K40" s="73"/>
      <c r="M40" s="62" t="s">
        <v>36</v>
      </c>
      <c r="N40" s="80" t="s">
        <v>13</v>
      </c>
      <c r="O40" s="65">
        <v>37</v>
      </c>
      <c r="P40" s="64" t="s">
        <v>30</v>
      </c>
      <c r="Q40" s="65" t="s">
        <v>31</v>
      </c>
      <c r="R40" s="66">
        <f t="shared" si="6"/>
        <v>32.6</v>
      </c>
      <c r="S40" s="67"/>
      <c r="T40" s="67"/>
      <c r="U40" s="65"/>
      <c r="V40" s="78"/>
      <c r="W40" s="73"/>
    </row>
    <row r="41" spans="1:23" x14ac:dyDescent="0.25">
      <c r="A41" s="62" t="s">
        <v>35</v>
      </c>
      <c r="B41" s="63" t="s">
        <v>13</v>
      </c>
      <c r="C41" s="64">
        <v>38</v>
      </c>
      <c r="D41" s="64" t="s">
        <v>30</v>
      </c>
      <c r="E41" s="65" t="s">
        <v>31</v>
      </c>
      <c r="F41" s="77">
        <v>39</v>
      </c>
      <c r="G41" s="67">
        <v>54.619157428201852</v>
      </c>
      <c r="H41" s="67">
        <f t="shared" si="7"/>
        <v>4.0964368071151389</v>
      </c>
      <c r="I41" s="78"/>
      <c r="J41" s="78"/>
      <c r="K41" s="73"/>
      <c r="M41" s="62" t="s">
        <v>35</v>
      </c>
      <c r="N41" s="80" t="s">
        <v>13</v>
      </c>
      <c r="O41" s="65">
        <v>38</v>
      </c>
      <c r="P41" s="64" t="s">
        <v>30</v>
      </c>
      <c r="Q41" s="65" t="s">
        <v>31</v>
      </c>
      <c r="R41" s="66">
        <f t="shared" si="6"/>
        <v>39</v>
      </c>
      <c r="S41" s="67"/>
      <c r="T41" s="67"/>
      <c r="U41" s="65"/>
      <c r="V41" s="78"/>
      <c r="W41" s="73"/>
    </row>
    <row r="42" spans="1:23" x14ac:dyDescent="0.25">
      <c r="A42" s="62" t="s">
        <v>34</v>
      </c>
      <c r="B42" s="63" t="s">
        <v>13</v>
      </c>
      <c r="C42" s="64">
        <v>39</v>
      </c>
      <c r="D42" s="64" t="s">
        <v>30</v>
      </c>
      <c r="E42" s="65" t="s">
        <v>31</v>
      </c>
      <c r="F42" s="77">
        <v>127.5</v>
      </c>
      <c r="G42" s="67">
        <v>124.39464245682623</v>
      </c>
      <c r="H42" s="67">
        <f t="shared" si="7"/>
        <v>9.3295981842619664</v>
      </c>
      <c r="I42" s="78"/>
      <c r="J42" s="78"/>
      <c r="K42" s="73"/>
      <c r="M42" s="62" t="s">
        <v>34</v>
      </c>
      <c r="N42" s="80" t="s">
        <v>13</v>
      </c>
      <c r="O42" s="65">
        <v>39</v>
      </c>
      <c r="P42" s="64" t="s">
        <v>30</v>
      </c>
      <c r="Q42" s="65" t="s">
        <v>31</v>
      </c>
      <c r="R42" s="66">
        <f t="shared" si="6"/>
        <v>127.5</v>
      </c>
      <c r="S42" s="67"/>
      <c r="T42" s="67"/>
      <c r="U42" s="65"/>
      <c r="V42" s="78"/>
      <c r="W42" s="73"/>
    </row>
    <row r="43" spans="1:23" x14ac:dyDescent="0.25">
      <c r="A43" s="62" t="s">
        <v>33</v>
      </c>
      <c r="B43" s="63" t="s">
        <v>13</v>
      </c>
      <c r="C43" s="64">
        <v>40</v>
      </c>
      <c r="D43" s="64" t="s">
        <v>30</v>
      </c>
      <c r="E43" s="65" t="s">
        <v>31</v>
      </c>
      <c r="F43" s="77">
        <v>106.9</v>
      </c>
      <c r="G43" s="67">
        <v>108.24893491526376</v>
      </c>
      <c r="H43" s="67">
        <f t="shared" si="7"/>
        <v>8.1186701186447809</v>
      </c>
      <c r="I43" s="78"/>
      <c r="J43" s="78"/>
      <c r="K43" s="73"/>
      <c r="M43" s="62" t="s">
        <v>33</v>
      </c>
      <c r="N43" s="80" t="s">
        <v>13</v>
      </c>
      <c r="O43" s="65">
        <v>40</v>
      </c>
      <c r="P43" s="64" t="s">
        <v>30</v>
      </c>
      <c r="Q43" s="65" t="s">
        <v>31</v>
      </c>
      <c r="R43" s="66">
        <f t="shared" si="6"/>
        <v>106.9</v>
      </c>
      <c r="S43" s="67"/>
      <c r="T43" s="67"/>
      <c r="U43" s="65"/>
      <c r="V43" s="78"/>
      <c r="W43" s="73"/>
    </row>
    <row r="44" spans="1:23" x14ac:dyDescent="0.25">
      <c r="A44" s="62" t="s">
        <v>32</v>
      </c>
      <c r="B44" s="63" t="s">
        <v>13</v>
      </c>
      <c r="C44" s="64">
        <v>41</v>
      </c>
      <c r="D44" s="64" t="s">
        <v>30</v>
      </c>
      <c r="E44" s="65" t="s">
        <v>31</v>
      </c>
      <c r="F44" s="77">
        <v>82.8</v>
      </c>
      <c r="G44" s="67">
        <v>86.05651691781199</v>
      </c>
      <c r="H44" s="67">
        <f t="shared" si="7"/>
        <v>6.4542387688358991</v>
      </c>
      <c r="I44" s="78"/>
      <c r="J44" s="78"/>
      <c r="K44" s="73"/>
      <c r="M44" s="62" t="s">
        <v>32</v>
      </c>
      <c r="N44" s="80" t="s">
        <v>13</v>
      </c>
      <c r="O44" s="65">
        <v>41</v>
      </c>
      <c r="P44" s="64" t="s">
        <v>30</v>
      </c>
      <c r="Q44" s="65" t="s">
        <v>31</v>
      </c>
      <c r="R44" s="66">
        <f t="shared" si="6"/>
        <v>82.8</v>
      </c>
      <c r="S44" s="67"/>
      <c r="T44" s="67"/>
      <c r="U44" s="65"/>
      <c r="V44" s="78"/>
      <c r="W44" s="73"/>
    </row>
    <row r="45" spans="1:23" x14ac:dyDescent="0.25">
      <c r="A45" s="62" t="s">
        <v>29</v>
      </c>
      <c r="B45" s="63" t="s">
        <v>13</v>
      </c>
      <c r="C45" s="64">
        <v>42</v>
      </c>
      <c r="D45" s="64" t="s">
        <v>30</v>
      </c>
      <c r="E45" s="65" t="s">
        <v>31</v>
      </c>
      <c r="F45" s="77">
        <v>48.8</v>
      </c>
      <c r="G45" s="67">
        <v>46.100202357211316</v>
      </c>
      <c r="H45" s="67">
        <f t="shared" si="7"/>
        <v>3.4575151767908485</v>
      </c>
      <c r="I45" s="78">
        <v>4</v>
      </c>
      <c r="J45" s="78">
        <f>((F45-G45)/G45)*100</f>
        <v>5.8563683123754444</v>
      </c>
      <c r="K45" s="79">
        <f>(F45-G45)/H45</f>
        <v>0.78084910831672594</v>
      </c>
      <c r="M45" s="62" t="s">
        <v>29</v>
      </c>
      <c r="N45" s="80" t="s">
        <v>13</v>
      </c>
      <c r="O45" s="65">
        <v>42</v>
      </c>
      <c r="P45" s="64" t="s">
        <v>30</v>
      </c>
      <c r="Q45" s="65" t="s">
        <v>31</v>
      </c>
      <c r="R45" s="66">
        <f t="shared" si="6"/>
        <v>48.8</v>
      </c>
      <c r="S45" s="67" t="s">
        <v>105</v>
      </c>
      <c r="T45" s="67" t="s">
        <v>106</v>
      </c>
      <c r="U45" s="65">
        <v>1</v>
      </c>
      <c r="V45" s="78">
        <v>2</v>
      </c>
      <c r="W45" s="106">
        <v>0.56000000000000005</v>
      </c>
    </row>
    <row r="46" spans="1:23" x14ac:dyDescent="0.25">
      <c r="A46" s="50" t="s">
        <v>25</v>
      </c>
      <c r="B46" s="51" t="s">
        <v>13</v>
      </c>
      <c r="C46" s="52">
        <v>43</v>
      </c>
      <c r="D46" s="52" t="s">
        <v>28</v>
      </c>
      <c r="E46" s="56" t="s">
        <v>24</v>
      </c>
      <c r="F46" s="59">
        <v>65.2</v>
      </c>
      <c r="G46" s="60">
        <v>66.517045716658217</v>
      </c>
      <c r="H46" s="60">
        <f t="shared" si="7"/>
        <v>4.9887784287493657</v>
      </c>
      <c r="I46" s="76">
        <v>4</v>
      </c>
      <c r="J46" s="76">
        <f>((F46-G46)/G46)*100</f>
        <v>-1.9800123449084259</v>
      </c>
      <c r="K46" s="79">
        <f t="shared" ref="K46:K70" si="10">(F46-G46)/H46</f>
        <v>-0.26400164598779013</v>
      </c>
      <c r="M46" s="50" t="s">
        <v>25</v>
      </c>
      <c r="N46" s="51" t="s">
        <v>13</v>
      </c>
      <c r="O46" s="52">
        <v>43</v>
      </c>
      <c r="P46" s="52" t="s">
        <v>28</v>
      </c>
      <c r="Q46" s="56" t="s">
        <v>24</v>
      </c>
      <c r="R46" s="60">
        <f t="shared" si="6"/>
        <v>65.2</v>
      </c>
      <c r="S46" s="60" t="s">
        <v>107</v>
      </c>
      <c r="T46" s="60" t="s">
        <v>108</v>
      </c>
      <c r="U46" s="56">
        <v>1</v>
      </c>
      <c r="V46" s="86">
        <v>-2</v>
      </c>
      <c r="W46" s="106">
        <v>-0.59</v>
      </c>
    </row>
    <row r="47" spans="1:23" x14ac:dyDescent="0.25">
      <c r="A47" s="50" t="s">
        <v>20</v>
      </c>
      <c r="B47" s="51" t="s">
        <v>13</v>
      </c>
      <c r="C47" s="52">
        <v>44</v>
      </c>
      <c r="D47" s="52" t="s">
        <v>28</v>
      </c>
      <c r="E47" s="56" t="s">
        <v>24</v>
      </c>
      <c r="F47" s="59">
        <v>65.2</v>
      </c>
      <c r="G47" s="60">
        <v>66.517045716658203</v>
      </c>
      <c r="H47" s="60">
        <f t="shared" si="7"/>
        <v>4.9887784287493648</v>
      </c>
      <c r="I47" s="76">
        <v>4</v>
      </c>
      <c r="J47" s="76">
        <f t="shared" ref="J47:J70" si="11">((F47-G47)/G47)*100</f>
        <v>-1.9800123449084046</v>
      </c>
      <c r="K47" s="79">
        <f t="shared" si="10"/>
        <v>-0.2640016459877873</v>
      </c>
      <c r="M47" s="50" t="s">
        <v>20</v>
      </c>
      <c r="N47" s="51" t="s">
        <v>13</v>
      </c>
      <c r="O47" s="52">
        <v>44</v>
      </c>
      <c r="P47" s="52" t="s">
        <v>28</v>
      </c>
      <c r="Q47" s="56" t="s">
        <v>24</v>
      </c>
      <c r="R47" s="60">
        <f t="shared" si="6"/>
        <v>65.2</v>
      </c>
      <c r="S47" s="60" t="s">
        <v>109</v>
      </c>
      <c r="T47" s="60" t="s">
        <v>110</v>
      </c>
      <c r="U47" s="56">
        <v>1</v>
      </c>
      <c r="V47" s="86">
        <v>-2</v>
      </c>
      <c r="W47" s="106">
        <v>-0.55000000000000004</v>
      </c>
    </row>
    <row r="48" spans="1:23" x14ac:dyDescent="0.25">
      <c r="A48" s="50" t="s">
        <v>17</v>
      </c>
      <c r="B48" s="51" t="s">
        <v>13</v>
      </c>
      <c r="C48" s="52">
        <v>45</v>
      </c>
      <c r="D48" s="52" t="s">
        <v>28</v>
      </c>
      <c r="E48" s="56" t="s">
        <v>24</v>
      </c>
      <c r="F48" s="59">
        <v>108.2</v>
      </c>
      <c r="G48" s="60">
        <v>107.47995764051167</v>
      </c>
      <c r="H48" s="60">
        <f t="shared" si="7"/>
        <v>8.0609968230383746</v>
      </c>
      <c r="I48" s="76">
        <v>4</v>
      </c>
      <c r="J48" s="76">
        <f t="shared" si="11"/>
        <v>0.66993174848157122</v>
      </c>
      <c r="K48" s="79">
        <f t="shared" si="10"/>
        <v>8.932423313087616E-2</v>
      </c>
      <c r="M48" s="50" t="s">
        <v>17</v>
      </c>
      <c r="N48" s="51" t="s">
        <v>13</v>
      </c>
      <c r="O48" s="52">
        <v>45</v>
      </c>
      <c r="P48" s="52" t="s">
        <v>28</v>
      </c>
      <c r="Q48" s="56" t="s">
        <v>24</v>
      </c>
      <c r="R48" s="60">
        <f t="shared" si="6"/>
        <v>108.2</v>
      </c>
      <c r="S48" s="60" t="s">
        <v>111</v>
      </c>
      <c r="T48" s="60" t="s">
        <v>112</v>
      </c>
      <c r="U48" s="56">
        <v>1</v>
      </c>
      <c r="V48" s="86">
        <v>-1</v>
      </c>
      <c r="W48" s="106">
        <v>-0.28999999999999998</v>
      </c>
    </row>
    <row r="49" spans="1:23" x14ac:dyDescent="0.25">
      <c r="A49" s="50" t="s">
        <v>22</v>
      </c>
      <c r="B49" s="51" t="s">
        <v>13</v>
      </c>
      <c r="C49" s="52">
        <v>46</v>
      </c>
      <c r="D49" s="52" t="s">
        <v>26</v>
      </c>
      <c r="E49" s="56" t="s">
        <v>24</v>
      </c>
      <c r="F49" s="59">
        <v>62.2</v>
      </c>
      <c r="G49" s="60">
        <v>80.073846799559817</v>
      </c>
      <c r="H49" s="60">
        <f t="shared" si="7"/>
        <v>6.0055385099669865</v>
      </c>
      <c r="I49" s="76">
        <v>4</v>
      </c>
      <c r="J49" s="76">
        <f t="shared" si="11"/>
        <v>-22.321703669740607</v>
      </c>
      <c r="K49" s="108">
        <f t="shared" si="10"/>
        <v>-2.9762271559654141</v>
      </c>
      <c r="M49" s="50" t="s">
        <v>22</v>
      </c>
      <c r="N49" s="51" t="s">
        <v>13</v>
      </c>
      <c r="O49" s="52">
        <v>46</v>
      </c>
      <c r="P49" s="52" t="s">
        <v>26</v>
      </c>
      <c r="Q49" s="56" t="s">
        <v>24</v>
      </c>
      <c r="R49" s="60">
        <f t="shared" si="6"/>
        <v>62.2</v>
      </c>
      <c r="S49" s="60" t="s">
        <v>113</v>
      </c>
      <c r="T49" s="60" t="s">
        <v>114</v>
      </c>
      <c r="U49" s="56">
        <v>1</v>
      </c>
      <c r="V49" s="86">
        <v>-19</v>
      </c>
      <c r="W49" s="107">
        <v>-2.74</v>
      </c>
    </row>
    <row r="50" spans="1:23" x14ac:dyDescent="0.25">
      <c r="A50" s="50" t="s">
        <v>16</v>
      </c>
      <c r="B50" s="51" t="s">
        <v>13</v>
      </c>
      <c r="C50" s="52">
        <v>47</v>
      </c>
      <c r="D50" s="52" t="s">
        <v>26</v>
      </c>
      <c r="E50" s="56" t="s">
        <v>24</v>
      </c>
      <c r="F50" s="59">
        <v>64.599999999999994</v>
      </c>
      <c r="G50" s="60">
        <v>68.030851431402255</v>
      </c>
      <c r="H50" s="60">
        <f t="shared" si="7"/>
        <v>5.1023138573551687</v>
      </c>
      <c r="I50" s="76">
        <v>4</v>
      </c>
      <c r="J50" s="76">
        <f t="shared" si="11"/>
        <v>-5.0430817183902228</v>
      </c>
      <c r="K50" s="79">
        <f t="shared" si="10"/>
        <v>-0.67241089578536306</v>
      </c>
      <c r="M50" s="50" t="s">
        <v>16</v>
      </c>
      <c r="N50" s="51" t="s">
        <v>13</v>
      </c>
      <c r="O50" s="52">
        <v>47</v>
      </c>
      <c r="P50" s="52" t="s">
        <v>26</v>
      </c>
      <c r="Q50" s="56" t="s">
        <v>24</v>
      </c>
      <c r="R50" s="60">
        <f t="shared" si="6"/>
        <v>64.599999999999994</v>
      </c>
      <c r="S50" s="60" t="s">
        <v>115</v>
      </c>
      <c r="T50" s="60" t="s">
        <v>116</v>
      </c>
      <c r="U50" s="56">
        <v>1</v>
      </c>
      <c r="V50" s="86">
        <v>-6</v>
      </c>
      <c r="W50" s="106">
        <v>-0.91</v>
      </c>
    </row>
    <row r="51" spans="1:23" x14ac:dyDescent="0.25">
      <c r="A51" s="50" t="s">
        <v>27</v>
      </c>
      <c r="B51" s="51" t="s">
        <v>13</v>
      </c>
      <c r="C51" s="52">
        <v>48</v>
      </c>
      <c r="D51" s="52" t="s">
        <v>26</v>
      </c>
      <c r="E51" s="56" t="s">
        <v>24</v>
      </c>
      <c r="F51" s="59">
        <v>52.5</v>
      </c>
      <c r="G51" s="60">
        <v>60.124128439580467</v>
      </c>
      <c r="H51" s="60">
        <f t="shared" si="7"/>
        <v>4.5093096329685345</v>
      </c>
      <c r="I51" s="76">
        <v>4</v>
      </c>
      <c r="J51" s="76">
        <f t="shared" si="11"/>
        <v>-12.680646917388675</v>
      </c>
      <c r="K51" s="79">
        <f t="shared" si="10"/>
        <v>-1.6907529223184898</v>
      </c>
      <c r="M51" s="50" t="s">
        <v>27</v>
      </c>
      <c r="N51" s="51" t="s">
        <v>13</v>
      </c>
      <c r="O51" s="52">
        <v>48</v>
      </c>
      <c r="P51" s="52" t="s">
        <v>26</v>
      </c>
      <c r="Q51" s="56" t="s">
        <v>24</v>
      </c>
      <c r="R51" s="60">
        <f t="shared" si="6"/>
        <v>52.5</v>
      </c>
      <c r="S51" s="60" t="s">
        <v>117</v>
      </c>
      <c r="T51" s="60" t="s">
        <v>118</v>
      </c>
      <c r="U51" s="56">
        <v>1</v>
      </c>
      <c r="V51" s="86">
        <v>-9</v>
      </c>
      <c r="W51" s="106">
        <v>-1.19</v>
      </c>
    </row>
    <row r="52" spans="1:23" x14ac:dyDescent="0.25">
      <c r="A52" s="50" t="s">
        <v>25</v>
      </c>
      <c r="B52" s="51" t="s">
        <v>13</v>
      </c>
      <c r="C52" s="52">
        <v>49</v>
      </c>
      <c r="D52" s="52" t="s">
        <v>26</v>
      </c>
      <c r="E52" s="56" t="s">
        <v>24</v>
      </c>
      <c r="F52" s="59">
        <v>81.400000000000006</v>
      </c>
      <c r="G52" s="60">
        <v>88.384367958138668</v>
      </c>
      <c r="H52" s="60">
        <f t="shared" si="7"/>
        <v>6.6288275968603996</v>
      </c>
      <c r="I52" s="76">
        <v>4</v>
      </c>
      <c r="J52" s="76">
        <f t="shared" si="11"/>
        <v>-7.9022661127662941</v>
      </c>
      <c r="K52" s="79">
        <f t="shared" si="10"/>
        <v>-1.0536354817021727</v>
      </c>
      <c r="M52" s="50" t="s">
        <v>25</v>
      </c>
      <c r="N52" s="51" t="s">
        <v>13</v>
      </c>
      <c r="O52" s="52">
        <v>49</v>
      </c>
      <c r="P52" s="52" t="s">
        <v>26</v>
      </c>
      <c r="Q52" s="56" t="s">
        <v>24</v>
      </c>
      <c r="R52" s="60">
        <f t="shared" si="6"/>
        <v>81.400000000000006</v>
      </c>
      <c r="S52" s="60" t="s">
        <v>119</v>
      </c>
      <c r="T52" s="60" t="s">
        <v>120</v>
      </c>
      <c r="U52" s="56">
        <v>1</v>
      </c>
      <c r="V52" s="86">
        <v>-8</v>
      </c>
      <c r="W52" s="106">
        <v>-1.42</v>
      </c>
    </row>
    <row r="53" spans="1:23" x14ac:dyDescent="0.25">
      <c r="A53" s="50" t="s">
        <v>20</v>
      </c>
      <c r="B53" s="51" t="s">
        <v>13</v>
      </c>
      <c r="C53" s="52">
        <v>50</v>
      </c>
      <c r="D53" s="52" t="s">
        <v>26</v>
      </c>
      <c r="E53" s="56" t="s">
        <v>24</v>
      </c>
      <c r="F53" s="59">
        <v>81.7</v>
      </c>
      <c r="G53" s="60">
        <v>88.384367958138654</v>
      </c>
      <c r="H53" s="60">
        <f t="shared" si="7"/>
        <v>6.6288275968603987</v>
      </c>
      <c r="I53" s="56">
        <v>4</v>
      </c>
      <c r="J53" s="76">
        <f t="shared" si="11"/>
        <v>-7.5628395750983444</v>
      </c>
      <c r="K53" s="79">
        <f t="shared" si="10"/>
        <v>-1.0083786100131127</v>
      </c>
      <c r="M53" s="50" t="s">
        <v>20</v>
      </c>
      <c r="N53" s="51" t="s">
        <v>13</v>
      </c>
      <c r="O53" s="52">
        <v>50</v>
      </c>
      <c r="P53" s="52" t="s">
        <v>26</v>
      </c>
      <c r="Q53" s="56" t="s">
        <v>24</v>
      </c>
      <c r="R53" s="60">
        <f t="shared" si="6"/>
        <v>81.7</v>
      </c>
      <c r="S53" s="60" t="s">
        <v>121</v>
      </c>
      <c r="T53" s="60" t="s">
        <v>122</v>
      </c>
      <c r="U53" s="56">
        <v>1</v>
      </c>
      <c r="V53" s="86">
        <v>-7</v>
      </c>
      <c r="W53" s="106">
        <v>-1.23</v>
      </c>
    </row>
    <row r="54" spans="1:23" x14ac:dyDescent="0.25">
      <c r="A54" s="50" t="s">
        <v>12</v>
      </c>
      <c r="B54" s="51" t="s">
        <v>13</v>
      </c>
      <c r="C54" s="52">
        <v>51</v>
      </c>
      <c r="D54" s="52" t="s">
        <v>23</v>
      </c>
      <c r="E54" s="56" t="s">
        <v>24</v>
      </c>
      <c r="F54" s="59">
        <v>47.1</v>
      </c>
      <c r="G54" s="60">
        <v>62.252210907113707</v>
      </c>
      <c r="H54" s="60">
        <f t="shared" si="7"/>
        <v>4.6689158180335282</v>
      </c>
      <c r="I54" s="56">
        <v>4</v>
      </c>
      <c r="J54" s="76">
        <f t="shared" si="11"/>
        <v>-24.340036580744517</v>
      </c>
      <c r="K54" s="105">
        <f t="shared" si="10"/>
        <v>-3.2453382107659356</v>
      </c>
      <c r="M54" s="50" t="s">
        <v>12</v>
      </c>
      <c r="N54" s="51" t="s">
        <v>13</v>
      </c>
      <c r="O54" s="52">
        <v>51</v>
      </c>
      <c r="P54" s="52" t="s">
        <v>23</v>
      </c>
      <c r="Q54" s="56" t="s">
        <v>24</v>
      </c>
      <c r="R54" s="60">
        <f t="shared" si="6"/>
        <v>47.1</v>
      </c>
      <c r="S54" s="60" t="s">
        <v>123</v>
      </c>
      <c r="T54" s="60" t="s">
        <v>124</v>
      </c>
      <c r="U54" s="56">
        <v>1</v>
      </c>
      <c r="V54" s="86">
        <v>-23</v>
      </c>
      <c r="W54" s="107">
        <v>-2.17</v>
      </c>
    </row>
    <row r="55" spans="1:23" x14ac:dyDescent="0.25">
      <c r="A55" s="50" t="s">
        <v>27</v>
      </c>
      <c r="B55" s="51" t="s">
        <v>13</v>
      </c>
      <c r="C55" s="52">
        <v>52</v>
      </c>
      <c r="D55" s="52" t="s">
        <v>23</v>
      </c>
      <c r="E55" s="56" t="s">
        <v>24</v>
      </c>
      <c r="F55" s="59">
        <v>112.2</v>
      </c>
      <c r="G55" s="60">
        <v>145.03797572555598</v>
      </c>
      <c r="H55" s="60">
        <f t="shared" si="7"/>
        <v>10.877848179416699</v>
      </c>
      <c r="I55" s="56">
        <v>4</v>
      </c>
      <c r="J55" s="76">
        <f t="shared" si="11"/>
        <v>-22.640950110674954</v>
      </c>
      <c r="K55" s="105">
        <f t="shared" si="10"/>
        <v>-3.0187933480899938</v>
      </c>
      <c r="M55" s="50" t="s">
        <v>27</v>
      </c>
      <c r="N55" s="51" t="s">
        <v>13</v>
      </c>
      <c r="O55" s="52">
        <v>52</v>
      </c>
      <c r="P55" s="52" t="s">
        <v>23</v>
      </c>
      <c r="Q55" s="56" t="s">
        <v>24</v>
      </c>
      <c r="R55" s="60">
        <f t="shared" si="6"/>
        <v>112.2</v>
      </c>
      <c r="S55" s="60" t="s">
        <v>125</v>
      </c>
      <c r="T55" s="60" t="s">
        <v>126</v>
      </c>
      <c r="U55" s="56">
        <v>1</v>
      </c>
      <c r="V55" s="86">
        <v>-21</v>
      </c>
      <c r="W55" s="111">
        <v>-5.29</v>
      </c>
    </row>
    <row r="56" spans="1:23" x14ac:dyDescent="0.25">
      <c r="A56" s="50" t="s">
        <v>21</v>
      </c>
      <c r="B56" s="51" t="s">
        <v>13</v>
      </c>
      <c r="C56" s="52">
        <v>53</v>
      </c>
      <c r="D56" s="52" t="s">
        <v>23</v>
      </c>
      <c r="E56" s="56" t="s">
        <v>24</v>
      </c>
      <c r="F56" s="59">
        <v>138</v>
      </c>
      <c r="G56" s="60">
        <v>178.57792066385051</v>
      </c>
      <c r="H56" s="60">
        <f t="shared" si="7"/>
        <v>13.393344049788787</v>
      </c>
      <c r="I56" s="56">
        <v>4</v>
      </c>
      <c r="J56" s="76">
        <f t="shared" si="11"/>
        <v>-22.722809467713041</v>
      </c>
      <c r="K56" s="105">
        <f t="shared" si="10"/>
        <v>-3.0297079290284055</v>
      </c>
      <c r="M56" s="50" t="s">
        <v>21</v>
      </c>
      <c r="N56" s="51" t="s">
        <v>13</v>
      </c>
      <c r="O56" s="52">
        <v>53</v>
      </c>
      <c r="P56" s="52" t="s">
        <v>23</v>
      </c>
      <c r="Q56" s="56" t="s">
        <v>24</v>
      </c>
      <c r="R56" s="60">
        <f t="shared" si="6"/>
        <v>138</v>
      </c>
      <c r="S56" s="60" t="s">
        <v>127</v>
      </c>
      <c r="T56" s="60" t="s">
        <v>128</v>
      </c>
      <c r="U56" s="56">
        <v>1</v>
      </c>
      <c r="V56" s="86">
        <v>-21</v>
      </c>
      <c r="W56" s="111">
        <v>-7.13</v>
      </c>
    </row>
    <row r="57" spans="1:23" x14ac:dyDescent="0.25">
      <c r="A57" s="50" t="s">
        <v>25</v>
      </c>
      <c r="B57" s="51" t="s">
        <v>13</v>
      </c>
      <c r="C57" s="52">
        <v>54</v>
      </c>
      <c r="D57" s="52" t="s">
        <v>23</v>
      </c>
      <c r="E57" s="56" t="s">
        <v>24</v>
      </c>
      <c r="F57" s="59">
        <v>55.8</v>
      </c>
      <c r="G57" s="60">
        <v>71.084104320942913</v>
      </c>
      <c r="H57" s="60">
        <f t="shared" si="7"/>
        <v>5.3313078240707181</v>
      </c>
      <c r="I57" s="56">
        <v>4</v>
      </c>
      <c r="J57" s="76">
        <f t="shared" si="11"/>
        <v>-21.50143758150989</v>
      </c>
      <c r="K57" s="108">
        <f t="shared" si="10"/>
        <v>-2.8668583442013191</v>
      </c>
      <c r="M57" s="50" t="s">
        <v>25</v>
      </c>
      <c r="N57" s="51" t="s">
        <v>13</v>
      </c>
      <c r="O57" s="52">
        <v>54</v>
      </c>
      <c r="P57" s="52" t="s">
        <v>23</v>
      </c>
      <c r="Q57" s="56" t="s">
        <v>24</v>
      </c>
      <c r="R57" s="60">
        <f t="shared" si="6"/>
        <v>55.8</v>
      </c>
      <c r="S57" s="60" t="s">
        <v>129</v>
      </c>
      <c r="T57" s="60" t="s">
        <v>130</v>
      </c>
      <c r="U57" s="56">
        <v>1</v>
      </c>
      <c r="V57" s="86">
        <v>-20</v>
      </c>
      <c r="W57" s="111">
        <v>-4.8099999999999996</v>
      </c>
    </row>
    <row r="58" spans="1:23" x14ac:dyDescent="0.25">
      <c r="A58" s="50" t="s">
        <v>20</v>
      </c>
      <c r="B58" s="51" t="s">
        <v>13</v>
      </c>
      <c r="C58" s="52">
        <v>55</v>
      </c>
      <c r="D58" s="52" t="s">
        <v>23</v>
      </c>
      <c r="E58" s="56" t="s">
        <v>24</v>
      </c>
      <c r="F58" s="59">
        <v>55.9</v>
      </c>
      <c r="G58" s="60">
        <v>71.084104320942913</v>
      </c>
      <c r="H58" s="60">
        <f t="shared" si="7"/>
        <v>5.3313078240707181</v>
      </c>
      <c r="I58" s="56">
        <v>4</v>
      </c>
      <c r="J58" s="76">
        <f t="shared" si="11"/>
        <v>-21.360759154236607</v>
      </c>
      <c r="K58" s="108">
        <f t="shared" si="10"/>
        <v>-2.8481012205648812</v>
      </c>
      <c r="M58" s="50" t="s">
        <v>20</v>
      </c>
      <c r="N58" s="51" t="s">
        <v>13</v>
      </c>
      <c r="O58" s="52">
        <v>55</v>
      </c>
      <c r="P58" s="52" t="s">
        <v>23</v>
      </c>
      <c r="Q58" s="56" t="s">
        <v>24</v>
      </c>
      <c r="R58" s="60">
        <f t="shared" si="6"/>
        <v>55.9</v>
      </c>
      <c r="S58" s="60" t="s">
        <v>131</v>
      </c>
      <c r="T58" s="60" t="s">
        <v>132</v>
      </c>
      <c r="U58" s="56">
        <v>1</v>
      </c>
      <c r="V58" s="86">
        <v>-20</v>
      </c>
      <c r="W58" s="111">
        <v>-5.01</v>
      </c>
    </row>
    <row r="59" spans="1:23" x14ac:dyDescent="0.25">
      <c r="A59" s="50" t="s">
        <v>19</v>
      </c>
      <c r="B59" s="51" t="s">
        <v>13</v>
      </c>
      <c r="C59" s="52">
        <v>56</v>
      </c>
      <c r="D59" s="52" t="s">
        <v>23</v>
      </c>
      <c r="E59" s="56" t="s">
        <v>24</v>
      </c>
      <c r="F59" s="59">
        <v>69.400000000000006</v>
      </c>
      <c r="G59" s="60">
        <v>87.932932879484952</v>
      </c>
      <c r="H59" s="60">
        <f t="shared" si="7"/>
        <v>6.5949699659613712</v>
      </c>
      <c r="I59" s="56">
        <v>4</v>
      </c>
      <c r="J59" s="76">
        <f t="shared" si="11"/>
        <v>-21.076213737673182</v>
      </c>
      <c r="K59" s="108">
        <f t="shared" si="10"/>
        <v>-2.8101618316897579</v>
      </c>
      <c r="M59" s="50" t="s">
        <v>19</v>
      </c>
      <c r="N59" s="51" t="s">
        <v>13</v>
      </c>
      <c r="O59" s="52">
        <v>56</v>
      </c>
      <c r="P59" s="52" t="s">
        <v>23</v>
      </c>
      <c r="Q59" s="56" t="s">
        <v>24</v>
      </c>
      <c r="R59" s="60">
        <f t="shared" si="6"/>
        <v>69.400000000000006</v>
      </c>
      <c r="S59" s="60" t="s">
        <v>133</v>
      </c>
      <c r="T59" s="60" t="s">
        <v>134</v>
      </c>
      <c r="U59" s="56">
        <v>1</v>
      </c>
      <c r="V59" s="86">
        <v>-19</v>
      </c>
      <c r="W59" s="111">
        <v>-4.43</v>
      </c>
    </row>
    <row r="60" spans="1:23" x14ac:dyDescent="0.25">
      <c r="A60" s="50" t="s">
        <v>22</v>
      </c>
      <c r="B60" s="51" t="s">
        <v>13</v>
      </c>
      <c r="C60" s="52">
        <v>57</v>
      </c>
      <c r="D60" s="52" t="s">
        <v>18</v>
      </c>
      <c r="E60" s="56" t="s">
        <v>15</v>
      </c>
      <c r="F60" s="59">
        <v>8.5</v>
      </c>
      <c r="G60" s="60">
        <v>8.3931705729568318</v>
      </c>
      <c r="H60" s="56" t="s">
        <v>86</v>
      </c>
      <c r="I60" s="56">
        <v>4</v>
      </c>
      <c r="J60" s="60">
        <f>((F60-G60))</f>
        <v>0.10682942704316822</v>
      </c>
      <c r="K60" s="79">
        <f t="shared" si="10"/>
        <v>0.71219618028778819</v>
      </c>
      <c r="M60" s="50" t="s">
        <v>22</v>
      </c>
      <c r="N60" s="51" t="s">
        <v>13</v>
      </c>
      <c r="O60" s="52">
        <v>57</v>
      </c>
      <c r="P60" s="52" t="s">
        <v>18</v>
      </c>
      <c r="Q60" s="56" t="s">
        <v>15</v>
      </c>
      <c r="R60" s="60">
        <f t="shared" si="6"/>
        <v>8.5</v>
      </c>
      <c r="S60" s="60">
        <v>8.5564285724774312</v>
      </c>
      <c r="T60" s="60">
        <v>5.7729249379899872E-2</v>
      </c>
      <c r="U60" s="56" t="s">
        <v>76</v>
      </c>
      <c r="V60" s="87">
        <f>(R60-S60)</f>
        <v>-5.642857247743116E-2</v>
      </c>
      <c r="W60" s="79">
        <v>-0.97746936056782374</v>
      </c>
    </row>
    <row r="61" spans="1:23" x14ac:dyDescent="0.25">
      <c r="A61" s="50" t="s">
        <v>16</v>
      </c>
      <c r="B61" s="51" t="s">
        <v>13</v>
      </c>
      <c r="C61" s="52">
        <v>58</v>
      </c>
      <c r="D61" s="52" t="s">
        <v>18</v>
      </c>
      <c r="E61" s="56" t="s">
        <v>15</v>
      </c>
      <c r="F61" s="59">
        <v>16.45</v>
      </c>
      <c r="G61" s="60">
        <v>16.459352302610128</v>
      </c>
      <c r="H61" s="56" t="s">
        <v>86</v>
      </c>
      <c r="I61" s="56">
        <v>4</v>
      </c>
      <c r="J61" s="60">
        <f t="shared" ref="J61:J68" si="12">((F61-G61))</f>
        <v>-9.3523026101287599E-3</v>
      </c>
      <c r="K61" s="79">
        <f t="shared" si="10"/>
        <v>-6.234868406752507E-2</v>
      </c>
      <c r="M61" s="50" t="s">
        <v>16</v>
      </c>
      <c r="N61" s="51" t="s">
        <v>13</v>
      </c>
      <c r="O61" s="52">
        <v>58</v>
      </c>
      <c r="P61" s="52" t="s">
        <v>18</v>
      </c>
      <c r="Q61" s="56" t="s">
        <v>15</v>
      </c>
      <c r="R61" s="60">
        <f t="shared" si="6"/>
        <v>16.45</v>
      </c>
      <c r="S61" s="60">
        <v>16.525655268243522</v>
      </c>
      <c r="T61" s="60">
        <v>9.686232943678838E-2</v>
      </c>
      <c r="U61" s="56" t="s">
        <v>76</v>
      </c>
      <c r="V61" s="87">
        <f t="shared" ref="V61:V68" si="13">(R61-S61)</f>
        <v>-7.5655268243522755E-2</v>
      </c>
      <c r="W61" s="79">
        <v>-0.78105976475503625</v>
      </c>
    </row>
    <row r="62" spans="1:23" x14ac:dyDescent="0.25">
      <c r="A62" s="50" t="s">
        <v>12</v>
      </c>
      <c r="B62" s="51" t="s">
        <v>13</v>
      </c>
      <c r="C62" s="52">
        <v>59</v>
      </c>
      <c r="D62" s="52" t="s">
        <v>18</v>
      </c>
      <c r="E62" s="56" t="s">
        <v>15</v>
      </c>
      <c r="F62" s="74">
        <v>8.6199999999999992</v>
      </c>
      <c r="G62" s="60">
        <v>8.6261406782499943</v>
      </c>
      <c r="H62" s="56" t="s">
        <v>86</v>
      </c>
      <c r="I62" s="76">
        <v>4</v>
      </c>
      <c r="J62" s="60">
        <f t="shared" si="12"/>
        <v>-6.1406782499950907E-3</v>
      </c>
      <c r="K62" s="79">
        <f t="shared" si="10"/>
        <v>-4.0937854999967271E-2</v>
      </c>
      <c r="M62" s="50" t="s">
        <v>12</v>
      </c>
      <c r="N62" s="51" t="s">
        <v>13</v>
      </c>
      <c r="O62" s="52">
        <v>59</v>
      </c>
      <c r="P62" s="52" t="s">
        <v>18</v>
      </c>
      <c r="Q62" s="56" t="s">
        <v>15</v>
      </c>
      <c r="R62" s="60">
        <f t="shared" si="6"/>
        <v>8.6199999999999992</v>
      </c>
      <c r="S62" s="60">
        <v>8.6207142857122658</v>
      </c>
      <c r="T62" s="88">
        <v>4.3704270423333441E-2</v>
      </c>
      <c r="U62" s="56" t="s">
        <v>76</v>
      </c>
      <c r="V62" s="87">
        <f t="shared" si="13"/>
        <v>-7.1428571226661575E-4</v>
      </c>
      <c r="W62" s="79">
        <v>-1.6343613686896442E-2</v>
      </c>
    </row>
    <row r="63" spans="1:23" x14ac:dyDescent="0.25">
      <c r="A63" s="50" t="s">
        <v>27</v>
      </c>
      <c r="B63" s="51" t="s">
        <v>13</v>
      </c>
      <c r="C63" s="52">
        <v>60</v>
      </c>
      <c r="D63" s="52" t="s">
        <v>18</v>
      </c>
      <c r="E63" s="56" t="s">
        <v>15</v>
      </c>
      <c r="F63" s="74">
        <v>8.44</v>
      </c>
      <c r="G63" s="60">
        <v>8.3928099176882078</v>
      </c>
      <c r="H63" s="56" t="s">
        <v>86</v>
      </c>
      <c r="I63" s="76">
        <v>4</v>
      </c>
      <c r="J63" s="60">
        <f t="shared" si="12"/>
        <v>4.719008231179167E-2</v>
      </c>
      <c r="K63" s="79">
        <f t="shared" si="10"/>
        <v>0.31460054874527782</v>
      </c>
      <c r="M63" s="50" t="s">
        <v>27</v>
      </c>
      <c r="N63" s="51" t="s">
        <v>13</v>
      </c>
      <c r="O63" s="52">
        <v>60</v>
      </c>
      <c r="P63" s="52" t="s">
        <v>18</v>
      </c>
      <c r="Q63" s="56" t="s">
        <v>15</v>
      </c>
      <c r="R63" s="60">
        <f t="shared" si="6"/>
        <v>8.44</v>
      </c>
      <c r="S63" s="60">
        <v>8.4385714285760329</v>
      </c>
      <c r="T63" s="88">
        <v>4.1157852575285932E-2</v>
      </c>
      <c r="U63" s="56" t="s">
        <v>76</v>
      </c>
      <c r="V63" s="87">
        <f t="shared" si="13"/>
        <v>1.4285714239665737E-3</v>
      </c>
      <c r="W63" s="79">
        <v>3.4709571432412108E-2</v>
      </c>
    </row>
    <row r="64" spans="1:23" x14ac:dyDescent="0.25">
      <c r="A64" s="50" t="s">
        <v>21</v>
      </c>
      <c r="B64" s="51" t="s">
        <v>13</v>
      </c>
      <c r="C64" s="52">
        <v>61</v>
      </c>
      <c r="D64" s="52" t="s">
        <v>18</v>
      </c>
      <c r="E64" s="56" t="s">
        <v>15</v>
      </c>
      <c r="F64" s="74">
        <v>6.24</v>
      </c>
      <c r="G64" s="60">
        <v>6.1778541845745085</v>
      </c>
      <c r="H64" s="56" t="s">
        <v>86</v>
      </c>
      <c r="I64" s="76">
        <v>4</v>
      </c>
      <c r="J64" s="60">
        <f t="shared" si="12"/>
        <v>6.2145815425491691E-2</v>
      </c>
      <c r="K64" s="79">
        <f t="shared" si="10"/>
        <v>0.41430543616994464</v>
      </c>
      <c r="M64" s="50" t="s">
        <v>21</v>
      </c>
      <c r="N64" s="51" t="s">
        <v>13</v>
      </c>
      <c r="O64" s="52">
        <v>61</v>
      </c>
      <c r="P64" s="52" t="s">
        <v>18</v>
      </c>
      <c r="Q64" s="56" t="s">
        <v>15</v>
      </c>
      <c r="R64" s="60">
        <f t="shared" si="6"/>
        <v>6.24</v>
      </c>
      <c r="S64" s="60">
        <v>6.2357142856676706</v>
      </c>
      <c r="T64" s="88">
        <v>5.8212815232605193E-2</v>
      </c>
      <c r="U64" s="56" t="s">
        <v>76</v>
      </c>
      <c r="V64" s="87">
        <f t="shared" si="13"/>
        <v>4.2857143323296043E-3</v>
      </c>
      <c r="W64" s="79">
        <v>7.3621492367356961E-2</v>
      </c>
    </row>
    <row r="65" spans="1:23" x14ac:dyDescent="0.25">
      <c r="A65" s="50" t="s">
        <v>25</v>
      </c>
      <c r="B65" s="51" t="s">
        <v>13</v>
      </c>
      <c r="C65" s="52">
        <v>62</v>
      </c>
      <c r="D65" s="52" t="s">
        <v>18</v>
      </c>
      <c r="E65" s="56" t="s">
        <v>15</v>
      </c>
      <c r="F65" s="74">
        <v>13.23</v>
      </c>
      <c r="G65" s="60">
        <v>13.241236928029194</v>
      </c>
      <c r="H65" s="56" t="s">
        <v>86</v>
      </c>
      <c r="I65" s="76">
        <v>4</v>
      </c>
      <c r="J65" s="60">
        <f t="shared" si="12"/>
        <v>-1.1236928029193294E-2</v>
      </c>
      <c r="K65" s="79">
        <f t="shared" si="10"/>
        <v>-7.4912853527955292E-2</v>
      </c>
      <c r="M65" s="50" t="s">
        <v>25</v>
      </c>
      <c r="N65" s="51" t="s">
        <v>13</v>
      </c>
      <c r="O65" s="52">
        <v>62</v>
      </c>
      <c r="P65" s="52" t="s">
        <v>18</v>
      </c>
      <c r="Q65" s="56" t="s">
        <v>15</v>
      </c>
      <c r="R65" s="60">
        <f t="shared" si="6"/>
        <v>13.23</v>
      </c>
      <c r="S65" s="60">
        <v>13.251303155006859</v>
      </c>
      <c r="T65" s="88">
        <v>6.6823950150088074E-2</v>
      </c>
      <c r="U65" s="56" t="s">
        <v>76</v>
      </c>
      <c r="V65" s="87">
        <f t="shared" si="13"/>
        <v>-2.1303155006858532E-2</v>
      </c>
      <c r="W65" s="79">
        <v>-0.31879520679353995</v>
      </c>
    </row>
    <row r="66" spans="1:23" x14ac:dyDescent="0.25">
      <c r="A66" s="50" t="s">
        <v>20</v>
      </c>
      <c r="B66" s="51" t="s">
        <v>13</v>
      </c>
      <c r="C66" s="52">
        <v>63</v>
      </c>
      <c r="D66" s="52" t="s">
        <v>18</v>
      </c>
      <c r="E66" s="56" t="s">
        <v>15</v>
      </c>
      <c r="F66" s="74">
        <v>7.23</v>
      </c>
      <c r="G66" s="60">
        <v>7.2285451553874287</v>
      </c>
      <c r="H66" s="56" t="s">
        <v>86</v>
      </c>
      <c r="I66" s="76">
        <v>4</v>
      </c>
      <c r="J66" s="60">
        <f t="shared" si="12"/>
        <v>1.4548446125717263E-3</v>
      </c>
      <c r="K66" s="79">
        <f t="shared" si="10"/>
        <v>9.698964083811509E-3</v>
      </c>
      <c r="M66" s="50" t="s">
        <v>20</v>
      </c>
      <c r="N66" s="51" t="s">
        <v>13</v>
      </c>
      <c r="O66" s="52">
        <v>63</v>
      </c>
      <c r="P66" s="52" t="s">
        <v>18</v>
      </c>
      <c r="Q66" s="56" t="s">
        <v>15</v>
      </c>
      <c r="R66" s="60">
        <f t="shared" si="6"/>
        <v>7.23</v>
      </c>
      <c r="S66" s="60">
        <v>7.2257142857764416</v>
      </c>
      <c r="T66" s="88">
        <v>6.3262287849268448E-2</v>
      </c>
      <c r="U66" s="56" t="s">
        <v>76</v>
      </c>
      <c r="V66" s="87">
        <f t="shared" si="13"/>
        <v>4.2857142235588341E-3</v>
      </c>
      <c r="W66" s="79">
        <v>6.7745166500619902E-2</v>
      </c>
    </row>
    <row r="67" spans="1:23" x14ac:dyDescent="0.25">
      <c r="A67" s="50" t="s">
        <v>19</v>
      </c>
      <c r="B67" s="51" t="s">
        <v>13</v>
      </c>
      <c r="C67" s="52">
        <v>64</v>
      </c>
      <c r="D67" s="52" t="s">
        <v>18</v>
      </c>
      <c r="E67" s="56" t="s">
        <v>15</v>
      </c>
      <c r="F67" s="74">
        <v>16.34</v>
      </c>
      <c r="G67" s="60">
        <v>16.327260146346774</v>
      </c>
      <c r="H67" s="56" t="s">
        <v>86</v>
      </c>
      <c r="I67" s="76">
        <v>4</v>
      </c>
      <c r="J67" s="60">
        <f t="shared" si="12"/>
        <v>1.2739853653226163E-2</v>
      </c>
      <c r="K67" s="79">
        <f t="shared" si="10"/>
        <v>8.493235768817442E-2</v>
      </c>
      <c r="M67" s="50" t="s">
        <v>19</v>
      </c>
      <c r="N67" s="51" t="s">
        <v>13</v>
      </c>
      <c r="O67" s="52">
        <v>64</v>
      </c>
      <c r="P67" s="52" t="s">
        <v>18</v>
      </c>
      <c r="Q67" s="56" t="s">
        <v>15</v>
      </c>
      <c r="R67" s="60">
        <f t="shared" si="6"/>
        <v>16.34</v>
      </c>
      <c r="S67" s="60">
        <v>16.360262159690187</v>
      </c>
      <c r="T67" s="88">
        <v>7.077006696386122E-2</v>
      </c>
      <c r="U67" s="56" t="s">
        <v>76</v>
      </c>
      <c r="V67" s="87">
        <f t="shared" si="13"/>
        <v>-2.0262159690187076E-2</v>
      </c>
      <c r="W67" s="79">
        <v>-0.28630974308013529</v>
      </c>
    </row>
    <row r="68" spans="1:23" x14ac:dyDescent="0.25">
      <c r="A68" s="50" t="s">
        <v>17</v>
      </c>
      <c r="B68" s="51" t="s">
        <v>13</v>
      </c>
      <c r="C68" s="52">
        <v>65</v>
      </c>
      <c r="D68" s="52" t="s">
        <v>18</v>
      </c>
      <c r="E68" s="56" t="s">
        <v>15</v>
      </c>
      <c r="F68" s="74">
        <v>16.5</v>
      </c>
      <c r="G68" s="60">
        <v>16.465718793246658</v>
      </c>
      <c r="H68" s="56" t="s">
        <v>86</v>
      </c>
      <c r="I68" s="76">
        <v>4</v>
      </c>
      <c r="J68" s="60">
        <f t="shared" si="12"/>
        <v>3.4281206753341564E-2</v>
      </c>
      <c r="K68" s="79">
        <f t="shared" si="10"/>
        <v>0.22854137835561045</v>
      </c>
      <c r="M68" s="50" t="s">
        <v>17</v>
      </c>
      <c r="N68" s="51" t="s">
        <v>13</v>
      </c>
      <c r="O68" s="52">
        <v>65</v>
      </c>
      <c r="P68" s="52" t="s">
        <v>18</v>
      </c>
      <c r="Q68" s="56" t="s">
        <v>15</v>
      </c>
      <c r="R68" s="60">
        <f t="shared" si="6"/>
        <v>16.5</v>
      </c>
      <c r="S68" s="60">
        <v>16.504448547262811</v>
      </c>
      <c r="T68" s="88">
        <v>7.5340589457731824E-2</v>
      </c>
      <c r="U68" s="56" t="s">
        <v>76</v>
      </c>
      <c r="V68" s="87">
        <f t="shared" si="13"/>
        <v>-4.4485472628110756E-3</v>
      </c>
      <c r="W68" s="79">
        <v>-5.9045825030435088E-2</v>
      </c>
    </row>
    <row r="69" spans="1:23" x14ac:dyDescent="0.25">
      <c r="A69" s="89" t="s">
        <v>25</v>
      </c>
      <c r="B69" s="90" t="s">
        <v>13</v>
      </c>
      <c r="C69" s="91">
        <v>66</v>
      </c>
      <c r="D69" s="91" t="s">
        <v>14</v>
      </c>
      <c r="E69" s="59" t="s">
        <v>15</v>
      </c>
      <c r="F69" s="59">
        <v>3.31</v>
      </c>
      <c r="G69" s="60">
        <v>3.3430998938967571</v>
      </c>
      <c r="H69" s="60">
        <f t="shared" ref="H69:H70" si="14">0.075*G69</f>
        <v>0.25073249204225678</v>
      </c>
      <c r="I69" s="76">
        <v>4</v>
      </c>
      <c r="J69" s="76">
        <f t="shared" si="11"/>
        <v>-0.99009586752657341</v>
      </c>
      <c r="K69" s="79">
        <f t="shared" si="10"/>
        <v>-0.13201278233687644</v>
      </c>
      <c r="M69" s="89" t="s">
        <v>25</v>
      </c>
      <c r="N69" s="90" t="s">
        <v>13</v>
      </c>
      <c r="O69" s="91">
        <v>66</v>
      </c>
      <c r="P69" s="91" t="s">
        <v>14</v>
      </c>
      <c r="Q69" s="59" t="s">
        <v>15</v>
      </c>
      <c r="R69" s="60">
        <f t="shared" si="6"/>
        <v>3.31</v>
      </c>
      <c r="S69" s="74">
        <v>3.3860000000000001</v>
      </c>
      <c r="T69" s="88">
        <v>9.8360000000000003E-2</v>
      </c>
      <c r="U69" s="92">
        <v>1</v>
      </c>
      <c r="V69" s="86">
        <v>-2</v>
      </c>
      <c r="W69" s="82">
        <v>-0.77</v>
      </c>
    </row>
    <row r="70" spans="1:23" ht="15.75" thickBot="1" x14ac:dyDescent="0.3">
      <c r="A70" s="93" t="s">
        <v>20</v>
      </c>
      <c r="B70" s="94" t="s">
        <v>13</v>
      </c>
      <c r="C70" s="95">
        <v>66</v>
      </c>
      <c r="D70" s="95" t="s">
        <v>14</v>
      </c>
      <c r="E70" s="96" t="s">
        <v>15</v>
      </c>
      <c r="F70" s="96">
        <v>3.31</v>
      </c>
      <c r="G70" s="97">
        <v>3.3430998938967562</v>
      </c>
      <c r="H70" s="97">
        <f t="shared" si="14"/>
        <v>0.25073249204225673</v>
      </c>
      <c r="I70" s="98">
        <v>4</v>
      </c>
      <c r="J70" s="98">
        <f t="shared" si="11"/>
        <v>-0.99009586752654699</v>
      </c>
      <c r="K70" s="99">
        <f t="shared" si="10"/>
        <v>-0.13201278233687291</v>
      </c>
      <c r="M70" s="93" t="s">
        <v>20</v>
      </c>
      <c r="N70" s="94" t="s">
        <v>13</v>
      </c>
      <c r="O70" s="95">
        <v>66</v>
      </c>
      <c r="P70" s="95" t="s">
        <v>14</v>
      </c>
      <c r="Q70" s="96" t="s">
        <v>15</v>
      </c>
      <c r="R70" s="97">
        <f t="shared" si="6"/>
        <v>3.31</v>
      </c>
      <c r="S70" s="100">
        <v>3.3959999999999999</v>
      </c>
      <c r="T70" s="97" t="s">
        <v>135</v>
      </c>
      <c r="U70" s="101">
        <v>1</v>
      </c>
      <c r="V70" s="102">
        <v>-3</v>
      </c>
      <c r="W70" s="103">
        <v>-0.73</v>
      </c>
    </row>
  </sheetData>
  <sheetProtection algorithmName="SHA-512" hashValue="fOWiVw/+U8D5V01sOEXXaewyMin+CYYc5gvA5SrrogQBekZbKBzwkIHgMPBan7/7pEgvKYrNJBpvUA6bpy2Hog==" saltValue="IfmvbSKb/m7RLVonOCqR+Q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colBreaks count="2" manualBreakCount="2">
    <brk id="25" max="1048575" man="1"/>
    <brk id="32" min="1" max="5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2018</Jaar>
    <Ringtest xmlns="eba2475f-4c5c-418a-90c2-2b36802fc485">LABS</Ringtest>
    <DEEL xmlns="08cda046-0f15-45eb-a9d5-77306d3264cd">Deel 2</DEEL>
    <Publicatiedatum xmlns="dda9e79c-c62e-445e-b991-197574827cb3">2021-05-25T07:56:25+00:00</Publicatiedatum>
    <Distributie_x0020_datum xmlns="eba2475f-4c5c-418a-90c2-2b36802fc485">25 januari 2012</Distributie_x0020_datum>
    <PublicURL xmlns="08cda046-0f15-45eb-a9d5-77306d3264cd">https://reflabos.vito.be/ree/LABS_2018-2,3,4,5_Deel2.xlsx</Public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D8755554-149E-4A67-8055-5CFB1534F63D}"/>
</file>

<file path=customXml/itemProps2.xml><?xml version="1.0" encoding="utf-8"?>
<ds:datastoreItem xmlns:ds="http://schemas.openxmlformats.org/officeDocument/2006/customXml" ds:itemID="{2E96B8C2-7A60-4DFA-8A41-547F61E1A77F}"/>
</file>

<file path=customXml/itemProps3.xml><?xml version="1.0" encoding="utf-8"?>
<ds:datastoreItem xmlns:ds="http://schemas.openxmlformats.org/officeDocument/2006/customXml" ds:itemID="{7325E63F-2D16-4976-AD32-FC91DAB55E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40</vt:i4>
      </vt:variant>
    </vt:vector>
  </HeadingPairs>
  <TitlesOfParts>
    <vt:vector size="60" baseType="lpstr">
      <vt:lpstr>223 </vt:lpstr>
      <vt:lpstr>225</vt:lpstr>
      <vt:lpstr>295</vt:lpstr>
      <vt:lpstr>339</vt:lpstr>
      <vt:lpstr>385</vt:lpstr>
      <vt:lpstr>428</vt:lpstr>
      <vt:lpstr>446</vt:lpstr>
      <vt:lpstr>509</vt:lpstr>
      <vt:lpstr>512</vt:lpstr>
      <vt:lpstr>551</vt:lpstr>
      <vt:lpstr>579</vt:lpstr>
      <vt:lpstr>591</vt:lpstr>
      <vt:lpstr>644</vt:lpstr>
      <vt:lpstr>685</vt:lpstr>
      <vt:lpstr>689</vt:lpstr>
      <vt:lpstr>700</vt:lpstr>
      <vt:lpstr>744</vt:lpstr>
      <vt:lpstr>807</vt:lpstr>
      <vt:lpstr>904</vt:lpstr>
      <vt:lpstr>928</vt:lpstr>
      <vt:lpstr>'223 '!Print_Area</vt:lpstr>
      <vt:lpstr>'225'!Print_Area</vt:lpstr>
      <vt:lpstr>'295'!Print_Area</vt:lpstr>
      <vt:lpstr>'339'!Print_Area</vt:lpstr>
      <vt:lpstr>'385'!Print_Area</vt:lpstr>
      <vt:lpstr>'428'!Print_Area</vt:lpstr>
      <vt:lpstr>'446'!Print_Area</vt:lpstr>
      <vt:lpstr>'509'!Print_Area</vt:lpstr>
      <vt:lpstr>'512'!Print_Area</vt:lpstr>
      <vt:lpstr>'551'!Print_Area</vt:lpstr>
      <vt:lpstr>'579'!Print_Area</vt:lpstr>
      <vt:lpstr>'591'!Print_Area</vt:lpstr>
      <vt:lpstr>'644'!Print_Area</vt:lpstr>
      <vt:lpstr>'685'!Print_Area</vt:lpstr>
      <vt:lpstr>'689'!Print_Area</vt:lpstr>
      <vt:lpstr>'700'!Print_Area</vt:lpstr>
      <vt:lpstr>'744'!Print_Area</vt:lpstr>
      <vt:lpstr>'807'!Print_Area</vt:lpstr>
      <vt:lpstr>'904'!Print_Area</vt:lpstr>
      <vt:lpstr>'928'!Print_Area</vt:lpstr>
      <vt:lpstr>'223 '!Print_Titles</vt:lpstr>
      <vt:lpstr>'225'!Print_Titles</vt:lpstr>
      <vt:lpstr>'295'!Print_Titles</vt:lpstr>
      <vt:lpstr>'339'!Print_Titles</vt:lpstr>
      <vt:lpstr>'385'!Print_Titles</vt:lpstr>
      <vt:lpstr>'428'!Print_Titles</vt:lpstr>
      <vt:lpstr>'446'!Print_Titles</vt:lpstr>
      <vt:lpstr>'509'!Print_Titles</vt:lpstr>
      <vt:lpstr>'512'!Print_Titles</vt:lpstr>
      <vt:lpstr>'551'!Print_Titles</vt:lpstr>
      <vt:lpstr>'579'!Print_Titles</vt:lpstr>
      <vt:lpstr>'591'!Print_Titles</vt:lpstr>
      <vt:lpstr>'644'!Print_Titles</vt:lpstr>
      <vt:lpstr>'685'!Print_Titles</vt:lpstr>
      <vt:lpstr>'689'!Print_Titles</vt:lpstr>
      <vt:lpstr>'700'!Print_Titles</vt:lpstr>
      <vt:lpstr>'744'!Print_Titles</vt:lpstr>
      <vt:lpstr>'807'!Print_Titles</vt:lpstr>
      <vt:lpstr>'904'!Print_Titles</vt:lpstr>
      <vt:lpstr>'928'!Print_Titles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2018-2,3,4,5</dc:title>
  <dc:creator>dceustet</dc:creator>
  <cp:lastModifiedBy>Baeyens Bart</cp:lastModifiedBy>
  <cp:lastPrinted>2016-06-24T12:28:40Z</cp:lastPrinted>
  <dcterms:created xsi:type="dcterms:W3CDTF">2012-03-19T07:59:52Z</dcterms:created>
  <dcterms:modified xsi:type="dcterms:W3CDTF">2018-12-11T09:11:53Z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8100</vt:r8>
  </property>
  <property fmtid="{D5CDD505-2E9C-101B-9397-08002B2CF9AE}" pid="4" name="DEEL">
    <vt:lpwstr>Deel 2</vt:lpwstr>
  </property>
</Properties>
</file>