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LABS\5. Rapportering\Eindrapport\bijlagen\Deel 2 - per labo\"/>
    </mc:Choice>
  </mc:AlternateContent>
  <xr:revisionPtr revIDLastSave="0" documentId="10_ncr:100000_{38668D2A-0263-4E76-AC66-4095DD9E1A7E}" xr6:coauthVersionLast="31" xr6:coauthVersionMax="31" xr10:uidLastSave="{00000000-0000-0000-0000-000000000000}"/>
  <bookViews>
    <workbookView xWindow="0" yWindow="0" windowWidth="28800" windowHeight="12210" tabRatio="867" xr2:uid="{00000000-000D-0000-FFFF-FFFF00000000}"/>
  </bookViews>
  <sheets>
    <sheet name="223" sheetId="21" r:id="rId1"/>
    <sheet name="339" sheetId="15" r:id="rId2"/>
    <sheet name="446" sheetId="22" r:id="rId3"/>
    <sheet name="509" sheetId="13" r:id="rId4"/>
    <sheet name="591" sheetId="14" r:id="rId5"/>
    <sheet name="744" sheetId="16" r:id="rId6"/>
    <sheet name="904" sheetId="17" r:id="rId7"/>
    <sheet name="928" sheetId="6" r:id="rId8"/>
    <sheet name="936" sheetId="10" r:id="rId9"/>
  </sheets>
  <definedNames>
    <definedName name="_xlnm.Print_Titles" localSheetId="0">'223'!$2:$6</definedName>
    <definedName name="_xlnm.Print_Titles" localSheetId="1">'339'!$2:$6</definedName>
    <definedName name="_xlnm.Print_Titles" localSheetId="2">'446'!$2:$6</definedName>
    <definedName name="_xlnm.Print_Titles" localSheetId="3">'509'!$2:$6</definedName>
    <definedName name="_xlnm.Print_Titles" localSheetId="4">'591'!$2:$6</definedName>
    <definedName name="_xlnm.Print_Titles" localSheetId="5">'744'!$2:$6</definedName>
    <definedName name="_xlnm.Print_Titles" localSheetId="6">'904'!$2:$6</definedName>
    <definedName name="_xlnm.Print_Titles" localSheetId="7">'928'!$2:$6</definedName>
    <definedName name="_xlnm.Print_Titles" localSheetId="8">'936'!$2:$6</definedName>
  </definedNames>
  <calcPr calcId="179017" calcMode="manual"/>
</workbook>
</file>

<file path=xl/calcChain.xml><?xml version="1.0" encoding="utf-8"?>
<calcChain xmlns="http://schemas.openxmlformats.org/spreadsheetml/2006/main">
  <c r="W15" i="15" l="1"/>
  <c r="W16" i="15"/>
  <c r="W17" i="15"/>
  <c r="W18" i="15"/>
  <c r="W19" i="15"/>
  <c r="W20" i="15"/>
  <c r="W21" i="15"/>
  <c r="W15" i="22"/>
  <c r="W16" i="22"/>
  <c r="W17" i="22"/>
  <c r="W18" i="22"/>
  <c r="W19" i="22"/>
  <c r="W20" i="22"/>
  <c r="W21" i="22"/>
  <c r="W15" i="13"/>
  <c r="W16" i="13"/>
  <c r="W17" i="13"/>
  <c r="W18" i="13"/>
  <c r="W19" i="13"/>
  <c r="W20" i="13"/>
  <c r="W21" i="13"/>
  <c r="W15" i="14"/>
  <c r="W16" i="14"/>
  <c r="W17" i="14"/>
  <c r="W18" i="14"/>
  <c r="W19" i="14"/>
  <c r="W20" i="14"/>
  <c r="W21" i="14"/>
  <c r="W15" i="16"/>
  <c r="W16" i="16"/>
  <c r="W17" i="16"/>
  <c r="W18" i="16"/>
  <c r="W19" i="16"/>
  <c r="W20" i="16"/>
  <c r="W21" i="16"/>
  <c r="W15" i="17"/>
  <c r="W16" i="17"/>
  <c r="W17" i="17"/>
  <c r="W18" i="17"/>
  <c r="W19" i="17"/>
  <c r="W20" i="17"/>
  <c r="W21" i="17"/>
  <c r="W15" i="6"/>
  <c r="W16" i="6"/>
  <c r="W17" i="6"/>
  <c r="W18" i="6"/>
  <c r="W19" i="6"/>
  <c r="W20" i="6"/>
  <c r="W21" i="6"/>
  <c r="W15" i="10"/>
  <c r="W16" i="10"/>
  <c r="W17" i="10"/>
  <c r="W18" i="10"/>
  <c r="W19" i="10"/>
  <c r="W20" i="10"/>
  <c r="W21" i="10"/>
  <c r="W15" i="21"/>
  <c r="W16" i="21"/>
  <c r="W17" i="21"/>
  <c r="W18" i="21"/>
  <c r="W19" i="21"/>
  <c r="W20" i="21"/>
  <c r="W21" i="21"/>
  <c r="W14" i="15"/>
  <c r="W14" i="22"/>
  <c r="W14" i="13"/>
  <c r="W14" i="14"/>
  <c r="W14" i="16"/>
  <c r="W14" i="17"/>
  <c r="W14" i="6"/>
  <c r="W14" i="10"/>
  <c r="W14" i="21"/>
  <c r="V15" i="15"/>
  <c r="V16" i="15"/>
  <c r="V17" i="15"/>
  <c r="V18" i="15"/>
  <c r="V19" i="15"/>
  <c r="V20" i="15"/>
  <c r="V21" i="15"/>
  <c r="V15" i="22"/>
  <c r="V16" i="22"/>
  <c r="V17" i="22"/>
  <c r="V18" i="22"/>
  <c r="V19" i="22"/>
  <c r="V20" i="22"/>
  <c r="V21" i="22"/>
  <c r="V15" i="13"/>
  <c r="V16" i="13"/>
  <c r="V17" i="13"/>
  <c r="V18" i="13"/>
  <c r="V19" i="13"/>
  <c r="V20" i="13"/>
  <c r="V21" i="13"/>
  <c r="V15" i="14"/>
  <c r="V16" i="14"/>
  <c r="V17" i="14"/>
  <c r="V18" i="14"/>
  <c r="V19" i="14"/>
  <c r="V20" i="14"/>
  <c r="V21" i="14"/>
  <c r="V15" i="16"/>
  <c r="V16" i="16"/>
  <c r="V17" i="16"/>
  <c r="V18" i="16"/>
  <c r="V19" i="16"/>
  <c r="V20" i="16"/>
  <c r="V21" i="16"/>
  <c r="V15" i="17"/>
  <c r="V16" i="17"/>
  <c r="V17" i="17"/>
  <c r="V18" i="17"/>
  <c r="V19" i="17"/>
  <c r="V20" i="17"/>
  <c r="V21" i="17"/>
  <c r="V15" i="6"/>
  <c r="V16" i="6"/>
  <c r="V17" i="6"/>
  <c r="V18" i="6"/>
  <c r="V19" i="6"/>
  <c r="V20" i="6"/>
  <c r="V21" i="6"/>
  <c r="V15" i="10"/>
  <c r="V16" i="10"/>
  <c r="V17" i="10"/>
  <c r="V18" i="10"/>
  <c r="V19" i="10"/>
  <c r="V20" i="10"/>
  <c r="V21" i="10"/>
  <c r="V15" i="21"/>
  <c r="V16" i="21"/>
  <c r="V17" i="21"/>
  <c r="V18" i="21"/>
  <c r="V19" i="21"/>
  <c r="V20" i="21"/>
  <c r="V21" i="21"/>
  <c r="V14" i="15"/>
  <c r="V14" i="22"/>
  <c r="V14" i="13"/>
  <c r="V14" i="14"/>
  <c r="V14" i="16"/>
  <c r="V14" i="17"/>
  <c r="V14" i="6"/>
  <c r="V14" i="10"/>
  <c r="V14" i="21"/>
  <c r="H15" i="13" l="1"/>
  <c r="H14" i="13"/>
  <c r="K15" i="13" l="1"/>
  <c r="K14" i="13"/>
  <c r="K18" i="21"/>
  <c r="J21" i="22"/>
  <c r="J20" i="22"/>
  <c r="J19" i="22"/>
  <c r="J18" i="22"/>
  <c r="J17" i="22"/>
  <c r="J16" i="22"/>
  <c r="J15" i="22"/>
  <c r="J14" i="22"/>
  <c r="J21" i="13"/>
  <c r="J20" i="13"/>
  <c r="J19" i="13"/>
  <c r="J18" i="13"/>
  <c r="J17" i="13"/>
  <c r="J16" i="13"/>
  <c r="J15" i="13"/>
  <c r="J14" i="13"/>
  <c r="J21" i="14"/>
  <c r="J20" i="14"/>
  <c r="J19" i="14"/>
  <c r="J18" i="14"/>
  <c r="J17" i="14"/>
  <c r="J16" i="14"/>
  <c r="J15" i="14"/>
  <c r="J14" i="14"/>
  <c r="J21" i="16"/>
  <c r="J20" i="16"/>
  <c r="J19" i="16"/>
  <c r="J18" i="16"/>
  <c r="J17" i="16"/>
  <c r="J16" i="16"/>
  <c r="J15" i="16"/>
  <c r="J14" i="16"/>
  <c r="J21" i="17"/>
  <c r="J20" i="17"/>
  <c r="J19" i="17"/>
  <c r="J18" i="17"/>
  <c r="J17" i="17"/>
  <c r="J16" i="17"/>
  <c r="J15" i="17"/>
  <c r="J14" i="17"/>
  <c r="J21" i="6"/>
  <c r="J20" i="6"/>
  <c r="J19" i="6"/>
  <c r="J18" i="6"/>
  <c r="J17" i="6"/>
  <c r="J16" i="6"/>
  <c r="J15" i="6"/>
  <c r="J14" i="6"/>
  <c r="J21" i="10"/>
  <c r="J20" i="10"/>
  <c r="J19" i="10"/>
  <c r="J18" i="10"/>
  <c r="J17" i="10"/>
  <c r="J16" i="10"/>
  <c r="J15" i="10"/>
  <c r="J14" i="10"/>
  <c r="J21" i="15"/>
  <c r="J20" i="15"/>
  <c r="J19" i="15"/>
  <c r="J18" i="15"/>
  <c r="J17" i="15"/>
  <c r="J16" i="15"/>
  <c r="J15" i="15"/>
  <c r="J14" i="15"/>
  <c r="J21" i="21"/>
  <c r="J14" i="21"/>
  <c r="J15" i="21"/>
  <c r="J16" i="21"/>
  <c r="J17" i="21"/>
  <c r="J18" i="21"/>
  <c r="J19" i="21"/>
  <c r="J20" i="21"/>
  <c r="H21" i="22"/>
  <c r="K21" i="22" s="1"/>
  <c r="H20" i="22"/>
  <c r="K20" i="22" s="1"/>
  <c r="H19" i="22"/>
  <c r="K19" i="22" s="1"/>
  <c r="H18" i="22"/>
  <c r="K18" i="22" s="1"/>
  <c r="H17" i="22"/>
  <c r="K17" i="22" s="1"/>
  <c r="H16" i="22"/>
  <c r="K16" i="22" s="1"/>
  <c r="H15" i="22"/>
  <c r="K15" i="22" s="1"/>
  <c r="H14" i="22"/>
  <c r="K14" i="22" s="1"/>
  <c r="H21" i="13"/>
  <c r="K21" i="13" s="1"/>
  <c r="H20" i="13"/>
  <c r="K20" i="13" s="1"/>
  <c r="H19" i="13"/>
  <c r="K19" i="13" s="1"/>
  <c r="H18" i="13"/>
  <c r="K18" i="13" s="1"/>
  <c r="H17" i="13"/>
  <c r="K17" i="13" s="1"/>
  <c r="H16" i="13"/>
  <c r="K16" i="13" s="1"/>
  <c r="H21" i="14"/>
  <c r="K21" i="14" s="1"/>
  <c r="H20" i="14"/>
  <c r="K20" i="14" s="1"/>
  <c r="H19" i="14"/>
  <c r="K19" i="14" s="1"/>
  <c r="H18" i="14"/>
  <c r="K18" i="14" s="1"/>
  <c r="H17" i="14"/>
  <c r="K17" i="14" s="1"/>
  <c r="H16" i="14"/>
  <c r="K16" i="14" s="1"/>
  <c r="H15" i="14"/>
  <c r="K15" i="14" s="1"/>
  <c r="H14" i="14"/>
  <c r="K14" i="14" s="1"/>
  <c r="H21" i="16"/>
  <c r="K21" i="16" s="1"/>
  <c r="H20" i="16"/>
  <c r="K20" i="16" s="1"/>
  <c r="H19" i="16"/>
  <c r="K19" i="16" s="1"/>
  <c r="H18" i="16"/>
  <c r="K18" i="16" s="1"/>
  <c r="H17" i="16"/>
  <c r="K17" i="16" s="1"/>
  <c r="H16" i="16"/>
  <c r="K16" i="16" s="1"/>
  <c r="H15" i="16"/>
  <c r="K15" i="16" s="1"/>
  <c r="H14" i="16"/>
  <c r="K14" i="16" s="1"/>
  <c r="H21" i="17"/>
  <c r="K21" i="17" s="1"/>
  <c r="H20" i="17"/>
  <c r="K20" i="17" s="1"/>
  <c r="H19" i="17"/>
  <c r="K19" i="17" s="1"/>
  <c r="H18" i="17"/>
  <c r="K18" i="17" s="1"/>
  <c r="H17" i="17"/>
  <c r="K17" i="17" s="1"/>
  <c r="H16" i="17"/>
  <c r="K16" i="17" s="1"/>
  <c r="H15" i="17"/>
  <c r="K15" i="17" s="1"/>
  <c r="H14" i="17"/>
  <c r="K14" i="17" s="1"/>
  <c r="H21" i="6"/>
  <c r="K21" i="6" s="1"/>
  <c r="H20" i="6"/>
  <c r="K20" i="6" s="1"/>
  <c r="H19" i="6"/>
  <c r="K19" i="6" s="1"/>
  <c r="H18" i="6"/>
  <c r="K18" i="6" s="1"/>
  <c r="H17" i="6"/>
  <c r="K17" i="6" s="1"/>
  <c r="H16" i="6"/>
  <c r="K16" i="6" s="1"/>
  <c r="H15" i="6"/>
  <c r="K15" i="6" s="1"/>
  <c r="H14" i="6"/>
  <c r="K14" i="6" s="1"/>
  <c r="H21" i="10"/>
  <c r="K21" i="10" s="1"/>
  <c r="H20" i="10"/>
  <c r="K20" i="10" s="1"/>
  <c r="H19" i="10"/>
  <c r="K19" i="10" s="1"/>
  <c r="H18" i="10"/>
  <c r="K18" i="10" s="1"/>
  <c r="H17" i="10"/>
  <c r="K17" i="10" s="1"/>
  <c r="H16" i="10"/>
  <c r="K16" i="10" s="1"/>
  <c r="H15" i="10"/>
  <c r="K15" i="10" s="1"/>
  <c r="H14" i="10"/>
  <c r="K14" i="10" s="1"/>
  <c r="H21" i="15"/>
  <c r="K21" i="15" s="1"/>
  <c r="H20" i="15"/>
  <c r="K20" i="15" s="1"/>
  <c r="H19" i="15"/>
  <c r="K19" i="15" s="1"/>
  <c r="H18" i="15"/>
  <c r="K18" i="15" s="1"/>
  <c r="H17" i="15"/>
  <c r="K17" i="15" s="1"/>
  <c r="H16" i="15"/>
  <c r="K16" i="15" s="1"/>
  <c r="H15" i="15"/>
  <c r="K15" i="15" s="1"/>
  <c r="H14" i="15"/>
  <c r="K14" i="15" s="1"/>
  <c r="H14" i="21"/>
  <c r="K14" i="21" s="1"/>
  <c r="H15" i="21"/>
  <c r="K15" i="21" s="1"/>
  <c r="H16" i="21"/>
  <c r="K16" i="21" s="1"/>
  <c r="H17" i="21"/>
  <c r="K17" i="21" s="1"/>
  <c r="H18" i="21"/>
  <c r="H19" i="21"/>
  <c r="K19" i="21" s="1"/>
  <c r="H20" i="21"/>
  <c r="K20" i="21" s="1"/>
  <c r="H21" i="21"/>
  <c r="K21" i="21" s="1"/>
</calcChain>
</file>

<file path=xl/sharedStrings.xml><?xml version="1.0" encoding="utf-8"?>
<sst xmlns="http://schemas.openxmlformats.org/spreadsheetml/2006/main" count="1053" uniqueCount="61">
  <si>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</si>
  <si>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</si>
  <si>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</si>
  <si>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</si>
  <si>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</si>
  <si>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</si>
  <si>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</si>
  <si>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</si>
  <si>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</si>
  <si>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</si>
  <si>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</si>
  <si>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</si>
  <si>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</si>
  <si>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</si>
  <si>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EVALUATIE TOV REFERENTIEWAARDE</t>
  </si>
  <si>
    <t>INFORMATIEVE STATISTISCHE VERWERKING</t>
  </si>
  <si>
    <t>Referentie-
waarde</t>
  </si>
  <si>
    <t>Versie :1</t>
  </si>
  <si>
    <t>3</t>
  </si>
  <si>
    <t>4</t>
  </si>
  <si>
    <t>5</t>
  </si>
  <si>
    <t>6</t>
  </si>
  <si>
    <t>7</t>
  </si>
  <si>
    <t>8</t>
  </si>
  <si>
    <t>9</t>
  </si>
  <si>
    <t>10</t>
  </si>
  <si>
    <t>ZM 4</t>
  </si>
  <si>
    <t>ZM 5</t>
  </si>
  <si>
    <t>ZM 6</t>
  </si>
  <si>
    <t>ZM 8</t>
  </si>
  <si>
    <t>ZM 9</t>
  </si>
  <si>
    <t>ZM 10</t>
  </si>
  <si>
    <t>vliegas</t>
  </si>
  <si>
    <t>As</t>
  </si>
  <si>
    <t>Co</t>
  </si>
  <si>
    <t>Ni</t>
  </si>
  <si>
    <t>Pb</t>
  </si>
  <si>
    <t>Cr</t>
  </si>
  <si>
    <t>Cu</t>
  </si>
  <si>
    <t>Mn</t>
  </si>
  <si>
    <t>V</t>
  </si>
  <si>
    <t>mg/kgDS</t>
  </si>
  <si>
    <t>ZM 11</t>
  </si>
  <si>
    <t>ZM 12</t>
  </si>
  <si>
    <t>162,4</t>
  </si>
  <si>
    <t>8,141</t>
  </si>
  <si>
    <t>42,43</t>
  </si>
  <si>
    <t>5,577</t>
  </si>
  <si>
    <t>130,1</t>
  </si>
  <si>
    <t>16,24</t>
  </si>
  <si>
    <t>113,1</t>
  </si>
  <si>
    <t>20,21</t>
  </si>
  <si>
    <t>196</t>
  </si>
  <si>
    <t>26,76</t>
  </si>
  <si>
    <t>160,7</t>
  </si>
  <si>
    <t>30,52</t>
  </si>
  <si>
    <t>258,9</t>
  </si>
  <si>
    <t>37,3</t>
  </si>
  <si>
    <t>274,6</t>
  </si>
  <si>
    <t>24,42</t>
  </si>
  <si>
    <t>Rapportnr. :  2018-MRG-R-1780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</si>
</sst>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B_F_-;\-* #,##0.00\ _B_F_-;_-* &quot;-&quot;??\ _B_F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16" applyFill="1" applyBorder="1" applyAlignment="1" applyProtection="1"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3" borderId="2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14" fontId="14" fillId="3" borderId="0" xfId="0" applyNumberFormat="1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12" fillId="3" borderId="21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3" borderId="17" xfId="0" applyFont="1" applyFill="1" applyBorder="1" applyAlignment="1" applyProtection="1">
      <alignment horizontal="left"/>
      <protection hidden="1"/>
    </xf>
    <xf numFmtId="0" fontId="12" fillId="3" borderId="18" xfId="0" applyFont="1" applyFill="1" applyBorder="1" applyAlignment="1" applyProtection="1">
      <alignment horizontal="left"/>
      <protection hidden="1"/>
    </xf>
    <xf numFmtId="0" fontId="12" fillId="3" borderId="19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6" xfId="0" applyNumberFormat="1" applyFill="1" applyBorder="1" applyProtection="1">
      <protection hidden="1"/>
    </xf>
    <xf numFmtId="49" fontId="0" fillId="0" borderId="7" xfId="0" applyNumberFormat="1" applyFill="1" applyBorder="1" applyAlignment="1" applyProtection="1">
      <alignment horizontal="center"/>
      <protection hidden="1"/>
    </xf>
    <xf numFmtId="49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ont="1" applyFill="1" applyBorder="1" applyAlignment="1" applyProtection="1">
      <alignment horizontal="left"/>
      <protection hidden="1"/>
    </xf>
    <xf numFmtId="49" fontId="0" fillId="0" borderId="4" xfId="0" applyNumberFormat="1" applyFont="1" applyFill="1" applyBorder="1" applyAlignment="1" applyProtection="1">
      <alignment horizontal="center"/>
      <protection hidden="1"/>
    </xf>
    <xf numFmtId="49" fontId="0" fillId="0" borderId="5" xfId="0" applyNumberFormat="1" applyFont="1" applyFill="1" applyBorder="1" applyAlignment="1" applyProtection="1">
      <alignment horizontal="center"/>
      <protection hidden="1"/>
    </xf>
    <xf numFmtId="49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7" xfId="0" applyNumberFormat="1" applyFont="1" applyFill="1" applyBorder="1" applyAlignment="1" applyProtection="1">
      <alignment horizontal="center"/>
      <protection hidden="1"/>
    </xf>
    <xf numFmtId="165" fontId="0" fillId="0" borderId="7" xfId="0" applyNumberFormat="1" applyFont="1" applyFill="1" applyBorder="1" applyAlignment="1" applyProtection="1">
      <alignment horizontal="center"/>
      <protection hidden="1"/>
    </xf>
    <xf numFmtId="2" fontId="0" fillId="0" borderId="7" xfId="0" applyNumberFormat="1" applyFont="1" applyFill="1" applyBorder="1" applyAlignment="1" applyProtection="1">
      <alignment horizontal="center"/>
      <protection hidden="1"/>
    </xf>
    <xf numFmtId="2" fontId="13" fillId="6" borderId="22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49" fontId="0" fillId="0" borderId="8" xfId="0" applyNumberFormat="1" applyFill="1" applyBorder="1" applyProtection="1">
      <protection hidden="1"/>
    </xf>
    <xf numFmtId="49" fontId="0" fillId="0" borderId="9" xfId="0" applyNumberFormat="1" applyFont="1" applyFill="1" applyBorder="1" applyAlignment="1" applyProtection="1">
      <alignment horizontal="center"/>
      <protection hidden="1"/>
    </xf>
    <xf numFmtId="1" fontId="0" fillId="0" borderId="9" xfId="0" applyNumberFormat="1" applyFont="1" applyFill="1" applyBorder="1" applyAlignment="1" applyProtection="1">
      <alignment horizontal="center"/>
      <protection hidden="1"/>
    </xf>
    <xf numFmtId="165" fontId="0" fillId="0" borderId="9" xfId="0" applyNumberFormat="1" applyFont="1" applyFill="1" applyBorder="1" applyAlignment="1" applyProtection="1">
      <alignment horizontal="center"/>
      <protection hidden="1"/>
    </xf>
    <xf numFmtId="2" fontId="0" fillId="0" borderId="9" xfId="0" applyNumberFormat="1" applyFont="1" applyFill="1" applyBorder="1" applyAlignment="1" applyProtection="1">
      <alignment horizontal="center"/>
      <protection hidden="1"/>
    </xf>
    <xf numFmtId="2" fontId="13" fillId="6" borderId="1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2" fontId="15" fillId="5" borderId="22" xfId="0" applyNumberFormat="1" applyFont="1" applyFill="1" applyBorder="1" applyAlignment="1" applyProtection="1">
      <alignment horizontal="center"/>
      <protection hidden="1"/>
    </xf>
    <xf numFmtId="2" fontId="13" fillId="4" borderId="22" xfId="0" applyNumberFormat="1" applyFont="1" applyFill="1" applyBorder="1" applyAlignment="1" applyProtection="1">
      <alignment horizontal="center"/>
      <protection hidden="1"/>
    </xf>
    <xf numFmtId="2" fontId="13" fillId="4" borderId="10" xfId="0" applyNumberFormat="1" applyFont="1" applyFill="1" applyBorder="1" applyAlignment="1" applyProtection="1">
      <alignment horizontal="center"/>
      <protection hidden="1"/>
    </xf>
    <xf numFmtId="2" fontId="11" fillId="4" borderId="22" xfId="0" applyNumberFormat="1" applyFont="1" applyFill="1" applyBorder="1" applyAlignment="1" applyProtection="1">
      <alignment horizontal="center"/>
      <protection hidden="1"/>
    </xf>
  </cellXfs>
  <cellStyles count="121">
    <cellStyle name="Comma 2" xfId="1" xr:uid="{00000000-0005-0000-0000-000000000000}"/>
    <cellStyle name="Comma 2 2" xfId="9" xr:uid="{00000000-0005-0000-0000-000001000000}"/>
    <cellStyle name="Comma 2 3" xfId="120" xr:uid="{00000000-0005-0000-0000-000000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0"/>
  <tableStyles count="0" defaultTableStyle="TableStyleMedium9" defaultPivotStyle="PivotStyleLight16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tabSelected="1"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223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166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0.54512416717141465</v>
      </c>
      <c r="K14" s="49">
        <f t="shared" ref="K14:K21" si="1">(F14-G14)/H14</f>
        <v>3.6341611144760984E-2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166</v>
      </c>
      <c r="S14" s="41" t="s">
        <v>44</v>
      </c>
      <c r="T14" s="41" t="s">
        <v>45</v>
      </c>
      <c r="U14" s="41">
        <v>2</v>
      </c>
      <c r="V14" s="46">
        <f>((R14-S14)/S14)*100</f>
        <v>2.2167487684729026</v>
      </c>
      <c r="W14" s="49">
        <f>(R14-S14)/T14</f>
        <v>0.44220611718462033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45.5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2.0179372197309386</v>
      </c>
      <c r="K15" s="49">
        <f t="shared" si="1"/>
        <v>0.20179372197309386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45.5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7.235446617958992</v>
      </c>
      <c r="W15" s="49">
        <f t="shared" ref="W15:W21" si="4">(R15-S15)/T15</f>
        <v>0.55047516585978129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145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2.4734982332155475</v>
      </c>
      <c r="K16" s="49">
        <f t="shared" si="1"/>
        <v>0.24734982332155475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145</v>
      </c>
      <c r="S16" s="41" t="s">
        <v>48</v>
      </c>
      <c r="T16" s="41" t="s">
        <v>49</v>
      </c>
      <c r="U16" s="41">
        <v>2</v>
      </c>
      <c r="V16" s="46">
        <f t="shared" si="3"/>
        <v>11.452728670253656</v>
      </c>
      <c r="W16" s="49">
        <f t="shared" si="4"/>
        <v>0.9174876847290645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131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8.5335542667771307</v>
      </c>
      <c r="K17" s="49">
        <f t="shared" si="1"/>
        <v>0.85335542667771314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131</v>
      </c>
      <c r="S17" s="41" t="s">
        <v>50</v>
      </c>
      <c r="T17" s="41" t="s">
        <v>51</v>
      </c>
      <c r="U17" s="41">
        <v>2</v>
      </c>
      <c r="V17" s="46">
        <f t="shared" si="3"/>
        <v>15.826702033598592</v>
      </c>
      <c r="W17" s="49">
        <f t="shared" si="4"/>
        <v>0.88570014844136591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223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-10.044372730939898</v>
      </c>
      <c r="K18" s="49">
        <f t="shared" si="1"/>
        <v>-1.0044372730939897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223</v>
      </c>
      <c r="S18" s="41" t="s">
        <v>52</v>
      </c>
      <c r="T18" s="41" t="s">
        <v>53</v>
      </c>
      <c r="U18" s="41">
        <v>2</v>
      </c>
      <c r="V18" s="46">
        <f t="shared" si="3"/>
        <v>13.77551020408163</v>
      </c>
      <c r="W18" s="49">
        <f t="shared" si="4"/>
        <v>1.0089686098654709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186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6.8351522113727778</v>
      </c>
      <c r="K19" s="49">
        <f t="shared" si="1"/>
        <v>0.6835152211372777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186</v>
      </c>
      <c r="S19" s="41" t="s">
        <v>54</v>
      </c>
      <c r="T19" s="41" t="s">
        <v>55</v>
      </c>
      <c r="U19" s="41">
        <v>2</v>
      </c>
      <c r="V19" s="46">
        <f t="shared" si="3"/>
        <v>15.743621655258252</v>
      </c>
      <c r="W19" s="49">
        <f t="shared" si="4"/>
        <v>0.82896461336828353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290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4.8066498012287715</v>
      </c>
      <c r="K20" s="49">
        <f t="shared" si="1"/>
        <v>0.48066498012287712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290</v>
      </c>
      <c r="S20" s="41" t="s">
        <v>56</v>
      </c>
      <c r="T20" s="41" t="s">
        <v>57</v>
      </c>
      <c r="U20" s="41">
        <v>2</v>
      </c>
      <c r="V20" s="46">
        <f t="shared" si="3"/>
        <v>12.012359984550029</v>
      </c>
      <c r="W20" s="49">
        <f t="shared" si="4"/>
        <v>0.83378016085790951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305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3.9182282793867125</v>
      </c>
      <c r="K21" s="56">
        <f t="shared" si="1"/>
        <v>0.39182282793867118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305</v>
      </c>
      <c r="S21" s="52" t="s">
        <v>58</v>
      </c>
      <c r="T21" s="52" t="s">
        <v>59</v>
      </c>
      <c r="U21" s="52">
        <v>2</v>
      </c>
      <c r="V21" s="53">
        <f t="shared" si="3"/>
        <v>11.070648215586299</v>
      </c>
      <c r="W21" s="56">
        <f t="shared" si="4"/>
        <v>1.2448812448812439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DdflETnXoGi+8XDUhUf3m9sdBpCPPPNubi/OMe+fVJM7K2RCN+yBRqKVVBKW/r3U6Abn1ii3sE7fcfLmyMO9Ag==" saltValue="Ltm9cJUBGxp1NXLXshHdR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339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162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-1.8776499091459689</v>
      </c>
      <c r="K14" s="49">
        <f t="shared" ref="K14:K21" si="1">(F14-G14)/H14</f>
        <v>-0.12517666060973126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162</v>
      </c>
      <c r="S14" s="41" t="s">
        <v>44</v>
      </c>
      <c r="T14" s="41" t="s">
        <v>45</v>
      </c>
      <c r="U14" s="41">
        <v>2</v>
      </c>
      <c r="V14" s="46">
        <f>((R14-S14)/S14)*100</f>
        <v>-0.2463054187192153</v>
      </c>
      <c r="W14" s="49">
        <f>(R14-S14)/T14</f>
        <v>-4.913401302051415E-2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50.1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12.331838565022421</v>
      </c>
      <c r="K15" s="49">
        <f t="shared" si="1"/>
        <v>1.2331838565022422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50.1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18.076832429884522</v>
      </c>
      <c r="W15" s="49">
        <f t="shared" ref="W15:W21" si="4">(R15-S15)/T15</f>
        <v>1.3752913752913756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129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-8.8339222614840995</v>
      </c>
      <c r="K16" s="49">
        <f t="shared" si="1"/>
        <v>-0.88339222614840984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129</v>
      </c>
      <c r="S16" s="41" t="s">
        <v>48</v>
      </c>
      <c r="T16" s="41" t="s">
        <v>49</v>
      </c>
      <c r="U16" s="41">
        <v>2</v>
      </c>
      <c r="V16" s="46">
        <f t="shared" si="3"/>
        <v>-0.845503458877782</v>
      </c>
      <c r="W16" s="49">
        <f t="shared" si="4"/>
        <v>-6.7733990147782905E-2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107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-11.35045567522784</v>
      </c>
      <c r="K17" s="49">
        <f t="shared" si="1"/>
        <v>-1.135045567522784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107</v>
      </c>
      <c r="S17" s="41" t="s">
        <v>50</v>
      </c>
      <c r="T17" s="41" t="s">
        <v>51</v>
      </c>
      <c r="U17" s="41">
        <v>2</v>
      </c>
      <c r="V17" s="46">
        <f t="shared" si="3"/>
        <v>-5.3934571175950436</v>
      </c>
      <c r="W17" s="49">
        <f t="shared" si="4"/>
        <v>-0.30183077684314669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188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-24.162968939088344</v>
      </c>
      <c r="K18" s="62">
        <f t="shared" si="1"/>
        <v>-2.4162968939088341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188</v>
      </c>
      <c r="S18" s="41" t="s">
        <v>52</v>
      </c>
      <c r="T18" s="41" t="s">
        <v>53</v>
      </c>
      <c r="U18" s="41">
        <v>2</v>
      </c>
      <c r="V18" s="46">
        <f t="shared" si="3"/>
        <v>-4.0816326530612246</v>
      </c>
      <c r="W18" s="49">
        <f t="shared" si="4"/>
        <v>-0.29895366218236169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130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-25.330269959793224</v>
      </c>
      <c r="K19" s="62">
        <f t="shared" si="1"/>
        <v>-2.5330269959793217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130</v>
      </c>
      <c r="S19" s="41" t="s">
        <v>54</v>
      </c>
      <c r="T19" s="41" t="s">
        <v>55</v>
      </c>
      <c r="U19" s="41">
        <v>2</v>
      </c>
      <c r="V19" s="46">
        <f t="shared" si="3"/>
        <v>-19.103920348475416</v>
      </c>
      <c r="W19" s="49">
        <f t="shared" si="4"/>
        <v>-1.0058977719528175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253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-8.5652331044452445</v>
      </c>
      <c r="K20" s="49">
        <f t="shared" si="1"/>
        <v>-0.85652331044452434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253</v>
      </c>
      <c r="S20" s="41" t="s">
        <v>56</v>
      </c>
      <c r="T20" s="41" t="s">
        <v>57</v>
      </c>
      <c r="U20" s="41">
        <v>2</v>
      </c>
      <c r="V20" s="46">
        <f t="shared" si="3"/>
        <v>-2.2788721514098023</v>
      </c>
      <c r="W20" s="49">
        <f t="shared" si="4"/>
        <v>-0.15817694369973131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279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-4.9403747870528107</v>
      </c>
      <c r="K21" s="56">
        <f t="shared" si="1"/>
        <v>-0.49403747870528109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279</v>
      </c>
      <c r="S21" s="52" t="s">
        <v>58</v>
      </c>
      <c r="T21" s="52" t="s">
        <v>59</v>
      </c>
      <c r="U21" s="52">
        <v>2</v>
      </c>
      <c r="V21" s="53">
        <f t="shared" si="3"/>
        <v>1.6023306627822202</v>
      </c>
      <c r="W21" s="56">
        <f t="shared" si="4"/>
        <v>0.18018018018017923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Wq+mK4RABm9TcKXpD8BOjolcTHrJN6WfKVka5OF2qssMSbPpRCYzuvoLJNpdqTAO1a2xqwbiw+pPpT66tmKaQw==" saltValue="Mx5Cwne1UaNNhNcTpBH2rQ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446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166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0.54512416717141465</v>
      </c>
      <c r="K14" s="49">
        <f t="shared" ref="K14:K21" si="1">(F14-G14)/H14</f>
        <v>3.6341611144760984E-2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166</v>
      </c>
      <c r="S14" s="41" t="s">
        <v>44</v>
      </c>
      <c r="T14" s="41" t="s">
        <v>45</v>
      </c>
      <c r="U14" s="41">
        <v>2</v>
      </c>
      <c r="V14" s="46">
        <f>((R14-S14)/S14)*100</f>
        <v>2.2167487684729026</v>
      </c>
      <c r="W14" s="49">
        <f>(R14-S14)/T14</f>
        <v>0.44220611718462033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37.700000000000003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-15.470852017937217</v>
      </c>
      <c r="K15" s="49">
        <f t="shared" si="1"/>
        <v>-1.5470852017937218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37.700000000000003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-11.147772802262542</v>
      </c>
      <c r="W15" s="49">
        <f t="shared" ref="W15:W21" si="4">(R15-S15)/T15</f>
        <v>-0.8481262327416168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117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-17.314487632508836</v>
      </c>
      <c r="K16" s="49">
        <f t="shared" si="1"/>
        <v>-1.7314487632508833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117</v>
      </c>
      <c r="S16" s="41" t="s">
        <v>48</v>
      </c>
      <c r="T16" s="41" t="s">
        <v>49</v>
      </c>
      <c r="U16" s="41">
        <v>2</v>
      </c>
      <c r="V16" s="46">
        <f t="shared" si="3"/>
        <v>-10.069177555726361</v>
      </c>
      <c r="W16" s="49">
        <f t="shared" si="4"/>
        <v>-0.80665024630541848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7">
        <v>84.5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-29.9917149958575</v>
      </c>
      <c r="K17" s="62">
        <f t="shared" si="1"/>
        <v>-2.9991714995857501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7">
        <v>84.5</v>
      </c>
      <c r="S17" s="41" t="s">
        <v>50</v>
      </c>
      <c r="T17" s="41" t="s">
        <v>51</v>
      </c>
      <c r="U17" s="41">
        <v>2</v>
      </c>
      <c r="V17" s="46">
        <f t="shared" si="3"/>
        <v>-25.287356321839077</v>
      </c>
      <c r="W17" s="49">
        <f t="shared" si="4"/>
        <v>-1.4151410192973772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191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-22.952803549818476</v>
      </c>
      <c r="K18" s="62">
        <f t="shared" si="1"/>
        <v>-2.2952803549818475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191</v>
      </c>
      <c r="S18" s="41" t="s">
        <v>52</v>
      </c>
      <c r="T18" s="41" t="s">
        <v>53</v>
      </c>
      <c r="U18" s="41">
        <v>2</v>
      </c>
      <c r="V18" s="46">
        <f t="shared" si="3"/>
        <v>-2.5510204081632653</v>
      </c>
      <c r="W18" s="49">
        <f t="shared" si="4"/>
        <v>-0.18684603886397608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204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17.174037909247563</v>
      </c>
      <c r="K19" s="49">
        <f t="shared" si="1"/>
        <v>1.7174037909247561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204</v>
      </c>
      <c r="S19" s="41" t="s">
        <v>54</v>
      </c>
      <c r="T19" s="41" t="s">
        <v>55</v>
      </c>
      <c r="U19" s="41">
        <v>2</v>
      </c>
      <c r="V19" s="46">
        <f t="shared" si="3"/>
        <v>26.944617299315503</v>
      </c>
      <c r="W19" s="49">
        <f t="shared" si="4"/>
        <v>1.4187418086500658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225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-18.684495843874231</v>
      </c>
      <c r="K20" s="49">
        <f t="shared" si="1"/>
        <v>-1.8684495843874227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225</v>
      </c>
      <c r="S20" s="41" t="s">
        <v>56</v>
      </c>
      <c r="T20" s="41" t="s">
        <v>57</v>
      </c>
      <c r="U20" s="41">
        <v>2</v>
      </c>
      <c r="V20" s="46">
        <f t="shared" si="3"/>
        <v>-13.093858632676703</v>
      </c>
      <c r="W20" s="49">
        <f t="shared" si="4"/>
        <v>-0.90884718498659467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277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-5.6218057921635438</v>
      </c>
      <c r="K21" s="56">
        <f t="shared" si="1"/>
        <v>-0.56218057921635434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277</v>
      </c>
      <c r="S21" s="52" t="s">
        <v>58</v>
      </c>
      <c r="T21" s="52" t="s">
        <v>59</v>
      </c>
      <c r="U21" s="52">
        <v>2</v>
      </c>
      <c r="V21" s="53">
        <f t="shared" si="3"/>
        <v>0.87399854333575278</v>
      </c>
      <c r="W21" s="56">
        <f t="shared" si="4"/>
        <v>9.8280098280097344E-2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Q6HwUnSx81TBknc+m6AFIE8A8htAAd+61GKh9jvXcNRHP0A2PU5fBE66gKH8uFGd9mShm75YeOCOZ6Ae+WLNYg==" saltValue="A+2udtjSxU8IxlCwRm7qXQ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509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104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-37.00787401574803</v>
      </c>
      <c r="K14" s="62">
        <f t="shared" ref="K14:K21" si="1">(F14-G14)/H14</f>
        <v>-2.4671916010498687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104</v>
      </c>
      <c r="S14" s="41" t="s">
        <v>44</v>
      </c>
      <c r="T14" s="41" t="s">
        <v>45</v>
      </c>
      <c r="U14" s="41">
        <v>2</v>
      </c>
      <c r="V14" s="46">
        <f>((R14-S14)/S14)*100</f>
        <v>-35.960591133004925</v>
      </c>
      <c r="W14" s="59">
        <f>(R14-S14)/T14</f>
        <v>-7.1735659009949648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34.799999999999997</v>
      </c>
      <c r="G15" s="47">
        <v>44.6</v>
      </c>
      <c r="H15" s="48">
        <f>0.1*G15</f>
        <v>4.46</v>
      </c>
      <c r="I15" s="41">
        <v>4</v>
      </c>
      <c r="J15" s="46">
        <f t="shared" si="0"/>
        <v>-21.973094170403595</v>
      </c>
      <c r="K15" s="62">
        <f t="shared" si="1"/>
        <v>-2.1973094170403598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34.799999999999997</v>
      </c>
      <c r="S15" s="41" t="s">
        <v>46</v>
      </c>
      <c r="T15" s="41" t="s">
        <v>47</v>
      </c>
      <c r="U15" s="41">
        <v>2</v>
      </c>
      <c r="V15" s="46">
        <f t="shared" ref="V15:V21" si="2">((R15-S15)/S15)*100</f>
        <v>-17.98255950978082</v>
      </c>
      <c r="W15" s="49">
        <f t="shared" ref="W15:W21" si="3">(R15-S15)/T15</f>
        <v>-1.3681190604267532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127</v>
      </c>
      <c r="G16" s="47">
        <v>141.5</v>
      </c>
      <c r="H16" s="48">
        <f t="shared" ref="H16:H21" si="4">0.1*G16</f>
        <v>14.15</v>
      </c>
      <c r="I16" s="41">
        <v>4</v>
      </c>
      <c r="J16" s="46">
        <f t="shared" si="0"/>
        <v>-10.247349823321555</v>
      </c>
      <c r="K16" s="49">
        <f t="shared" si="1"/>
        <v>-1.0247349823321554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127</v>
      </c>
      <c r="S16" s="41" t="s">
        <v>48</v>
      </c>
      <c r="T16" s="41" t="s">
        <v>49</v>
      </c>
      <c r="U16" s="41">
        <v>2</v>
      </c>
      <c r="V16" s="46">
        <f t="shared" si="2"/>
        <v>-2.3827824750192117</v>
      </c>
      <c r="W16" s="49">
        <f t="shared" si="3"/>
        <v>-0.19088669950738882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116</v>
      </c>
      <c r="G17" s="47">
        <v>120.7</v>
      </c>
      <c r="H17" s="48">
        <f t="shared" si="4"/>
        <v>12.07</v>
      </c>
      <c r="I17" s="41">
        <v>4</v>
      </c>
      <c r="J17" s="46">
        <f t="shared" si="0"/>
        <v>-3.8939519469759758</v>
      </c>
      <c r="K17" s="49">
        <f t="shared" si="1"/>
        <v>-0.38939519469759759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116</v>
      </c>
      <c r="S17" s="41" t="s">
        <v>50</v>
      </c>
      <c r="T17" s="41" t="s">
        <v>51</v>
      </c>
      <c r="U17" s="41">
        <v>2</v>
      </c>
      <c r="V17" s="46">
        <f t="shared" si="2"/>
        <v>2.5641025641025692</v>
      </c>
      <c r="W17" s="49">
        <f t="shared" si="3"/>
        <v>0.14349332013854554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184</v>
      </c>
      <c r="G18" s="47">
        <v>247.9</v>
      </c>
      <c r="H18" s="48">
        <f t="shared" si="4"/>
        <v>24.790000000000003</v>
      </c>
      <c r="I18" s="41">
        <v>4</v>
      </c>
      <c r="J18" s="46">
        <f t="shared" si="0"/>
        <v>-25.776522791448166</v>
      </c>
      <c r="K18" s="62">
        <f t="shared" si="1"/>
        <v>-2.5776522791448162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184</v>
      </c>
      <c r="S18" s="41" t="s">
        <v>52</v>
      </c>
      <c r="T18" s="41" t="s">
        <v>53</v>
      </c>
      <c r="U18" s="41">
        <v>2</v>
      </c>
      <c r="V18" s="46">
        <f t="shared" si="2"/>
        <v>-6.1224489795918364</v>
      </c>
      <c r="W18" s="49">
        <f t="shared" si="3"/>
        <v>-0.44843049327354256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152</v>
      </c>
      <c r="G19" s="47">
        <v>174.1</v>
      </c>
      <c r="H19" s="48">
        <f t="shared" si="4"/>
        <v>17.41</v>
      </c>
      <c r="I19" s="41">
        <v>4</v>
      </c>
      <c r="J19" s="46">
        <f t="shared" si="0"/>
        <v>-12.69385410683515</v>
      </c>
      <c r="K19" s="49">
        <f t="shared" si="1"/>
        <v>-1.269385410683515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152</v>
      </c>
      <c r="S19" s="41" t="s">
        <v>54</v>
      </c>
      <c r="T19" s="41" t="s">
        <v>55</v>
      </c>
      <c r="U19" s="41">
        <v>2</v>
      </c>
      <c r="V19" s="46">
        <f t="shared" si="2"/>
        <v>-5.4138145612943305</v>
      </c>
      <c r="W19" s="49">
        <f t="shared" si="3"/>
        <v>-0.28505897771952782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210</v>
      </c>
      <c r="G20" s="47">
        <v>276.7</v>
      </c>
      <c r="H20" s="48">
        <f t="shared" si="4"/>
        <v>27.67</v>
      </c>
      <c r="I20" s="41">
        <v>4</v>
      </c>
      <c r="J20" s="46">
        <f t="shared" si="0"/>
        <v>-24.10552945428261</v>
      </c>
      <c r="K20" s="62">
        <f t="shared" si="1"/>
        <v>-2.410552945428261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210</v>
      </c>
      <c r="S20" s="41" t="s">
        <v>56</v>
      </c>
      <c r="T20" s="41" t="s">
        <v>57</v>
      </c>
      <c r="U20" s="41">
        <v>2</v>
      </c>
      <c r="V20" s="46">
        <f t="shared" si="2"/>
        <v>-18.887601390498254</v>
      </c>
      <c r="W20" s="49">
        <f t="shared" si="3"/>
        <v>-1.3109919571045572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256</v>
      </c>
      <c r="G21" s="54">
        <v>293.5</v>
      </c>
      <c r="H21" s="55">
        <f t="shared" si="4"/>
        <v>29.35</v>
      </c>
      <c r="I21" s="52">
        <v>4</v>
      </c>
      <c r="J21" s="53">
        <f>((F21-G21)/G21)*100</f>
        <v>-12.776831345826235</v>
      </c>
      <c r="K21" s="56">
        <f t="shared" si="1"/>
        <v>-1.2776831345826234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256</v>
      </c>
      <c r="S21" s="52" t="s">
        <v>58</v>
      </c>
      <c r="T21" s="52" t="s">
        <v>59</v>
      </c>
      <c r="U21" s="52">
        <v>2</v>
      </c>
      <c r="V21" s="53">
        <f t="shared" si="2"/>
        <v>-6.7734887108521562</v>
      </c>
      <c r="W21" s="56">
        <f t="shared" si="3"/>
        <v>-0.76167076167076253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/cQkkPEWXAk5adOKii3D9SEuJACkvWQbulvxf8+lodPvFxmG8WOhWouvZ7mfN8eW9raS3C0QjVHAfoMMBycuXw==" saltValue="Jr8Jj1Xw/HY+6nwdNn2fhw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591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160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-3.0890369473046606</v>
      </c>
      <c r="K14" s="49">
        <f t="shared" ref="K14:K21" si="1">(F14-G14)/H14</f>
        <v>-0.20593579648697738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160</v>
      </c>
      <c r="S14" s="41" t="s">
        <v>44</v>
      </c>
      <c r="T14" s="41" t="s">
        <v>45</v>
      </c>
      <c r="U14" s="41">
        <v>2</v>
      </c>
      <c r="V14" s="46">
        <f>((R14-S14)/S14)*100</f>
        <v>-1.4778325123152742</v>
      </c>
      <c r="W14" s="49">
        <f>(R14-S14)/T14</f>
        <v>-0.2948040781230814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41.7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-6.5022421524663638</v>
      </c>
      <c r="K15" s="49">
        <f t="shared" si="1"/>
        <v>-0.65022421524663643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41.7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-1.7204807918925216</v>
      </c>
      <c r="W15" s="49">
        <f t="shared" ref="W15:W21" si="4">(R15-S15)/T15</f>
        <v>-0.1308947462793611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129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-8.8339222614840995</v>
      </c>
      <c r="K16" s="49">
        <f t="shared" si="1"/>
        <v>-0.88339222614840984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129</v>
      </c>
      <c r="S16" s="41" t="s">
        <v>48</v>
      </c>
      <c r="T16" s="41" t="s">
        <v>49</v>
      </c>
      <c r="U16" s="41">
        <v>2</v>
      </c>
      <c r="V16" s="46">
        <f t="shared" si="3"/>
        <v>-0.845503458877782</v>
      </c>
      <c r="W16" s="49">
        <f t="shared" si="4"/>
        <v>-6.7733990147782905E-2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103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-14.664457332228666</v>
      </c>
      <c r="K17" s="49">
        <f t="shared" si="1"/>
        <v>-1.4664457332228669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103</v>
      </c>
      <c r="S17" s="41" t="s">
        <v>50</v>
      </c>
      <c r="T17" s="41" t="s">
        <v>51</v>
      </c>
      <c r="U17" s="41">
        <v>2</v>
      </c>
      <c r="V17" s="46">
        <f t="shared" si="3"/>
        <v>-8.9301503094606502</v>
      </c>
      <c r="W17" s="49">
        <f t="shared" si="4"/>
        <v>-0.49975259772389874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196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-20.935861234368698</v>
      </c>
      <c r="K18" s="60">
        <f t="shared" si="1"/>
        <v>-2.0935861234368698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196</v>
      </c>
      <c r="S18" s="41" t="s">
        <v>52</v>
      </c>
      <c r="T18" s="41" t="s">
        <v>53</v>
      </c>
      <c r="U18" s="41">
        <v>2</v>
      </c>
      <c r="V18" s="46">
        <f t="shared" si="3"/>
        <v>0</v>
      </c>
      <c r="W18" s="49">
        <f t="shared" si="4"/>
        <v>0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136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-21.883974727168294</v>
      </c>
      <c r="K19" s="60">
        <f t="shared" si="1"/>
        <v>-2.1883974727168289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136</v>
      </c>
      <c r="S19" s="41" t="s">
        <v>54</v>
      </c>
      <c r="T19" s="41" t="s">
        <v>55</v>
      </c>
      <c r="U19" s="41">
        <v>2</v>
      </c>
      <c r="V19" s="46">
        <f t="shared" si="3"/>
        <v>-15.370255133789664</v>
      </c>
      <c r="W19" s="49">
        <f t="shared" si="4"/>
        <v>-0.80930537352555665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251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-9.2880375858330275</v>
      </c>
      <c r="K20" s="49">
        <f t="shared" si="1"/>
        <v>-0.92880375858330277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251</v>
      </c>
      <c r="S20" s="41" t="s">
        <v>56</v>
      </c>
      <c r="T20" s="41" t="s">
        <v>57</v>
      </c>
      <c r="U20" s="41">
        <v>2</v>
      </c>
      <c r="V20" s="46">
        <f t="shared" si="3"/>
        <v>-3.0513711857860093</v>
      </c>
      <c r="W20" s="49">
        <f t="shared" si="4"/>
        <v>-0.21179624664879299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274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-6.6439522998296416</v>
      </c>
      <c r="K21" s="56">
        <f t="shared" si="1"/>
        <v>-0.66439522998296419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274</v>
      </c>
      <c r="S21" s="52" t="s">
        <v>58</v>
      </c>
      <c r="T21" s="52" t="s">
        <v>59</v>
      </c>
      <c r="U21" s="52">
        <v>2</v>
      </c>
      <c r="V21" s="53">
        <f t="shared" si="3"/>
        <v>-0.21849963583394855</v>
      </c>
      <c r="W21" s="56">
        <f t="shared" si="4"/>
        <v>-2.4570024570025498E-2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EflM2+OLNLQWuni/d3WR7/14BwhBRRjrfvJNfW2nMca8IJP9ue6wNypaeLfeVZEdH89AvqqFbrd1VmxbKThdoA==" saltValue="Vi7sPdLlXLa5UoEstAsVJw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744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154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-6.7231980617807361</v>
      </c>
      <c r="K14" s="49">
        <f t="shared" ref="K14:K21" si="1">(F14-G14)/H14</f>
        <v>-0.44821320411871574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154</v>
      </c>
      <c r="S14" s="41" t="s">
        <v>44</v>
      </c>
      <c r="T14" s="41" t="s">
        <v>45</v>
      </c>
      <c r="U14" s="41">
        <v>2</v>
      </c>
      <c r="V14" s="46">
        <f>((R14-S14)/S14)*100</f>
        <v>-5.172413793103452</v>
      </c>
      <c r="W14" s="49">
        <f>(R14-S14)/T14</f>
        <v>-1.0318142734307831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38.200000000000003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-14.34977578475336</v>
      </c>
      <c r="K15" s="49">
        <f t="shared" si="1"/>
        <v>-1.434977578475336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38.200000000000003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-9.9693613009662894</v>
      </c>
      <c r="W15" s="49">
        <f t="shared" ref="W15:W21" si="4">(R15-S15)/T15</f>
        <v>-0.75847229693383489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119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-15.901060070671377</v>
      </c>
      <c r="K16" s="49">
        <f t="shared" si="1"/>
        <v>-1.5901060070671378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119</v>
      </c>
      <c r="S16" s="41" t="s">
        <v>48</v>
      </c>
      <c r="T16" s="41" t="s">
        <v>49</v>
      </c>
      <c r="U16" s="41">
        <v>2</v>
      </c>
      <c r="V16" s="46">
        <f t="shared" si="3"/>
        <v>-8.5318985395849314</v>
      </c>
      <c r="W16" s="49">
        <f t="shared" si="4"/>
        <v>-0.6834975369458125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7">
        <v>96.6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-19.966859983429998</v>
      </c>
      <c r="K17" s="49">
        <f t="shared" si="1"/>
        <v>-1.9966859983429999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7">
        <v>96.6</v>
      </c>
      <c r="S17" s="41" t="s">
        <v>50</v>
      </c>
      <c r="T17" s="41" t="s">
        <v>51</v>
      </c>
      <c r="U17" s="41">
        <v>2</v>
      </c>
      <c r="V17" s="46">
        <f t="shared" si="3"/>
        <v>-14.588859416445624</v>
      </c>
      <c r="W17" s="49">
        <f t="shared" si="4"/>
        <v>-0.81642751113310241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184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-25.776522791448166</v>
      </c>
      <c r="K18" s="62">
        <f t="shared" si="1"/>
        <v>-2.5776522791448162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184</v>
      </c>
      <c r="S18" s="41" t="s">
        <v>52</v>
      </c>
      <c r="T18" s="41" t="s">
        <v>53</v>
      </c>
      <c r="U18" s="41">
        <v>2</v>
      </c>
      <c r="V18" s="46">
        <f t="shared" si="3"/>
        <v>-6.1224489795918364</v>
      </c>
      <c r="W18" s="49">
        <f t="shared" si="4"/>
        <v>-0.44843049327354256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143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-17.863296955772544</v>
      </c>
      <c r="K19" s="49">
        <f t="shared" si="1"/>
        <v>-1.7863296955772541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143</v>
      </c>
      <c r="S19" s="41" t="s">
        <v>54</v>
      </c>
      <c r="T19" s="41" t="s">
        <v>55</v>
      </c>
      <c r="U19" s="41">
        <v>2</v>
      </c>
      <c r="V19" s="46">
        <f t="shared" si="3"/>
        <v>-11.014312383322956</v>
      </c>
      <c r="W19" s="49">
        <f t="shared" si="4"/>
        <v>-0.57994757536041908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240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-13.263462233465845</v>
      </c>
      <c r="K20" s="49">
        <f t="shared" si="1"/>
        <v>-1.3263462233465844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240</v>
      </c>
      <c r="S20" s="41" t="s">
        <v>56</v>
      </c>
      <c r="T20" s="41" t="s">
        <v>57</v>
      </c>
      <c r="U20" s="41">
        <v>2</v>
      </c>
      <c r="V20" s="46">
        <f t="shared" si="3"/>
        <v>-7.3001158748551482</v>
      </c>
      <c r="W20" s="49">
        <f t="shared" si="4"/>
        <v>-0.50670241286863216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257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-12.436115843270869</v>
      </c>
      <c r="K21" s="56">
        <f t="shared" si="1"/>
        <v>-1.2436115843270867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257</v>
      </c>
      <c r="S21" s="52" t="s">
        <v>58</v>
      </c>
      <c r="T21" s="52" t="s">
        <v>59</v>
      </c>
      <c r="U21" s="52">
        <v>2</v>
      </c>
      <c r="V21" s="53">
        <f t="shared" si="3"/>
        <v>-6.4093226511289219</v>
      </c>
      <c r="W21" s="56">
        <f t="shared" si="4"/>
        <v>-0.72072072072072157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sDb6zc6eTFPgcSmgfT3bLmEstNx7ZrVxb7jy+6sI2rEwgpr11EgCrosq430Fsqsaw7mF2u8P5UDuDbbBIXcwIg==" saltValue="sYnumiN9BBPTQ/ePsR3g7g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58">
        <v>904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8">
        <v>303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83.525136281041796</v>
      </c>
      <c r="K14" s="59">
        <f t="shared" ref="K14:K21" si="1">(F14-G14)/H14</f>
        <v>5.5683424187361208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8">
        <v>303</v>
      </c>
      <c r="S14" s="41" t="s">
        <v>44</v>
      </c>
      <c r="T14" s="41" t="s">
        <v>45</v>
      </c>
      <c r="U14" s="41">
        <v>2</v>
      </c>
      <c r="V14" s="46">
        <f>((R14-S14)/S14)*100</f>
        <v>86.576354679802947</v>
      </c>
      <c r="W14" s="59">
        <f>(R14-S14)/T14</f>
        <v>17.270605576710476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8">
        <v>43.1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-3.3632286995515694</v>
      </c>
      <c r="K15" s="49">
        <f t="shared" si="1"/>
        <v>-0.33632286995515698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8">
        <v>43.1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1.5790714117369826</v>
      </c>
      <c r="W15" s="49">
        <f t="shared" ref="W15:W21" si="4">(R15-S15)/T15</f>
        <v>0.12013627398242814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8">
        <v>110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-22.261484098939928</v>
      </c>
      <c r="K16" s="60">
        <f t="shared" si="1"/>
        <v>-2.2261484098939928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8">
        <v>110</v>
      </c>
      <c r="S16" s="41" t="s">
        <v>48</v>
      </c>
      <c r="T16" s="41" t="s">
        <v>49</v>
      </c>
      <c r="U16" s="41">
        <v>2</v>
      </c>
      <c r="V16" s="46">
        <f t="shared" si="3"/>
        <v>-15.449654112221364</v>
      </c>
      <c r="W16" s="49">
        <f t="shared" si="4"/>
        <v>-1.2376847290640391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8">
        <v>113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-6.3794531897265969</v>
      </c>
      <c r="K17" s="49">
        <f t="shared" si="1"/>
        <v>-0.63794531897265971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8">
        <v>113</v>
      </c>
      <c r="S17" s="41" t="s">
        <v>50</v>
      </c>
      <c r="T17" s="41" t="s">
        <v>51</v>
      </c>
      <c r="U17" s="41">
        <v>2</v>
      </c>
      <c r="V17" s="46">
        <f t="shared" si="3"/>
        <v>-8.8417329796635122E-2</v>
      </c>
      <c r="W17" s="49">
        <f t="shared" si="4"/>
        <v>-4.9480455220185212E-3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8">
        <v>137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-44.735780556676083</v>
      </c>
      <c r="K18" s="59">
        <f t="shared" si="1"/>
        <v>-4.4735780556676072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8">
        <v>137</v>
      </c>
      <c r="S18" s="41" t="s">
        <v>52</v>
      </c>
      <c r="T18" s="41" t="s">
        <v>53</v>
      </c>
      <c r="U18" s="41">
        <v>2</v>
      </c>
      <c r="V18" s="46">
        <f t="shared" si="3"/>
        <v>-30.102040816326532</v>
      </c>
      <c r="W18" s="60">
        <f t="shared" si="4"/>
        <v>-2.2047832585949179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8">
        <v>138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-20.735209649626647</v>
      </c>
      <c r="K19" s="60">
        <f t="shared" si="1"/>
        <v>-2.0735209649626647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8">
        <v>138</v>
      </c>
      <c r="S19" s="41" t="s">
        <v>54</v>
      </c>
      <c r="T19" s="41" t="s">
        <v>55</v>
      </c>
      <c r="U19" s="41">
        <v>2</v>
      </c>
      <c r="V19" s="46">
        <f t="shared" si="3"/>
        <v>-14.125700062227747</v>
      </c>
      <c r="W19" s="49">
        <f t="shared" si="4"/>
        <v>-0.74377457404980307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8">
        <v>275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-0.61438380917961288</v>
      </c>
      <c r="K20" s="49">
        <f t="shared" si="1"/>
        <v>-6.1438380917961277E-2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8">
        <v>275</v>
      </c>
      <c r="S20" s="41" t="s">
        <v>56</v>
      </c>
      <c r="T20" s="41" t="s">
        <v>57</v>
      </c>
      <c r="U20" s="41">
        <v>2</v>
      </c>
      <c r="V20" s="46">
        <f t="shared" si="3"/>
        <v>6.2186172267284761</v>
      </c>
      <c r="W20" s="49">
        <f t="shared" si="4"/>
        <v>0.431635388739947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5">
        <v>234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-20.272572402044293</v>
      </c>
      <c r="K21" s="61">
        <f t="shared" si="1"/>
        <v>-2.0272572402044293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5">
        <v>234</v>
      </c>
      <c r="S21" s="52" t="s">
        <v>58</v>
      </c>
      <c r="T21" s="52" t="s">
        <v>59</v>
      </c>
      <c r="U21" s="52">
        <v>2</v>
      </c>
      <c r="V21" s="53">
        <f t="shared" si="3"/>
        <v>-14.785142024763298</v>
      </c>
      <c r="W21" s="56">
        <f t="shared" si="4"/>
        <v>-1.6625716625716633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Ar2qDfP8IKZZpwoxDio3vWTHQY3HkXVSCWMlZ1R67Z6ZFClnz6+bqCc35YA54sxI6kDoYqQJ27mRe96YS3NQOQ==" saltValue="7wqvRMKqU8cWmlDkZKOCM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  <pageSetUpPr fitToPage="1"/>
  </sheetPr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928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164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-0.66626287098727699</v>
      </c>
      <c r="K14" s="49">
        <f t="shared" ref="K14:K21" si="1">(F14-G14)/H14</f>
        <v>-4.4417524732485135E-2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164</v>
      </c>
      <c r="S14" s="41" t="s">
        <v>44</v>
      </c>
      <c r="T14" s="41" t="s">
        <v>45</v>
      </c>
      <c r="U14" s="41">
        <v>2</v>
      </c>
      <c r="V14" s="46">
        <f>((R14-S14)/S14)*100</f>
        <v>0.98522167487684387</v>
      </c>
      <c r="W14" s="49">
        <f>(R14-S14)/T14</f>
        <v>0.1965360520820531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6">
        <v>44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-1.345291479820631</v>
      </c>
      <c r="K15" s="49">
        <f t="shared" si="1"/>
        <v>-0.13452914798206311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6">
        <v>44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3.7002121140702338</v>
      </c>
      <c r="W15" s="49">
        <f t="shared" ref="W15:W21" si="4">(R15-S15)/T15</f>
        <v>0.28151335843643543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142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0.35335689045936397</v>
      </c>
      <c r="K16" s="49">
        <f t="shared" si="1"/>
        <v>3.5335689045936397E-2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142</v>
      </c>
      <c r="S16" s="41" t="s">
        <v>48</v>
      </c>
      <c r="T16" s="41" t="s">
        <v>49</v>
      </c>
      <c r="U16" s="41">
        <v>2</v>
      </c>
      <c r="V16" s="46">
        <f t="shared" si="3"/>
        <v>9.1468101460415117</v>
      </c>
      <c r="W16" s="49">
        <f t="shared" si="4"/>
        <v>0.73275862068965558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140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15.990057995028994</v>
      </c>
      <c r="K17" s="49">
        <f t="shared" si="1"/>
        <v>1.5990057995028994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140</v>
      </c>
      <c r="S17" s="41" t="s">
        <v>50</v>
      </c>
      <c r="T17" s="41" t="s">
        <v>51</v>
      </c>
      <c r="U17" s="41">
        <v>2</v>
      </c>
      <c r="V17" s="46">
        <f t="shared" si="3"/>
        <v>23.784261715296203</v>
      </c>
      <c r="W17" s="49">
        <f t="shared" si="4"/>
        <v>1.3310242454230581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206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-16.901976603469144</v>
      </c>
      <c r="K18" s="49">
        <f t="shared" si="1"/>
        <v>-1.6901976603469142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206</v>
      </c>
      <c r="S18" s="41" t="s">
        <v>52</v>
      </c>
      <c r="T18" s="41" t="s">
        <v>53</v>
      </c>
      <c r="U18" s="41">
        <v>2</v>
      </c>
      <c r="V18" s="46">
        <f t="shared" si="3"/>
        <v>5.1020408163265305</v>
      </c>
      <c r="W18" s="49">
        <f t="shared" si="4"/>
        <v>0.37369207772795215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174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-5.7438253877078876E-2</v>
      </c>
      <c r="K19" s="49">
        <f t="shared" si="1"/>
        <v>-5.7438253877078868E-3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174</v>
      </c>
      <c r="S19" s="41" t="s">
        <v>54</v>
      </c>
      <c r="T19" s="41" t="s">
        <v>55</v>
      </c>
      <c r="U19" s="41">
        <v>2</v>
      </c>
      <c r="V19" s="46">
        <f t="shared" si="3"/>
        <v>8.2762912258867534</v>
      </c>
      <c r="W19" s="49">
        <f t="shared" si="4"/>
        <v>0.43577981651376185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272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-1.6985905312612897</v>
      </c>
      <c r="K20" s="49">
        <f t="shared" si="1"/>
        <v>-0.16985905312612895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272</v>
      </c>
      <c r="S20" s="41" t="s">
        <v>56</v>
      </c>
      <c r="T20" s="41" t="s">
        <v>57</v>
      </c>
      <c r="U20" s="41">
        <v>2</v>
      </c>
      <c r="V20" s="46">
        <f t="shared" si="3"/>
        <v>5.0598686751641653</v>
      </c>
      <c r="W20" s="49">
        <f t="shared" si="4"/>
        <v>0.35120643431635451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287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-2.2146507666098807</v>
      </c>
      <c r="K21" s="56">
        <f t="shared" si="1"/>
        <v>-0.22146507666098805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287</v>
      </c>
      <c r="S21" s="52" t="s">
        <v>58</v>
      </c>
      <c r="T21" s="52" t="s">
        <v>59</v>
      </c>
      <c r="U21" s="52">
        <v>2</v>
      </c>
      <c r="V21" s="53">
        <f t="shared" si="3"/>
        <v>4.5156591405680899</v>
      </c>
      <c r="W21" s="56">
        <f t="shared" si="4"/>
        <v>0.50778050778050676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BvNAzD1Jk3QmR+gbN58ICMMeqlSC+qLBA+KK/zWvRFWsBGdTuHO5x/7MQ5z5XlGszBND4M9UAom7aG/xoUQ17Q==" saltValue="f84NsQhaQeyM0eVwXx77Fw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2"/>
  <sheetViews>
    <sheetView topLeftCell="A2" zoomScaleNormal="100" zoomScalePageLayoutView="85" workbookViewId="0">
      <selection activeCell="A5" sqref="A5"/>
    </sheetView>
  </sheetViews>
  <sheetFormatPr defaultRowHeight="15" x14ac:dyDescent="0.25"/>
  <cols>
    <col min="1" max="1" width="10" style="7" customWidth="1"/>
    <col min="2" max="2" width="11.5703125" style="17" customWidth="1"/>
    <col min="3" max="3" width="4.7109375" style="17" customWidth="1"/>
    <col min="4" max="4" width="11.140625" style="7" bestFit="1" customWidth="1"/>
    <col min="5" max="5" width="12.42578125" style="7" customWidth="1"/>
    <col min="6" max="6" width="11" style="7" customWidth="1"/>
    <col min="7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3" width="9.140625" style="7"/>
    <col min="14" max="15" width="9.42578125" style="7" bestFit="1" customWidth="1"/>
    <col min="16" max="16" width="10.28515625" style="7" bestFit="1" customWidth="1"/>
    <col min="17" max="17" width="9.140625" style="7"/>
    <col min="18" max="18" width="13" style="7" customWidth="1"/>
    <col min="19" max="20" width="9.140625" style="7"/>
    <col min="21" max="21" width="9.42578125" style="7" bestFit="1" customWidth="1"/>
    <col min="22" max="22" width="11.7109375" style="7" bestFit="1" customWidth="1"/>
    <col min="23" max="23" width="9.42578125" style="7" bestFit="1" customWidth="1"/>
    <col min="24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3" customFormat="1" ht="12.75" x14ac:dyDescent="0.2">
      <c r="A3" s="8"/>
      <c r="B3" s="9"/>
      <c r="C3" s="9"/>
      <c r="D3" s="10">
        <v>42915</v>
      </c>
      <c r="E3" s="9"/>
      <c r="F3" s="9"/>
      <c r="G3" s="9"/>
      <c r="H3" s="11" t="s">
        <v>60</v>
      </c>
      <c r="I3" s="9"/>
      <c r="J3" s="9"/>
      <c r="K3" s="12" t="s">
        <v>17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18" t="s">
        <v>7</v>
      </c>
      <c r="B6" s="19">
        <v>936</v>
      </c>
      <c r="C6" s="20"/>
      <c r="D6" s="21"/>
      <c r="E6" s="21"/>
      <c r="F6" s="22"/>
      <c r="G6" s="23"/>
      <c r="H6" s="23"/>
      <c r="I6" s="23"/>
      <c r="J6" s="23"/>
      <c r="K6" s="24"/>
    </row>
    <row r="7" spans="1:23" ht="16.5" thickTop="1" thickBot="1" x14ac:dyDescent="0.3">
      <c r="A7" s="25"/>
      <c r="B7" s="26"/>
      <c r="C7" s="27"/>
      <c r="D7" s="25"/>
      <c r="E7" s="25"/>
      <c r="F7" s="26"/>
      <c r="G7" s="25"/>
      <c r="H7" s="25"/>
      <c r="I7" s="25"/>
      <c r="J7" s="25"/>
      <c r="K7" s="25"/>
    </row>
    <row r="8" spans="1:23" ht="16.5" thickTop="1" thickBot="1" x14ac:dyDescent="0.3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28" t="s">
        <v>15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ht="15.75" thickTop="1" x14ac:dyDescent="0.25">
      <c r="A9" s="1"/>
    </row>
    <row r="10" spans="1:23" ht="15.75" thickBot="1" x14ac:dyDescent="0.3"/>
    <row r="11" spans="1:23" s="37" customFormat="1" ht="45.75" thickBot="1" x14ac:dyDescent="0.3">
      <c r="A11" s="31" t="s">
        <v>1</v>
      </c>
      <c r="B11" s="32" t="s">
        <v>10</v>
      </c>
      <c r="C11" s="32" t="s">
        <v>2</v>
      </c>
      <c r="D11" s="32" t="s">
        <v>3</v>
      </c>
      <c r="E11" s="32" t="s">
        <v>4</v>
      </c>
      <c r="F11" s="33" t="s">
        <v>11</v>
      </c>
      <c r="G11" s="34" t="s">
        <v>16</v>
      </c>
      <c r="H11" s="35" t="s">
        <v>8</v>
      </c>
      <c r="I11" s="32" t="s">
        <v>9</v>
      </c>
      <c r="J11" s="32" t="s">
        <v>5</v>
      </c>
      <c r="K11" s="36" t="s">
        <v>6</v>
      </c>
      <c r="M11" s="31" t="s">
        <v>1</v>
      </c>
      <c r="N11" s="32" t="s">
        <v>10</v>
      </c>
      <c r="O11" s="32" t="s">
        <v>2</v>
      </c>
      <c r="P11" s="32" t="s">
        <v>3</v>
      </c>
      <c r="Q11" s="32" t="s">
        <v>4</v>
      </c>
      <c r="R11" s="33" t="s">
        <v>11</v>
      </c>
      <c r="S11" s="38" t="s">
        <v>0</v>
      </c>
      <c r="T11" s="35" t="s">
        <v>8</v>
      </c>
      <c r="U11" s="32" t="s">
        <v>9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0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5"/>
      <c r="M13" s="39"/>
      <c r="N13" s="40"/>
      <c r="O13" s="41"/>
      <c r="P13" s="42"/>
      <c r="Q13" s="41"/>
      <c r="R13" s="41"/>
      <c r="S13" s="41"/>
      <c r="T13" s="41"/>
      <c r="U13" s="41"/>
      <c r="V13" s="41"/>
      <c r="W13" s="45"/>
    </row>
    <row r="14" spans="1:23" x14ac:dyDescent="0.25">
      <c r="A14" s="39" t="s">
        <v>26</v>
      </c>
      <c r="B14" s="41" t="s">
        <v>32</v>
      </c>
      <c r="C14" s="41">
        <v>4</v>
      </c>
      <c r="D14" s="41" t="s">
        <v>33</v>
      </c>
      <c r="E14" s="41" t="s">
        <v>41</v>
      </c>
      <c r="F14" s="46">
        <v>165</v>
      </c>
      <c r="G14" s="47">
        <v>165.1</v>
      </c>
      <c r="H14" s="48">
        <f>0.15*G14</f>
        <v>24.764999999999997</v>
      </c>
      <c r="I14" s="41">
        <v>4</v>
      </c>
      <c r="J14" s="46">
        <f t="shared" ref="J14:J20" si="0">((F14-G14)/G14)*100</f>
        <v>-6.0569351907931147E-2</v>
      </c>
      <c r="K14" s="49">
        <f t="shared" ref="K14:K21" si="1">(F14-G14)/H14</f>
        <v>-4.0379567938620764E-3</v>
      </c>
      <c r="L14" s="50"/>
      <c r="M14" s="39" t="s">
        <v>26</v>
      </c>
      <c r="N14" s="41" t="s">
        <v>32</v>
      </c>
      <c r="O14" s="41" t="s">
        <v>18</v>
      </c>
      <c r="P14" s="41" t="s">
        <v>33</v>
      </c>
      <c r="Q14" s="41" t="s">
        <v>41</v>
      </c>
      <c r="R14" s="46">
        <v>165</v>
      </c>
      <c r="S14" s="41" t="s">
        <v>44</v>
      </c>
      <c r="T14" s="41" t="s">
        <v>45</v>
      </c>
      <c r="U14" s="41">
        <v>2</v>
      </c>
      <c r="V14" s="46">
        <f>((R14-S14)/S14)*100</f>
        <v>1.6009852216748732</v>
      </c>
      <c r="W14" s="49">
        <f>(R14-S14)/T14</f>
        <v>0.31937108463333674</v>
      </c>
    </row>
    <row r="15" spans="1:23" x14ac:dyDescent="0.25">
      <c r="A15" s="39" t="s">
        <v>27</v>
      </c>
      <c r="B15" s="41" t="s">
        <v>32</v>
      </c>
      <c r="C15" s="41">
        <v>5</v>
      </c>
      <c r="D15" s="41" t="s">
        <v>34</v>
      </c>
      <c r="E15" s="41" t="s">
        <v>41</v>
      </c>
      <c r="F15" s="47">
        <v>46.7</v>
      </c>
      <c r="G15" s="47">
        <v>44.6</v>
      </c>
      <c r="H15" s="48">
        <f t="shared" ref="H15:H21" si="2">0.1*G15</f>
        <v>4.46</v>
      </c>
      <c r="I15" s="41">
        <v>4</v>
      </c>
      <c r="J15" s="46">
        <f t="shared" si="0"/>
        <v>4.7085201793722007</v>
      </c>
      <c r="K15" s="49">
        <f t="shared" si="1"/>
        <v>0.47085201793722004</v>
      </c>
      <c r="L15" s="50"/>
      <c r="M15" s="39" t="s">
        <v>27</v>
      </c>
      <c r="N15" s="41" t="s">
        <v>32</v>
      </c>
      <c r="O15" s="41" t="s">
        <v>19</v>
      </c>
      <c r="P15" s="41" t="s">
        <v>34</v>
      </c>
      <c r="Q15" s="41" t="s">
        <v>41</v>
      </c>
      <c r="R15" s="47">
        <v>46.7</v>
      </c>
      <c r="S15" s="41" t="s">
        <v>46</v>
      </c>
      <c r="T15" s="41" t="s">
        <v>47</v>
      </c>
      <c r="U15" s="41">
        <v>2</v>
      </c>
      <c r="V15" s="46">
        <f t="shared" ref="V15:V21" si="3">((R15-S15)/S15)*100</f>
        <v>10.063634221070004</v>
      </c>
      <c r="W15" s="49">
        <f t="shared" ref="W15:W21" si="4">(R15-S15)/T15</f>
        <v>0.76564461179845855</v>
      </c>
    </row>
    <row r="16" spans="1:23" x14ac:dyDescent="0.25">
      <c r="A16" s="39" t="s">
        <v>28</v>
      </c>
      <c r="B16" s="41" t="s">
        <v>32</v>
      </c>
      <c r="C16" s="41">
        <v>6</v>
      </c>
      <c r="D16" s="41" t="s">
        <v>35</v>
      </c>
      <c r="E16" s="41" t="s">
        <v>41</v>
      </c>
      <c r="F16" s="46">
        <v>153</v>
      </c>
      <c r="G16" s="47">
        <v>141.5</v>
      </c>
      <c r="H16" s="48">
        <f t="shared" si="2"/>
        <v>14.15</v>
      </c>
      <c r="I16" s="41">
        <v>4</v>
      </c>
      <c r="J16" s="46">
        <f t="shared" si="0"/>
        <v>8.1272084805653702</v>
      </c>
      <c r="K16" s="49">
        <f t="shared" si="1"/>
        <v>0.8127208480565371</v>
      </c>
      <c r="L16" s="50"/>
      <c r="M16" s="39" t="s">
        <v>28</v>
      </c>
      <c r="N16" s="41" t="s">
        <v>32</v>
      </c>
      <c r="O16" s="41" t="s">
        <v>20</v>
      </c>
      <c r="P16" s="41" t="s">
        <v>35</v>
      </c>
      <c r="Q16" s="41" t="s">
        <v>41</v>
      </c>
      <c r="R16" s="46">
        <v>153</v>
      </c>
      <c r="S16" s="41" t="s">
        <v>48</v>
      </c>
      <c r="T16" s="41" t="s">
        <v>49</v>
      </c>
      <c r="U16" s="41">
        <v>2</v>
      </c>
      <c r="V16" s="46">
        <f t="shared" si="3"/>
        <v>17.601844734819373</v>
      </c>
      <c r="W16" s="49">
        <f t="shared" si="4"/>
        <v>1.4100985221674882</v>
      </c>
    </row>
    <row r="17" spans="1:23" x14ac:dyDescent="0.25">
      <c r="A17" s="39" t="s">
        <v>29</v>
      </c>
      <c r="B17" s="41" t="s">
        <v>32</v>
      </c>
      <c r="C17" s="41">
        <v>8</v>
      </c>
      <c r="D17" s="41" t="s">
        <v>36</v>
      </c>
      <c r="E17" s="41" t="s">
        <v>41</v>
      </c>
      <c r="F17" s="46">
        <v>127</v>
      </c>
      <c r="G17" s="47">
        <v>120.7</v>
      </c>
      <c r="H17" s="48">
        <f t="shared" si="2"/>
        <v>12.07</v>
      </c>
      <c r="I17" s="41">
        <v>4</v>
      </c>
      <c r="J17" s="46">
        <f t="shared" si="0"/>
        <v>5.2195526097763025</v>
      </c>
      <c r="K17" s="49">
        <f t="shared" si="1"/>
        <v>0.52195526097763023</v>
      </c>
      <c r="L17" s="50"/>
      <c r="M17" s="39" t="s">
        <v>29</v>
      </c>
      <c r="N17" s="41" t="s">
        <v>32</v>
      </c>
      <c r="O17" s="41" t="s">
        <v>21</v>
      </c>
      <c r="P17" s="41" t="s">
        <v>36</v>
      </c>
      <c r="Q17" s="41" t="s">
        <v>41</v>
      </c>
      <c r="R17" s="46">
        <v>127</v>
      </c>
      <c r="S17" s="41" t="s">
        <v>50</v>
      </c>
      <c r="T17" s="41" t="s">
        <v>51</v>
      </c>
      <c r="U17" s="41">
        <v>2</v>
      </c>
      <c r="V17" s="46">
        <f t="shared" si="3"/>
        <v>12.290008841732986</v>
      </c>
      <c r="W17" s="49">
        <f t="shared" si="4"/>
        <v>0.68777832756061386</v>
      </c>
    </row>
    <row r="18" spans="1:23" x14ac:dyDescent="0.25">
      <c r="A18" s="39" t="s">
        <v>30</v>
      </c>
      <c r="B18" s="41" t="s">
        <v>32</v>
      </c>
      <c r="C18" s="41">
        <v>9</v>
      </c>
      <c r="D18" s="41" t="s">
        <v>37</v>
      </c>
      <c r="E18" s="41" t="s">
        <v>41</v>
      </c>
      <c r="F18" s="46">
        <v>265</v>
      </c>
      <c r="G18" s="47">
        <v>247.9</v>
      </c>
      <c r="H18" s="48">
        <f t="shared" si="2"/>
        <v>24.790000000000003</v>
      </c>
      <c r="I18" s="41">
        <v>4</v>
      </c>
      <c r="J18" s="46">
        <f t="shared" si="0"/>
        <v>6.8979427188382392</v>
      </c>
      <c r="K18" s="49">
        <f t="shared" si="1"/>
        <v>0.68979427188382381</v>
      </c>
      <c r="L18" s="50"/>
      <c r="M18" s="39" t="s">
        <v>30</v>
      </c>
      <c r="N18" s="41" t="s">
        <v>32</v>
      </c>
      <c r="O18" s="41" t="s">
        <v>22</v>
      </c>
      <c r="P18" s="41" t="s">
        <v>37</v>
      </c>
      <c r="Q18" s="41" t="s">
        <v>41</v>
      </c>
      <c r="R18" s="46">
        <v>265</v>
      </c>
      <c r="S18" s="41" t="s">
        <v>52</v>
      </c>
      <c r="T18" s="41" t="s">
        <v>53</v>
      </c>
      <c r="U18" s="41">
        <v>2</v>
      </c>
      <c r="V18" s="46">
        <f t="shared" si="3"/>
        <v>35.204081632653065</v>
      </c>
      <c r="W18" s="49">
        <f t="shared" si="4"/>
        <v>2.5784753363228696</v>
      </c>
    </row>
    <row r="19" spans="1:23" x14ac:dyDescent="0.25">
      <c r="A19" s="39" t="s">
        <v>31</v>
      </c>
      <c r="B19" s="41" t="s">
        <v>32</v>
      </c>
      <c r="C19" s="41">
        <v>10</v>
      </c>
      <c r="D19" s="41" t="s">
        <v>38</v>
      </c>
      <c r="E19" s="41" t="s">
        <v>41</v>
      </c>
      <c r="F19" s="46">
        <v>183</v>
      </c>
      <c r="G19" s="47">
        <v>174.1</v>
      </c>
      <c r="H19" s="48">
        <f t="shared" si="2"/>
        <v>17.41</v>
      </c>
      <c r="I19" s="41">
        <v>4</v>
      </c>
      <c r="J19" s="46">
        <f t="shared" si="0"/>
        <v>5.1120045950603137</v>
      </c>
      <c r="K19" s="49">
        <f t="shared" si="1"/>
        <v>0.51120045950603132</v>
      </c>
      <c r="L19" s="50"/>
      <c r="M19" s="39" t="s">
        <v>31</v>
      </c>
      <c r="N19" s="41" t="s">
        <v>32</v>
      </c>
      <c r="O19" s="41" t="s">
        <v>23</v>
      </c>
      <c r="P19" s="41" t="s">
        <v>38</v>
      </c>
      <c r="Q19" s="41" t="s">
        <v>41</v>
      </c>
      <c r="R19" s="46">
        <v>183</v>
      </c>
      <c r="S19" s="41" t="s">
        <v>54</v>
      </c>
      <c r="T19" s="41" t="s">
        <v>55</v>
      </c>
      <c r="U19" s="41">
        <v>2</v>
      </c>
      <c r="V19" s="46">
        <f t="shared" si="3"/>
        <v>13.876789047915377</v>
      </c>
      <c r="W19" s="49">
        <f t="shared" si="4"/>
        <v>0.73066841415465311</v>
      </c>
    </row>
    <row r="20" spans="1:23" x14ac:dyDescent="0.25">
      <c r="A20" s="39" t="s">
        <v>42</v>
      </c>
      <c r="B20" s="41" t="s">
        <v>32</v>
      </c>
      <c r="C20" s="41">
        <v>11</v>
      </c>
      <c r="D20" s="41" t="s">
        <v>39</v>
      </c>
      <c r="E20" s="41" t="s">
        <v>41</v>
      </c>
      <c r="F20" s="46">
        <v>327</v>
      </c>
      <c r="G20" s="47">
        <v>276.7</v>
      </c>
      <c r="H20" s="48">
        <f t="shared" si="2"/>
        <v>27.67</v>
      </c>
      <c r="I20" s="41">
        <v>4</v>
      </c>
      <c r="J20" s="46">
        <f t="shared" si="0"/>
        <v>18.178532706902786</v>
      </c>
      <c r="K20" s="49">
        <f t="shared" si="1"/>
        <v>1.8178532706902786</v>
      </c>
      <c r="L20" s="50"/>
      <c r="M20" s="39" t="s">
        <v>42</v>
      </c>
      <c r="N20" s="41" t="s">
        <v>32</v>
      </c>
      <c r="O20" s="41" t="s">
        <v>24</v>
      </c>
      <c r="P20" s="41" t="s">
        <v>39</v>
      </c>
      <c r="Q20" s="41" t="s">
        <v>41</v>
      </c>
      <c r="R20" s="46">
        <v>327</v>
      </c>
      <c r="S20" s="41" t="s">
        <v>56</v>
      </c>
      <c r="T20" s="41" t="s">
        <v>57</v>
      </c>
      <c r="U20" s="41">
        <v>2</v>
      </c>
      <c r="V20" s="46">
        <f t="shared" si="3"/>
        <v>26.303592120509862</v>
      </c>
      <c r="W20" s="49">
        <f t="shared" si="4"/>
        <v>1.8257372654155504</v>
      </c>
    </row>
    <row r="21" spans="1:23" ht="15.75" thickBot="1" x14ac:dyDescent="0.3">
      <c r="A21" s="51" t="s">
        <v>43</v>
      </c>
      <c r="B21" s="52" t="s">
        <v>32</v>
      </c>
      <c r="C21" s="52">
        <v>12</v>
      </c>
      <c r="D21" s="52" t="s">
        <v>40</v>
      </c>
      <c r="E21" s="52" t="s">
        <v>41</v>
      </c>
      <c r="F21" s="53">
        <v>298</v>
      </c>
      <c r="G21" s="54">
        <v>293.5</v>
      </c>
      <c r="H21" s="55">
        <f t="shared" si="2"/>
        <v>29.35</v>
      </c>
      <c r="I21" s="52">
        <v>4</v>
      </c>
      <c r="J21" s="53">
        <f>((F21-G21)/G21)*100</f>
        <v>1.5332197614991483</v>
      </c>
      <c r="K21" s="56">
        <f t="shared" si="1"/>
        <v>0.1533219761499148</v>
      </c>
      <c r="L21" s="50"/>
      <c r="M21" s="51" t="s">
        <v>43</v>
      </c>
      <c r="N21" s="52" t="s">
        <v>32</v>
      </c>
      <c r="O21" s="52" t="s">
        <v>25</v>
      </c>
      <c r="P21" s="52" t="s">
        <v>40</v>
      </c>
      <c r="Q21" s="52" t="s">
        <v>41</v>
      </c>
      <c r="R21" s="53">
        <v>298</v>
      </c>
      <c r="S21" s="52" t="s">
        <v>58</v>
      </c>
      <c r="T21" s="52" t="s">
        <v>59</v>
      </c>
      <c r="U21" s="52">
        <v>2</v>
      </c>
      <c r="V21" s="53">
        <f t="shared" si="3"/>
        <v>8.5214857975236615</v>
      </c>
      <c r="W21" s="56">
        <f t="shared" si="4"/>
        <v>0.95823095823095727</v>
      </c>
    </row>
    <row r="23" spans="1:23" x14ac:dyDescent="0.25">
      <c r="G23" s="25"/>
      <c r="H23" s="25"/>
    </row>
    <row r="24" spans="1:23" x14ac:dyDescent="0.25">
      <c r="G24" s="25"/>
      <c r="H24" s="25"/>
    </row>
    <row r="25" spans="1:23" x14ac:dyDescent="0.25">
      <c r="G25" s="25"/>
      <c r="H25" s="25"/>
    </row>
    <row r="26" spans="1:23" x14ac:dyDescent="0.25">
      <c r="G26" s="57"/>
      <c r="H26" s="25"/>
    </row>
    <row r="27" spans="1:23" x14ac:dyDescent="0.25">
      <c r="G27" s="57"/>
      <c r="H27" s="25"/>
    </row>
    <row r="28" spans="1:23" x14ac:dyDescent="0.25">
      <c r="G28" s="57"/>
      <c r="H28" s="25"/>
    </row>
    <row r="29" spans="1:23" x14ac:dyDescent="0.25">
      <c r="G29" s="57"/>
      <c r="H29" s="25"/>
    </row>
    <row r="30" spans="1:23" x14ac:dyDescent="0.25">
      <c r="G30" s="57"/>
      <c r="H30" s="25"/>
    </row>
    <row r="31" spans="1:23" x14ac:dyDescent="0.25">
      <c r="G31" s="57"/>
      <c r="H31" s="25"/>
    </row>
    <row r="32" spans="1:23" x14ac:dyDescent="0.25">
      <c r="G32" s="57"/>
      <c r="H32" s="25"/>
    </row>
    <row r="33" spans="5:8" x14ac:dyDescent="0.25">
      <c r="G33" s="57"/>
      <c r="H33" s="25"/>
    </row>
    <row r="34" spans="5:8" x14ac:dyDescent="0.25">
      <c r="G34" s="25"/>
      <c r="H34" s="25"/>
    </row>
    <row r="35" spans="5:8" x14ac:dyDescent="0.25">
      <c r="G35" s="25"/>
      <c r="H35" s="25"/>
    </row>
    <row r="42" spans="5:8" x14ac:dyDescent="0.25">
      <c r="E42" s="7" t="s">
        <v>13</v>
      </c>
    </row>
  </sheetData>
  <sheetProtection algorithmName="SHA-512" hashValue="9wIvRDncVeo7uF7Pw2qcX0MGUGvsNYEQ+jAO7Ma3E8XllIoIlmoAMvFdRm1ZgvoxK2+mXFTN9BckffOy8rlIew==" saltValue="4QUDqG7gAXzU2shuj2oMdg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LABS</Ringtest>
    <DEEL xmlns="08cda046-0f15-45eb-a9d5-77306d3264cd">Deel 2</DEEL>
    <Publicatiedatum xmlns="dda9e79c-c62e-445e-b991-197574827cb3">2021-05-25T07:56:34+00:00</Publicatiedatum>
    <Distributie_x0020_datum xmlns="eba2475f-4c5c-418a-90c2-2b36802fc485">25 januari 2012</Distributie_x0020_datum>
    <PublicURL xmlns="08cda046-0f15-45eb-a9d5-77306d3264cd">https://reflabos.vito.be/ree/LABS_2018-7_Deel2.xlsx</PublicURL>
  </documentManagement>
</p:properties>
</file>

<file path=customXml/itemProps1.xml><?xml version="1.0" encoding="utf-8"?>
<ds:datastoreItem xmlns:ds="http://schemas.openxmlformats.org/officeDocument/2006/customXml" ds:itemID="{40F07495-D3D2-4008-9806-D6F5D22D3706}"/>
</file>

<file path=customXml/itemProps2.xml><?xml version="1.0" encoding="utf-8"?>
<ds:datastoreItem xmlns:ds="http://schemas.openxmlformats.org/officeDocument/2006/customXml" ds:itemID="{99DA2847-8727-455A-8D7C-B5244CA9B9C3}"/>
</file>

<file path=customXml/itemProps3.xml><?xml version="1.0" encoding="utf-8"?>
<ds:datastoreItem xmlns:ds="http://schemas.openxmlformats.org/officeDocument/2006/customXml" ds:itemID="{CEDCCD7B-24A3-4A21-8175-4D0A65DB6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223</vt:lpstr>
      <vt:lpstr>339</vt:lpstr>
      <vt:lpstr>446</vt:lpstr>
      <vt:lpstr>509</vt:lpstr>
      <vt:lpstr>591</vt:lpstr>
      <vt:lpstr>744</vt:lpstr>
      <vt:lpstr>904</vt:lpstr>
      <vt:lpstr>928</vt:lpstr>
      <vt:lpstr>936</vt:lpstr>
      <vt:lpstr>'223'!Print_Titles</vt:lpstr>
      <vt:lpstr>'339'!Print_Titles</vt:lpstr>
      <vt:lpstr>'446'!Print_Titles</vt:lpstr>
      <vt:lpstr>'509'!Print_Titles</vt:lpstr>
      <vt:lpstr>'591'!Print_Titles</vt:lpstr>
      <vt:lpstr>'744'!Print_Titles</vt:lpstr>
      <vt:lpstr>'904'!Print_Titles</vt:lpstr>
      <vt:lpstr>'928'!Print_Titles</vt:lpstr>
      <vt:lpstr>'936'!Print_Titles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2018-7</dc:title>
  <dc:creator>dceustet</dc:creator>
  <cp:lastModifiedBy>Baeyens Bart</cp:lastModifiedBy>
  <cp:lastPrinted>2018-06-27T09:04:34Z</cp:lastPrinted>
  <dcterms:created xsi:type="dcterms:W3CDTF">2012-03-19T07:59:52Z</dcterms:created>
  <dcterms:modified xsi:type="dcterms:W3CDTF">2018-12-11T09:11:10Z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8600</vt:r8>
  </property>
  <property fmtid="{D5CDD505-2E9C-101B-9397-08002B2CF9AE}" pid="4" name="DEEL">
    <vt:lpwstr>Deel 2</vt:lpwstr>
  </property>
</Properties>
</file>