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2.xml" ContentType="application/vnd.openxmlformats-officedocument.drawingml.chart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charts/chart15.xml" ContentType="application/vnd.openxmlformats-officedocument.drawingml.char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charts/chart6.xml" ContentType="application/vnd.openxmlformats-officedocument.drawingml.chart+xml"/>
  <Override PartName="/xl/worksheets/sheet22.xml" ContentType="application/vnd.openxmlformats-officedocument.spreadsheetml.workshee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6.xml" ContentType="application/vnd.openxmlformats-officedocument.drawing+xml"/>
  <Override PartName="/xl/drawings/drawing15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1.xml" ContentType="application/vnd.openxmlformats-officedocument.theme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charts/chart9.xml" ContentType="application/vnd.openxmlformats-officedocument.drawingml.chart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/chart13.xml" ContentType="application/vnd.openxmlformats-officedocument.drawingml.char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charts/chart12.xml" ContentType="application/vnd.openxmlformats-officedocument.drawingml.chart+xml"/>
  <Override PartName="/xl/worksheets/sheet11.xml" ContentType="application/vnd.openxmlformats-officedocument.spreadsheetml.worksheet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/chart11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19\LABS\5. Rapportering\Eindrapport\bijlagen\Deel 3 - per ringtestparameter\"/>
    </mc:Choice>
  </mc:AlternateContent>
  <xr:revisionPtr revIDLastSave="0" documentId="10_ncr:100000_{54A802D8-11F8-406D-BC83-CCC66B71FF45}" xr6:coauthVersionLast="31" xr6:coauthVersionMax="31" xr10:uidLastSave="{00000000-0000-0000-0000-000000000000}"/>
  <bookViews>
    <workbookView xWindow="210" yWindow="165" windowWidth="21105" windowHeight="9915" tabRatio="981" xr2:uid="{00000000-000D-0000-FFFF-FFFF00000000}"/>
  </bookViews>
  <sheets>
    <sheet name="CO stap 2" sheetId="34" r:id="rId1"/>
    <sheet name="CO stap 3" sheetId="54" r:id="rId2"/>
    <sheet name="CO stap 4" sheetId="33" r:id="rId3"/>
    <sheet name="SO2 stap 2" sheetId="36" r:id="rId4"/>
    <sheet name="SO2 stap 3" sheetId="37" r:id="rId5"/>
    <sheet name="SO2 stap 5" sheetId="30" r:id="rId6"/>
    <sheet name="SO2 stap 7" sheetId="38" r:id="rId7"/>
    <sheet name="SO2 stap 8" sheetId="56" r:id="rId8"/>
    <sheet name="NOx stap 1" sheetId="55" r:id="rId9"/>
    <sheet name="NOx stap 2" sheetId="40" r:id="rId10"/>
    <sheet name="NOx stap 3" sheetId="41" r:id="rId11"/>
    <sheet name="NOx stap 5" sheetId="39" r:id="rId12"/>
    <sheet name="NOx stap 6" sheetId="29" r:id="rId13"/>
    <sheet name="NOx stap 9" sheetId="31" r:id="rId14"/>
    <sheet name="O2 stap 1" sheetId="32" r:id="rId15"/>
    <sheet name="O2 stap 2" sheetId="44" r:id="rId16"/>
    <sheet name="O2 stap 3" sheetId="45" r:id="rId17"/>
    <sheet name="O2 stap 5" sheetId="57" r:id="rId18"/>
    <sheet name="O2 stap 7" sheetId="47" r:id="rId19"/>
    <sheet name="O2 stap 8" sheetId="48" r:id="rId20"/>
    <sheet name="O2 stap 9" sheetId="58" r:id="rId21"/>
    <sheet name="CO2 stap 2" sheetId="50" r:id="rId22"/>
    <sheet name="CO2 stap 3 " sheetId="51" r:id="rId23"/>
  </sheets>
  <definedNames>
    <definedName name="_xlnm.Print_Area" localSheetId="0">'CO stap 2'!$A$1:$W$20</definedName>
    <definedName name="_xlnm.Print_Area" localSheetId="1">'CO stap 3'!$A$1:$W$20</definedName>
    <definedName name="_xlnm.Print_Area" localSheetId="2">'CO stap 4'!$A$1:$W$21</definedName>
    <definedName name="_xlnm.Print_Area" localSheetId="21">'CO2 stap 2'!$A$1:$W$20</definedName>
    <definedName name="_xlnm.Print_Area" localSheetId="22">'CO2 stap 3 '!$A$1:$W$20</definedName>
    <definedName name="_xlnm.Print_Area" localSheetId="8">'NOx stap 1'!$A$1:$W$20</definedName>
    <definedName name="_xlnm.Print_Area" localSheetId="9">'NOx stap 2'!$A$1:$W$20</definedName>
    <definedName name="_xlnm.Print_Area" localSheetId="10">'NOx stap 3'!$A$1:$W$20</definedName>
    <definedName name="_xlnm.Print_Area" localSheetId="11">'NOx stap 5'!$A$1:$W$20</definedName>
    <definedName name="_xlnm.Print_Area" localSheetId="12">'NOx stap 6'!$A$1:$W$20</definedName>
    <definedName name="_xlnm.Print_Area" localSheetId="13">'NOx stap 9'!$A$1:$W$20</definedName>
    <definedName name="_xlnm.Print_Area" localSheetId="14">'O2 stap 1'!$A$1:$W$21</definedName>
    <definedName name="_xlnm.Print_Area" localSheetId="15">'O2 stap 2'!$A$1:$W$21</definedName>
    <definedName name="_xlnm.Print_Area" localSheetId="16">'O2 stap 3'!$A$1:$W$21</definedName>
    <definedName name="_xlnm.Print_Area" localSheetId="17">'O2 stap 5'!$A$1:$W$21</definedName>
    <definedName name="_xlnm.Print_Area" localSheetId="18">'O2 stap 7'!$A$1:$W$21</definedName>
    <definedName name="_xlnm.Print_Area" localSheetId="19">'O2 stap 8'!$A$1:$W$21</definedName>
    <definedName name="_xlnm.Print_Area" localSheetId="20">'O2 stap 9'!$A$1:$W$21</definedName>
    <definedName name="_xlnm.Print_Area" localSheetId="3">'SO2 stap 2'!$A$1:$W$20</definedName>
    <definedName name="_xlnm.Print_Area" localSheetId="4">'SO2 stap 3'!$A$1:$W$20</definedName>
    <definedName name="_xlnm.Print_Area" localSheetId="5">'SO2 stap 5'!$A$1:$W$20</definedName>
    <definedName name="_xlnm.Print_Area" localSheetId="6">'SO2 stap 7'!$A$1:$W$20</definedName>
    <definedName name="_xlnm.Print_Area" localSheetId="7">'SO2 stap 8'!$A$1:$W$20</definedName>
  </definedNames>
  <calcPr calcId="179017"/>
</workbook>
</file>

<file path=xl/calcChain.xml><?xml version="1.0" encoding="utf-8"?>
<calcChain xmlns="http://schemas.openxmlformats.org/spreadsheetml/2006/main">
  <c r="I30" i="45" l="1"/>
  <c r="I29" i="45"/>
  <c r="I28" i="45"/>
  <c r="I27" i="45"/>
  <c r="I26" i="45"/>
  <c r="I25" i="45"/>
  <c r="I24" i="45"/>
  <c r="I23" i="45"/>
  <c r="I22" i="45"/>
  <c r="I21" i="45"/>
  <c r="I20" i="45"/>
  <c r="I19" i="45"/>
  <c r="I18" i="45"/>
  <c r="I17" i="45"/>
  <c r="I16" i="45"/>
  <c r="I15" i="45"/>
  <c r="I14" i="45"/>
  <c r="I13" i="45"/>
  <c r="I12" i="45"/>
  <c r="I11" i="45"/>
  <c r="I30" i="57"/>
  <c r="I29" i="57"/>
  <c r="I28" i="57"/>
  <c r="I27" i="57"/>
  <c r="I26" i="57"/>
  <c r="I25" i="57"/>
  <c r="I24" i="57"/>
  <c r="I23" i="57"/>
  <c r="I22" i="57"/>
  <c r="I21" i="57"/>
  <c r="I20" i="57"/>
  <c r="I19" i="57"/>
  <c r="I18" i="57"/>
  <c r="I17" i="57"/>
  <c r="I16" i="57"/>
  <c r="I15" i="57"/>
  <c r="I14" i="57"/>
  <c r="I13" i="57"/>
  <c r="I12" i="57"/>
  <c r="I11" i="57"/>
  <c r="I30" i="47"/>
  <c r="I29" i="47"/>
  <c r="I28" i="47"/>
  <c r="I27" i="47"/>
  <c r="I26" i="47"/>
  <c r="I25" i="47"/>
  <c r="I24" i="47"/>
  <c r="I23" i="47"/>
  <c r="I22" i="47"/>
  <c r="I21" i="47"/>
  <c r="I20" i="47"/>
  <c r="I19" i="47"/>
  <c r="I18" i="47"/>
  <c r="I17" i="47"/>
  <c r="I16" i="47"/>
  <c r="I15" i="47"/>
  <c r="I14" i="47"/>
  <c r="I13" i="47"/>
  <c r="I12" i="47"/>
  <c r="I11" i="47"/>
  <c r="I30" i="48"/>
  <c r="I29" i="48"/>
  <c r="I28" i="48"/>
  <c r="I27" i="48"/>
  <c r="I26" i="48"/>
  <c r="I25" i="48"/>
  <c r="I24" i="48"/>
  <c r="I23" i="48"/>
  <c r="I22" i="48"/>
  <c r="I21" i="48"/>
  <c r="I20" i="48"/>
  <c r="I19" i="48"/>
  <c r="I18" i="48"/>
  <c r="I17" i="48"/>
  <c r="I16" i="48"/>
  <c r="I15" i="48"/>
  <c r="I14" i="48"/>
  <c r="I13" i="48"/>
  <c r="I12" i="48"/>
  <c r="I11" i="48"/>
  <c r="I30" i="58"/>
  <c r="I29" i="58"/>
  <c r="I28" i="58"/>
  <c r="I27" i="58"/>
  <c r="I26" i="58"/>
  <c r="I25" i="58"/>
  <c r="I24" i="58"/>
  <c r="I23" i="58"/>
  <c r="I22" i="58"/>
  <c r="I21" i="58"/>
  <c r="I20" i="58"/>
  <c r="I19" i="58"/>
  <c r="I18" i="58"/>
  <c r="I17" i="58"/>
  <c r="I16" i="58"/>
  <c r="I15" i="58"/>
  <c r="I14" i="58"/>
  <c r="I13" i="58"/>
  <c r="I12" i="58"/>
  <c r="I11" i="58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I11" i="44"/>
  <c r="I12" i="32"/>
  <c r="I13" i="32"/>
  <c r="I14" i="32"/>
  <c r="I15" i="32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I11" i="32"/>
  <c r="F12" i="57" l="1"/>
  <c r="F11" i="57"/>
  <c r="H11" i="57"/>
  <c r="F18" i="57"/>
  <c r="F16" i="57"/>
  <c r="F15" i="57"/>
  <c r="F14" i="57"/>
  <c r="F13" i="57"/>
  <c r="H30" i="57"/>
  <c r="E30" i="44" l="1"/>
  <c r="F12" i="44"/>
  <c r="F13" i="44"/>
  <c r="F14" i="44"/>
  <c r="F15" i="44"/>
  <c r="F16" i="44"/>
  <c r="F17" i="44"/>
  <c r="F18" i="44"/>
  <c r="F19" i="44"/>
  <c r="F20" i="44"/>
  <c r="F21" i="44"/>
  <c r="F22" i="44"/>
  <c r="F23" i="44"/>
  <c r="F24" i="44"/>
  <c r="F25" i="44"/>
  <c r="F26" i="44"/>
  <c r="F27" i="44"/>
  <c r="F28" i="44"/>
  <c r="F29" i="44"/>
  <c r="F30" i="44"/>
  <c r="F12" i="45"/>
  <c r="F13" i="45"/>
  <c r="F14" i="45"/>
  <c r="F15" i="45"/>
  <c r="F16" i="45"/>
  <c r="F17" i="45"/>
  <c r="F18" i="45"/>
  <c r="F19" i="45"/>
  <c r="F20" i="45"/>
  <c r="F21" i="45"/>
  <c r="F22" i="45"/>
  <c r="F23" i="45"/>
  <c r="F24" i="45"/>
  <c r="F25" i="45"/>
  <c r="F26" i="45"/>
  <c r="F27" i="45"/>
  <c r="F28" i="45"/>
  <c r="F29" i="45"/>
  <c r="F30" i="45"/>
  <c r="F17" i="57"/>
  <c r="F19" i="57"/>
  <c r="F20" i="57"/>
  <c r="F21" i="57"/>
  <c r="F22" i="57"/>
  <c r="F23" i="57"/>
  <c r="F24" i="57"/>
  <c r="F25" i="57"/>
  <c r="F26" i="57"/>
  <c r="F27" i="57"/>
  <c r="F28" i="57"/>
  <c r="F29" i="57"/>
  <c r="F30" i="57"/>
  <c r="F12" i="47"/>
  <c r="F13" i="47"/>
  <c r="F14" i="47"/>
  <c r="F15" i="47"/>
  <c r="F16" i="47"/>
  <c r="F17" i="47"/>
  <c r="F18" i="47"/>
  <c r="F19" i="47"/>
  <c r="F20" i="47"/>
  <c r="F21" i="47"/>
  <c r="F22" i="47"/>
  <c r="F23" i="47"/>
  <c r="F24" i="47"/>
  <c r="F25" i="47"/>
  <c r="F26" i="47"/>
  <c r="F27" i="47"/>
  <c r="F28" i="47"/>
  <c r="F29" i="47"/>
  <c r="F30" i="47"/>
  <c r="F12" i="48"/>
  <c r="F13" i="48"/>
  <c r="F14" i="48"/>
  <c r="F15" i="48"/>
  <c r="F16" i="48"/>
  <c r="F17" i="48"/>
  <c r="F18" i="48"/>
  <c r="F19" i="48"/>
  <c r="F20" i="48"/>
  <c r="F21" i="48"/>
  <c r="F22" i="48"/>
  <c r="F23" i="48"/>
  <c r="F24" i="48"/>
  <c r="F25" i="48"/>
  <c r="F26" i="48"/>
  <c r="F27" i="48"/>
  <c r="F28" i="48"/>
  <c r="F29" i="48"/>
  <c r="F30" i="48"/>
  <c r="F12" i="58"/>
  <c r="F13" i="58"/>
  <c r="F14" i="58"/>
  <c r="F15" i="58"/>
  <c r="F16" i="58"/>
  <c r="F17" i="58"/>
  <c r="F18" i="58"/>
  <c r="F19" i="58"/>
  <c r="F20" i="58"/>
  <c r="F21" i="58"/>
  <c r="F22" i="58"/>
  <c r="F23" i="58"/>
  <c r="F24" i="58"/>
  <c r="F25" i="58"/>
  <c r="F26" i="58"/>
  <c r="F27" i="58"/>
  <c r="F28" i="58"/>
  <c r="F29" i="58"/>
  <c r="F30" i="58"/>
  <c r="F12" i="32"/>
  <c r="F13" i="32"/>
  <c r="F14" i="32"/>
  <c r="F15" i="32"/>
  <c r="F16" i="32"/>
  <c r="F17" i="32"/>
  <c r="F18" i="32"/>
  <c r="F19" i="32"/>
  <c r="F20" i="32"/>
  <c r="F21" i="32"/>
  <c r="F22" i="32"/>
  <c r="F23" i="32"/>
  <c r="F24" i="32"/>
  <c r="F25" i="32"/>
  <c r="F26" i="32"/>
  <c r="F27" i="32"/>
  <c r="F28" i="32"/>
  <c r="F29" i="32"/>
  <c r="F30" i="32"/>
  <c r="F11" i="44"/>
  <c r="F11" i="45"/>
  <c r="F11" i="47"/>
  <c r="F11" i="48"/>
  <c r="F11" i="58"/>
  <c r="F11" i="32"/>
  <c r="E30" i="57"/>
  <c r="E30" i="45"/>
  <c r="E29" i="45"/>
  <c r="E28" i="45"/>
  <c r="E27" i="45"/>
  <c r="E26" i="45"/>
  <c r="E25" i="45"/>
  <c r="E24" i="45"/>
  <c r="E23" i="45"/>
  <c r="E22" i="45"/>
  <c r="E21" i="45"/>
  <c r="E20" i="45"/>
  <c r="E19" i="45"/>
  <c r="E18" i="45"/>
  <c r="E17" i="45"/>
  <c r="E16" i="45"/>
  <c r="E15" i="45"/>
  <c r="E14" i="45"/>
  <c r="E13" i="45"/>
  <c r="E12" i="45"/>
  <c r="E11" i="45"/>
  <c r="E29" i="57"/>
  <c r="E28" i="57"/>
  <c r="E27" i="57"/>
  <c r="E26" i="57"/>
  <c r="E25" i="57"/>
  <c r="E24" i="57"/>
  <c r="E23" i="57"/>
  <c r="E22" i="57"/>
  <c r="E21" i="57"/>
  <c r="E20" i="57"/>
  <c r="E19" i="57"/>
  <c r="E18" i="57"/>
  <c r="E17" i="57"/>
  <c r="E16" i="57"/>
  <c r="E15" i="57"/>
  <c r="E14" i="57"/>
  <c r="E13" i="57"/>
  <c r="E12" i="57"/>
  <c r="E11" i="57"/>
  <c r="E30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E3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30" i="58"/>
  <c r="E29" i="58"/>
  <c r="E28" i="58"/>
  <c r="E27" i="58"/>
  <c r="E26" i="58"/>
  <c r="E25" i="58"/>
  <c r="E24" i="58"/>
  <c r="E23" i="58"/>
  <c r="E22" i="58"/>
  <c r="E21" i="58"/>
  <c r="E20" i="58"/>
  <c r="E19" i="58"/>
  <c r="E18" i="58"/>
  <c r="E17" i="58"/>
  <c r="E16" i="58"/>
  <c r="E15" i="58"/>
  <c r="E14" i="58"/>
  <c r="E13" i="58"/>
  <c r="E12" i="58"/>
  <c r="E11" i="58"/>
  <c r="E29" i="44"/>
  <c r="E28" i="44"/>
  <c r="E27" i="44"/>
  <c r="E26" i="44"/>
  <c r="E25" i="44"/>
  <c r="E24" i="44"/>
  <c r="E23" i="44"/>
  <c r="E22" i="44"/>
  <c r="E21" i="44"/>
  <c r="E20" i="44"/>
  <c r="E19" i="44"/>
  <c r="E18" i="44"/>
  <c r="E17" i="44"/>
  <c r="E16" i="44"/>
  <c r="E15" i="44"/>
  <c r="E14" i="44"/>
  <c r="E13" i="44"/>
  <c r="E12" i="44"/>
  <c r="E11" i="44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11" i="32"/>
  <c r="D5" i="33"/>
  <c r="I29" i="33" l="1"/>
  <c r="F29" i="33"/>
  <c r="H29" i="33" s="1"/>
  <c r="I28" i="33"/>
  <c r="F28" i="33"/>
  <c r="H28" i="33" s="1"/>
  <c r="I27" i="33"/>
  <c r="F27" i="33"/>
  <c r="H27" i="33" s="1"/>
  <c r="I26" i="33"/>
  <c r="F26" i="33"/>
  <c r="H26" i="33" s="1"/>
  <c r="I25" i="33"/>
  <c r="F25" i="33"/>
  <c r="H25" i="33" s="1"/>
  <c r="I24" i="33"/>
  <c r="F24" i="33"/>
  <c r="H24" i="33" s="1"/>
  <c r="I23" i="33"/>
  <c r="F23" i="33"/>
  <c r="H23" i="33" s="1"/>
  <c r="I22" i="33"/>
  <c r="H22" i="33"/>
  <c r="F22" i="33"/>
  <c r="I21" i="33"/>
  <c r="F21" i="33"/>
  <c r="H21" i="33" s="1"/>
  <c r="I20" i="33"/>
  <c r="F20" i="33"/>
  <c r="H20" i="33" s="1"/>
  <c r="I19" i="33"/>
  <c r="F19" i="33"/>
  <c r="H19" i="33" s="1"/>
  <c r="I18" i="33"/>
  <c r="F18" i="33"/>
  <c r="H18" i="33" s="1"/>
  <c r="I17" i="33"/>
  <c r="F17" i="33"/>
  <c r="H17" i="33" s="1"/>
  <c r="I16" i="33"/>
  <c r="F16" i="33"/>
  <c r="H16" i="33" s="1"/>
  <c r="I15" i="33"/>
  <c r="F15" i="33"/>
  <c r="H15" i="33" s="1"/>
  <c r="I14" i="33"/>
  <c r="F14" i="33"/>
  <c r="H14" i="33" s="1"/>
  <c r="I13" i="33"/>
  <c r="F13" i="33"/>
  <c r="H13" i="33" s="1"/>
  <c r="I12" i="33"/>
  <c r="F12" i="33"/>
  <c r="H12" i="33" s="1"/>
  <c r="I11" i="33"/>
  <c r="F11" i="33"/>
  <c r="H11" i="33" s="1"/>
  <c r="I28" i="36"/>
  <c r="F28" i="36"/>
  <c r="H28" i="36" s="1"/>
  <c r="I27" i="36"/>
  <c r="F27" i="36"/>
  <c r="H27" i="36" s="1"/>
  <c r="I26" i="36"/>
  <c r="F26" i="36"/>
  <c r="H26" i="36" s="1"/>
  <c r="I25" i="36"/>
  <c r="F25" i="36"/>
  <c r="H25" i="36" s="1"/>
  <c r="I24" i="36"/>
  <c r="F24" i="36"/>
  <c r="H24" i="36" s="1"/>
  <c r="I23" i="36"/>
  <c r="F23" i="36"/>
  <c r="H23" i="36" s="1"/>
  <c r="I22" i="36"/>
  <c r="F22" i="36"/>
  <c r="H22" i="36" s="1"/>
  <c r="I21" i="36"/>
  <c r="F21" i="36"/>
  <c r="H21" i="36" s="1"/>
  <c r="I20" i="36"/>
  <c r="F20" i="36"/>
  <c r="H20" i="36" s="1"/>
  <c r="I19" i="36"/>
  <c r="F19" i="36"/>
  <c r="H19" i="36" s="1"/>
  <c r="I18" i="36"/>
  <c r="F18" i="36"/>
  <c r="H18" i="36" s="1"/>
  <c r="I17" i="36"/>
  <c r="F17" i="36"/>
  <c r="H17" i="36" s="1"/>
  <c r="I16" i="36"/>
  <c r="F16" i="36"/>
  <c r="H16" i="36" s="1"/>
  <c r="I15" i="36"/>
  <c r="F15" i="36"/>
  <c r="H15" i="36" s="1"/>
  <c r="I14" i="36"/>
  <c r="F14" i="36"/>
  <c r="H14" i="36" s="1"/>
  <c r="I13" i="36"/>
  <c r="F13" i="36"/>
  <c r="H13" i="36" s="1"/>
  <c r="I12" i="36"/>
  <c r="H12" i="36"/>
  <c r="F12" i="36"/>
  <c r="I11" i="36"/>
  <c r="F11" i="36"/>
  <c r="H11" i="36" s="1"/>
  <c r="I28" i="37"/>
  <c r="F28" i="37"/>
  <c r="H28" i="37" s="1"/>
  <c r="I27" i="37"/>
  <c r="F27" i="37"/>
  <c r="H27" i="37" s="1"/>
  <c r="I26" i="37"/>
  <c r="F26" i="37"/>
  <c r="H26" i="37" s="1"/>
  <c r="I25" i="37"/>
  <c r="F25" i="37"/>
  <c r="H25" i="37" s="1"/>
  <c r="I24" i="37"/>
  <c r="F24" i="37"/>
  <c r="H24" i="37" s="1"/>
  <c r="I23" i="37"/>
  <c r="F23" i="37"/>
  <c r="H23" i="37" s="1"/>
  <c r="I22" i="37"/>
  <c r="F22" i="37"/>
  <c r="H22" i="37" s="1"/>
  <c r="I21" i="37"/>
  <c r="F21" i="37"/>
  <c r="H21" i="37" s="1"/>
  <c r="I20" i="37"/>
  <c r="F20" i="37"/>
  <c r="H20" i="37" s="1"/>
  <c r="I19" i="37"/>
  <c r="F19" i="37"/>
  <c r="H19" i="37" s="1"/>
  <c r="I18" i="37"/>
  <c r="F18" i="37"/>
  <c r="H18" i="37" s="1"/>
  <c r="I17" i="37"/>
  <c r="F17" i="37"/>
  <c r="H17" i="37" s="1"/>
  <c r="I16" i="37"/>
  <c r="F16" i="37"/>
  <c r="H16" i="37" s="1"/>
  <c r="I15" i="37"/>
  <c r="F15" i="37"/>
  <c r="H15" i="37" s="1"/>
  <c r="I14" i="37"/>
  <c r="F14" i="37"/>
  <c r="H14" i="37" s="1"/>
  <c r="I13" i="37"/>
  <c r="F13" i="37"/>
  <c r="H13" i="37" s="1"/>
  <c r="I12" i="37"/>
  <c r="F12" i="37"/>
  <c r="H12" i="37" s="1"/>
  <c r="I11" i="37"/>
  <c r="F11" i="37"/>
  <c r="H11" i="37" s="1"/>
  <c r="I28" i="30"/>
  <c r="F28" i="30"/>
  <c r="H28" i="30" s="1"/>
  <c r="I27" i="30"/>
  <c r="F27" i="30"/>
  <c r="H27" i="30" s="1"/>
  <c r="I26" i="30"/>
  <c r="F26" i="30"/>
  <c r="H26" i="30" s="1"/>
  <c r="I25" i="30"/>
  <c r="F25" i="30"/>
  <c r="H25" i="30" s="1"/>
  <c r="I24" i="30"/>
  <c r="F24" i="30"/>
  <c r="H24" i="30" s="1"/>
  <c r="I23" i="30"/>
  <c r="F23" i="30"/>
  <c r="H23" i="30" s="1"/>
  <c r="I22" i="30"/>
  <c r="F22" i="30"/>
  <c r="H22" i="30" s="1"/>
  <c r="I21" i="30"/>
  <c r="F21" i="30"/>
  <c r="H21" i="30" s="1"/>
  <c r="I20" i="30"/>
  <c r="F20" i="30"/>
  <c r="H20" i="30" s="1"/>
  <c r="I19" i="30"/>
  <c r="F19" i="30"/>
  <c r="H19" i="30" s="1"/>
  <c r="I18" i="30"/>
  <c r="F18" i="30"/>
  <c r="H18" i="30" s="1"/>
  <c r="I17" i="30"/>
  <c r="F17" i="30"/>
  <c r="H17" i="30" s="1"/>
  <c r="I16" i="30"/>
  <c r="H16" i="30"/>
  <c r="F16" i="30"/>
  <c r="I15" i="30"/>
  <c r="F15" i="30"/>
  <c r="H15" i="30" s="1"/>
  <c r="I14" i="30"/>
  <c r="F14" i="30"/>
  <c r="H14" i="30" s="1"/>
  <c r="I13" i="30"/>
  <c r="F13" i="30"/>
  <c r="H13" i="30" s="1"/>
  <c r="I12" i="30"/>
  <c r="F12" i="30"/>
  <c r="H12" i="30" s="1"/>
  <c r="I11" i="30"/>
  <c r="F11" i="30"/>
  <c r="H11" i="30" s="1"/>
  <c r="I28" i="38"/>
  <c r="F28" i="38"/>
  <c r="H28" i="38" s="1"/>
  <c r="I27" i="38"/>
  <c r="F27" i="38"/>
  <c r="H27" i="38" s="1"/>
  <c r="I26" i="38"/>
  <c r="F26" i="38"/>
  <c r="H26" i="38" s="1"/>
  <c r="I25" i="38"/>
  <c r="H25" i="38"/>
  <c r="F25" i="38"/>
  <c r="I24" i="38"/>
  <c r="F24" i="38"/>
  <c r="H24" i="38" s="1"/>
  <c r="I23" i="38"/>
  <c r="F23" i="38"/>
  <c r="H23" i="38" s="1"/>
  <c r="I22" i="38"/>
  <c r="F22" i="38"/>
  <c r="H22" i="38" s="1"/>
  <c r="I21" i="38"/>
  <c r="F21" i="38"/>
  <c r="H21" i="38" s="1"/>
  <c r="I20" i="38"/>
  <c r="F20" i="38"/>
  <c r="H20" i="38" s="1"/>
  <c r="I19" i="38"/>
  <c r="F19" i="38"/>
  <c r="H19" i="38" s="1"/>
  <c r="I18" i="38"/>
  <c r="F18" i="38"/>
  <c r="H18" i="38" s="1"/>
  <c r="I17" i="38"/>
  <c r="F17" i="38"/>
  <c r="H17" i="38" s="1"/>
  <c r="I16" i="38"/>
  <c r="F16" i="38"/>
  <c r="H16" i="38" s="1"/>
  <c r="I15" i="38"/>
  <c r="F15" i="38"/>
  <c r="H15" i="38" s="1"/>
  <c r="I14" i="38"/>
  <c r="F14" i="38"/>
  <c r="H14" i="38" s="1"/>
  <c r="I13" i="38"/>
  <c r="F13" i="38"/>
  <c r="H13" i="38" s="1"/>
  <c r="I12" i="38"/>
  <c r="F12" i="38"/>
  <c r="H12" i="38" s="1"/>
  <c r="I11" i="38"/>
  <c r="F11" i="38"/>
  <c r="H11" i="38" s="1"/>
  <c r="I28" i="56"/>
  <c r="F28" i="56"/>
  <c r="H28" i="56" s="1"/>
  <c r="I27" i="56"/>
  <c r="F27" i="56"/>
  <c r="H27" i="56" s="1"/>
  <c r="I26" i="56"/>
  <c r="F26" i="56"/>
  <c r="H26" i="56" s="1"/>
  <c r="I25" i="56"/>
  <c r="F25" i="56"/>
  <c r="H25" i="56" s="1"/>
  <c r="I24" i="56"/>
  <c r="H24" i="56"/>
  <c r="F24" i="56"/>
  <c r="I23" i="56"/>
  <c r="F23" i="56"/>
  <c r="H23" i="56" s="1"/>
  <c r="I22" i="56"/>
  <c r="F22" i="56"/>
  <c r="H22" i="56" s="1"/>
  <c r="I21" i="56"/>
  <c r="F21" i="56"/>
  <c r="H21" i="56" s="1"/>
  <c r="I20" i="56"/>
  <c r="F20" i="56"/>
  <c r="H20" i="56" s="1"/>
  <c r="I19" i="56"/>
  <c r="F19" i="56"/>
  <c r="H19" i="56" s="1"/>
  <c r="I18" i="56"/>
  <c r="F18" i="56"/>
  <c r="H18" i="56" s="1"/>
  <c r="I17" i="56"/>
  <c r="F17" i="56"/>
  <c r="H17" i="56" s="1"/>
  <c r="I16" i="56"/>
  <c r="F16" i="56"/>
  <c r="H16" i="56" s="1"/>
  <c r="I15" i="56"/>
  <c r="F15" i="56"/>
  <c r="H15" i="56" s="1"/>
  <c r="I14" i="56"/>
  <c r="F14" i="56"/>
  <c r="H14" i="56" s="1"/>
  <c r="I13" i="56"/>
  <c r="F13" i="56"/>
  <c r="H13" i="56" s="1"/>
  <c r="I12" i="56"/>
  <c r="H12" i="56"/>
  <c r="F12" i="56"/>
  <c r="I11" i="56"/>
  <c r="F11" i="56"/>
  <c r="H11" i="56" s="1"/>
  <c r="I29" i="55"/>
  <c r="F29" i="55"/>
  <c r="H29" i="55" s="1"/>
  <c r="I28" i="55"/>
  <c r="F28" i="55"/>
  <c r="H28" i="55" s="1"/>
  <c r="I27" i="55"/>
  <c r="F27" i="55"/>
  <c r="H27" i="55" s="1"/>
  <c r="I26" i="55"/>
  <c r="F26" i="55"/>
  <c r="H26" i="55" s="1"/>
  <c r="I25" i="55"/>
  <c r="F25" i="55"/>
  <c r="H25" i="55" s="1"/>
  <c r="I24" i="55"/>
  <c r="F24" i="55"/>
  <c r="H24" i="55" s="1"/>
  <c r="I23" i="55"/>
  <c r="F23" i="55"/>
  <c r="H23" i="55" s="1"/>
  <c r="I22" i="55"/>
  <c r="H22" i="55"/>
  <c r="F22" i="55"/>
  <c r="I21" i="55"/>
  <c r="F21" i="55"/>
  <c r="H21" i="55" s="1"/>
  <c r="I20" i="55"/>
  <c r="F20" i="55"/>
  <c r="H20" i="55" s="1"/>
  <c r="I19" i="55"/>
  <c r="F19" i="55"/>
  <c r="H19" i="55" s="1"/>
  <c r="I18" i="55"/>
  <c r="F18" i="55"/>
  <c r="H18" i="55" s="1"/>
  <c r="I17" i="55"/>
  <c r="F17" i="55"/>
  <c r="H17" i="55" s="1"/>
  <c r="I16" i="55"/>
  <c r="F16" i="55"/>
  <c r="H16" i="55" s="1"/>
  <c r="I15" i="55"/>
  <c r="F15" i="55"/>
  <c r="H15" i="55" s="1"/>
  <c r="I14" i="55"/>
  <c r="F14" i="55"/>
  <c r="H14" i="55" s="1"/>
  <c r="I13" i="55"/>
  <c r="F13" i="55"/>
  <c r="H13" i="55" s="1"/>
  <c r="I12" i="55"/>
  <c r="F12" i="55"/>
  <c r="H12" i="55" s="1"/>
  <c r="I11" i="55"/>
  <c r="F11" i="55"/>
  <c r="H11" i="55" s="1"/>
  <c r="I29" i="40"/>
  <c r="H29" i="40"/>
  <c r="F29" i="40"/>
  <c r="I28" i="40"/>
  <c r="F28" i="40"/>
  <c r="H28" i="40" s="1"/>
  <c r="I27" i="40"/>
  <c r="F27" i="40"/>
  <c r="H27" i="40" s="1"/>
  <c r="I26" i="40"/>
  <c r="F26" i="40"/>
  <c r="H26" i="40" s="1"/>
  <c r="I25" i="40"/>
  <c r="F25" i="40"/>
  <c r="H25" i="40" s="1"/>
  <c r="I24" i="40"/>
  <c r="H24" i="40"/>
  <c r="F24" i="40"/>
  <c r="I23" i="40"/>
  <c r="F23" i="40"/>
  <c r="H23" i="40" s="1"/>
  <c r="I22" i="40"/>
  <c r="F22" i="40"/>
  <c r="H22" i="40" s="1"/>
  <c r="I21" i="40"/>
  <c r="F21" i="40"/>
  <c r="H21" i="40" s="1"/>
  <c r="I20" i="40"/>
  <c r="F20" i="40"/>
  <c r="H20" i="40" s="1"/>
  <c r="I19" i="40"/>
  <c r="F19" i="40"/>
  <c r="H19" i="40" s="1"/>
  <c r="I18" i="40"/>
  <c r="F18" i="40"/>
  <c r="H18" i="40" s="1"/>
  <c r="I17" i="40"/>
  <c r="F17" i="40"/>
  <c r="H17" i="40" s="1"/>
  <c r="I16" i="40"/>
  <c r="H16" i="40"/>
  <c r="F16" i="40"/>
  <c r="I15" i="40"/>
  <c r="F15" i="40"/>
  <c r="H15" i="40" s="1"/>
  <c r="I14" i="40"/>
  <c r="F14" i="40"/>
  <c r="H14" i="40" s="1"/>
  <c r="I13" i="40"/>
  <c r="F13" i="40"/>
  <c r="H13" i="40" s="1"/>
  <c r="I12" i="40"/>
  <c r="F12" i="40"/>
  <c r="H12" i="40" s="1"/>
  <c r="I11" i="40"/>
  <c r="F11" i="40"/>
  <c r="H11" i="40" s="1"/>
  <c r="I29" i="41"/>
  <c r="F29" i="41"/>
  <c r="H29" i="41" s="1"/>
  <c r="I28" i="41"/>
  <c r="F28" i="41"/>
  <c r="H28" i="41" s="1"/>
  <c r="I27" i="41"/>
  <c r="F27" i="41"/>
  <c r="H27" i="41" s="1"/>
  <c r="I26" i="41"/>
  <c r="F26" i="41"/>
  <c r="H26" i="41" s="1"/>
  <c r="I25" i="41"/>
  <c r="F25" i="41"/>
  <c r="H25" i="41" s="1"/>
  <c r="I24" i="41"/>
  <c r="F24" i="41"/>
  <c r="H24" i="41" s="1"/>
  <c r="I23" i="41"/>
  <c r="F23" i="41"/>
  <c r="H23" i="41" s="1"/>
  <c r="I22" i="41"/>
  <c r="H22" i="41"/>
  <c r="F22" i="41"/>
  <c r="I21" i="41"/>
  <c r="F21" i="41"/>
  <c r="H21" i="41" s="1"/>
  <c r="I20" i="41"/>
  <c r="F20" i="41"/>
  <c r="H20" i="41" s="1"/>
  <c r="I19" i="41"/>
  <c r="F19" i="41"/>
  <c r="H19" i="41" s="1"/>
  <c r="I18" i="41"/>
  <c r="F18" i="41"/>
  <c r="H18" i="41" s="1"/>
  <c r="I17" i="41"/>
  <c r="F17" i="41"/>
  <c r="H17" i="41" s="1"/>
  <c r="I16" i="41"/>
  <c r="F16" i="41"/>
  <c r="H16" i="41" s="1"/>
  <c r="I15" i="41"/>
  <c r="F15" i="41"/>
  <c r="H15" i="41" s="1"/>
  <c r="I14" i="41"/>
  <c r="H14" i="41"/>
  <c r="F14" i="41"/>
  <c r="I13" i="41"/>
  <c r="F13" i="41"/>
  <c r="H13" i="41" s="1"/>
  <c r="I12" i="41"/>
  <c r="F12" i="41"/>
  <c r="H12" i="41" s="1"/>
  <c r="I11" i="41"/>
  <c r="F11" i="41"/>
  <c r="H11" i="41" s="1"/>
  <c r="I29" i="39"/>
  <c r="F29" i="39"/>
  <c r="H29" i="39" s="1"/>
  <c r="I28" i="39"/>
  <c r="F28" i="39"/>
  <c r="H28" i="39" s="1"/>
  <c r="I27" i="39"/>
  <c r="F27" i="39"/>
  <c r="H27" i="39" s="1"/>
  <c r="I26" i="39"/>
  <c r="F26" i="39"/>
  <c r="H26" i="39" s="1"/>
  <c r="I25" i="39"/>
  <c r="F25" i="39"/>
  <c r="H25" i="39" s="1"/>
  <c r="I24" i="39"/>
  <c r="H24" i="39"/>
  <c r="F24" i="39"/>
  <c r="I23" i="39"/>
  <c r="F23" i="39"/>
  <c r="H23" i="39" s="1"/>
  <c r="I22" i="39"/>
  <c r="F22" i="39"/>
  <c r="H22" i="39" s="1"/>
  <c r="I21" i="39"/>
  <c r="F21" i="39"/>
  <c r="H21" i="39" s="1"/>
  <c r="I20" i="39"/>
  <c r="F20" i="39"/>
  <c r="H20" i="39" s="1"/>
  <c r="I19" i="39"/>
  <c r="F19" i="39"/>
  <c r="H19" i="39" s="1"/>
  <c r="I18" i="39"/>
  <c r="F18" i="39"/>
  <c r="H18" i="39" s="1"/>
  <c r="I17" i="39"/>
  <c r="F17" i="39"/>
  <c r="H17" i="39" s="1"/>
  <c r="I16" i="39"/>
  <c r="F16" i="39"/>
  <c r="H16" i="39" s="1"/>
  <c r="I15" i="39"/>
  <c r="F15" i="39"/>
  <c r="H15" i="39" s="1"/>
  <c r="I14" i="39"/>
  <c r="F14" i="39"/>
  <c r="H14" i="39" s="1"/>
  <c r="I13" i="39"/>
  <c r="F13" i="39"/>
  <c r="H13" i="39" s="1"/>
  <c r="I12" i="39"/>
  <c r="F12" i="39"/>
  <c r="H12" i="39" s="1"/>
  <c r="I11" i="39"/>
  <c r="F11" i="39"/>
  <c r="H11" i="39" s="1"/>
  <c r="I29" i="29"/>
  <c r="F29" i="29"/>
  <c r="H29" i="29" s="1"/>
  <c r="I28" i="29"/>
  <c r="F28" i="29"/>
  <c r="H28" i="29" s="1"/>
  <c r="I27" i="29"/>
  <c r="F27" i="29"/>
  <c r="H27" i="29" s="1"/>
  <c r="I26" i="29"/>
  <c r="F26" i="29"/>
  <c r="H26" i="29" s="1"/>
  <c r="I25" i="29"/>
  <c r="F25" i="29"/>
  <c r="H25" i="29" s="1"/>
  <c r="I24" i="29"/>
  <c r="F24" i="29"/>
  <c r="H24" i="29" s="1"/>
  <c r="I23" i="29"/>
  <c r="F23" i="29"/>
  <c r="H23" i="29" s="1"/>
  <c r="I22" i="29"/>
  <c r="F22" i="29"/>
  <c r="H22" i="29" s="1"/>
  <c r="I21" i="29"/>
  <c r="F21" i="29"/>
  <c r="H21" i="29" s="1"/>
  <c r="I20" i="29"/>
  <c r="F20" i="29"/>
  <c r="H20" i="29" s="1"/>
  <c r="I19" i="29"/>
  <c r="F19" i="29"/>
  <c r="H19" i="29" s="1"/>
  <c r="I18" i="29"/>
  <c r="F18" i="29"/>
  <c r="H18" i="29" s="1"/>
  <c r="I17" i="29"/>
  <c r="F17" i="29"/>
  <c r="H17" i="29" s="1"/>
  <c r="I16" i="29"/>
  <c r="F16" i="29"/>
  <c r="H16" i="29" s="1"/>
  <c r="I15" i="29"/>
  <c r="F15" i="29"/>
  <c r="H15" i="29" s="1"/>
  <c r="I14" i="29"/>
  <c r="F14" i="29"/>
  <c r="H14" i="29" s="1"/>
  <c r="I13" i="29"/>
  <c r="F13" i="29"/>
  <c r="H13" i="29" s="1"/>
  <c r="I12" i="29"/>
  <c r="H12" i="29"/>
  <c r="F12" i="29"/>
  <c r="I11" i="29"/>
  <c r="F11" i="29"/>
  <c r="H11" i="29" s="1"/>
  <c r="I29" i="31"/>
  <c r="F29" i="31"/>
  <c r="H29" i="31" s="1"/>
  <c r="I28" i="31"/>
  <c r="F28" i="31"/>
  <c r="H28" i="31" s="1"/>
  <c r="I27" i="31"/>
  <c r="F27" i="31"/>
  <c r="H27" i="31" s="1"/>
  <c r="I26" i="31"/>
  <c r="H26" i="31"/>
  <c r="F26" i="31"/>
  <c r="I25" i="31"/>
  <c r="F25" i="31"/>
  <c r="H25" i="31" s="1"/>
  <c r="I24" i="31"/>
  <c r="F24" i="31"/>
  <c r="H24" i="31" s="1"/>
  <c r="I23" i="31"/>
  <c r="F23" i="31"/>
  <c r="H23" i="31" s="1"/>
  <c r="I22" i="31"/>
  <c r="F22" i="31"/>
  <c r="H22" i="31" s="1"/>
  <c r="I21" i="31"/>
  <c r="F21" i="31"/>
  <c r="H21" i="31" s="1"/>
  <c r="I20" i="31"/>
  <c r="F20" i="31"/>
  <c r="H20" i="31" s="1"/>
  <c r="I19" i="31"/>
  <c r="F19" i="31"/>
  <c r="H19" i="31" s="1"/>
  <c r="I18" i="31"/>
  <c r="F18" i="31"/>
  <c r="H18" i="31" s="1"/>
  <c r="I17" i="31"/>
  <c r="F17" i="31"/>
  <c r="H17" i="31" s="1"/>
  <c r="I16" i="31"/>
  <c r="F16" i="31"/>
  <c r="H16" i="31" s="1"/>
  <c r="I15" i="31"/>
  <c r="F15" i="31"/>
  <c r="H15" i="31" s="1"/>
  <c r="I14" i="31"/>
  <c r="F14" i="31"/>
  <c r="H14" i="31" s="1"/>
  <c r="I13" i="31"/>
  <c r="F13" i="31"/>
  <c r="H13" i="31" s="1"/>
  <c r="I12" i="31"/>
  <c r="F12" i="31"/>
  <c r="H12" i="31" s="1"/>
  <c r="I11" i="31"/>
  <c r="F11" i="31"/>
  <c r="H11" i="31" s="1"/>
  <c r="H30" i="32"/>
  <c r="H29" i="32"/>
  <c r="H28" i="32"/>
  <c r="H27" i="32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H30" i="44"/>
  <c r="H29" i="44"/>
  <c r="H28" i="44"/>
  <c r="H27" i="44"/>
  <c r="H26" i="44"/>
  <c r="H25" i="44"/>
  <c r="H24" i="44"/>
  <c r="H23" i="44"/>
  <c r="H22" i="44"/>
  <c r="H21" i="44"/>
  <c r="H20" i="44"/>
  <c r="H19" i="44"/>
  <c r="H18" i="44"/>
  <c r="H17" i="44"/>
  <c r="H16" i="44"/>
  <c r="H15" i="44"/>
  <c r="H14" i="44"/>
  <c r="H13" i="44"/>
  <c r="H12" i="44"/>
  <c r="H11" i="44"/>
  <c r="H30" i="45"/>
  <c r="H29" i="45"/>
  <c r="H28" i="45"/>
  <c r="H27" i="45"/>
  <c r="H26" i="45"/>
  <c r="H25" i="45"/>
  <c r="H24" i="45"/>
  <c r="H23" i="45"/>
  <c r="H22" i="45"/>
  <c r="H21" i="45"/>
  <c r="H20" i="45"/>
  <c r="H19" i="45"/>
  <c r="H18" i="45"/>
  <c r="H17" i="45"/>
  <c r="H16" i="45"/>
  <c r="H15" i="45"/>
  <c r="H14" i="45"/>
  <c r="H13" i="45"/>
  <c r="H12" i="45"/>
  <c r="H11" i="45"/>
  <c r="H29" i="57"/>
  <c r="H28" i="57"/>
  <c r="H27" i="57"/>
  <c r="H26" i="57"/>
  <c r="H25" i="57"/>
  <c r="H24" i="57"/>
  <c r="H23" i="57"/>
  <c r="H22" i="57"/>
  <c r="H21" i="57"/>
  <c r="H20" i="57"/>
  <c r="H19" i="57"/>
  <c r="H18" i="57"/>
  <c r="H17" i="57"/>
  <c r="H16" i="57"/>
  <c r="H15" i="57"/>
  <c r="H14" i="57"/>
  <c r="H13" i="57"/>
  <c r="H12" i="57"/>
  <c r="H30" i="47"/>
  <c r="H29" i="47"/>
  <c r="H28" i="47"/>
  <c r="H27" i="47"/>
  <c r="H26" i="47"/>
  <c r="H25" i="47"/>
  <c r="H24" i="47"/>
  <c r="H23" i="47"/>
  <c r="H22" i="47"/>
  <c r="H21" i="47"/>
  <c r="H20" i="47"/>
  <c r="H19" i="47"/>
  <c r="H18" i="47"/>
  <c r="H17" i="47"/>
  <c r="H16" i="47"/>
  <c r="H15" i="47"/>
  <c r="H14" i="47"/>
  <c r="H13" i="47"/>
  <c r="H12" i="47"/>
  <c r="H11" i="47"/>
  <c r="H3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30" i="58"/>
  <c r="H29" i="58"/>
  <c r="H28" i="58"/>
  <c r="H27" i="58"/>
  <c r="H26" i="58"/>
  <c r="H25" i="58"/>
  <c r="H24" i="58"/>
  <c r="H23" i="58"/>
  <c r="H22" i="58"/>
  <c r="H21" i="58"/>
  <c r="H20" i="58"/>
  <c r="H19" i="58"/>
  <c r="H18" i="58"/>
  <c r="H17" i="58"/>
  <c r="H16" i="58"/>
  <c r="H15" i="58"/>
  <c r="H14" i="58"/>
  <c r="H13" i="58"/>
  <c r="H12" i="58"/>
  <c r="H11" i="58"/>
  <c r="I29" i="50"/>
  <c r="F29" i="50"/>
  <c r="H29" i="50" s="1"/>
  <c r="I28" i="50"/>
  <c r="F28" i="50"/>
  <c r="H28" i="50" s="1"/>
  <c r="I27" i="50"/>
  <c r="F27" i="50"/>
  <c r="H27" i="50" s="1"/>
  <c r="I26" i="50"/>
  <c r="F26" i="50"/>
  <c r="H26" i="50" s="1"/>
  <c r="I25" i="50"/>
  <c r="F25" i="50"/>
  <c r="H25" i="50" s="1"/>
  <c r="I24" i="50"/>
  <c r="F24" i="50"/>
  <c r="H24" i="50" s="1"/>
  <c r="I23" i="50"/>
  <c r="H23" i="50"/>
  <c r="F23" i="50"/>
  <c r="I22" i="50"/>
  <c r="F22" i="50"/>
  <c r="H22" i="50" s="1"/>
  <c r="I21" i="50"/>
  <c r="F21" i="50"/>
  <c r="H21" i="50" s="1"/>
  <c r="I20" i="50"/>
  <c r="F20" i="50"/>
  <c r="H20" i="50" s="1"/>
  <c r="I19" i="50"/>
  <c r="F19" i="50"/>
  <c r="H19" i="50" s="1"/>
  <c r="I18" i="50"/>
  <c r="F18" i="50"/>
  <c r="H18" i="50" s="1"/>
  <c r="I17" i="50"/>
  <c r="F17" i="50"/>
  <c r="H17" i="50" s="1"/>
  <c r="I16" i="50"/>
  <c r="F16" i="50"/>
  <c r="H16" i="50" s="1"/>
  <c r="I15" i="50"/>
  <c r="F15" i="50"/>
  <c r="H15" i="50" s="1"/>
  <c r="I14" i="50"/>
  <c r="F14" i="50"/>
  <c r="H14" i="50" s="1"/>
  <c r="I13" i="50"/>
  <c r="F13" i="50"/>
  <c r="H13" i="50" s="1"/>
  <c r="I12" i="50"/>
  <c r="F12" i="50"/>
  <c r="H12" i="50" s="1"/>
  <c r="I11" i="50"/>
  <c r="F11" i="50"/>
  <c r="H11" i="50" s="1"/>
  <c r="I29" i="51"/>
  <c r="F29" i="51"/>
  <c r="H29" i="51" s="1"/>
  <c r="I28" i="51"/>
  <c r="F28" i="51"/>
  <c r="H28" i="51" s="1"/>
  <c r="I27" i="51"/>
  <c r="H27" i="51"/>
  <c r="F27" i="51"/>
  <c r="I26" i="51"/>
  <c r="F26" i="51"/>
  <c r="H26" i="51" s="1"/>
  <c r="I25" i="51"/>
  <c r="F25" i="51"/>
  <c r="H25" i="51" s="1"/>
  <c r="I24" i="51"/>
  <c r="F24" i="51"/>
  <c r="H24" i="51" s="1"/>
  <c r="I23" i="51"/>
  <c r="F23" i="51"/>
  <c r="H23" i="51" s="1"/>
  <c r="I22" i="51"/>
  <c r="F22" i="51"/>
  <c r="H22" i="51" s="1"/>
  <c r="I21" i="51"/>
  <c r="F21" i="51"/>
  <c r="H21" i="51" s="1"/>
  <c r="I20" i="51"/>
  <c r="F20" i="51"/>
  <c r="H20" i="51" s="1"/>
  <c r="I19" i="51"/>
  <c r="F19" i="51"/>
  <c r="H19" i="51" s="1"/>
  <c r="I18" i="51"/>
  <c r="F18" i="51"/>
  <c r="H18" i="51" s="1"/>
  <c r="I17" i="51"/>
  <c r="F17" i="51"/>
  <c r="H17" i="51" s="1"/>
  <c r="I16" i="51"/>
  <c r="F16" i="51"/>
  <c r="H16" i="51" s="1"/>
  <c r="I15" i="51"/>
  <c r="F15" i="51"/>
  <c r="H15" i="51" s="1"/>
  <c r="I14" i="51"/>
  <c r="F14" i="51"/>
  <c r="H14" i="51" s="1"/>
  <c r="I13" i="51"/>
  <c r="H13" i="51"/>
  <c r="F13" i="51"/>
  <c r="I12" i="51"/>
  <c r="F12" i="51"/>
  <c r="H12" i="51" s="1"/>
  <c r="I11" i="51"/>
  <c r="F11" i="51"/>
  <c r="H11" i="51" s="1"/>
  <c r="I29" i="54"/>
  <c r="F29" i="54"/>
  <c r="H29" i="54" s="1"/>
  <c r="I28" i="54"/>
  <c r="F28" i="54"/>
  <c r="H28" i="54" s="1"/>
  <c r="I27" i="54"/>
  <c r="F27" i="54"/>
  <c r="H27" i="54" s="1"/>
  <c r="I26" i="54"/>
  <c r="F26" i="54"/>
  <c r="H26" i="54" s="1"/>
  <c r="I25" i="54"/>
  <c r="F25" i="54"/>
  <c r="H25" i="54" s="1"/>
  <c r="I24" i="54"/>
  <c r="F24" i="54"/>
  <c r="H24" i="54" s="1"/>
  <c r="I23" i="54"/>
  <c r="F23" i="54"/>
  <c r="H23" i="54" s="1"/>
  <c r="I22" i="54"/>
  <c r="F22" i="54"/>
  <c r="H22" i="54" s="1"/>
  <c r="I21" i="54"/>
  <c r="F21" i="54"/>
  <c r="H21" i="54" s="1"/>
  <c r="I20" i="54"/>
  <c r="F20" i="54"/>
  <c r="H20" i="54" s="1"/>
  <c r="I19" i="54"/>
  <c r="F19" i="54"/>
  <c r="H19" i="54" s="1"/>
  <c r="I18" i="54"/>
  <c r="F18" i="54"/>
  <c r="H18" i="54" s="1"/>
  <c r="I17" i="54"/>
  <c r="H17" i="54"/>
  <c r="F17" i="54"/>
  <c r="I16" i="54"/>
  <c r="F16" i="54"/>
  <c r="H16" i="54" s="1"/>
  <c r="I15" i="54"/>
  <c r="F15" i="54"/>
  <c r="H15" i="54" s="1"/>
  <c r="I14" i="54"/>
  <c r="F14" i="54"/>
  <c r="H14" i="54" s="1"/>
  <c r="I13" i="54"/>
  <c r="F13" i="54"/>
  <c r="H13" i="54" s="1"/>
  <c r="I12" i="54"/>
  <c r="F12" i="54"/>
  <c r="H12" i="54" s="1"/>
  <c r="I11" i="54"/>
  <c r="F11" i="54"/>
  <c r="H11" i="54" s="1"/>
  <c r="F27" i="34"/>
  <c r="H27" i="34" s="1"/>
  <c r="I27" i="34"/>
  <c r="F28" i="34"/>
  <c r="H28" i="34" s="1"/>
  <c r="I28" i="34"/>
  <c r="F29" i="34"/>
  <c r="H29" i="34" s="1"/>
  <c r="I29" i="34"/>
  <c r="I26" i="34" l="1"/>
  <c r="F11" i="34" l="1"/>
  <c r="H11" i="34" s="1"/>
  <c r="I11" i="34"/>
  <c r="F26" i="34"/>
  <c r="H26" i="34" s="1"/>
  <c r="D5" i="58" l="1"/>
  <c r="D5" i="57"/>
  <c r="I12" i="34" l="1"/>
  <c r="F12" i="34"/>
  <c r="H12" i="34" s="1"/>
  <c r="I25" i="34"/>
  <c r="F25" i="34"/>
  <c r="H25" i="34" s="1"/>
  <c r="D5" i="56" l="1"/>
  <c r="F24" i="34" l="1"/>
  <c r="H24" i="34" s="1"/>
  <c r="I24" i="34"/>
  <c r="D5" i="50"/>
  <c r="D5" i="55"/>
  <c r="F23" i="34" l="1"/>
  <c r="I20" i="34"/>
  <c r="F20" i="34"/>
  <c r="I21" i="34"/>
  <c r="F21" i="34"/>
  <c r="I22" i="34"/>
  <c r="F17" i="34"/>
  <c r="H17" i="34" s="1"/>
  <c r="I17" i="34"/>
  <c r="F18" i="34"/>
  <c r="H18" i="34" s="1"/>
  <c r="I18" i="34"/>
  <c r="F15" i="34"/>
  <c r="H15" i="34" s="1"/>
  <c r="I15" i="34"/>
  <c r="H20" i="34" l="1"/>
  <c r="H21" i="34"/>
  <c r="D5" i="54"/>
  <c r="I23" i="34" l="1"/>
  <c r="F22" i="34" l="1"/>
  <c r="D5" i="44"/>
  <c r="D5" i="45"/>
  <c r="D5" i="47"/>
  <c r="D5" i="48"/>
  <c r="D5" i="32"/>
  <c r="D5" i="29"/>
  <c r="D5" i="30"/>
  <c r="D5" i="36"/>
  <c r="D5" i="38"/>
  <c r="D5" i="37"/>
  <c r="D5" i="39"/>
  <c r="D5" i="40"/>
  <c r="D5" i="41"/>
  <c r="D5" i="31"/>
  <c r="D5" i="34"/>
  <c r="H23" i="34" l="1"/>
  <c r="H22" i="34"/>
  <c r="F13" i="34" l="1"/>
  <c r="F14" i="34"/>
  <c r="F16" i="34"/>
  <c r="F19" i="34"/>
  <c r="D5" i="51"/>
  <c r="I13" i="34" l="1"/>
  <c r="I14" i="34"/>
  <c r="I16" i="34"/>
  <c r="I19" i="34"/>
  <c r="H13" i="34"/>
  <c r="H14" i="34"/>
  <c r="H16" i="34"/>
  <c r="H19" i="34"/>
</calcChain>
</file>

<file path=xl/sharedStrings.xml><?xml version="1.0" encoding="utf-8"?>
<sst xmlns="http://schemas.openxmlformats.org/spreadsheetml/2006/main" count="426" uniqueCount="74">
  <si>
    <t>Labonr.</t>
  </si>
  <si>
    <t/>
  </si>
  <si>
    <t>%</t>
  </si>
  <si>
    <t>Referentiewaarde: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</si>
  <si>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</si>
  <si>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Parameter:</t>
  </si>
  <si>
    <t>Aantal Labo's:</t>
  </si>
  <si>
    <t>Z-Score 
(statistisch)</t>
  </si>
  <si>
    <t>%Afw 
(tov ref.waarde)</t>
  </si>
  <si>
    <t>O2 stap 1</t>
  </si>
  <si>
    <t>O2 stap 2</t>
  </si>
  <si>
    <t>O2 stap 3</t>
  </si>
  <si>
    <t>O2 stap 7</t>
  </si>
  <si>
    <t>O2 stap 8</t>
  </si>
  <si>
    <t>Vol%</t>
  </si>
  <si>
    <t>Resultaat</t>
  </si>
  <si>
    <t>Abs. Afw.
(tov ref.waarde)</t>
  </si>
  <si>
    <t>Statistisch gemiddelde:</t>
  </si>
  <si>
    <t>Statistisch standaard afw. abs.:</t>
  </si>
  <si>
    <t>Statistisch standaard afw. rel.:</t>
  </si>
  <si>
    <t>SO2 stap 7</t>
  </si>
  <si>
    <t>NOx stap 3</t>
  </si>
  <si>
    <t xml:space="preserve"> </t>
  </si>
  <si>
    <t>SO2 stap 2</t>
  </si>
  <si>
    <t>NOx stap 5</t>
  </si>
  <si>
    <t>NOx stap 6</t>
  </si>
  <si>
    <t>O2 stap 5</t>
  </si>
  <si>
    <t>O2 stap 9</t>
  </si>
  <si>
    <t>Labo</t>
  </si>
  <si>
    <t>Gemiddelde</t>
  </si>
  <si>
    <t>CO stap 2</t>
  </si>
  <si>
    <t>CO stap 3</t>
  </si>
  <si>
    <t>CO stap 4</t>
  </si>
  <si>
    <t>SO2 stap 3</t>
  </si>
  <si>
    <t>SO2 stap 5</t>
  </si>
  <si>
    <t>SO2 stap 8</t>
  </si>
  <si>
    <t>NOx stap 1</t>
  </si>
  <si>
    <t>NOx stap 2</t>
  </si>
  <si>
    <t>NOx stap 9</t>
  </si>
  <si>
    <t>CO2 stap 2</t>
  </si>
  <si>
    <t>CO2 stap 3</t>
  </si>
  <si>
    <t>126,8</t>
  </si>
  <si>
    <t>2,881</t>
  </si>
  <si>
    <t>178,3</t>
  </si>
  <si>
    <t>3,996</t>
  </si>
  <si>
    <t>105,6</t>
  </si>
  <si>
    <t>1,27</t>
  </si>
  <si>
    <t>101</t>
  </si>
  <si>
    <t>6,291</t>
  </si>
  <si>
    <t>71,95</t>
  </si>
  <si>
    <t>6,899</t>
  </si>
  <si>
    <t>57,27</t>
  </si>
  <si>
    <t>6,63</t>
  </si>
  <si>
    <t>57,3</t>
  </si>
  <si>
    <t>5,773</t>
  </si>
  <si>
    <t>92,93</t>
  </si>
  <si>
    <t>6,357</t>
  </si>
  <si>
    <t>124,7</t>
  </si>
  <si>
    <t>3,73</t>
  </si>
  <si>
    <t>229,4</t>
  </si>
  <si>
    <t>11,3</t>
  </si>
  <si>
    <t>187,4</t>
  </si>
  <si>
    <t>6,869</t>
  </si>
  <si>
    <t>119,2</t>
  </si>
  <si>
    <t>6,497</t>
  </si>
  <si>
    <t>85,48</t>
  </si>
  <si>
    <t>2,859</t>
  </si>
  <si>
    <t>51,94</t>
  </si>
  <si>
    <t>4,648</t>
  </si>
  <si>
    <t>4,395</t>
  </si>
  <si>
    <t>0,1035</t>
  </si>
  <si>
    <t>3,67</t>
  </si>
  <si>
    <t>0,08451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</si>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</sst>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">
    <xf numFmtId="0" fontId="0" fillId="0" borderId="0" xfId="0"/>
    <xf numFmtId="2" fontId="5" fillId="2" borderId="0" xfId="0" applyNumberFormat="1" applyFont="1" applyFill="1" applyBorder="1" applyAlignment="1" applyProtection="1">
      <alignment horizontal="center" vertical="center"/>
      <protection hidden="1"/>
    </xf>
    <xf numFmtId="2" fontId="7" fillId="2" borderId="0" xfId="1" applyNumberFormat="1" applyFont="1" applyFill="1" applyBorder="1" applyAlignment="1" applyProtection="1">
      <alignment horizontal="right" vertical="center"/>
      <protection hidden="1"/>
    </xf>
    <xf numFmtId="2" fontId="6" fillId="2" borderId="0" xfId="0" applyNumberFormat="1" applyFont="1" applyFill="1" applyBorder="1" applyAlignment="1" applyProtection="1">
      <alignment vertical="center"/>
      <protection hidden="1"/>
    </xf>
    <xf numFmtId="2" fontId="7" fillId="2" borderId="0" xfId="1" applyNumberFormat="1" applyFont="1" applyFill="1" applyBorder="1" applyAlignment="1" applyProtection="1">
      <alignment horizontal="center" vertical="center"/>
      <protection hidden="1"/>
    </xf>
    <xf numFmtId="2" fontId="4" fillId="2" borderId="0" xfId="1" applyNumberFormat="1" applyFont="1" applyFill="1" applyBorder="1" applyAlignment="1" applyProtection="1">
      <alignment horizontal="right" vertical="center"/>
      <protection hidden="1"/>
    </xf>
    <xf numFmtId="2" fontId="5" fillId="2" borderId="0" xfId="0" applyNumberFormat="1" applyFont="1" applyFill="1" applyBorder="1" applyAlignment="1" applyProtection="1">
      <alignment horizontal="right" vertical="center"/>
      <protection hidden="1"/>
    </xf>
    <xf numFmtId="2" fontId="4" fillId="2" borderId="0" xfId="1" applyNumberFormat="1" applyFont="1" applyFill="1" applyBorder="1" applyAlignment="1" applyProtection="1">
      <alignment horizontal="center" vertical="center"/>
      <protection hidden="1"/>
    </xf>
    <xf numFmtId="166" fontId="5" fillId="2" borderId="0" xfId="5" applyNumberFormat="1" applyFont="1" applyFill="1" applyBorder="1" applyAlignment="1" applyProtection="1">
      <alignment horizontal="right" vertical="center"/>
      <protection hidden="1"/>
    </xf>
    <xf numFmtId="1" fontId="4" fillId="2" borderId="0" xfId="1" applyNumberFormat="1" applyFont="1" applyFill="1" applyBorder="1" applyAlignment="1" applyProtection="1">
      <alignment horizontal="right" vertical="center"/>
      <protection hidden="1"/>
    </xf>
    <xf numFmtId="2" fontId="4" fillId="2" borderId="0" xfId="1" applyNumberFormat="1" applyFont="1" applyFill="1" applyBorder="1" applyAlignment="1" applyProtection="1">
      <alignment horizontal="center" vertical="center" wrapText="1"/>
      <protection hidden="1"/>
    </xf>
    <xf numFmtId="1" fontId="4" fillId="2" borderId="0" xfId="1" applyNumberFormat="1" applyFont="1" applyFill="1" applyBorder="1" applyAlignment="1" applyProtection="1">
      <alignment horizontal="center" vertical="center"/>
      <protection hidden="1"/>
    </xf>
    <xf numFmtId="2" fontId="4" fillId="2" borderId="0" xfId="0" applyNumberFormat="1" applyFont="1" applyFill="1" applyBorder="1" applyAlignment="1" applyProtection="1">
      <alignment horizontal="center" vertical="center"/>
      <protection hidden="1"/>
    </xf>
    <xf numFmtId="1" fontId="10" fillId="2" borderId="0" xfId="0" applyNumberFormat="1" applyFont="1" applyFill="1" applyBorder="1" applyAlignment="1" applyProtection="1">
      <alignment horizontal="center"/>
      <protection hidden="1"/>
    </xf>
    <xf numFmtId="49" fontId="12" fillId="2" borderId="0" xfId="0" applyNumberFormat="1" applyFont="1" applyFill="1" applyBorder="1" applyAlignment="1" applyProtection="1">
      <alignment horizont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164" fontId="5" fillId="2" borderId="0" xfId="5" applyNumberFormat="1" applyFont="1" applyFill="1" applyBorder="1" applyAlignment="1" applyProtection="1">
      <alignment horizontal="center" vertical="center"/>
      <protection hidden="1"/>
    </xf>
    <xf numFmtId="49" fontId="0" fillId="2" borderId="0" xfId="0" applyNumberFormat="1" applyFont="1" applyFill="1" applyBorder="1" applyAlignment="1" applyProtection="1">
      <alignment horizontal="center"/>
      <protection hidden="1"/>
    </xf>
    <xf numFmtId="2" fontId="0" fillId="2" borderId="0" xfId="0" applyNumberFormat="1" applyFill="1" applyBorder="1" applyProtection="1">
      <protection hidden="1"/>
    </xf>
    <xf numFmtId="2" fontId="5" fillId="2" borderId="0" xfId="5" applyNumberFormat="1" applyFont="1" applyFill="1" applyBorder="1" applyAlignment="1" applyProtection="1">
      <alignment horizontal="right" vertical="center"/>
      <protection hidden="1"/>
    </xf>
    <xf numFmtId="2" fontId="13" fillId="2" borderId="0" xfId="0" applyNumberFormat="1" applyFont="1" applyFill="1" applyBorder="1" applyAlignment="1" applyProtection="1">
      <alignment horizontal="center" vertical="center"/>
      <protection hidden="1"/>
    </xf>
    <xf numFmtId="2" fontId="0" fillId="3" borderId="0" xfId="0" applyNumberFormat="1" applyFont="1" applyFill="1" applyBorder="1" applyAlignment="1" applyProtection="1">
      <alignment horizontal="center"/>
      <protection hidden="1"/>
    </xf>
    <xf numFmtId="1" fontId="10" fillId="2" borderId="0" xfId="0" quotePrefix="1" applyNumberFormat="1" applyFont="1" applyFill="1" applyBorder="1" applyAlignment="1" applyProtection="1">
      <alignment horizontal="center"/>
      <protection hidden="1"/>
    </xf>
    <xf numFmtId="165" fontId="5" fillId="2" borderId="0" xfId="5" applyNumberFormat="1" applyFont="1" applyFill="1" applyBorder="1" applyAlignment="1" applyProtection="1">
      <alignment horizontal="right" vertic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165" fontId="12" fillId="2" borderId="0" xfId="0" applyNumberFormat="1" applyFont="1" applyFill="1" applyBorder="1" applyAlignment="1" applyProtection="1">
      <alignment horizontal="center"/>
      <protection hidden="1"/>
    </xf>
    <xf numFmtId="0" fontId="11" fillId="2" borderId="0" xfId="0" quotePrefix="1" applyFont="1" applyFill="1" applyBorder="1" applyAlignment="1" applyProtection="1">
      <alignment horizontal="center"/>
      <protection hidden="1"/>
    </xf>
    <xf numFmtId="2" fontId="12" fillId="2" borderId="0" xfId="5" applyNumberFormat="1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protection hidden="1"/>
    </xf>
    <xf numFmtId="49" fontId="0" fillId="2" borderId="0" xfId="0" applyNumberForma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protection hidden="1"/>
    </xf>
    <xf numFmtId="165" fontId="0" fillId="2" borderId="0" xfId="0" applyNumberFormat="1" applyFont="1" applyFill="1" applyBorder="1" applyAlignment="1" applyProtection="1">
      <protection hidden="1"/>
    </xf>
    <xf numFmtId="2" fontId="3" fillId="2" borderId="0" xfId="5" applyNumberFormat="1" applyFont="1" applyFill="1" applyBorder="1" applyAlignment="1" applyProtection="1">
      <protection hidden="1"/>
    </xf>
    <xf numFmtId="2" fontId="11" fillId="2" borderId="0" xfId="5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" fontId="0" fillId="2" borderId="0" xfId="0" applyNumberFormat="1" applyFont="1" applyFill="1" applyBorder="1" applyAlignment="1" applyProtection="1">
      <alignment horizontal="center"/>
      <protection hidden="1"/>
    </xf>
    <xf numFmtId="1" fontId="3" fillId="2" borderId="0" xfId="5" applyNumberFormat="1" applyFont="1" applyFill="1" applyBorder="1" applyAlignment="1" applyProtection="1">
      <alignment horizontal="center"/>
      <protection hidden="1"/>
    </xf>
    <xf numFmtId="1" fontId="12" fillId="2" borderId="0" xfId="0" applyNumberFormat="1" applyFont="1" applyFill="1" applyBorder="1" applyAlignment="1" applyProtection="1">
      <alignment horizontal="center"/>
      <protection hidden="1"/>
    </xf>
    <xf numFmtId="49" fontId="0" fillId="3" borderId="0" xfId="0" applyNumberFormat="1" applyFont="1" applyFill="1" applyBorder="1" applyAlignment="1">
      <alignment horizontal="center"/>
    </xf>
    <xf numFmtId="49" fontId="9" fillId="4" borderId="0" xfId="0" applyNumberFormat="1" applyFont="1" applyFill="1" applyBorder="1" applyAlignment="1">
      <alignment horizontal="center"/>
    </xf>
    <xf numFmtId="49" fontId="9" fillId="5" borderId="0" xfId="0" applyNumberFormat="1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/>
    </xf>
    <xf numFmtId="2" fontId="9" fillId="5" borderId="0" xfId="0" applyNumberFormat="1" applyFont="1" applyFill="1" applyBorder="1" applyAlignment="1">
      <alignment horizontal="center"/>
    </xf>
    <xf numFmtId="0" fontId="0" fillId="2" borderId="0" xfId="0" applyNumberFormat="1" applyFill="1" applyAlignment="1" applyProtection="1">
      <alignment horizontal="center"/>
      <protection hidden="1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5" builtinId="5"/>
    <cellStyle name="Percent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CO stap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 stap 2'!$H$10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'CO stap 2'!$C$11:$C$29</c:f>
              <c:numCache>
                <c:formatCode>0</c:formatCode>
                <c:ptCount val="19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'CO stap 2'!$H$11:$H$29</c:f>
              <c:numCache>
                <c:formatCode>0.000</c:formatCode>
                <c:ptCount val="19"/>
                <c:pt idx="0">
                  <c:v>1.0481158023048014</c:v>
                </c:pt>
                <c:pt idx="1">
                  <c:v>1.0961211062271585</c:v>
                </c:pt>
                <c:pt idx="2">
                  <c:v>1.0161122663565632</c:v>
                </c:pt>
                <c:pt idx="3">
                  <c:v>1.0321140343306823</c:v>
                </c:pt>
                <c:pt idx="4">
                  <c:v>0.98410873040832503</c:v>
                </c:pt>
                <c:pt idx="5">
                  <c:v>1.0161122663565632</c:v>
                </c:pt>
                <c:pt idx="6">
                  <c:v>1.000110498382444</c:v>
                </c:pt>
                <c:pt idx="7">
                  <c:v>1.0161122663565632</c:v>
                </c:pt>
                <c:pt idx="8">
                  <c:v>1.0161122663565632</c:v>
                </c:pt>
                <c:pt idx="9">
                  <c:v>1.0161122663565632</c:v>
                </c:pt>
                <c:pt idx="10">
                  <c:v>1.0081113823695036</c:v>
                </c:pt>
                <c:pt idx="11">
                  <c:v>1.0321140343306823</c:v>
                </c:pt>
                <c:pt idx="12">
                  <c:v>1.000110498382444</c:v>
                </c:pt>
                <c:pt idx="13">
                  <c:v>1.0241131503436227</c:v>
                </c:pt>
                <c:pt idx="14">
                  <c:v>1.0241131503436227</c:v>
                </c:pt>
                <c:pt idx="15">
                  <c:v>0.97610784642126536</c:v>
                </c:pt>
                <c:pt idx="16">
                  <c:v>1.000110498382444</c:v>
                </c:pt>
                <c:pt idx="17">
                  <c:v>1.0321140343306823</c:v>
                </c:pt>
                <c:pt idx="18">
                  <c:v>0.97610784642126536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7D-48CC-818D-6620BDA14551}"/>
            </c:ext>
          </c:extLst>
        </c:ser>
        <c:ser>
          <c:idx val="1"/>
          <c:order val="1"/>
          <c:tx>
            <c:strRef>
              <c:f>'CO stap 2'!$I$10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'CO stap 2'!$C$11:$C$29</c:f>
              <c:numCache>
                <c:formatCode>0</c:formatCode>
                <c:ptCount val="19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'CO stap 2'!$I$11:$I$29</c:f>
              <c:numCache>
                <c:formatCode>0.00</c:formatCode>
                <c:ptCount val="19"/>
                <c:pt idx="0">
                  <c:v>1.0145120895591513</c:v>
                </c:pt>
                <c:pt idx="1">
                  <c:v>1.0145120895591513</c:v>
                </c:pt>
                <c:pt idx="2">
                  <c:v>1.0145120895591513</c:v>
                </c:pt>
                <c:pt idx="3">
                  <c:v>1.0145120895591513</c:v>
                </c:pt>
                <c:pt idx="4">
                  <c:v>1.0145120895591513</c:v>
                </c:pt>
                <c:pt idx="5">
                  <c:v>1.0145120895591513</c:v>
                </c:pt>
                <c:pt idx="6">
                  <c:v>1.0145120895591513</c:v>
                </c:pt>
                <c:pt idx="7">
                  <c:v>1.0145120895591513</c:v>
                </c:pt>
                <c:pt idx="8">
                  <c:v>1.0145120895591513</c:v>
                </c:pt>
                <c:pt idx="9">
                  <c:v>1.0145120895591513</c:v>
                </c:pt>
                <c:pt idx="10">
                  <c:v>1.0145120895591513</c:v>
                </c:pt>
                <c:pt idx="11">
                  <c:v>1.0145120895591513</c:v>
                </c:pt>
                <c:pt idx="12">
                  <c:v>1.0145120895591513</c:v>
                </c:pt>
                <c:pt idx="13">
                  <c:v>1.0145120895591513</c:v>
                </c:pt>
                <c:pt idx="14">
                  <c:v>1.0145120895591513</c:v>
                </c:pt>
                <c:pt idx="15">
                  <c:v>1.0145120895591513</c:v>
                </c:pt>
                <c:pt idx="16">
                  <c:v>1.0145120895591513</c:v>
                </c:pt>
                <c:pt idx="17">
                  <c:v>1.0145120895591513</c:v>
                </c:pt>
                <c:pt idx="18">
                  <c:v>1.0145120895591513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7D-48CC-818D-6620BDA14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767488"/>
        <c:axId val="362769408"/>
      </c:lineChart>
      <c:catAx>
        <c:axId val="3627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2769408"/>
        <c:crosses val="autoZero"/>
        <c:auto val="1"/>
        <c:lblAlgn val="ctr"/>
        <c:lblOffset val="100"/>
        <c:noMultiLvlLbl val="1"/>
      </c:catAx>
      <c:valAx>
        <c:axId val="362769408"/>
        <c:scaling>
          <c:orientation val="minMax"/>
          <c:max val="1.1000000000000001"/>
          <c:min val="0.94000000000000006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767488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2</a:t>
            </a:r>
            <a:endParaRPr lang="nl-B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'NOx stap 2'!$H$10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'NOx stap 2'!$C$11:$C$29</c:f>
              <c:numCache>
                <c:formatCode>0</c:formatCode>
                <c:ptCount val="19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'NOx stap 2'!$H$11:$H$29</c:f>
              <c:numCache>
                <c:formatCode>0.000</c:formatCode>
                <c:ptCount val="19"/>
                <c:pt idx="0">
                  <c:v>0.94867972024564917</c:v>
                </c:pt>
                <c:pt idx="1">
                  <c:v>0.95700147217762865</c:v>
                </c:pt>
                <c:pt idx="2">
                  <c:v>0.99028847990554614</c:v>
                </c:pt>
                <c:pt idx="3">
                  <c:v>0.96532322410960802</c:v>
                </c:pt>
                <c:pt idx="4">
                  <c:v>0.95700147217762865</c:v>
                </c:pt>
                <c:pt idx="5">
                  <c:v>0.95700147217762865</c:v>
                </c:pt>
                <c:pt idx="6">
                  <c:v>0.92787534041570074</c:v>
                </c:pt>
                <c:pt idx="7">
                  <c:v>1.0402189914974225</c:v>
                </c:pt>
                <c:pt idx="8">
                  <c:v>0.92371446444971095</c:v>
                </c:pt>
                <c:pt idx="9">
                  <c:v>0.92371446444971095</c:v>
                </c:pt>
                <c:pt idx="10">
                  <c:v>0.86546220092585546</c:v>
                </c:pt>
                <c:pt idx="11">
                  <c:v>0.99444935587153582</c:v>
                </c:pt>
                <c:pt idx="12">
                  <c:v>1.0194146116674738</c:v>
                </c:pt>
                <c:pt idx="13">
                  <c:v>1.0152537357014841</c:v>
                </c:pt>
                <c:pt idx="14">
                  <c:v>0.94867972024564917</c:v>
                </c:pt>
                <c:pt idx="15">
                  <c:v>0.86546220092585546</c:v>
                </c:pt>
                <c:pt idx="16">
                  <c:v>0.90707096058575232</c:v>
                </c:pt>
                <c:pt idx="17">
                  <c:v>0.96116234814361834</c:v>
                </c:pt>
                <c:pt idx="18">
                  <c:v>0.94451884427965949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5F-4CF3-BCF1-CB808FD73C18}"/>
            </c:ext>
          </c:extLst>
        </c:ser>
        <c:ser>
          <c:idx val="1"/>
          <c:order val="1"/>
          <c:tx>
            <c:strRef>
              <c:f>'NOx stap 2'!$I$10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2'!$C$11:$C$29</c:f>
              <c:numCache>
                <c:formatCode>0</c:formatCode>
                <c:ptCount val="19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'NOx stap 2'!$I$11:$I$29</c:f>
              <c:numCache>
                <c:formatCode>0.00</c:formatCode>
                <c:ptCount val="19"/>
                <c:pt idx="0">
                  <c:v>0.95450494659803475</c:v>
                </c:pt>
                <c:pt idx="1">
                  <c:v>0.95450494659803475</c:v>
                </c:pt>
                <c:pt idx="2">
                  <c:v>0.95450494659803475</c:v>
                </c:pt>
                <c:pt idx="3">
                  <c:v>0.95450494659803475</c:v>
                </c:pt>
                <c:pt idx="4">
                  <c:v>0.95450494659803475</c:v>
                </c:pt>
                <c:pt idx="5">
                  <c:v>0.95450494659803475</c:v>
                </c:pt>
                <c:pt idx="6">
                  <c:v>0.95450494659803475</c:v>
                </c:pt>
                <c:pt idx="7">
                  <c:v>0.95450494659803475</c:v>
                </c:pt>
                <c:pt idx="8">
                  <c:v>0.95450494659803475</c:v>
                </c:pt>
                <c:pt idx="9">
                  <c:v>0.95450494659803475</c:v>
                </c:pt>
                <c:pt idx="10">
                  <c:v>0.95450494659803475</c:v>
                </c:pt>
                <c:pt idx="11">
                  <c:v>0.95450494659803475</c:v>
                </c:pt>
                <c:pt idx="12">
                  <c:v>0.95450494659803475</c:v>
                </c:pt>
                <c:pt idx="13">
                  <c:v>0.95450494659803475</c:v>
                </c:pt>
                <c:pt idx="14">
                  <c:v>0.95450494659803475</c:v>
                </c:pt>
                <c:pt idx="15">
                  <c:v>0.95450494659803475</c:v>
                </c:pt>
                <c:pt idx="16">
                  <c:v>0.95450494659803475</c:v>
                </c:pt>
                <c:pt idx="17">
                  <c:v>0.95450494659803475</c:v>
                </c:pt>
                <c:pt idx="18">
                  <c:v>0.95450494659803475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5F-4CF3-BCF1-CB808FD73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991040"/>
        <c:axId val="365992960"/>
      </c:lineChart>
      <c:catAx>
        <c:axId val="36599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5992960"/>
        <c:crosses val="autoZero"/>
        <c:auto val="1"/>
        <c:lblAlgn val="ctr"/>
        <c:lblOffset val="100"/>
        <c:noMultiLvlLbl val="0"/>
      </c:catAx>
      <c:valAx>
        <c:axId val="365992960"/>
        <c:scaling>
          <c:orientation val="minMax"/>
          <c:max val="1.1000000000000001"/>
          <c:min val="0.84000000000000008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5991040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3</a:t>
            </a:r>
            <a:endParaRPr lang="nl-B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'NOx stap 3'!$H$10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'NOx stap 3'!$C$11:$C$29</c:f>
              <c:numCache>
                <c:formatCode>0</c:formatCode>
                <c:ptCount val="19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'NOx stap 3'!$H$11:$H$29</c:f>
              <c:numCache>
                <c:formatCode>0.000</c:formatCode>
                <c:ptCount val="19"/>
                <c:pt idx="0">
                  <c:v>0.94332600807231293</c:v>
                </c:pt>
                <c:pt idx="1">
                  <c:v>0.96895986698732139</c:v>
                </c:pt>
                <c:pt idx="2">
                  <c:v>0.97921341055332478</c:v>
                </c:pt>
                <c:pt idx="3">
                  <c:v>0.97921341055332478</c:v>
                </c:pt>
                <c:pt idx="4">
                  <c:v>0.95357955163831631</c:v>
                </c:pt>
                <c:pt idx="5">
                  <c:v>1.0048472694683332</c:v>
                </c:pt>
                <c:pt idx="6">
                  <c:v>0.95870632342131801</c:v>
                </c:pt>
                <c:pt idx="7">
                  <c:v>1.0304811283833417</c:v>
                </c:pt>
                <c:pt idx="8">
                  <c:v>0.93307246450630943</c:v>
                </c:pt>
                <c:pt idx="9">
                  <c:v>0.93307246450630943</c:v>
                </c:pt>
                <c:pt idx="10">
                  <c:v>0.92794569272330774</c:v>
                </c:pt>
                <c:pt idx="11">
                  <c:v>0.98946695411932817</c:v>
                </c:pt>
                <c:pt idx="12">
                  <c:v>0.98946695411932817</c:v>
                </c:pt>
                <c:pt idx="13">
                  <c:v>1.0048472694683332</c:v>
                </c:pt>
                <c:pt idx="14">
                  <c:v>0.94332600807231293</c:v>
                </c:pt>
                <c:pt idx="15">
                  <c:v>0.92281892094030615</c:v>
                </c:pt>
                <c:pt idx="16">
                  <c:v>0.90231183380829938</c:v>
                </c:pt>
                <c:pt idx="17">
                  <c:v>0.9638330952043197</c:v>
                </c:pt>
                <c:pt idx="18">
                  <c:v>0.93307246450630943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B5-47FB-B2A6-8D39DB453DAA}"/>
            </c:ext>
          </c:extLst>
        </c:ser>
        <c:ser>
          <c:idx val="1"/>
          <c:order val="1"/>
          <c:tx>
            <c:strRef>
              <c:f>'NOx stap 3'!$I$10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3'!$C$11:$C$29</c:f>
              <c:numCache>
                <c:formatCode>0</c:formatCode>
                <c:ptCount val="19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'NOx stap 3'!$I$11:$I$29</c:f>
              <c:numCache>
                <c:formatCode>0.00</c:formatCode>
                <c:ptCount val="19"/>
                <c:pt idx="0">
                  <c:v>0.96075703213451868</c:v>
                </c:pt>
                <c:pt idx="1">
                  <c:v>0.96075703213451868</c:v>
                </c:pt>
                <c:pt idx="2">
                  <c:v>0.96075703213451868</c:v>
                </c:pt>
                <c:pt idx="3">
                  <c:v>0.96075703213451868</c:v>
                </c:pt>
                <c:pt idx="4">
                  <c:v>0.96075703213451868</c:v>
                </c:pt>
                <c:pt idx="5">
                  <c:v>0.96075703213451868</c:v>
                </c:pt>
                <c:pt idx="6">
                  <c:v>0.96075703213451868</c:v>
                </c:pt>
                <c:pt idx="7">
                  <c:v>0.96075703213451868</c:v>
                </c:pt>
                <c:pt idx="8">
                  <c:v>0.96075703213451868</c:v>
                </c:pt>
                <c:pt idx="9">
                  <c:v>0.96075703213451868</c:v>
                </c:pt>
                <c:pt idx="10">
                  <c:v>0.96075703213451868</c:v>
                </c:pt>
                <c:pt idx="11">
                  <c:v>0.96075703213451868</c:v>
                </c:pt>
                <c:pt idx="12">
                  <c:v>0.96075703213451868</c:v>
                </c:pt>
                <c:pt idx="13">
                  <c:v>0.96075703213451868</c:v>
                </c:pt>
                <c:pt idx="14">
                  <c:v>0.96075703213451868</c:v>
                </c:pt>
                <c:pt idx="15">
                  <c:v>0.96075703213451868</c:v>
                </c:pt>
                <c:pt idx="16">
                  <c:v>0.96075703213451868</c:v>
                </c:pt>
                <c:pt idx="17">
                  <c:v>0.96075703213451868</c:v>
                </c:pt>
                <c:pt idx="18">
                  <c:v>0.96075703213451868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B5-47FB-B2A6-8D39DB453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785472"/>
        <c:axId val="365787392"/>
      </c:lineChart>
      <c:catAx>
        <c:axId val="365785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5787392"/>
        <c:crosses val="autoZero"/>
        <c:auto val="1"/>
        <c:lblAlgn val="ctr"/>
        <c:lblOffset val="100"/>
        <c:noMultiLvlLbl val="0"/>
      </c:catAx>
      <c:valAx>
        <c:axId val="365787392"/>
        <c:scaling>
          <c:orientation val="minMax"/>
          <c:max val="1.1000000000000001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5785472"/>
        <c:crosses val="autoZero"/>
        <c:crossBetween val="midCat"/>
        <c:majorUnit val="2.000000000000001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5</a:t>
            </a:r>
            <a:endParaRPr lang="nl-B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'NOx stap 5'!$H$10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'NOx stap 5'!$C$11:$C$29</c:f>
              <c:numCache>
                <c:formatCode>0</c:formatCode>
                <c:ptCount val="19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'NOx stap 5'!$H$11:$H$29</c:f>
              <c:numCache>
                <c:formatCode>0.000</c:formatCode>
                <c:ptCount val="19"/>
                <c:pt idx="0">
                  <c:v>0.97334606904507315</c:v>
                </c:pt>
                <c:pt idx="1">
                  <c:v>0.95738957610990794</c:v>
                </c:pt>
                <c:pt idx="2">
                  <c:v>0.98930256198023825</c:v>
                </c:pt>
                <c:pt idx="3">
                  <c:v>0.94143308317474284</c:v>
                </c:pt>
                <c:pt idx="4">
                  <c:v>0.94941132964232533</c:v>
                </c:pt>
                <c:pt idx="5">
                  <c:v>0.86165061849891711</c:v>
                </c:pt>
                <c:pt idx="6">
                  <c:v>0.95738957610990794</c:v>
                </c:pt>
                <c:pt idx="7">
                  <c:v>1.0132373013829858</c:v>
                </c:pt>
                <c:pt idx="8">
                  <c:v>0.93345483670716023</c:v>
                </c:pt>
                <c:pt idx="9">
                  <c:v>0.92547659023957762</c:v>
                </c:pt>
                <c:pt idx="10">
                  <c:v>0.88558535790166493</c:v>
                </c:pt>
                <c:pt idx="11">
                  <c:v>0.99728080844782085</c:v>
                </c:pt>
                <c:pt idx="12">
                  <c:v>1.0451502872533163</c:v>
                </c:pt>
                <c:pt idx="13">
                  <c:v>1.0132373013829858</c:v>
                </c:pt>
                <c:pt idx="14">
                  <c:v>0.93345483670716023</c:v>
                </c:pt>
                <c:pt idx="15">
                  <c:v>0.75713558977358564</c:v>
                </c:pt>
                <c:pt idx="16">
                  <c:v>0.97334606904507315</c:v>
                </c:pt>
                <c:pt idx="17">
                  <c:v>0.93345483670716023</c:v>
                </c:pt>
                <c:pt idx="18">
                  <c:v>0.91749834377199502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2A-4917-A451-C3F66639EBDA}"/>
            </c:ext>
          </c:extLst>
        </c:ser>
        <c:ser>
          <c:idx val="1"/>
          <c:order val="1"/>
          <c:tx>
            <c:strRef>
              <c:f>'NOx stap 5'!$I$10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5'!$C$11:$C$29</c:f>
              <c:numCache>
                <c:formatCode>0</c:formatCode>
                <c:ptCount val="19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'NOx stap 5'!$I$11:$I$29</c:f>
              <c:numCache>
                <c:formatCode>0.00</c:formatCode>
                <c:ptCount val="19"/>
                <c:pt idx="0">
                  <c:v>0.95100697893584196</c:v>
                </c:pt>
                <c:pt idx="1">
                  <c:v>0.95100697893584196</c:v>
                </c:pt>
                <c:pt idx="2">
                  <c:v>0.95100697893584196</c:v>
                </c:pt>
                <c:pt idx="3">
                  <c:v>0.95100697893584196</c:v>
                </c:pt>
                <c:pt idx="4">
                  <c:v>0.95100697893584196</c:v>
                </c:pt>
                <c:pt idx="5">
                  <c:v>0.95100697893584196</c:v>
                </c:pt>
                <c:pt idx="6">
                  <c:v>0.95100697893584196</c:v>
                </c:pt>
                <c:pt idx="7">
                  <c:v>0.95100697893584196</c:v>
                </c:pt>
                <c:pt idx="8">
                  <c:v>0.95100697893584196</c:v>
                </c:pt>
                <c:pt idx="9">
                  <c:v>0.95100697893584196</c:v>
                </c:pt>
                <c:pt idx="10">
                  <c:v>0.95100697893584196</c:v>
                </c:pt>
                <c:pt idx="11">
                  <c:v>0.95100697893584196</c:v>
                </c:pt>
                <c:pt idx="12">
                  <c:v>0.95100697893584196</c:v>
                </c:pt>
                <c:pt idx="13">
                  <c:v>0.95100697893584196</c:v>
                </c:pt>
                <c:pt idx="14">
                  <c:v>0.95100697893584196</c:v>
                </c:pt>
                <c:pt idx="15">
                  <c:v>0.95100697893584196</c:v>
                </c:pt>
                <c:pt idx="16">
                  <c:v>0.95100697893584196</c:v>
                </c:pt>
                <c:pt idx="17">
                  <c:v>0.95100697893584196</c:v>
                </c:pt>
                <c:pt idx="18">
                  <c:v>0.95100697893584196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2A-4917-A451-C3F66639E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528384"/>
        <c:axId val="364530304"/>
      </c:lineChart>
      <c:catAx>
        <c:axId val="364528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4530304"/>
        <c:crosses val="autoZero"/>
        <c:auto val="1"/>
        <c:lblAlgn val="ctr"/>
        <c:lblOffset val="100"/>
        <c:noMultiLvlLbl val="0"/>
      </c:catAx>
      <c:valAx>
        <c:axId val="364530304"/>
        <c:scaling>
          <c:orientation val="minMax"/>
          <c:max val="1.1000000000000001"/>
          <c:min val="0.75000000000000011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4528384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 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'NOx stap 6'!$H$10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'NOx stap 6'!$C$11:$C$29</c:f>
              <c:numCache>
                <c:formatCode>0</c:formatCode>
                <c:ptCount val="19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'NOx stap 6'!$H$11:$H$29</c:f>
              <c:numCache>
                <c:formatCode>0.000</c:formatCode>
                <c:ptCount val="19"/>
                <c:pt idx="0">
                  <c:v>0.96773595161959902</c:v>
                </c:pt>
                <c:pt idx="1">
                  <c:v>0.97564968019592757</c:v>
                </c:pt>
                <c:pt idx="2">
                  <c:v>0.97791074550345003</c:v>
                </c:pt>
                <c:pt idx="3">
                  <c:v>0.99147713734858467</c:v>
                </c:pt>
                <c:pt idx="4">
                  <c:v>0.95869169038950941</c:v>
                </c:pt>
                <c:pt idx="5">
                  <c:v>0.95077796181318097</c:v>
                </c:pt>
                <c:pt idx="6">
                  <c:v>0.95869169038950941</c:v>
                </c:pt>
                <c:pt idx="7">
                  <c:v>1.0186099210388537</c:v>
                </c:pt>
                <c:pt idx="8">
                  <c:v>0.97225808223464394</c:v>
                </c:pt>
                <c:pt idx="9">
                  <c:v>0.9236451781229118</c:v>
                </c:pt>
                <c:pt idx="10">
                  <c:v>0.96095275569703187</c:v>
                </c:pt>
                <c:pt idx="11">
                  <c:v>0.9948687353098683</c:v>
                </c:pt>
                <c:pt idx="12">
                  <c:v>1.0061740618474804</c:v>
                </c:pt>
                <c:pt idx="13">
                  <c:v>0.9948687353098683</c:v>
                </c:pt>
                <c:pt idx="14">
                  <c:v>0.93947263527556868</c:v>
                </c:pt>
                <c:pt idx="15">
                  <c:v>0.91912304750786689</c:v>
                </c:pt>
                <c:pt idx="16">
                  <c:v>0.98582447407977858</c:v>
                </c:pt>
                <c:pt idx="17">
                  <c:v>0.94964742915941969</c:v>
                </c:pt>
                <c:pt idx="18">
                  <c:v>0.91686198220034443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36-4BE9-84D9-029815ABFC7D}"/>
            </c:ext>
          </c:extLst>
        </c:ser>
        <c:ser>
          <c:idx val="1"/>
          <c:order val="1"/>
          <c:tx>
            <c:strRef>
              <c:f>'NOx stap 6'!$I$10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6'!$C$11:$C$29</c:f>
              <c:numCache>
                <c:formatCode>0</c:formatCode>
                <c:ptCount val="19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'NOx stap 6'!$I$11:$I$29</c:f>
              <c:numCache>
                <c:formatCode>0.00</c:formatCode>
                <c:ptCount val="19"/>
                <c:pt idx="0">
                  <c:v>0.96637931243508568</c:v>
                </c:pt>
                <c:pt idx="1">
                  <c:v>0.96637931243508568</c:v>
                </c:pt>
                <c:pt idx="2">
                  <c:v>0.96637931243508568</c:v>
                </c:pt>
                <c:pt idx="3">
                  <c:v>0.96637931243508568</c:v>
                </c:pt>
                <c:pt idx="4">
                  <c:v>0.96637931243508568</c:v>
                </c:pt>
                <c:pt idx="5">
                  <c:v>0.96637931243508568</c:v>
                </c:pt>
                <c:pt idx="6">
                  <c:v>0.96637931243508568</c:v>
                </c:pt>
                <c:pt idx="7">
                  <c:v>0.96637931243508568</c:v>
                </c:pt>
                <c:pt idx="8">
                  <c:v>0.96637931243508568</c:v>
                </c:pt>
                <c:pt idx="9">
                  <c:v>0.96637931243508568</c:v>
                </c:pt>
                <c:pt idx="10">
                  <c:v>0.96637931243508568</c:v>
                </c:pt>
                <c:pt idx="11">
                  <c:v>0.96637931243508568</c:v>
                </c:pt>
                <c:pt idx="12">
                  <c:v>0.96637931243508568</c:v>
                </c:pt>
                <c:pt idx="13">
                  <c:v>0.96637931243508568</c:v>
                </c:pt>
                <c:pt idx="14">
                  <c:v>0.96637931243508568</c:v>
                </c:pt>
                <c:pt idx="15">
                  <c:v>0.96637931243508568</c:v>
                </c:pt>
                <c:pt idx="16">
                  <c:v>0.96637931243508568</c:v>
                </c:pt>
                <c:pt idx="17">
                  <c:v>0.96637931243508568</c:v>
                </c:pt>
                <c:pt idx="18">
                  <c:v>0.96637931243508568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36-4BE9-84D9-029815ABF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03712"/>
        <c:axId val="364005632"/>
      </c:lineChart>
      <c:catAx>
        <c:axId val="36400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4005632"/>
        <c:crosses val="autoZero"/>
        <c:auto val="1"/>
        <c:lblAlgn val="ctr"/>
        <c:lblOffset val="100"/>
        <c:noMultiLvlLbl val="1"/>
      </c:catAx>
      <c:valAx>
        <c:axId val="364005632"/>
        <c:scaling>
          <c:orientation val="minMax"/>
          <c:max val="1.06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4003712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9</a:t>
            </a:r>
            <a:endParaRPr lang="nl-B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'NOx stap 9'!$H$10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'NOx stap 9'!$C$11:$C$29</c:f>
              <c:numCache>
                <c:formatCode>0</c:formatCode>
                <c:ptCount val="19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'NOx stap 9'!$H$11:$H$29</c:f>
              <c:numCache>
                <c:formatCode>0.000</c:formatCode>
                <c:ptCount val="19"/>
                <c:pt idx="0">
                  <c:v>0.98022973999314744</c:v>
                </c:pt>
                <c:pt idx="1">
                  <c:v>0.94307301699701729</c:v>
                </c:pt>
                <c:pt idx="2">
                  <c:v>0.97315226894626561</c:v>
                </c:pt>
                <c:pt idx="3">
                  <c:v>0.83691095129378834</c:v>
                </c:pt>
                <c:pt idx="4">
                  <c:v>0.96784416566110421</c:v>
                </c:pt>
                <c:pt idx="5">
                  <c:v>0.86699020324303655</c:v>
                </c:pt>
                <c:pt idx="6">
                  <c:v>0.92007123609465113</c:v>
                </c:pt>
                <c:pt idx="7">
                  <c:v>0.97138290118454507</c:v>
                </c:pt>
                <c:pt idx="8">
                  <c:v>0.94130364923529697</c:v>
                </c:pt>
                <c:pt idx="9">
                  <c:v>0.91299376504776919</c:v>
                </c:pt>
                <c:pt idx="10">
                  <c:v>0.83868031905550877</c:v>
                </c:pt>
                <c:pt idx="11">
                  <c:v>0.98022973999314744</c:v>
                </c:pt>
                <c:pt idx="12">
                  <c:v>1.1394728385479911</c:v>
                </c:pt>
                <c:pt idx="13">
                  <c:v>1.02623330179788</c:v>
                </c:pt>
                <c:pt idx="14">
                  <c:v>0.84752715786411126</c:v>
                </c:pt>
                <c:pt idx="15">
                  <c:v>0.74844256320776426</c:v>
                </c:pt>
                <c:pt idx="16">
                  <c:v>0.93776491371185589</c:v>
                </c:pt>
                <c:pt idx="17">
                  <c:v>0.80683169934454013</c:v>
                </c:pt>
                <c:pt idx="18">
                  <c:v>0.87229830652819795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C4-46D5-8985-BFA262618D6C}"/>
            </c:ext>
          </c:extLst>
        </c:ser>
        <c:ser>
          <c:idx val="1"/>
          <c:order val="1"/>
          <c:tx>
            <c:strRef>
              <c:f>'NOx stap 9'!$I$10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9'!$C$11:$C$29</c:f>
              <c:numCache>
                <c:formatCode>0</c:formatCode>
                <c:ptCount val="19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'NOx stap 9'!$I$11:$I$29</c:f>
              <c:numCache>
                <c:formatCode>0.00</c:formatCode>
                <c:ptCount val="19"/>
                <c:pt idx="0">
                  <c:v>0.91900961543761872</c:v>
                </c:pt>
                <c:pt idx="1">
                  <c:v>0.91900961543761872</c:v>
                </c:pt>
                <c:pt idx="2">
                  <c:v>0.91900961543761872</c:v>
                </c:pt>
                <c:pt idx="3">
                  <c:v>0.91900961543761872</c:v>
                </c:pt>
                <c:pt idx="4">
                  <c:v>0.91900961543761872</c:v>
                </c:pt>
                <c:pt idx="5">
                  <c:v>0.91900961543761872</c:v>
                </c:pt>
                <c:pt idx="6">
                  <c:v>0.91900961543761872</c:v>
                </c:pt>
                <c:pt idx="7">
                  <c:v>0.91900961543761872</c:v>
                </c:pt>
                <c:pt idx="8">
                  <c:v>0.91900961543761872</c:v>
                </c:pt>
                <c:pt idx="9">
                  <c:v>0.91900961543761872</c:v>
                </c:pt>
                <c:pt idx="10">
                  <c:v>0.91900961543761872</c:v>
                </c:pt>
                <c:pt idx="11">
                  <c:v>0.91900961543761872</c:v>
                </c:pt>
                <c:pt idx="12">
                  <c:v>0.91900961543761872</c:v>
                </c:pt>
                <c:pt idx="13">
                  <c:v>0.91900961543761872</c:v>
                </c:pt>
                <c:pt idx="14">
                  <c:v>0.91900961543761872</c:v>
                </c:pt>
                <c:pt idx="15">
                  <c:v>0.91900961543761872</c:v>
                </c:pt>
                <c:pt idx="16">
                  <c:v>0.91900961543761872</c:v>
                </c:pt>
                <c:pt idx="17">
                  <c:v>0.91900961543761872</c:v>
                </c:pt>
                <c:pt idx="18">
                  <c:v>0.91900961543761872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C4-46D5-8985-BFA262618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903232"/>
        <c:axId val="365917696"/>
      </c:lineChart>
      <c:catAx>
        <c:axId val="365903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5917696"/>
        <c:crosses val="autoZero"/>
        <c:auto val="1"/>
        <c:lblAlgn val="ctr"/>
        <c:lblOffset val="100"/>
        <c:noMultiLvlLbl val="1"/>
      </c:catAx>
      <c:valAx>
        <c:axId val="365917696"/>
        <c:scaling>
          <c:orientation val="minMax"/>
          <c:max val="1.1500000000000001"/>
          <c:min val="0.70000000000000007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5903232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'O2 stap 1'!$H$10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'O2 stap 1'!$C$11:$C$30</c:f>
              <c:numCache>
                <c:formatCode>0</c:formatCode>
                <c:ptCount val="20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659</c:v>
                </c:pt>
                <c:pt idx="15">
                  <c:v>689</c:v>
                </c:pt>
                <c:pt idx="16">
                  <c:v>717</c:v>
                </c:pt>
                <c:pt idx="17">
                  <c:v>744</c:v>
                </c:pt>
                <c:pt idx="18">
                  <c:v>904</c:v>
                </c:pt>
                <c:pt idx="19">
                  <c:v>928</c:v>
                </c:pt>
              </c:numCache>
            </c:numRef>
          </c:cat>
          <c:val>
            <c:numRef>
              <c:f>'O2 stap 1'!$H$11:$H$30</c:f>
              <c:numCache>
                <c:formatCode>0.000</c:formatCode>
                <c:ptCount val="20"/>
                <c:pt idx="0">
                  <c:v>1.0016117270004319</c:v>
                </c:pt>
                <c:pt idx="1">
                  <c:v>0.99991172700043185</c:v>
                </c:pt>
                <c:pt idx="2">
                  <c:v>1.0002117270004318</c:v>
                </c:pt>
                <c:pt idx="3">
                  <c:v>1.0006117270004318</c:v>
                </c:pt>
                <c:pt idx="4">
                  <c:v>1.0000117270004318</c:v>
                </c:pt>
                <c:pt idx="5">
                  <c:v>0.99991172700043185</c:v>
                </c:pt>
                <c:pt idx="6">
                  <c:v>0.99871172700043176</c:v>
                </c:pt>
                <c:pt idx="7">
                  <c:v>1.0000117270004318</c:v>
                </c:pt>
                <c:pt idx="8">
                  <c:v>0.99971172700043187</c:v>
                </c:pt>
                <c:pt idx="9">
                  <c:v>0.99971172700043187</c:v>
                </c:pt>
                <c:pt idx="10">
                  <c:v>0.99991172700043185</c:v>
                </c:pt>
                <c:pt idx="11">
                  <c:v>0.99971172700043187</c:v>
                </c:pt>
                <c:pt idx="12">
                  <c:v>1.0011117270004317</c:v>
                </c:pt>
                <c:pt idx="13">
                  <c:v>0.99901172700043173</c:v>
                </c:pt>
                <c:pt idx="14">
                  <c:v>0.99971172700043187</c:v>
                </c:pt>
                <c:pt idx="15">
                  <c:v>1.0002117270004318</c:v>
                </c:pt>
                <c:pt idx="16">
                  <c:v>0.99891172700043174</c:v>
                </c:pt>
                <c:pt idx="17">
                  <c:v>1.0002117270004318</c:v>
                </c:pt>
                <c:pt idx="18">
                  <c:v>1.0000117270004318</c:v>
                </c:pt>
                <c:pt idx="19">
                  <c:v>0.99771172700043176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2C-4534-AC63-A42BFB6E877E}"/>
            </c:ext>
          </c:extLst>
        </c:ser>
        <c:ser>
          <c:idx val="1"/>
          <c:order val="1"/>
          <c:tx>
            <c:strRef>
              <c:f>'O2 stap 1'!$I$10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1'!$C$11:$C$30</c:f>
              <c:numCache>
                <c:formatCode>0</c:formatCode>
                <c:ptCount val="20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659</c:v>
                </c:pt>
                <c:pt idx="15">
                  <c:v>689</c:v>
                </c:pt>
                <c:pt idx="16">
                  <c:v>717</c:v>
                </c:pt>
                <c:pt idx="17">
                  <c:v>744</c:v>
                </c:pt>
                <c:pt idx="18">
                  <c:v>904</c:v>
                </c:pt>
                <c:pt idx="19">
                  <c:v>928</c:v>
                </c:pt>
              </c:numCache>
            </c:numRef>
          </c:cat>
          <c:val>
            <c:numRef>
              <c:f>'O2 stap 1'!$I$11:$I$30</c:f>
              <c:numCache>
                <c:formatCode>0.00</c:formatCode>
                <c:ptCount val="20"/>
                <c:pt idx="0">
                  <c:v>0.99986172700578024</c:v>
                </c:pt>
                <c:pt idx="1">
                  <c:v>0.99986172700578024</c:v>
                </c:pt>
                <c:pt idx="2">
                  <c:v>0.99986172700578024</c:v>
                </c:pt>
                <c:pt idx="3">
                  <c:v>0.99986172700578024</c:v>
                </c:pt>
                <c:pt idx="4">
                  <c:v>0.99986172700578024</c:v>
                </c:pt>
                <c:pt idx="5">
                  <c:v>0.99986172700578024</c:v>
                </c:pt>
                <c:pt idx="6">
                  <c:v>0.99986172700578024</c:v>
                </c:pt>
                <c:pt idx="7">
                  <c:v>0.99986172700578024</c:v>
                </c:pt>
                <c:pt idx="8">
                  <c:v>0.99986172700578024</c:v>
                </c:pt>
                <c:pt idx="9">
                  <c:v>0.99986172700578024</c:v>
                </c:pt>
                <c:pt idx="10">
                  <c:v>0.99986172700578024</c:v>
                </c:pt>
                <c:pt idx="11">
                  <c:v>0.99986172700578024</c:v>
                </c:pt>
                <c:pt idx="12">
                  <c:v>0.99986172700578024</c:v>
                </c:pt>
                <c:pt idx="13">
                  <c:v>0.99986172700578024</c:v>
                </c:pt>
                <c:pt idx="14">
                  <c:v>0.99986172700578024</c:v>
                </c:pt>
                <c:pt idx="15">
                  <c:v>0.99986172700578024</c:v>
                </c:pt>
                <c:pt idx="16">
                  <c:v>0.99986172700578024</c:v>
                </c:pt>
                <c:pt idx="17">
                  <c:v>0.99986172700578024</c:v>
                </c:pt>
                <c:pt idx="18">
                  <c:v>0.99986172700578024</c:v>
                </c:pt>
                <c:pt idx="19">
                  <c:v>0.99986172700578024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C-4534-AC63-A42BFB6E8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493440"/>
        <c:axId val="364544768"/>
      </c:lineChart>
      <c:catAx>
        <c:axId val="36449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4544768"/>
        <c:crosses val="autoZero"/>
        <c:auto val="1"/>
        <c:lblAlgn val="ctr"/>
        <c:lblOffset val="100"/>
        <c:noMultiLvlLbl val="1"/>
      </c:catAx>
      <c:valAx>
        <c:axId val="364544768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364493440"/>
        <c:crosses val="autoZero"/>
        <c:crossBetween val="midCat"/>
        <c:majorUnit val="1.0000000000000002E-3"/>
        <c:minorUnit val="1.0000000000000003E-4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'O2 stap 2'!$H$10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'O2 stap 2'!$C$11:$C$30</c:f>
              <c:numCache>
                <c:formatCode>0</c:formatCode>
                <c:ptCount val="20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659</c:v>
                </c:pt>
                <c:pt idx="15">
                  <c:v>689</c:v>
                </c:pt>
                <c:pt idx="16">
                  <c:v>717</c:v>
                </c:pt>
                <c:pt idx="17">
                  <c:v>744</c:v>
                </c:pt>
                <c:pt idx="18">
                  <c:v>904</c:v>
                </c:pt>
                <c:pt idx="19">
                  <c:v>928</c:v>
                </c:pt>
              </c:numCache>
            </c:numRef>
          </c:cat>
          <c:val>
            <c:numRef>
              <c:f>'O2 stap 2'!$H$11:$H$30</c:f>
              <c:numCache>
                <c:formatCode>0.000</c:formatCode>
                <c:ptCount val="20"/>
                <c:pt idx="0">
                  <c:v>1.0016856165183681</c:v>
                </c:pt>
                <c:pt idx="1">
                  <c:v>0.99998561651836793</c:v>
                </c:pt>
                <c:pt idx="2">
                  <c:v>0.99998561651836793</c:v>
                </c:pt>
                <c:pt idx="3">
                  <c:v>1.000485616518368</c:v>
                </c:pt>
                <c:pt idx="4">
                  <c:v>1.000185616518368</c:v>
                </c:pt>
                <c:pt idx="5">
                  <c:v>1.000185616518368</c:v>
                </c:pt>
                <c:pt idx="6">
                  <c:v>0.99898561651836804</c:v>
                </c:pt>
                <c:pt idx="7">
                  <c:v>0.99988561651836794</c:v>
                </c:pt>
                <c:pt idx="8">
                  <c:v>0.99978561651836795</c:v>
                </c:pt>
                <c:pt idx="9">
                  <c:v>0.99968561651836796</c:v>
                </c:pt>
                <c:pt idx="10">
                  <c:v>1.000185616518368</c:v>
                </c:pt>
                <c:pt idx="11">
                  <c:v>1.000185616518368</c:v>
                </c:pt>
                <c:pt idx="12">
                  <c:v>1.0012856165183679</c:v>
                </c:pt>
                <c:pt idx="13">
                  <c:v>0.99908561651836791</c:v>
                </c:pt>
                <c:pt idx="14">
                  <c:v>0.99948561651836798</c:v>
                </c:pt>
                <c:pt idx="15">
                  <c:v>1.000385616518368</c:v>
                </c:pt>
                <c:pt idx="16">
                  <c:v>0.99878561651836795</c:v>
                </c:pt>
                <c:pt idx="17">
                  <c:v>1.000185616518368</c:v>
                </c:pt>
                <c:pt idx="18">
                  <c:v>0.99988561651836794</c:v>
                </c:pt>
                <c:pt idx="19">
                  <c:v>0.99778561651836795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80-4359-8A43-0E0B2F0F6C0B}"/>
            </c:ext>
          </c:extLst>
        </c:ser>
        <c:ser>
          <c:idx val="1"/>
          <c:order val="1"/>
          <c:tx>
            <c:strRef>
              <c:f>'O2 stap 2'!$I$10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2'!$C$11:$C$30</c:f>
              <c:numCache>
                <c:formatCode>0</c:formatCode>
                <c:ptCount val="20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659</c:v>
                </c:pt>
                <c:pt idx="15">
                  <c:v>689</c:v>
                </c:pt>
                <c:pt idx="16">
                  <c:v>717</c:v>
                </c:pt>
                <c:pt idx="17">
                  <c:v>744</c:v>
                </c:pt>
                <c:pt idx="18">
                  <c:v>904</c:v>
                </c:pt>
                <c:pt idx="19">
                  <c:v>928</c:v>
                </c:pt>
              </c:numCache>
            </c:numRef>
          </c:cat>
          <c:val>
            <c:numRef>
              <c:f>'O2 stap 2'!$I$11:$I$30</c:f>
              <c:numCache>
                <c:formatCode>0.00</c:formatCode>
                <c:ptCount val="20"/>
                <c:pt idx="0">
                  <c:v>0.99991061652102597</c:v>
                </c:pt>
                <c:pt idx="1">
                  <c:v>0.99991061652102597</c:v>
                </c:pt>
                <c:pt idx="2">
                  <c:v>0.99991061652102597</c:v>
                </c:pt>
                <c:pt idx="3">
                  <c:v>0.99991061652102597</c:v>
                </c:pt>
                <c:pt idx="4">
                  <c:v>0.99991061652102597</c:v>
                </c:pt>
                <c:pt idx="5">
                  <c:v>0.99991061652102597</c:v>
                </c:pt>
                <c:pt idx="6">
                  <c:v>0.99991061652102597</c:v>
                </c:pt>
                <c:pt idx="7">
                  <c:v>0.99991061652102597</c:v>
                </c:pt>
                <c:pt idx="8">
                  <c:v>0.99991061652102597</c:v>
                </c:pt>
                <c:pt idx="9">
                  <c:v>0.99991061652102597</c:v>
                </c:pt>
                <c:pt idx="10">
                  <c:v>0.99991061652102597</c:v>
                </c:pt>
                <c:pt idx="11">
                  <c:v>0.99991061652102597</c:v>
                </c:pt>
                <c:pt idx="12">
                  <c:v>0.99991061652102597</c:v>
                </c:pt>
                <c:pt idx="13">
                  <c:v>0.99991061652102597</c:v>
                </c:pt>
                <c:pt idx="14">
                  <c:v>0.99991061652102597</c:v>
                </c:pt>
                <c:pt idx="15">
                  <c:v>0.99991061652102597</c:v>
                </c:pt>
                <c:pt idx="16">
                  <c:v>0.99991061652102597</c:v>
                </c:pt>
                <c:pt idx="17">
                  <c:v>0.99991061652102597</c:v>
                </c:pt>
                <c:pt idx="18">
                  <c:v>0.99991061652102597</c:v>
                </c:pt>
                <c:pt idx="19">
                  <c:v>0.99991061652102597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80-4359-8A43-0E0B2F0F6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331584"/>
        <c:axId val="367354240"/>
      </c:lineChart>
      <c:catAx>
        <c:axId val="36733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7354240"/>
        <c:crosses val="autoZero"/>
        <c:auto val="1"/>
        <c:lblAlgn val="ctr"/>
        <c:lblOffset val="100"/>
        <c:noMultiLvlLbl val="0"/>
      </c:catAx>
      <c:valAx>
        <c:axId val="367354240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367331584"/>
        <c:crosses val="autoZero"/>
        <c:crossBetween val="midCat"/>
        <c:majorUnit val="1.0000000000000002E-3"/>
        <c:minorUnit val="1.0000000000000003E-4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3</a:t>
            </a:r>
          </a:p>
        </c:rich>
      </c:tx>
      <c:layout>
        <c:manualLayout>
          <c:xMode val="edge"/>
          <c:yMode val="edge"/>
          <c:x val="0.43078655388914328"/>
          <c:y val="1.787709287501659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'O2 stap 3'!$H$10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'O2 stap 3'!$C$11:$C$30</c:f>
              <c:numCache>
                <c:formatCode>0</c:formatCode>
                <c:ptCount val="20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659</c:v>
                </c:pt>
                <c:pt idx="15">
                  <c:v>689</c:v>
                </c:pt>
                <c:pt idx="16">
                  <c:v>717</c:v>
                </c:pt>
                <c:pt idx="17">
                  <c:v>744</c:v>
                </c:pt>
                <c:pt idx="18">
                  <c:v>904</c:v>
                </c:pt>
                <c:pt idx="19">
                  <c:v>928</c:v>
                </c:pt>
              </c:numCache>
            </c:numRef>
          </c:cat>
          <c:val>
            <c:numRef>
              <c:f>'O2 stap 3'!$H$11:$H$30</c:f>
              <c:numCache>
                <c:formatCode>0.000</c:formatCode>
                <c:ptCount val="20"/>
                <c:pt idx="0">
                  <c:v>1.0007814808113715</c:v>
                </c:pt>
                <c:pt idx="1">
                  <c:v>1.0003814808113713</c:v>
                </c:pt>
                <c:pt idx="2">
                  <c:v>0.9998814808113714</c:v>
                </c:pt>
                <c:pt idx="3">
                  <c:v>1.0003814808113713</c:v>
                </c:pt>
                <c:pt idx="4">
                  <c:v>0.9999814808113715</c:v>
                </c:pt>
                <c:pt idx="5">
                  <c:v>1.0002814808113714</c:v>
                </c:pt>
                <c:pt idx="6">
                  <c:v>0.99938148081137146</c:v>
                </c:pt>
                <c:pt idx="7">
                  <c:v>0.9998814808113714</c:v>
                </c:pt>
                <c:pt idx="8">
                  <c:v>0.9999814808113715</c:v>
                </c:pt>
                <c:pt idx="9">
                  <c:v>0.9998814808113714</c:v>
                </c:pt>
                <c:pt idx="10">
                  <c:v>0.9998814808113714</c:v>
                </c:pt>
                <c:pt idx="11">
                  <c:v>0.9999814808113715</c:v>
                </c:pt>
                <c:pt idx="12">
                  <c:v>0.9997814808113713</c:v>
                </c:pt>
                <c:pt idx="13">
                  <c:v>0.99968148081137143</c:v>
                </c:pt>
                <c:pt idx="14">
                  <c:v>0.99958148081137144</c:v>
                </c:pt>
                <c:pt idx="15">
                  <c:v>1.0005814808113715</c:v>
                </c:pt>
                <c:pt idx="16">
                  <c:v>0.99918148081137148</c:v>
                </c:pt>
                <c:pt idx="17">
                  <c:v>1.0001814808113714</c:v>
                </c:pt>
                <c:pt idx="18">
                  <c:v>0.9998814808113714</c:v>
                </c:pt>
                <c:pt idx="19">
                  <c:v>0.99738148081137146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B7-453C-A07C-EBA1CC04BCC8}"/>
            </c:ext>
          </c:extLst>
        </c:ser>
        <c:ser>
          <c:idx val="1"/>
          <c:order val="1"/>
          <c:tx>
            <c:strRef>
              <c:f>'O2 stap 3'!$I$10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3'!$C$11:$C$30</c:f>
              <c:numCache>
                <c:formatCode>0</c:formatCode>
                <c:ptCount val="20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659</c:v>
                </c:pt>
                <c:pt idx="15">
                  <c:v>689</c:v>
                </c:pt>
                <c:pt idx="16">
                  <c:v>717</c:v>
                </c:pt>
                <c:pt idx="17">
                  <c:v>744</c:v>
                </c:pt>
                <c:pt idx="18">
                  <c:v>904</c:v>
                </c:pt>
                <c:pt idx="19">
                  <c:v>928</c:v>
                </c:pt>
              </c:numCache>
            </c:numRef>
          </c:cat>
          <c:val>
            <c:numRef>
              <c:f>'O2 stap 3'!$I$11:$I$30</c:f>
              <c:numCache>
                <c:formatCode>0.00</c:formatCode>
                <c:ptCount val="20"/>
                <c:pt idx="0">
                  <c:v>0.9999370786249635</c:v>
                </c:pt>
                <c:pt idx="1">
                  <c:v>0.9999370786249635</c:v>
                </c:pt>
                <c:pt idx="2">
                  <c:v>0.9999370786249635</c:v>
                </c:pt>
                <c:pt idx="3">
                  <c:v>0.9999370786249635</c:v>
                </c:pt>
                <c:pt idx="4">
                  <c:v>0.9999370786249635</c:v>
                </c:pt>
                <c:pt idx="5">
                  <c:v>0.9999370786249635</c:v>
                </c:pt>
                <c:pt idx="6">
                  <c:v>0.9999370786249635</c:v>
                </c:pt>
                <c:pt idx="7">
                  <c:v>0.9999370786249635</c:v>
                </c:pt>
                <c:pt idx="8">
                  <c:v>0.9999370786249635</c:v>
                </c:pt>
                <c:pt idx="9">
                  <c:v>0.9999370786249635</c:v>
                </c:pt>
                <c:pt idx="10">
                  <c:v>0.9999370786249635</c:v>
                </c:pt>
                <c:pt idx="11">
                  <c:v>0.9999370786249635</c:v>
                </c:pt>
                <c:pt idx="12">
                  <c:v>0.9999370786249635</c:v>
                </c:pt>
                <c:pt idx="13">
                  <c:v>0.9999370786249635</c:v>
                </c:pt>
                <c:pt idx="14">
                  <c:v>0.9999370786249635</c:v>
                </c:pt>
                <c:pt idx="15">
                  <c:v>0.9999370786249635</c:v>
                </c:pt>
                <c:pt idx="16">
                  <c:v>0.9999370786249635</c:v>
                </c:pt>
                <c:pt idx="17">
                  <c:v>0.9999370786249635</c:v>
                </c:pt>
                <c:pt idx="18">
                  <c:v>0.9999370786249635</c:v>
                </c:pt>
                <c:pt idx="19">
                  <c:v>0.9999370786249635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B7-453C-A07C-EBA1CC04B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211840"/>
        <c:axId val="368222208"/>
      </c:lineChart>
      <c:catAx>
        <c:axId val="368211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8222208"/>
        <c:crosses val="autoZero"/>
        <c:auto val="1"/>
        <c:lblAlgn val="ctr"/>
        <c:lblOffset val="100"/>
        <c:noMultiLvlLbl val="0"/>
      </c:catAx>
      <c:valAx>
        <c:axId val="368222208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368211840"/>
        <c:crosses val="autoZero"/>
        <c:crossBetween val="midCat"/>
        <c:majorUnit val="1.0000000000000002E-3"/>
        <c:minorUnit val="1.0000000000000003E-4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5</a:t>
            </a:r>
          </a:p>
        </c:rich>
      </c:tx>
      <c:layout>
        <c:manualLayout>
          <c:xMode val="edge"/>
          <c:yMode val="edge"/>
          <c:x val="0.43078655388914328"/>
          <c:y val="1.787709287501659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'O2 stap 5'!$H$10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'O2 stap 5'!$C$11:$C$30</c:f>
              <c:numCache>
                <c:formatCode>0</c:formatCode>
                <c:ptCount val="20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659</c:v>
                </c:pt>
                <c:pt idx="15">
                  <c:v>689</c:v>
                </c:pt>
                <c:pt idx="16">
                  <c:v>717</c:v>
                </c:pt>
                <c:pt idx="17">
                  <c:v>744</c:v>
                </c:pt>
                <c:pt idx="18">
                  <c:v>904</c:v>
                </c:pt>
                <c:pt idx="19">
                  <c:v>928</c:v>
                </c:pt>
              </c:numCache>
            </c:numRef>
          </c:cat>
          <c:val>
            <c:numRef>
              <c:f>'O2 stap 5'!$H$11:$H$30</c:f>
              <c:numCache>
                <c:formatCode>0.000</c:formatCode>
                <c:ptCount val="20"/>
                <c:pt idx="0">
                  <c:v>1.0000026972728429</c:v>
                </c:pt>
                <c:pt idx="1">
                  <c:v>1.0001026972728428</c:v>
                </c:pt>
                <c:pt idx="2">
                  <c:v>0.9996026972728429</c:v>
                </c:pt>
                <c:pt idx="3">
                  <c:v>0.99990269727284276</c:v>
                </c:pt>
                <c:pt idx="4">
                  <c:v>1.0000026972728429</c:v>
                </c:pt>
                <c:pt idx="5">
                  <c:v>1.0001026972728428</c:v>
                </c:pt>
                <c:pt idx="6">
                  <c:v>0.9994026972728427</c:v>
                </c:pt>
                <c:pt idx="7">
                  <c:v>0.9995026972728428</c:v>
                </c:pt>
                <c:pt idx="8">
                  <c:v>0.99970269727284278</c:v>
                </c:pt>
                <c:pt idx="9">
                  <c:v>0.99980269727284277</c:v>
                </c:pt>
                <c:pt idx="10">
                  <c:v>0.9996026972728429</c:v>
                </c:pt>
                <c:pt idx="11">
                  <c:v>0.99990269727284276</c:v>
                </c:pt>
                <c:pt idx="12">
                  <c:v>1.0001026972728428</c:v>
                </c:pt>
                <c:pt idx="13">
                  <c:v>0.99990269727284276</c:v>
                </c:pt>
                <c:pt idx="14">
                  <c:v>0.9994026972728427</c:v>
                </c:pt>
                <c:pt idx="15">
                  <c:v>1.0003026972728428</c:v>
                </c:pt>
                <c:pt idx="16">
                  <c:v>0.99970269727284278</c:v>
                </c:pt>
                <c:pt idx="17">
                  <c:v>1.0000026972728429</c:v>
                </c:pt>
                <c:pt idx="18">
                  <c:v>0.9995026972728428</c:v>
                </c:pt>
                <c:pt idx="19">
                  <c:v>0.99730269727284282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66-4D7B-943A-36EA946C8AB6}"/>
            </c:ext>
          </c:extLst>
        </c:ser>
        <c:ser>
          <c:idx val="1"/>
          <c:order val="1"/>
          <c:tx>
            <c:strRef>
              <c:f>'O2 stap 5'!$I$10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5'!$C$11:$C$30</c:f>
              <c:numCache>
                <c:formatCode>0</c:formatCode>
                <c:ptCount val="20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659</c:v>
                </c:pt>
                <c:pt idx="15">
                  <c:v>689</c:v>
                </c:pt>
                <c:pt idx="16">
                  <c:v>717</c:v>
                </c:pt>
                <c:pt idx="17">
                  <c:v>744</c:v>
                </c:pt>
                <c:pt idx="18">
                  <c:v>904</c:v>
                </c:pt>
                <c:pt idx="19">
                  <c:v>928</c:v>
                </c:pt>
              </c:numCache>
            </c:numRef>
          </c:cat>
          <c:val>
            <c:numRef>
              <c:f>'O2 stap 5'!$I$11:$I$30</c:f>
              <c:numCache>
                <c:formatCode>0.00</c:formatCode>
                <c:ptCount val="20"/>
                <c:pt idx="0">
                  <c:v>0.99979158624221776</c:v>
                </c:pt>
                <c:pt idx="1">
                  <c:v>0.99979158624221776</c:v>
                </c:pt>
                <c:pt idx="2">
                  <c:v>0.99979158624221776</c:v>
                </c:pt>
                <c:pt idx="3">
                  <c:v>0.99979158624221776</c:v>
                </c:pt>
                <c:pt idx="4">
                  <c:v>0.99979158624221776</c:v>
                </c:pt>
                <c:pt idx="5">
                  <c:v>0.99979158624221776</c:v>
                </c:pt>
                <c:pt idx="6">
                  <c:v>0.99979158624221776</c:v>
                </c:pt>
                <c:pt idx="7">
                  <c:v>0.99979158624221776</c:v>
                </c:pt>
                <c:pt idx="8">
                  <c:v>0.99979158624221776</c:v>
                </c:pt>
                <c:pt idx="9">
                  <c:v>0.99979158624221776</c:v>
                </c:pt>
                <c:pt idx="10">
                  <c:v>0.99979158624221776</c:v>
                </c:pt>
                <c:pt idx="11">
                  <c:v>0.99979158624221776</c:v>
                </c:pt>
                <c:pt idx="12">
                  <c:v>0.99979158624221776</c:v>
                </c:pt>
                <c:pt idx="13">
                  <c:v>0.99979158624221776</c:v>
                </c:pt>
                <c:pt idx="14">
                  <c:v>0.99979158624221776</c:v>
                </c:pt>
                <c:pt idx="15">
                  <c:v>0.99979158624221776</c:v>
                </c:pt>
                <c:pt idx="16">
                  <c:v>0.99979158624221776</c:v>
                </c:pt>
                <c:pt idx="17">
                  <c:v>0.99979158624221776</c:v>
                </c:pt>
                <c:pt idx="18">
                  <c:v>0.99979158624221776</c:v>
                </c:pt>
                <c:pt idx="19">
                  <c:v>0.99979158624221776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66-4D7B-943A-36EA946C8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264704"/>
        <c:axId val="368266624"/>
      </c:lineChart>
      <c:catAx>
        <c:axId val="36826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8266624"/>
        <c:crosses val="autoZero"/>
        <c:auto val="1"/>
        <c:lblAlgn val="ctr"/>
        <c:lblOffset val="100"/>
        <c:noMultiLvlLbl val="0"/>
      </c:catAx>
      <c:valAx>
        <c:axId val="368266624"/>
        <c:scaling>
          <c:orientation val="minMax"/>
          <c:max val="1.0029999999999999"/>
          <c:min val="0.996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368264704"/>
        <c:crosses val="autoZero"/>
        <c:crossBetween val="midCat"/>
        <c:majorUnit val="1.0000000000000002E-3"/>
        <c:minorUnit val="1.0000000000000003E-4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'O2 stap 7'!$H$10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'O2 stap 7'!$C$11:$C$30</c:f>
              <c:numCache>
                <c:formatCode>0</c:formatCode>
                <c:ptCount val="20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659</c:v>
                </c:pt>
                <c:pt idx="15">
                  <c:v>689</c:v>
                </c:pt>
                <c:pt idx="16">
                  <c:v>717</c:v>
                </c:pt>
                <c:pt idx="17">
                  <c:v>744</c:v>
                </c:pt>
                <c:pt idx="18">
                  <c:v>904</c:v>
                </c:pt>
                <c:pt idx="19">
                  <c:v>928</c:v>
                </c:pt>
              </c:numCache>
            </c:numRef>
          </c:cat>
          <c:val>
            <c:numRef>
              <c:f>'O2 stap 7'!$H$11:$H$30</c:f>
              <c:numCache>
                <c:formatCode>0.000</c:formatCode>
                <c:ptCount val="20"/>
                <c:pt idx="0">
                  <c:v>1.0015097614829915</c:v>
                </c:pt>
                <c:pt idx="1">
                  <c:v>0.9998097614829915</c:v>
                </c:pt>
                <c:pt idx="2">
                  <c:v>1.0009097614829914</c:v>
                </c:pt>
                <c:pt idx="3">
                  <c:v>1.0013097614829916</c:v>
                </c:pt>
                <c:pt idx="4">
                  <c:v>1.0001097614829915</c:v>
                </c:pt>
                <c:pt idx="5">
                  <c:v>1.0001097614829915</c:v>
                </c:pt>
                <c:pt idx="6">
                  <c:v>0.9997097614829914</c:v>
                </c:pt>
                <c:pt idx="7">
                  <c:v>1.0004097614829914</c:v>
                </c:pt>
                <c:pt idx="8">
                  <c:v>1.0004097614829914</c:v>
                </c:pt>
                <c:pt idx="9">
                  <c:v>0.99990976148299149</c:v>
                </c:pt>
                <c:pt idx="10">
                  <c:v>1.0000097614829915</c:v>
                </c:pt>
                <c:pt idx="11">
                  <c:v>1.0009097614829914</c:v>
                </c:pt>
                <c:pt idx="12">
                  <c:v>1.0007097614829916</c:v>
                </c:pt>
                <c:pt idx="13">
                  <c:v>0.99940976148299143</c:v>
                </c:pt>
                <c:pt idx="14">
                  <c:v>0.99990976148299149</c:v>
                </c:pt>
                <c:pt idx="15">
                  <c:v>0.99960976148299152</c:v>
                </c:pt>
                <c:pt idx="16">
                  <c:v>0.99930976148299155</c:v>
                </c:pt>
                <c:pt idx="17">
                  <c:v>1.0004097614829914</c:v>
                </c:pt>
                <c:pt idx="18">
                  <c:v>1.0004097614829914</c:v>
                </c:pt>
                <c:pt idx="19">
                  <c:v>0.99700976148299147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EC-40CF-AE34-8C96D9D570AF}"/>
            </c:ext>
          </c:extLst>
        </c:ser>
        <c:ser>
          <c:idx val="1"/>
          <c:order val="1"/>
          <c:tx>
            <c:strRef>
              <c:f>'O2 stap 7'!$I$10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7'!$C$11:$C$30</c:f>
              <c:numCache>
                <c:formatCode>0</c:formatCode>
                <c:ptCount val="20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659</c:v>
                </c:pt>
                <c:pt idx="15">
                  <c:v>689</c:v>
                </c:pt>
                <c:pt idx="16">
                  <c:v>717</c:v>
                </c:pt>
                <c:pt idx="17">
                  <c:v>744</c:v>
                </c:pt>
                <c:pt idx="18">
                  <c:v>904</c:v>
                </c:pt>
                <c:pt idx="19">
                  <c:v>928</c:v>
                </c:pt>
              </c:numCache>
            </c:numRef>
          </c:cat>
          <c:val>
            <c:numRef>
              <c:f>'O2 stap 7'!$I$11:$I$30</c:f>
              <c:numCache>
                <c:formatCode>0.00</c:formatCode>
                <c:ptCount val="20"/>
                <c:pt idx="0">
                  <c:v>1.0001819781452417</c:v>
                </c:pt>
                <c:pt idx="1">
                  <c:v>1.0001819781452417</c:v>
                </c:pt>
                <c:pt idx="2">
                  <c:v>1.0001819781452417</c:v>
                </c:pt>
                <c:pt idx="3">
                  <c:v>1.0001819781452417</c:v>
                </c:pt>
                <c:pt idx="4">
                  <c:v>1.0001819781452417</c:v>
                </c:pt>
                <c:pt idx="5">
                  <c:v>1.0001819781452417</c:v>
                </c:pt>
                <c:pt idx="6">
                  <c:v>1.0001819781452417</c:v>
                </c:pt>
                <c:pt idx="7">
                  <c:v>1.0001819781452417</c:v>
                </c:pt>
                <c:pt idx="8">
                  <c:v>1.0001819781452417</c:v>
                </c:pt>
                <c:pt idx="9">
                  <c:v>1.0001819781452417</c:v>
                </c:pt>
                <c:pt idx="10">
                  <c:v>1.0001819781452417</c:v>
                </c:pt>
                <c:pt idx="11">
                  <c:v>1.0001819781452417</c:v>
                </c:pt>
                <c:pt idx="12">
                  <c:v>1.0001819781452417</c:v>
                </c:pt>
                <c:pt idx="13">
                  <c:v>1.0001819781452417</c:v>
                </c:pt>
                <c:pt idx="14">
                  <c:v>1.0001819781452417</c:v>
                </c:pt>
                <c:pt idx="15">
                  <c:v>1.0001819781452417</c:v>
                </c:pt>
                <c:pt idx="16">
                  <c:v>1.0001819781452417</c:v>
                </c:pt>
                <c:pt idx="17">
                  <c:v>1.0001819781452417</c:v>
                </c:pt>
                <c:pt idx="18">
                  <c:v>1.0001819781452417</c:v>
                </c:pt>
                <c:pt idx="19">
                  <c:v>1.0001819781452417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EC-40CF-AE34-8C96D9D57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566464"/>
        <c:axId val="369568384"/>
      </c:lineChart>
      <c:catAx>
        <c:axId val="36956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9568384"/>
        <c:crosses val="autoZero"/>
        <c:auto val="1"/>
        <c:lblAlgn val="ctr"/>
        <c:lblOffset val="100"/>
        <c:noMultiLvlLbl val="0"/>
      </c:catAx>
      <c:valAx>
        <c:axId val="369568384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369566464"/>
        <c:crosses val="autoZero"/>
        <c:crossBetween val="midCat"/>
        <c:majorUnit val="1.0000000000000002E-3"/>
        <c:minorUnit val="1.0000000000000003E-4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CO stap 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 stap 3'!$H$10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'CO stap 3'!$C$11:$C$29</c:f>
              <c:numCache>
                <c:formatCode>0</c:formatCode>
                <c:ptCount val="19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'CO stap 3'!$H$11:$H$29</c:f>
              <c:numCache>
                <c:formatCode>0.000</c:formatCode>
                <c:ptCount val="19"/>
                <c:pt idx="0">
                  <c:v>1.0090209575179159</c:v>
                </c:pt>
                <c:pt idx="1">
                  <c:v>1.0766648205917426</c:v>
                </c:pt>
                <c:pt idx="2">
                  <c:v>1.0146579461074015</c:v>
                </c:pt>
                <c:pt idx="3">
                  <c:v>1.0259319232863726</c:v>
                </c:pt>
                <c:pt idx="4">
                  <c:v>0.9751990259810025</c:v>
                </c:pt>
                <c:pt idx="5">
                  <c:v>1.0146579461074015</c:v>
                </c:pt>
                <c:pt idx="6">
                  <c:v>0.99210999174945913</c:v>
                </c:pt>
                <c:pt idx="7">
                  <c:v>0.99774698033894471</c:v>
                </c:pt>
                <c:pt idx="8">
                  <c:v>1.020294934696887</c:v>
                </c:pt>
                <c:pt idx="9">
                  <c:v>1.0146579461074015</c:v>
                </c:pt>
                <c:pt idx="10">
                  <c:v>0.99210999174945913</c:v>
                </c:pt>
                <c:pt idx="11">
                  <c:v>1.0315689118758582</c:v>
                </c:pt>
                <c:pt idx="12">
                  <c:v>0.98647300315997355</c:v>
                </c:pt>
                <c:pt idx="13">
                  <c:v>0.99774698033894471</c:v>
                </c:pt>
                <c:pt idx="14">
                  <c:v>1.0146579461074015</c:v>
                </c:pt>
                <c:pt idx="15">
                  <c:v>0.9751990259810025</c:v>
                </c:pt>
                <c:pt idx="16">
                  <c:v>0.99774698033894471</c:v>
                </c:pt>
                <c:pt idx="17">
                  <c:v>1.0259319232863726</c:v>
                </c:pt>
                <c:pt idx="18">
                  <c:v>0.96956203739151692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D2-46FD-A332-30ECD4296DD0}"/>
            </c:ext>
          </c:extLst>
        </c:ser>
        <c:ser>
          <c:idx val="1"/>
          <c:order val="1"/>
          <c:tx>
            <c:strRef>
              <c:f>'CO stap 3'!$I$10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'CO stap 3'!$C$11:$C$29</c:f>
              <c:numCache>
                <c:formatCode>0</c:formatCode>
                <c:ptCount val="19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'CO stap 3'!$I$11:$I$29</c:f>
              <c:numCache>
                <c:formatCode>0.00</c:formatCode>
                <c:ptCount val="19"/>
                <c:pt idx="0">
                  <c:v>1.005075065505276</c:v>
                </c:pt>
                <c:pt idx="1">
                  <c:v>1.005075065505276</c:v>
                </c:pt>
                <c:pt idx="2">
                  <c:v>1.005075065505276</c:v>
                </c:pt>
                <c:pt idx="3">
                  <c:v>1.005075065505276</c:v>
                </c:pt>
                <c:pt idx="4">
                  <c:v>1.005075065505276</c:v>
                </c:pt>
                <c:pt idx="5">
                  <c:v>1.005075065505276</c:v>
                </c:pt>
                <c:pt idx="6">
                  <c:v>1.005075065505276</c:v>
                </c:pt>
                <c:pt idx="7">
                  <c:v>1.005075065505276</c:v>
                </c:pt>
                <c:pt idx="8">
                  <c:v>1.005075065505276</c:v>
                </c:pt>
                <c:pt idx="9">
                  <c:v>1.005075065505276</c:v>
                </c:pt>
                <c:pt idx="10">
                  <c:v>1.005075065505276</c:v>
                </c:pt>
                <c:pt idx="11">
                  <c:v>1.005075065505276</c:v>
                </c:pt>
                <c:pt idx="12">
                  <c:v>1.005075065505276</c:v>
                </c:pt>
                <c:pt idx="13">
                  <c:v>1.005075065505276</c:v>
                </c:pt>
                <c:pt idx="14">
                  <c:v>1.005075065505276</c:v>
                </c:pt>
                <c:pt idx="15">
                  <c:v>1.005075065505276</c:v>
                </c:pt>
                <c:pt idx="16">
                  <c:v>1.005075065505276</c:v>
                </c:pt>
                <c:pt idx="17">
                  <c:v>1.005075065505276</c:v>
                </c:pt>
                <c:pt idx="18">
                  <c:v>1.005075065505276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D2-46FD-A332-30ECD4296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808832"/>
        <c:axId val="362810752"/>
      </c:lineChart>
      <c:catAx>
        <c:axId val="36280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2810752"/>
        <c:crosses val="autoZero"/>
        <c:auto val="1"/>
        <c:lblAlgn val="ctr"/>
        <c:lblOffset val="100"/>
        <c:noMultiLvlLbl val="1"/>
      </c:catAx>
      <c:valAx>
        <c:axId val="362810752"/>
        <c:scaling>
          <c:orientation val="minMax"/>
          <c:max val="1.1000000000000001"/>
          <c:min val="0.92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808832"/>
        <c:crosses val="autoZero"/>
        <c:crossBetween val="midCat"/>
        <c:majorUnit val="2.000000000000001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b="1"/>
              <a:t>O2 stap 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'O2 stap 8'!$H$10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'O2 stap 8'!$C$11:$C$30</c:f>
              <c:numCache>
                <c:formatCode>0</c:formatCode>
                <c:ptCount val="20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659</c:v>
                </c:pt>
                <c:pt idx="15">
                  <c:v>689</c:v>
                </c:pt>
                <c:pt idx="16">
                  <c:v>717</c:v>
                </c:pt>
                <c:pt idx="17">
                  <c:v>744</c:v>
                </c:pt>
                <c:pt idx="18">
                  <c:v>904</c:v>
                </c:pt>
                <c:pt idx="19">
                  <c:v>928</c:v>
                </c:pt>
              </c:numCache>
            </c:numRef>
          </c:cat>
          <c:val>
            <c:numRef>
              <c:f>'O2 stap 8'!$H$11:$H$30</c:f>
              <c:numCache>
                <c:formatCode>0.000</c:formatCode>
                <c:ptCount val="20"/>
                <c:pt idx="0">
                  <c:v>1.0019347238474976</c:v>
                </c:pt>
                <c:pt idx="1">
                  <c:v>0.99953472384749775</c:v>
                </c:pt>
                <c:pt idx="2">
                  <c:v>1.0013347238474979</c:v>
                </c:pt>
                <c:pt idx="3">
                  <c:v>1.0016347238474979</c:v>
                </c:pt>
                <c:pt idx="4">
                  <c:v>0.99983472384749772</c:v>
                </c:pt>
                <c:pt idx="5">
                  <c:v>0.9999347238474976</c:v>
                </c:pt>
                <c:pt idx="6">
                  <c:v>0.99953472384749775</c:v>
                </c:pt>
                <c:pt idx="7">
                  <c:v>1.0005347238474978</c:v>
                </c:pt>
                <c:pt idx="8">
                  <c:v>1.0005347238474978</c:v>
                </c:pt>
                <c:pt idx="9">
                  <c:v>0.99963472384749763</c:v>
                </c:pt>
                <c:pt idx="10">
                  <c:v>1.0001347238474978</c:v>
                </c:pt>
                <c:pt idx="11">
                  <c:v>1.0001347238474978</c:v>
                </c:pt>
                <c:pt idx="12">
                  <c:v>1.0001347238474978</c:v>
                </c:pt>
                <c:pt idx="13">
                  <c:v>0.9991347238474978</c:v>
                </c:pt>
                <c:pt idx="14">
                  <c:v>1.0001347238474978</c:v>
                </c:pt>
                <c:pt idx="15">
                  <c:v>0.9991347238474978</c:v>
                </c:pt>
                <c:pt idx="16">
                  <c:v>0.9991347238474978</c:v>
                </c:pt>
                <c:pt idx="17">
                  <c:v>1.0005347238474978</c:v>
                </c:pt>
                <c:pt idx="18">
                  <c:v>1.0005347238474978</c:v>
                </c:pt>
                <c:pt idx="19">
                  <c:v>0.99723472384749767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89-46F7-A6B6-DC7A2D52B066}"/>
            </c:ext>
          </c:extLst>
        </c:ser>
        <c:ser>
          <c:idx val="1"/>
          <c:order val="1"/>
          <c:tx>
            <c:strRef>
              <c:f>'O2 stap 8'!$I$10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8'!$C$11:$C$30</c:f>
              <c:numCache>
                <c:formatCode>0</c:formatCode>
                <c:ptCount val="20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659</c:v>
                </c:pt>
                <c:pt idx="15">
                  <c:v>689</c:v>
                </c:pt>
                <c:pt idx="16">
                  <c:v>717</c:v>
                </c:pt>
                <c:pt idx="17">
                  <c:v>744</c:v>
                </c:pt>
                <c:pt idx="18">
                  <c:v>904</c:v>
                </c:pt>
                <c:pt idx="19">
                  <c:v>928</c:v>
                </c:pt>
              </c:numCache>
            </c:numRef>
          </c:cat>
          <c:val>
            <c:numRef>
              <c:f>'O2 stap 8'!$I$11:$I$30</c:f>
              <c:numCache>
                <c:formatCode>0.00</c:formatCode>
                <c:ptCount val="20"/>
                <c:pt idx="0">
                  <c:v>1.0000693167406229</c:v>
                </c:pt>
                <c:pt idx="1">
                  <c:v>1.0000693167406229</c:v>
                </c:pt>
                <c:pt idx="2">
                  <c:v>1.0000693167406229</c:v>
                </c:pt>
                <c:pt idx="3">
                  <c:v>1.0000693167406229</c:v>
                </c:pt>
                <c:pt idx="4">
                  <c:v>1.0000693167406229</c:v>
                </c:pt>
                <c:pt idx="5">
                  <c:v>1.0000693167406229</c:v>
                </c:pt>
                <c:pt idx="6">
                  <c:v>1.0000693167406229</c:v>
                </c:pt>
                <c:pt idx="7">
                  <c:v>1.0000693167406229</c:v>
                </c:pt>
                <c:pt idx="8">
                  <c:v>1.0000693167406229</c:v>
                </c:pt>
                <c:pt idx="9">
                  <c:v>1.0000693167406229</c:v>
                </c:pt>
                <c:pt idx="10">
                  <c:v>1.0000693167406229</c:v>
                </c:pt>
                <c:pt idx="11">
                  <c:v>1.0000693167406229</c:v>
                </c:pt>
                <c:pt idx="12">
                  <c:v>1.0000693167406229</c:v>
                </c:pt>
                <c:pt idx="13">
                  <c:v>1.0000693167406229</c:v>
                </c:pt>
                <c:pt idx="14">
                  <c:v>1.0000693167406229</c:v>
                </c:pt>
                <c:pt idx="15">
                  <c:v>1.0000693167406229</c:v>
                </c:pt>
                <c:pt idx="16">
                  <c:v>1.0000693167406229</c:v>
                </c:pt>
                <c:pt idx="17">
                  <c:v>1.0000693167406229</c:v>
                </c:pt>
                <c:pt idx="18">
                  <c:v>1.0000693167406229</c:v>
                </c:pt>
                <c:pt idx="19">
                  <c:v>1.0000693167406229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89-46F7-A6B6-DC7A2D52B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707648"/>
        <c:axId val="365709568"/>
      </c:lineChart>
      <c:catAx>
        <c:axId val="36570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5709568"/>
        <c:crosses val="autoZero"/>
        <c:auto val="1"/>
        <c:lblAlgn val="ctr"/>
        <c:lblOffset val="100"/>
        <c:noMultiLvlLbl val="0"/>
      </c:catAx>
      <c:valAx>
        <c:axId val="365709568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365707648"/>
        <c:crosses val="autoZero"/>
        <c:crossBetween val="midCat"/>
        <c:majorUnit val="1.0000000000000002E-3"/>
        <c:minorUnit val="1.0000000000000003E-4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b="0"/>
      </a:pPr>
      <a:endParaRPr lang="nl-BE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O2 stap 9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'O2 stap 9'!$H$10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'O2 stap 9'!$C$11:$C$30</c:f>
              <c:numCache>
                <c:formatCode>0</c:formatCode>
                <c:ptCount val="20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659</c:v>
                </c:pt>
                <c:pt idx="15">
                  <c:v>689</c:v>
                </c:pt>
                <c:pt idx="16">
                  <c:v>717</c:v>
                </c:pt>
                <c:pt idx="17">
                  <c:v>744</c:v>
                </c:pt>
                <c:pt idx="18">
                  <c:v>904</c:v>
                </c:pt>
                <c:pt idx="19">
                  <c:v>928</c:v>
                </c:pt>
              </c:numCache>
            </c:numRef>
          </c:cat>
          <c:val>
            <c:numRef>
              <c:f>'O2 stap 9'!$H$11:$H$30</c:f>
              <c:numCache>
                <c:formatCode>0.000</c:formatCode>
                <c:ptCount val="20"/>
                <c:pt idx="0">
                  <c:v>1.0013522150500533</c:v>
                </c:pt>
                <c:pt idx="1">
                  <c:v>0.99975221505005341</c:v>
                </c:pt>
                <c:pt idx="2">
                  <c:v>1.0009522150500532</c:v>
                </c:pt>
                <c:pt idx="3">
                  <c:v>1.0011522150500534</c:v>
                </c:pt>
                <c:pt idx="4">
                  <c:v>0.99985221505005328</c:v>
                </c:pt>
                <c:pt idx="5">
                  <c:v>1.0000522150500533</c:v>
                </c:pt>
                <c:pt idx="6">
                  <c:v>1.0000522150500533</c:v>
                </c:pt>
                <c:pt idx="7">
                  <c:v>1.0002522150500532</c:v>
                </c:pt>
                <c:pt idx="8">
                  <c:v>1.0003522150500532</c:v>
                </c:pt>
                <c:pt idx="9">
                  <c:v>0.99975221505005341</c:v>
                </c:pt>
                <c:pt idx="10">
                  <c:v>1.0004522150500532</c:v>
                </c:pt>
                <c:pt idx="11">
                  <c:v>1.0003522150500532</c:v>
                </c:pt>
                <c:pt idx="12">
                  <c:v>1.0003522150500532</c:v>
                </c:pt>
                <c:pt idx="13">
                  <c:v>0.99955221505005332</c:v>
                </c:pt>
                <c:pt idx="14">
                  <c:v>1.0000522150500533</c:v>
                </c:pt>
                <c:pt idx="15">
                  <c:v>0.99955221505005332</c:v>
                </c:pt>
                <c:pt idx="16">
                  <c:v>0.99945221505005333</c:v>
                </c:pt>
                <c:pt idx="17">
                  <c:v>1.0003522150500532</c:v>
                </c:pt>
                <c:pt idx="18">
                  <c:v>1.0002522150500532</c:v>
                </c:pt>
                <c:pt idx="19">
                  <c:v>0.99725221505005335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5E-4A69-8977-9193F97C7280}"/>
            </c:ext>
          </c:extLst>
        </c:ser>
        <c:ser>
          <c:idx val="1"/>
          <c:order val="1"/>
          <c:tx>
            <c:strRef>
              <c:f>'O2 stap 9'!$I$10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'O2 stap 9'!$C$11:$C$30</c:f>
              <c:numCache>
                <c:formatCode>0</c:formatCode>
                <c:ptCount val="20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659</c:v>
                </c:pt>
                <c:pt idx="15">
                  <c:v>689</c:v>
                </c:pt>
                <c:pt idx="16">
                  <c:v>717</c:v>
                </c:pt>
                <c:pt idx="17">
                  <c:v>744</c:v>
                </c:pt>
                <c:pt idx="18">
                  <c:v>904</c:v>
                </c:pt>
                <c:pt idx="19">
                  <c:v>928</c:v>
                </c:pt>
              </c:numCache>
            </c:numRef>
          </c:cat>
          <c:val>
            <c:numRef>
              <c:f>'O2 stap 9'!$I$11:$I$30</c:f>
              <c:numCache>
                <c:formatCode>0.00</c:formatCode>
                <c:ptCount val="20"/>
                <c:pt idx="0">
                  <c:v>1.0001309555323081</c:v>
                </c:pt>
                <c:pt idx="1">
                  <c:v>1.0001309555323081</c:v>
                </c:pt>
                <c:pt idx="2">
                  <c:v>1.0001309555323081</c:v>
                </c:pt>
                <c:pt idx="3">
                  <c:v>1.0001309555323081</c:v>
                </c:pt>
                <c:pt idx="4">
                  <c:v>1.0001309555323081</c:v>
                </c:pt>
                <c:pt idx="5">
                  <c:v>1.0001309555323081</c:v>
                </c:pt>
                <c:pt idx="6">
                  <c:v>1.0001309555323081</c:v>
                </c:pt>
                <c:pt idx="7">
                  <c:v>1.0001309555323081</c:v>
                </c:pt>
                <c:pt idx="8">
                  <c:v>1.0001309555323081</c:v>
                </c:pt>
                <c:pt idx="9">
                  <c:v>1.0001309555323081</c:v>
                </c:pt>
                <c:pt idx="10">
                  <c:v>1.0001309555323081</c:v>
                </c:pt>
                <c:pt idx="11">
                  <c:v>1.0001309555323081</c:v>
                </c:pt>
                <c:pt idx="12">
                  <c:v>1.0001309555323081</c:v>
                </c:pt>
                <c:pt idx="13">
                  <c:v>1.0001309555323081</c:v>
                </c:pt>
                <c:pt idx="14">
                  <c:v>1.0001309555323081</c:v>
                </c:pt>
                <c:pt idx="15">
                  <c:v>1.0001309555323081</c:v>
                </c:pt>
                <c:pt idx="16">
                  <c:v>1.0001309555323081</c:v>
                </c:pt>
                <c:pt idx="17">
                  <c:v>1.0001309555323081</c:v>
                </c:pt>
                <c:pt idx="18">
                  <c:v>1.0001309555323081</c:v>
                </c:pt>
                <c:pt idx="19">
                  <c:v>1.0001309555323081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5E-4A69-8977-9193F97C7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707648"/>
        <c:axId val="365709568"/>
      </c:lineChart>
      <c:catAx>
        <c:axId val="36570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txPr>
          <a:bodyPr/>
          <a:lstStyle/>
          <a:p>
            <a:pPr>
              <a:defRPr b="0"/>
            </a:pPr>
            <a:endParaRPr lang="nl-BE"/>
          </a:p>
        </c:txPr>
        <c:crossAx val="365709568"/>
        <c:crosses val="autoZero"/>
        <c:auto val="1"/>
        <c:lblAlgn val="ctr"/>
        <c:lblOffset val="100"/>
        <c:noMultiLvlLbl val="0"/>
      </c:catAx>
      <c:valAx>
        <c:axId val="365709568"/>
        <c:scaling>
          <c:orientation val="minMax"/>
          <c:max val="1.0029999999999999"/>
          <c:min val="0.997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b="0"/>
            </a:pPr>
            <a:endParaRPr lang="nl-BE"/>
          </a:p>
        </c:txPr>
        <c:crossAx val="365707648"/>
        <c:crosses val="autoZero"/>
        <c:crossBetween val="midCat"/>
        <c:majorUnit val="1.0000000000000002E-3"/>
        <c:minorUnit val="1.0000000000000003E-4"/>
      </c:valAx>
    </c:plotArea>
    <c:legend>
      <c:legendPos val="r"/>
      <c:overlay val="0"/>
      <c:txPr>
        <a:bodyPr/>
        <a:lstStyle/>
        <a:p>
          <a:pPr>
            <a:defRPr b="0"/>
          </a:pPr>
          <a:endParaRPr lang="nl-BE"/>
        </a:p>
      </c:txPr>
    </c:legend>
    <c:plotVisOnly val="1"/>
    <c:dispBlanksAs val="gap"/>
    <c:showDLblsOverMax val="0"/>
  </c:chart>
  <c:txPr>
    <a:bodyPr/>
    <a:lstStyle/>
    <a:p>
      <a:pPr>
        <a:defRPr b="1"/>
      </a:pPr>
      <a:endParaRPr lang="nl-BE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CO2 stap 2</a:t>
            </a:r>
          </a:p>
        </c:rich>
      </c:tx>
      <c:layout>
        <c:manualLayout>
          <c:xMode val="edge"/>
          <c:yMode val="edge"/>
          <c:x val="0.44810633333333333"/>
          <c:y val="2.116678572523169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'CO2 stap 2'!$H$10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'CO2 stap 2'!$C$11:$C$29</c:f>
              <c:numCache>
                <c:formatCode>0</c:formatCode>
                <c:ptCount val="19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'CO2 stap 2'!$H$11:$H$29</c:f>
              <c:numCache>
                <c:formatCode>0.000</c:formatCode>
                <c:ptCount val="19"/>
                <c:pt idx="0">
                  <c:v>0.97961405893135156</c:v>
                </c:pt>
                <c:pt idx="1">
                  <c:v>0.9659450255509141</c:v>
                </c:pt>
                <c:pt idx="2">
                  <c:v>0.995561264541862</c:v>
                </c:pt>
                <c:pt idx="3">
                  <c:v>1.0228993313027368</c:v>
                </c:pt>
                <c:pt idx="4">
                  <c:v>1.0069521256922265</c:v>
                </c:pt>
                <c:pt idx="5">
                  <c:v>0.995561264541862</c:v>
                </c:pt>
                <c:pt idx="6">
                  <c:v>0.99328309231178902</c:v>
                </c:pt>
                <c:pt idx="7">
                  <c:v>1.0023957812320807</c:v>
                </c:pt>
                <c:pt idx="8">
                  <c:v>0.98644857562157029</c:v>
                </c:pt>
                <c:pt idx="9">
                  <c:v>1.0092302979222993</c:v>
                </c:pt>
                <c:pt idx="10">
                  <c:v>1.0001176090020076</c:v>
                </c:pt>
                <c:pt idx="11">
                  <c:v>1.0023957812320807</c:v>
                </c:pt>
                <c:pt idx="12">
                  <c:v>1.0752972925944138</c:v>
                </c:pt>
                <c:pt idx="13">
                  <c:v>1.0798536370545597</c:v>
                </c:pt>
                <c:pt idx="14">
                  <c:v>0.99328309231178902</c:v>
                </c:pt>
                <c:pt idx="15">
                  <c:v>0.9659450255509141</c:v>
                </c:pt>
                <c:pt idx="16">
                  <c:v>0.99100492008171603</c:v>
                </c:pt>
                <c:pt idx="17">
                  <c:v>1.0388465369132471</c:v>
                </c:pt>
                <c:pt idx="18">
                  <c:v>1.0023957812320807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AE-4F69-906F-B0784F4E1BDB}"/>
            </c:ext>
          </c:extLst>
        </c:ser>
        <c:ser>
          <c:idx val="1"/>
          <c:order val="1"/>
          <c:tx>
            <c:strRef>
              <c:f>'CO2 stap 2'!$I$10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'CO2 stap 2'!$C$11:$C$29</c:f>
              <c:numCache>
                <c:formatCode>0</c:formatCode>
                <c:ptCount val="19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'CO2 stap 2'!$I$11:$I$29</c:f>
              <c:numCache>
                <c:formatCode>0.00</c:formatCode>
                <c:ptCount val="19"/>
                <c:pt idx="0">
                  <c:v>1.0012566951170441</c:v>
                </c:pt>
                <c:pt idx="1">
                  <c:v>1.0012566951170441</c:v>
                </c:pt>
                <c:pt idx="2">
                  <c:v>1.0012566951170441</c:v>
                </c:pt>
                <c:pt idx="3">
                  <c:v>1.0012566951170441</c:v>
                </c:pt>
                <c:pt idx="4">
                  <c:v>1.0012566951170441</c:v>
                </c:pt>
                <c:pt idx="5">
                  <c:v>1.0012566951170441</c:v>
                </c:pt>
                <c:pt idx="6">
                  <c:v>1.0012566951170441</c:v>
                </c:pt>
                <c:pt idx="7">
                  <c:v>1.0012566951170441</c:v>
                </c:pt>
                <c:pt idx="8">
                  <c:v>1.0012566951170441</c:v>
                </c:pt>
                <c:pt idx="9">
                  <c:v>1.0012566951170441</c:v>
                </c:pt>
                <c:pt idx="10">
                  <c:v>1.0012566951170441</c:v>
                </c:pt>
                <c:pt idx="11">
                  <c:v>1.0012566951170441</c:v>
                </c:pt>
                <c:pt idx="12">
                  <c:v>1.0012566951170441</c:v>
                </c:pt>
                <c:pt idx="13">
                  <c:v>1.0012566951170441</c:v>
                </c:pt>
                <c:pt idx="14">
                  <c:v>1.0012566951170441</c:v>
                </c:pt>
                <c:pt idx="15">
                  <c:v>1.0012566951170441</c:v>
                </c:pt>
                <c:pt idx="16">
                  <c:v>1.0012566951170441</c:v>
                </c:pt>
                <c:pt idx="17">
                  <c:v>1.0012566951170441</c:v>
                </c:pt>
                <c:pt idx="18">
                  <c:v>1.0012566951170441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AE-4F69-906F-B0784F4E1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930752"/>
        <c:axId val="367941120"/>
      </c:lineChart>
      <c:catAx>
        <c:axId val="36793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7941120"/>
        <c:crosses val="autoZero"/>
        <c:auto val="1"/>
        <c:lblAlgn val="ctr"/>
        <c:lblOffset val="100"/>
        <c:noMultiLvlLbl val="0"/>
      </c:catAx>
      <c:valAx>
        <c:axId val="367941120"/>
        <c:scaling>
          <c:orientation val="minMax"/>
          <c:max val="1.1000000000000001"/>
          <c:min val="0.85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7930752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CO2 stap 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'CO2 stap 3 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'CO2 stap 3 '!$C$11:$C$29</c:f>
              <c:numCache>
                <c:formatCode>0</c:formatCode>
                <c:ptCount val="19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'CO2 stap 3 '!$H$11:$H$29</c:f>
              <c:numCache>
                <c:formatCode>0.000</c:formatCode>
                <c:ptCount val="19"/>
                <c:pt idx="0">
                  <c:v>0.98878467501806344</c:v>
                </c:pt>
                <c:pt idx="1">
                  <c:v>0.96681168223988423</c:v>
                </c:pt>
                <c:pt idx="2">
                  <c:v>1.0080110436989702</c:v>
                </c:pt>
                <c:pt idx="3">
                  <c:v>1.0327306605744218</c:v>
                </c:pt>
                <c:pt idx="4">
                  <c:v>1.0162509159907875</c:v>
                </c:pt>
                <c:pt idx="5">
                  <c:v>0.9997711714071531</c:v>
                </c:pt>
                <c:pt idx="6">
                  <c:v>0.986038050920791</c:v>
                </c:pt>
                <c:pt idx="7">
                  <c:v>1.005264419601698</c:v>
                </c:pt>
                <c:pt idx="8">
                  <c:v>0.99427792321260822</c:v>
                </c:pt>
                <c:pt idx="9">
                  <c:v>1.0189975400880598</c:v>
                </c:pt>
                <c:pt idx="10">
                  <c:v>1.0025177955044253</c:v>
                </c:pt>
                <c:pt idx="11">
                  <c:v>0.9997711714071531</c:v>
                </c:pt>
                <c:pt idx="12">
                  <c:v>1.0711833979362353</c:v>
                </c:pt>
                <c:pt idx="13">
                  <c:v>1.0849165184225975</c:v>
                </c:pt>
                <c:pt idx="14">
                  <c:v>1.0025177955044253</c:v>
                </c:pt>
                <c:pt idx="15">
                  <c:v>0.98329142682351867</c:v>
                </c:pt>
                <c:pt idx="16">
                  <c:v>1.0025177955044253</c:v>
                </c:pt>
                <c:pt idx="17">
                  <c:v>1.0519570292553286</c:v>
                </c:pt>
                <c:pt idx="18">
                  <c:v>1.0107576677962427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BB-4DCE-A59F-CDB3063FE7B1}"/>
            </c:ext>
          </c:extLst>
        </c:ser>
        <c:ser>
          <c:idx val="1"/>
          <c:order val="1"/>
          <c:tx>
            <c:strRef>
              <c:f>'CO2 stap 3 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'CO2 stap 3 '!$C$11:$C$29</c:f>
              <c:numCache>
                <c:formatCode>0</c:formatCode>
                <c:ptCount val="19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'CO2 stap 3 '!$I$11:$I$29</c:f>
              <c:numCache>
                <c:formatCode>0.00</c:formatCode>
                <c:ptCount val="19"/>
                <c:pt idx="0">
                  <c:v>1.0080110436989702</c:v>
                </c:pt>
                <c:pt idx="1">
                  <c:v>1.0080110436989702</c:v>
                </c:pt>
                <c:pt idx="2">
                  <c:v>1.0080110436989702</c:v>
                </c:pt>
                <c:pt idx="3">
                  <c:v>1.0080110436989702</c:v>
                </c:pt>
                <c:pt idx="4">
                  <c:v>1.0080110436989702</c:v>
                </c:pt>
                <c:pt idx="5">
                  <c:v>1.0080110436989702</c:v>
                </c:pt>
                <c:pt idx="6">
                  <c:v>1.0080110436989702</c:v>
                </c:pt>
                <c:pt idx="7">
                  <c:v>1.0080110436989702</c:v>
                </c:pt>
                <c:pt idx="8">
                  <c:v>1.0080110436989702</c:v>
                </c:pt>
                <c:pt idx="9">
                  <c:v>1.0080110436989702</c:v>
                </c:pt>
                <c:pt idx="10">
                  <c:v>1.0080110436989702</c:v>
                </c:pt>
                <c:pt idx="11">
                  <c:v>1.0080110436989702</c:v>
                </c:pt>
                <c:pt idx="12">
                  <c:v>1.0080110436989702</c:v>
                </c:pt>
                <c:pt idx="13">
                  <c:v>1.0080110436989702</c:v>
                </c:pt>
                <c:pt idx="14">
                  <c:v>1.0080110436989702</c:v>
                </c:pt>
                <c:pt idx="15">
                  <c:v>1.0080110436989702</c:v>
                </c:pt>
                <c:pt idx="16">
                  <c:v>1.0080110436989702</c:v>
                </c:pt>
                <c:pt idx="17">
                  <c:v>1.0080110436989702</c:v>
                </c:pt>
                <c:pt idx="18">
                  <c:v>1.0080110436989702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BB-4DCE-A59F-CDB3063FE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491968"/>
        <c:axId val="369493888"/>
      </c:lineChart>
      <c:catAx>
        <c:axId val="36949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9493888"/>
        <c:crosses val="autoZero"/>
        <c:auto val="1"/>
        <c:lblAlgn val="ctr"/>
        <c:lblOffset val="100"/>
        <c:noMultiLvlLbl val="0"/>
      </c:catAx>
      <c:valAx>
        <c:axId val="369493888"/>
        <c:scaling>
          <c:orientation val="minMax"/>
          <c:max val="1.1000000000000001"/>
          <c:min val="0.95000000000000007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9491968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CO</a:t>
            </a:r>
            <a:r>
              <a:rPr lang="nl-BE" baseline="0"/>
              <a:t> stap 4</a:t>
            </a:r>
            <a:endParaRPr lang="nl-BE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7245222222222223E-2"/>
          <c:y val="0.1625513888888889"/>
          <c:w val="0.80573777777777777"/>
          <c:h val="0.68837638888888886"/>
        </c:manualLayout>
      </c:layout>
      <c:lineChart>
        <c:grouping val="standard"/>
        <c:varyColors val="0"/>
        <c:ser>
          <c:idx val="0"/>
          <c:order val="0"/>
          <c:tx>
            <c:strRef>
              <c:f>'CO stap 4'!$H$10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'CO stap 4'!$C$11:$C$29</c:f>
              <c:numCache>
                <c:formatCode>0</c:formatCode>
                <c:ptCount val="19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'CO stap 4'!$H$11:$H$29</c:f>
              <c:numCache>
                <c:formatCode>0.000</c:formatCode>
                <c:ptCount val="19"/>
                <c:pt idx="0">
                  <c:v>1.0178022099747335</c:v>
                </c:pt>
                <c:pt idx="1">
                  <c:v>1.0850155634636309</c:v>
                </c:pt>
                <c:pt idx="2">
                  <c:v>1.0274041176160045</c:v>
                </c:pt>
                <c:pt idx="3">
                  <c:v>1.0178022099747335</c:v>
                </c:pt>
                <c:pt idx="4">
                  <c:v>0.98899648705092036</c:v>
                </c:pt>
                <c:pt idx="5">
                  <c:v>1.0178022099747335</c:v>
                </c:pt>
                <c:pt idx="6">
                  <c:v>1.0082003023334625</c:v>
                </c:pt>
                <c:pt idx="7">
                  <c:v>1.0082003023334625</c:v>
                </c:pt>
                <c:pt idx="8">
                  <c:v>1.0082003023334625</c:v>
                </c:pt>
                <c:pt idx="9">
                  <c:v>1.0178022099747335</c:v>
                </c:pt>
                <c:pt idx="10">
                  <c:v>1.0082003023334625</c:v>
                </c:pt>
                <c:pt idx="11">
                  <c:v>1.0274041176160045</c:v>
                </c:pt>
                <c:pt idx="12">
                  <c:v>1.0082003023334625</c:v>
                </c:pt>
                <c:pt idx="13">
                  <c:v>1.0274041176160045</c:v>
                </c:pt>
                <c:pt idx="14">
                  <c:v>1.0178022099747335</c:v>
                </c:pt>
                <c:pt idx="15">
                  <c:v>0.99859839469219136</c:v>
                </c:pt>
                <c:pt idx="16">
                  <c:v>1.0082003023334625</c:v>
                </c:pt>
                <c:pt idx="17">
                  <c:v>1.0178022099747335</c:v>
                </c:pt>
                <c:pt idx="18">
                  <c:v>0.96979267176837813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83-4F11-A79E-9D8C27892801}"/>
            </c:ext>
          </c:extLst>
        </c:ser>
        <c:ser>
          <c:idx val="1"/>
          <c:order val="1"/>
          <c:tx>
            <c:strRef>
              <c:f>'CO stap 4'!$I$10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'CO stap 4'!$C$11:$C$29</c:f>
              <c:numCache>
                <c:formatCode>0</c:formatCode>
                <c:ptCount val="19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'CO stap 4'!$I$11:$I$29</c:f>
              <c:numCache>
                <c:formatCode>0.00</c:formatCode>
                <c:ptCount val="19"/>
                <c:pt idx="0">
                  <c:v>1.013961446918225</c:v>
                </c:pt>
                <c:pt idx="1">
                  <c:v>1.013961446918225</c:v>
                </c:pt>
                <c:pt idx="2">
                  <c:v>1.013961446918225</c:v>
                </c:pt>
                <c:pt idx="3">
                  <c:v>1.013961446918225</c:v>
                </c:pt>
                <c:pt idx="4">
                  <c:v>1.013961446918225</c:v>
                </c:pt>
                <c:pt idx="5">
                  <c:v>1.013961446918225</c:v>
                </c:pt>
                <c:pt idx="6">
                  <c:v>1.013961446918225</c:v>
                </c:pt>
                <c:pt idx="7">
                  <c:v>1.013961446918225</c:v>
                </c:pt>
                <c:pt idx="8">
                  <c:v>1.013961446918225</c:v>
                </c:pt>
                <c:pt idx="9">
                  <c:v>1.013961446918225</c:v>
                </c:pt>
                <c:pt idx="10">
                  <c:v>1.013961446918225</c:v>
                </c:pt>
                <c:pt idx="11">
                  <c:v>1.013961446918225</c:v>
                </c:pt>
                <c:pt idx="12">
                  <c:v>1.013961446918225</c:v>
                </c:pt>
                <c:pt idx="13">
                  <c:v>1.013961446918225</c:v>
                </c:pt>
                <c:pt idx="14">
                  <c:v>1.013961446918225</c:v>
                </c:pt>
                <c:pt idx="15">
                  <c:v>1.013961446918225</c:v>
                </c:pt>
                <c:pt idx="16">
                  <c:v>1.013961446918225</c:v>
                </c:pt>
                <c:pt idx="17">
                  <c:v>1.013961446918225</c:v>
                </c:pt>
                <c:pt idx="18">
                  <c:v>1.013961446918225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83-4F11-A79E-9D8C27892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85248"/>
        <c:axId val="362487168"/>
      </c:lineChart>
      <c:catAx>
        <c:axId val="36248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362487168"/>
        <c:crosses val="autoZero"/>
        <c:auto val="1"/>
        <c:lblAlgn val="ctr"/>
        <c:lblOffset val="100"/>
        <c:noMultiLvlLbl val="1"/>
      </c:catAx>
      <c:valAx>
        <c:axId val="362487168"/>
        <c:scaling>
          <c:orientation val="minMax"/>
          <c:max val="1.1000000000000001"/>
          <c:min val="0.94000000000000006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485248"/>
        <c:crosses val="autoZero"/>
        <c:crossBetween val="midCat"/>
        <c:majorUnit val="2.0000000000000004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</a:t>
            </a:r>
            <a:r>
              <a:rPr lang="nl-BE" baseline="0"/>
              <a:t> stap 2</a:t>
            </a:r>
            <a:endParaRPr lang="nl-B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'SO2 stap 2'!$H$10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'SO2 stap 2'!$C$11:$C$28</c:f>
              <c:numCache>
                <c:formatCode>0</c:formatCode>
                <c:ptCount val="18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744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'SO2 stap 2'!$H$11:$H$28</c:f>
              <c:numCache>
                <c:formatCode>0.000</c:formatCode>
                <c:ptCount val="18"/>
                <c:pt idx="0">
                  <c:v>0.93031270720705317</c:v>
                </c:pt>
                <c:pt idx="1">
                  <c:v>0.97369516505608689</c:v>
                </c:pt>
                <c:pt idx="2">
                  <c:v>1.060460080754154</c:v>
                </c:pt>
                <c:pt idx="3">
                  <c:v>0.93995325339572733</c:v>
                </c:pt>
                <c:pt idx="4">
                  <c:v>1.0026168036221093</c:v>
                </c:pt>
                <c:pt idx="5">
                  <c:v>0.91295972406743986</c:v>
                </c:pt>
                <c:pt idx="6">
                  <c:v>1.0218978959994574</c:v>
                </c:pt>
                <c:pt idx="7">
                  <c:v>1.0122573498107834</c:v>
                </c:pt>
                <c:pt idx="8">
                  <c:v>0.99297625743343498</c:v>
                </c:pt>
                <c:pt idx="9">
                  <c:v>0.98333571124476093</c:v>
                </c:pt>
                <c:pt idx="10">
                  <c:v>0.67098201473171915</c:v>
                </c:pt>
                <c:pt idx="11">
                  <c:v>1.0026168036221093</c:v>
                </c:pt>
                <c:pt idx="12">
                  <c:v>1.0701006269428281</c:v>
                </c:pt>
                <c:pt idx="13">
                  <c:v>0.96405461886741262</c:v>
                </c:pt>
                <c:pt idx="14">
                  <c:v>0.93416892568252297</c:v>
                </c:pt>
                <c:pt idx="15">
                  <c:v>0.86764915698067147</c:v>
                </c:pt>
                <c:pt idx="16">
                  <c:v>1.0122573498107834</c:v>
                </c:pt>
                <c:pt idx="17">
                  <c:v>0.95152190882213628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53-4737-A0B3-218C518C86DA}"/>
            </c:ext>
          </c:extLst>
        </c:ser>
        <c:ser>
          <c:idx val="1"/>
          <c:order val="1"/>
          <c:tx>
            <c:strRef>
              <c:f>'SO2 stap 2'!$I$10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2'!$C$11:$C$28</c:f>
              <c:numCache>
                <c:formatCode>0</c:formatCode>
                <c:ptCount val="18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744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'SO2 stap 2'!$I$11:$I$28</c:f>
              <c:numCache>
                <c:formatCode>0.00</c:formatCode>
                <c:ptCount val="18"/>
                <c:pt idx="0">
                  <c:v>0.97369516505608678</c:v>
                </c:pt>
                <c:pt idx="1">
                  <c:v>0.97369516505608678</c:v>
                </c:pt>
                <c:pt idx="2">
                  <c:v>0.97369516505608678</c:v>
                </c:pt>
                <c:pt idx="3">
                  <c:v>0.97369516505608678</c:v>
                </c:pt>
                <c:pt idx="4">
                  <c:v>0.97369516505608678</c:v>
                </c:pt>
                <c:pt idx="5">
                  <c:v>0.97369516505608678</c:v>
                </c:pt>
                <c:pt idx="6">
                  <c:v>0.97369516505608678</c:v>
                </c:pt>
                <c:pt idx="7">
                  <c:v>0.97369516505608678</c:v>
                </c:pt>
                <c:pt idx="8">
                  <c:v>0.97369516505608678</c:v>
                </c:pt>
                <c:pt idx="9">
                  <c:v>0.97369516505608678</c:v>
                </c:pt>
                <c:pt idx="10">
                  <c:v>0.97369516505608678</c:v>
                </c:pt>
                <c:pt idx="11">
                  <c:v>0.97369516505608678</c:v>
                </c:pt>
                <c:pt idx="12">
                  <c:v>0.97369516505608678</c:v>
                </c:pt>
                <c:pt idx="13">
                  <c:v>0.97369516505608678</c:v>
                </c:pt>
                <c:pt idx="14">
                  <c:v>0.97369516505608678</c:v>
                </c:pt>
                <c:pt idx="15">
                  <c:v>0.97369516505608678</c:v>
                </c:pt>
                <c:pt idx="16">
                  <c:v>0.97369516505608678</c:v>
                </c:pt>
                <c:pt idx="17">
                  <c:v>0.97369516505608678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53-4737-A0B3-218C518C8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42880"/>
        <c:axId val="365644800"/>
      </c:lineChart>
      <c:catAx>
        <c:axId val="36564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5644800"/>
        <c:crosses val="autoZero"/>
        <c:auto val="1"/>
        <c:lblAlgn val="ctr"/>
        <c:lblOffset val="100"/>
        <c:noMultiLvlLbl val="0"/>
      </c:catAx>
      <c:valAx>
        <c:axId val="365644800"/>
        <c:scaling>
          <c:orientation val="minMax"/>
          <c:max val="1.1000000000000001"/>
          <c:min val="0.65000000000000013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5642880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</a:t>
            </a:r>
            <a:r>
              <a:rPr lang="nl-BE" baseline="0"/>
              <a:t> stap 3</a:t>
            </a:r>
            <a:endParaRPr lang="nl-BE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557999491531341E-2"/>
          <c:y val="0.13728880044706809"/>
          <c:w val="0.73589237383111494"/>
          <c:h val="0.73680672891898957"/>
        </c:manualLayout>
      </c:layout>
      <c:lineChart>
        <c:grouping val="standard"/>
        <c:varyColors val="0"/>
        <c:ser>
          <c:idx val="0"/>
          <c:order val="0"/>
          <c:tx>
            <c:strRef>
              <c:f>'SO2 stap 3'!$H$10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'SO2 stap 3'!$C$11:$C$28</c:f>
              <c:numCache>
                <c:formatCode>0</c:formatCode>
                <c:ptCount val="18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744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'SO2 stap 3'!$H$11:$H$28</c:f>
              <c:numCache>
                <c:formatCode>0.000</c:formatCode>
                <c:ptCount val="18"/>
                <c:pt idx="0">
                  <c:v>1.0945602452412111</c:v>
                </c:pt>
                <c:pt idx="1">
                  <c:v>0.98969219779295148</c:v>
                </c:pt>
                <c:pt idx="2">
                  <c:v>1.0486804744825975</c:v>
                </c:pt>
                <c:pt idx="3">
                  <c:v>0.95298838118606055</c:v>
                </c:pt>
                <c:pt idx="4">
                  <c:v>0.93070392110330535</c:v>
                </c:pt>
                <c:pt idx="5">
                  <c:v>0.84418778195849098</c:v>
                </c:pt>
                <c:pt idx="6">
                  <c:v>1.0001790025377773</c:v>
                </c:pt>
                <c:pt idx="7">
                  <c:v>0.81928162068952926</c:v>
                </c:pt>
                <c:pt idx="8">
                  <c:v>0.97002943889640258</c:v>
                </c:pt>
                <c:pt idx="9">
                  <c:v>0.98313794482743522</c:v>
                </c:pt>
                <c:pt idx="10">
                  <c:v>0.32509094708960518</c:v>
                </c:pt>
                <c:pt idx="11">
                  <c:v>0.98444879542053831</c:v>
                </c:pt>
                <c:pt idx="12">
                  <c:v>1.0028007037239839</c:v>
                </c:pt>
                <c:pt idx="13">
                  <c:v>0.90448690924124042</c:v>
                </c:pt>
                <c:pt idx="14">
                  <c:v>0.96478603652398964</c:v>
                </c:pt>
                <c:pt idx="15">
                  <c:v>0.78651035586194806</c:v>
                </c:pt>
                <c:pt idx="16">
                  <c:v>0.91628456457916974</c:v>
                </c:pt>
                <c:pt idx="17">
                  <c:v>0.9713402894895059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92-47A1-96A0-64A74178F014}"/>
            </c:ext>
          </c:extLst>
        </c:ser>
        <c:ser>
          <c:idx val="1"/>
          <c:order val="1"/>
          <c:tx>
            <c:strRef>
              <c:f>'SO2 stap 3'!$I$10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3'!$C$11:$C$28</c:f>
              <c:numCache>
                <c:formatCode>0</c:formatCode>
                <c:ptCount val="18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744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'SO2 stap 3'!$I$11:$I$28</c:f>
              <c:numCache>
                <c:formatCode>0.00</c:formatCode>
                <c:ptCount val="18"/>
                <c:pt idx="0">
                  <c:v>0.94315700173778616</c:v>
                </c:pt>
                <c:pt idx="1">
                  <c:v>0.94315700173778616</c:v>
                </c:pt>
                <c:pt idx="2">
                  <c:v>0.94315700173778616</c:v>
                </c:pt>
                <c:pt idx="3">
                  <c:v>0.94315700173778616</c:v>
                </c:pt>
                <c:pt idx="4">
                  <c:v>0.94315700173778616</c:v>
                </c:pt>
                <c:pt idx="5">
                  <c:v>0.94315700173778616</c:v>
                </c:pt>
                <c:pt idx="6">
                  <c:v>0.94315700173778616</c:v>
                </c:pt>
                <c:pt idx="7">
                  <c:v>0.94315700173778616</c:v>
                </c:pt>
                <c:pt idx="8">
                  <c:v>0.94315700173778616</c:v>
                </c:pt>
                <c:pt idx="9">
                  <c:v>0.94315700173778616</c:v>
                </c:pt>
                <c:pt idx="10">
                  <c:v>0.94315700173778616</c:v>
                </c:pt>
                <c:pt idx="11">
                  <c:v>0.94315700173778616</c:v>
                </c:pt>
                <c:pt idx="12">
                  <c:v>0.94315700173778616</c:v>
                </c:pt>
                <c:pt idx="13">
                  <c:v>0.94315700173778616</c:v>
                </c:pt>
                <c:pt idx="14">
                  <c:v>0.94315700173778616</c:v>
                </c:pt>
                <c:pt idx="15">
                  <c:v>0.94315700173778616</c:v>
                </c:pt>
                <c:pt idx="16">
                  <c:v>0.94315700173778616</c:v>
                </c:pt>
                <c:pt idx="17">
                  <c:v>0.94315700173778616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92-47A1-96A0-64A74178F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329600"/>
        <c:axId val="364331776"/>
      </c:lineChart>
      <c:catAx>
        <c:axId val="364329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4331776"/>
        <c:crosses val="autoZero"/>
        <c:auto val="1"/>
        <c:lblAlgn val="ctr"/>
        <c:lblOffset val="100"/>
        <c:noMultiLvlLbl val="0"/>
      </c:catAx>
      <c:valAx>
        <c:axId val="364331776"/>
        <c:scaling>
          <c:orientation val="minMax"/>
          <c:max val="1.1500000000000001"/>
          <c:min val="0.30000000000000004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4329600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</a:t>
            </a:r>
            <a:r>
              <a:rPr lang="nl-BE" baseline="0"/>
              <a:t> stap 5</a:t>
            </a:r>
            <a:endParaRPr lang="nl-B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'SO2 stap 5'!$H$10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'SO2 stap 5'!$C$11:$C$28</c:f>
              <c:numCache>
                <c:formatCode>0</c:formatCode>
                <c:ptCount val="18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744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'SO2 stap 5'!$H$11:$H$28</c:f>
              <c:numCache>
                <c:formatCode>0.000</c:formatCode>
                <c:ptCount val="18"/>
                <c:pt idx="0">
                  <c:v>1.1320475650968549</c:v>
                </c:pt>
                <c:pt idx="1">
                  <c:v>0.90223339774636546</c:v>
                </c:pt>
                <c:pt idx="2">
                  <c:v>1.0724661143022833</c:v>
                </c:pt>
                <c:pt idx="3">
                  <c:v>0.88521012609077365</c:v>
                </c:pt>
                <c:pt idx="4">
                  <c:v>0.97032648436873259</c:v>
                </c:pt>
                <c:pt idx="5">
                  <c:v>0.85116358277959003</c:v>
                </c:pt>
                <c:pt idx="6">
                  <c:v>1.0571451698122509</c:v>
                </c:pt>
                <c:pt idx="7">
                  <c:v>0.84775892844847167</c:v>
                </c:pt>
                <c:pt idx="8">
                  <c:v>1.0418242253222183</c:v>
                </c:pt>
                <c:pt idx="9">
                  <c:v>0.96862415720317341</c:v>
                </c:pt>
                <c:pt idx="10">
                  <c:v>0.4000468839064073</c:v>
                </c:pt>
                <c:pt idx="11">
                  <c:v>1.0435265524877773</c:v>
                </c:pt>
                <c:pt idx="12">
                  <c:v>1.098001021785671</c:v>
                </c:pt>
                <c:pt idx="13">
                  <c:v>1.0043730276799163</c:v>
                </c:pt>
                <c:pt idx="14">
                  <c:v>1.0860847316267568</c:v>
                </c:pt>
                <c:pt idx="15">
                  <c:v>0.86478220010406348</c:v>
                </c:pt>
                <c:pt idx="16">
                  <c:v>1.0009683733487977</c:v>
                </c:pt>
                <c:pt idx="17">
                  <c:v>0.9158520150708388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F-4DB2-8642-06F424222ADF}"/>
            </c:ext>
          </c:extLst>
        </c:ser>
        <c:ser>
          <c:idx val="1"/>
          <c:order val="1"/>
          <c:tx>
            <c:strRef>
              <c:f>'SO2 stap 5'!$I$10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5'!$C$11:$C$28</c:f>
              <c:numCache>
                <c:formatCode>0</c:formatCode>
                <c:ptCount val="18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744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'SO2 stap 5'!$I$11:$I$28</c:f>
              <c:numCache>
                <c:formatCode>0.00</c:formatCode>
                <c:ptCount val="18"/>
                <c:pt idx="0">
                  <c:v>0.97492276771574249</c:v>
                </c:pt>
                <c:pt idx="1">
                  <c:v>0.97492276771574249</c:v>
                </c:pt>
                <c:pt idx="2">
                  <c:v>0.97492276771574249</c:v>
                </c:pt>
                <c:pt idx="3">
                  <c:v>0.97492276771574249</c:v>
                </c:pt>
                <c:pt idx="4">
                  <c:v>0.97492276771574249</c:v>
                </c:pt>
                <c:pt idx="5">
                  <c:v>0.97492276771574249</c:v>
                </c:pt>
                <c:pt idx="6">
                  <c:v>0.97492276771574249</c:v>
                </c:pt>
                <c:pt idx="7">
                  <c:v>0.97492276771574249</c:v>
                </c:pt>
                <c:pt idx="8">
                  <c:v>0.97492276771574249</c:v>
                </c:pt>
                <c:pt idx="9">
                  <c:v>0.97492276771574249</c:v>
                </c:pt>
                <c:pt idx="10">
                  <c:v>0.97492276771574249</c:v>
                </c:pt>
                <c:pt idx="11">
                  <c:v>0.97492276771574249</c:v>
                </c:pt>
                <c:pt idx="12">
                  <c:v>0.97492276771574249</c:v>
                </c:pt>
                <c:pt idx="13">
                  <c:v>0.97492276771574249</c:v>
                </c:pt>
                <c:pt idx="14">
                  <c:v>0.97492276771574249</c:v>
                </c:pt>
                <c:pt idx="15">
                  <c:v>0.97492276771574249</c:v>
                </c:pt>
                <c:pt idx="16">
                  <c:v>0.97492276771574249</c:v>
                </c:pt>
                <c:pt idx="17">
                  <c:v>0.97492276771574249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F-4DB2-8642-06F424222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49536"/>
        <c:axId val="364051456"/>
      </c:lineChart>
      <c:catAx>
        <c:axId val="36404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4051456"/>
        <c:crosses val="autoZero"/>
        <c:auto val="1"/>
        <c:lblAlgn val="ctr"/>
        <c:lblOffset val="100"/>
        <c:noMultiLvlLbl val="1"/>
      </c:catAx>
      <c:valAx>
        <c:axId val="364051456"/>
        <c:scaling>
          <c:orientation val="minMax"/>
          <c:max val="1.1500000000000001"/>
          <c:min val="0.4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4049536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</a:t>
            </a:r>
            <a:r>
              <a:rPr lang="nl-BE" baseline="0"/>
              <a:t> stap 7</a:t>
            </a:r>
            <a:endParaRPr lang="nl-B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'SO2 stap 7'!$H$10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'SO2 stap 7'!$C$11:$C$28</c:f>
              <c:numCache>
                <c:formatCode>0</c:formatCode>
                <c:ptCount val="18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744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'SO2 stap 7'!$H$11:$H$28</c:f>
              <c:numCache>
                <c:formatCode>0.000</c:formatCode>
                <c:ptCount val="18"/>
                <c:pt idx="0">
                  <c:v>1.305221852216315</c:v>
                </c:pt>
                <c:pt idx="1">
                  <c:v>0.95092347491816032</c:v>
                </c:pt>
                <c:pt idx="2">
                  <c:v>1.0729224444595062</c:v>
                </c:pt>
                <c:pt idx="3">
                  <c:v>0.96095078748320251</c:v>
                </c:pt>
                <c:pt idx="4">
                  <c:v>0.95259469367900063</c:v>
                </c:pt>
                <c:pt idx="5">
                  <c:v>0.87237619315866377</c:v>
                </c:pt>
                <c:pt idx="6">
                  <c:v>0.98267663137412697</c:v>
                </c:pt>
                <c:pt idx="7">
                  <c:v>0.83226694289849534</c:v>
                </c:pt>
                <c:pt idx="8">
                  <c:v>0.92418397474471459</c:v>
                </c:pt>
                <c:pt idx="9">
                  <c:v>1.0227858816342956</c:v>
                </c:pt>
                <c:pt idx="10">
                  <c:v>0.51807781586050916</c:v>
                </c:pt>
                <c:pt idx="11">
                  <c:v>0.96596444376572355</c:v>
                </c:pt>
                <c:pt idx="12">
                  <c:v>0.99938881898253062</c:v>
                </c:pt>
                <c:pt idx="13">
                  <c:v>0.91917031846219377</c:v>
                </c:pt>
                <c:pt idx="14">
                  <c:v>1.1046756009154728</c:v>
                </c:pt>
                <c:pt idx="15">
                  <c:v>0.83895181794185669</c:v>
                </c:pt>
                <c:pt idx="16">
                  <c:v>0.94423859987479897</c:v>
                </c:pt>
                <c:pt idx="17">
                  <c:v>0.97933419385244636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B2-48C0-A744-0CCB50E3BD4D}"/>
            </c:ext>
          </c:extLst>
        </c:ser>
        <c:ser>
          <c:idx val="1"/>
          <c:order val="1"/>
          <c:tx>
            <c:strRef>
              <c:f>'SO2 stap 7'!$I$10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7'!$C$11:$C$28</c:f>
              <c:numCache>
                <c:formatCode>0</c:formatCode>
                <c:ptCount val="18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744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'SO2 stap 7'!$I$11:$I$28</c:f>
              <c:numCache>
                <c:formatCode>0.00</c:formatCode>
                <c:ptCount val="18"/>
                <c:pt idx="0">
                  <c:v>0.95760834996152178</c:v>
                </c:pt>
                <c:pt idx="1">
                  <c:v>0.95760834996152178</c:v>
                </c:pt>
                <c:pt idx="2">
                  <c:v>0.95760834996152178</c:v>
                </c:pt>
                <c:pt idx="3">
                  <c:v>0.95760834996152178</c:v>
                </c:pt>
                <c:pt idx="4">
                  <c:v>0.95760834996152178</c:v>
                </c:pt>
                <c:pt idx="5">
                  <c:v>0.95760834996152178</c:v>
                </c:pt>
                <c:pt idx="6">
                  <c:v>0.95760834996152178</c:v>
                </c:pt>
                <c:pt idx="7">
                  <c:v>0.95760834996152178</c:v>
                </c:pt>
                <c:pt idx="8">
                  <c:v>0.95760834996152178</c:v>
                </c:pt>
                <c:pt idx="9">
                  <c:v>0.95760834996152178</c:v>
                </c:pt>
                <c:pt idx="10">
                  <c:v>0.95760834996152178</c:v>
                </c:pt>
                <c:pt idx="11">
                  <c:v>0.95760834996152178</c:v>
                </c:pt>
                <c:pt idx="12">
                  <c:v>0.95760834996152178</c:v>
                </c:pt>
                <c:pt idx="13">
                  <c:v>0.95760834996152178</c:v>
                </c:pt>
                <c:pt idx="14">
                  <c:v>0.95760834996152178</c:v>
                </c:pt>
                <c:pt idx="15">
                  <c:v>0.95760834996152178</c:v>
                </c:pt>
                <c:pt idx="16">
                  <c:v>0.95760834996152178</c:v>
                </c:pt>
                <c:pt idx="17">
                  <c:v>0.95760834996152178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B2-48C0-A744-0CCB50E3B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87552"/>
        <c:axId val="365689472"/>
      </c:lineChart>
      <c:catAx>
        <c:axId val="36568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5689472"/>
        <c:crosses val="autoZero"/>
        <c:auto val="1"/>
        <c:lblAlgn val="ctr"/>
        <c:lblOffset val="100"/>
        <c:noMultiLvlLbl val="0"/>
      </c:catAx>
      <c:valAx>
        <c:axId val="365689472"/>
        <c:scaling>
          <c:orientation val="minMax"/>
          <c:max val="1.2"/>
          <c:min val="0.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5687552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SO2</a:t>
            </a:r>
            <a:r>
              <a:rPr lang="nl-BE" baseline="0"/>
              <a:t> stap 8</a:t>
            </a:r>
            <a:endParaRPr lang="nl-BE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557999491531341E-2"/>
          <c:y val="0.13728880044706809"/>
          <c:w val="0.73589237383111494"/>
          <c:h val="0.73680672891898957"/>
        </c:manualLayout>
      </c:layout>
      <c:lineChart>
        <c:grouping val="standard"/>
        <c:varyColors val="0"/>
        <c:ser>
          <c:idx val="0"/>
          <c:order val="0"/>
          <c:tx>
            <c:strRef>
              <c:f>'SO2 stap 8'!$H$10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'SO2 stap 8'!$C$11:$C$28</c:f>
              <c:numCache>
                <c:formatCode>0</c:formatCode>
                <c:ptCount val="18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744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'SO2 stap 8'!$H$11:$H$28</c:f>
              <c:numCache>
                <c:formatCode>0.000</c:formatCode>
                <c:ptCount val="18"/>
                <c:pt idx="0">
                  <c:v>1.231723060103161</c:v>
                </c:pt>
                <c:pt idx="1">
                  <c:v>0.97349340101135784</c:v>
                </c:pt>
                <c:pt idx="2">
                  <c:v>1.0912634128984144</c:v>
                </c:pt>
                <c:pt idx="3">
                  <c:v>0.99402211867974399</c:v>
                </c:pt>
                <c:pt idx="4">
                  <c:v>0.99402211867974399</c:v>
                </c:pt>
                <c:pt idx="5">
                  <c:v>0.93135550684993407</c:v>
                </c:pt>
                <c:pt idx="6">
                  <c:v>1.0437232246137311</c:v>
                </c:pt>
                <c:pt idx="7">
                  <c:v>0.96160835394018707</c:v>
                </c:pt>
                <c:pt idx="8">
                  <c:v>0.95944743629088325</c:v>
                </c:pt>
                <c:pt idx="9">
                  <c:v>1.0339990951918641</c:v>
                </c:pt>
                <c:pt idx="10">
                  <c:v>0.60613740062971344</c:v>
                </c:pt>
                <c:pt idx="11">
                  <c:v>0.99402211867974399</c:v>
                </c:pt>
                <c:pt idx="12">
                  <c:v>1.0696542364053767</c:v>
                </c:pt>
                <c:pt idx="13">
                  <c:v>0.98321753043322502</c:v>
                </c:pt>
                <c:pt idx="14">
                  <c:v>1.1236771776379715</c:v>
                </c:pt>
                <c:pt idx="15">
                  <c:v>0.94864284804436427</c:v>
                </c:pt>
                <c:pt idx="16">
                  <c:v>1.0210335892960414</c:v>
                </c:pt>
                <c:pt idx="17">
                  <c:v>0.95836697746623145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C7-4EA0-9922-EC9A987DE9EF}"/>
            </c:ext>
          </c:extLst>
        </c:ser>
        <c:ser>
          <c:idx val="1"/>
          <c:order val="1"/>
          <c:tx>
            <c:strRef>
              <c:f>'SO2 stap 8'!$I$10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'SO2 stap 8'!$C$11:$C$28</c:f>
              <c:numCache>
                <c:formatCode>0</c:formatCode>
                <c:ptCount val="18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744</c:v>
                </c:pt>
                <c:pt idx="16">
                  <c:v>904</c:v>
                </c:pt>
                <c:pt idx="17">
                  <c:v>928</c:v>
                </c:pt>
              </c:numCache>
            </c:numRef>
          </c:cat>
          <c:val>
            <c:numRef>
              <c:f>'SO2 stap 8'!$I$11:$I$28</c:f>
              <c:numCache>
                <c:formatCode>0.00</c:formatCode>
                <c:ptCount val="18"/>
                <c:pt idx="0">
                  <c:v>1.0040703857490068</c:v>
                </c:pt>
                <c:pt idx="1">
                  <c:v>1.0040703857490068</c:v>
                </c:pt>
                <c:pt idx="2">
                  <c:v>1.0040703857490068</c:v>
                </c:pt>
                <c:pt idx="3">
                  <c:v>1.0040703857490068</c:v>
                </c:pt>
                <c:pt idx="4">
                  <c:v>1.0040703857490068</c:v>
                </c:pt>
                <c:pt idx="5">
                  <c:v>1.0040703857490068</c:v>
                </c:pt>
                <c:pt idx="6">
                  <c:v>1.0040703857490068</c:v>
                </c:pt>
                <c:pt idx="7">
                  <c:v>1.0040703857490068</c:v>
                </c:pt>
                <c:pt idx="8">
                  <c:v>1.0040703857490068</c:v>
                </c:pt>
                <c:pt idx="9">
                  <c:v>1.0040703857490068</c:v>
                </c:pt>
                <c:pt idx="10">
                  <c:v>1.0040703857490068</c:v>
                </c:pt>
                <c:pt idx="11">
                  <c:v>1.0040703857490068</c:v>
                </c:pt>
                <c:pt idx="12">
                  <c:v>1.0040703857490068</c:v>
                </c:pt>
                <c:pt idx="13">
                  <c:v>1.0040703857490068</c:v>
                </c:pt>
                <c:pt idx="14">
                  <c:v>1.0040703857490068</c:v>
                </c:pt>
                <c:pt idx="15">
                  <c:v>1.0040703857490068</c:v>
                </c:pt>
                <c:pt idx="16">
                  <c:v>1.0040703857490068</c:v>
                </c:pt>
                <c:pt idx="17">
                  <c:v>1.0040703857490068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C7-4EA0-9922-EC9A987DE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390272"/>
        <c:axId val="364392448"/>
      </c:lineChart>
      <c:catAx>
        <c:axId val="36439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4392448"/>
        <c:crosses val="autoZero"/>
        <c:auto val="1"/>
        <c:lblAlgn val="ctr"/>
        <c:lblOffset val="100"/>
        <c:noMultiLvlLbl val="0"/>
      </c:catAx>
      <c:valAx>
        <c:axId val="364392448"/>
        <c:scaling>
          <c:orientation val="minMax"/>
          <c:max val="1.25"/>
          <c:min val="0.60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4390272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NOx stap</a:t>
            </a:r>
            <a:r>
              <a:rPr lang="nl-BE" baseline="0"/>
              <a:t> 1</a:t>
            </a:r>
            <a:endParaRPr lang="nl-B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'NOx stap 1'!$H$10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'NOx stap 1'!$C$11:$C$29</c:f>
              <c:numCache>
                <c:formatCode>0</c:formatCode>
                <c:ptCount val="19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'NOx stap 1'!$H$11:$H$29</c:f>
              <c:numCache>
                <c:formatCode>0.000</c:formatCode>
                <c:ptCount val="19"/>
                <c:pt idx="0">
                  <c:v>0.94574672124241776</c:v>
                </c:pt>
                <c:pt idx="1">
                  <c:v>0.95349874354768349</c:v>
                </c:pt>
                <c:pt idx="2">
                  <c:v>0.9845068327687464</c:v>
                </c:pt>
                <c:pt idx="3">
                  <c:v>0.97675481046348067</c:v>
                </c:pt>
                <c:pt idx="4">
                  <c:v>0.9845068327687464</c:v>
                </c:pt>
                <c:pt idx="5">
                  <c:v>0.97675481046348067</c:v>
                </c:pt>
                <c:pt idx="6">
                  <c:v>0.94574672124241776</c:v>
                </c:pt>
                <c:pt idx="7">
                  <c:v>1.0465230112108721</c:v>
                </c:pt>
                <c:pt idx="8">
                  <c:v>0.95349874354768349</c:v>
                </c:pt>
                <c:pt idx="9">
                  <c:v>0.94574672124241776</c:v>
                </c:pt>
                <c:pt idx="10">
                  <c:v>1.0000108773792777</c:v>
                </c:pt>
                <c:pt idx="11">
                  <c:v>1.0000108773792777</c:v>
                </c:pt>
                <c:pt idx="12">
                  <c:v>0.96125076585294922</c:v>
                </c:pt>
                <c:pt idx="13">
                  <c:v>1.0155149219898092</c:v>
                </c:pt>
                <c:pt idx="14">
                  <c:v>0.93799469893715215</c:v>
                </c:pt>
                <c:pt idx="15">
                  <c:v>0.93024267663188642</c:v>
                </c:pt>
                <c:pt idx="16">
                  <c:v>0.95349874354768349</c:v>
                </c:pt>
                <c:pt idx="17">
                  <c:v>0.96125076585294922</c:v>
                </c:pt>
                <c:pt idx="18">
                  <c:v>0.93799469893715215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6D-4127-899B-E556D8B5D833}"/>
            </c:ext>
          </c:extLst>
        </c:ser>
        <c:ser>
          <c:idx val="1"/>
          <c:order val="1"/>
          <c:tx>
            <c:strRef>
              <c:f>'NOx stap 1'!$I$10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'NOx stap 1'!$C$11:$C$29</c:f>
              <c:numCache>
                <c:formatCode>0</c:formatCode>
                <c:ptCount val="19"/>
                <c:pt idx="0">
                  <c:v>139</c:v>
                </c:pt>
                <c:pt idx="1">
                  <c:v>193</c:v>
                </c:pt>
                <c:pt idx="2">
                  <c:v>223</c:v>
                </c:pt>
                <c:pt idx="3">
                  <c:v>225</c:v>
                </c:pt>
                <c:pt idx="4">
                  <c:v>295</c:v>
                </c:pt>
                <c:pt idx="5">
                  <c:v>339</c:v>
                </c:pt>
                <c:pt idx="6">
                  <c:v>385</c:v>
                </c:pt>
                <c:pt idx="7">
                  <c:v>428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717</c:v>
                </c:pt>
                <c:pt idx="16">
                  <c:v>744</c:v>
                </c:pt>
                <c:pt idx="17">
                  <c:v>904</c:v>
                </c:pt>
                <c:pt idx="18">
                  <c:v>928</c:v>
                </c:pt>
              </c:numCache>
            </c:numRef>
          </c:cat>
          <c:val>
            <c:numRef>
              <c:f>'NOx stap 1'!$I$11:$I$29</c:f>
              <c:numCache>
                <c:formatCode>0.00</c:formatCode>
                <c:ptCount val="19"/>
                <c:pt idx="0">
                  <c:v>0.96667718146663528</c:v>
                </c:pt>
                <c:pt idx="1">
                  <c:v>0.96667718146663528</c:v>
                </c:pt>
                <c:pt idx="2">
                  <c:v>0.96667718146663528</c:v>
                </c:pt>
                <c:pt idx="3">
                  <c:v>0.96667718146663528</c:v>
                </c:pt>
                <c:pt idx="4">
                  <c:v>0.96667718146663528</c:v>
                </c:pt>
                <c:pt idx="5">
                  <c:v>0.96667718146663528</c:v>
                </c:pt>
                <c:pt idx="6">
                  <c:v>0.96667718146663528</c:v>
                </c:pt>
                <c:pt idx="7">
                  <c:v>0.96667718146663528</c:v>
                </c:pt>
                <c:pt idx="8">
                  <c:v>0.96667718146663528</c:v>
                </c:pt>
                <c:pt idx="9">
                  <c:v>0.96667718146663528</c:v>
                </c:pt>
                <c:pt idx="10">
                  <c:v>0.96667718146663528</c:v>
                </c:pt>
                <c:pt idx="11">
                  <c:v>0.96667718146663528</c:v>
                </c:pt>
                <c:pt idx="12">
                  <c:v>0.96667718146663528</c:v>
                </c:pt>
                <c:pt idx="13">
                  <c:v>0.96667718146663528</c:v>
                </c:pt>
                <c:pt idx="14">
                  <c:v>0.96667718146663528</c:v>
                </c:pt>
                <c:pt idx="15">
                  <c:v>0.96667718146663528</c:v>
                </c:pt>
                <c:pt idx="16">
                  <c:v>0.96667718146663528</c:v>
                </c:pt>
                <c:pt idx="17">
                  <c:v>0.96667718146663528</c:v>
                </c:pt>
                <c:pt idx="18">
                  <c:v>0.96667718146663528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6D-4127-899B-E556D8B5D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838336"/>
        <c:axId val="365840256"/>
      </c:lineChart>
      <c:catAx>
        <c:axId val="36583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in"/>
        <c:minorTickMark val="none"/>
        <c:tickLblPos val="nextTo"/>
        <c:crossAx val="365840256"/>
        <c:crosses val="autoZero"/>
        <c:auto val="1"/>
        <c:lblAlgn val="ctr"/>
        <c:lblOffset val="100"/>
        <c:noMultiLvlLbl val="0"/>
      </c:catAx>
      <c:valAx>
        <c:axId val="365840256"/>
        <c:scaling>
          <c:orientation val="minMax"/>
          <c:max val="1.1000000000000001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5838336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583405</xdr:colOff>
      <xdr:row>8</xdr:row>
      <xdr:rowOff>321463</xdr:rowOff>
    </xdr:from>
    <xdr:to>
      <xdr:col>21</xdr:col>
      <xdr:colOff>11906</xdr:colOff>
      <xdr:row>29</xdr:row>
      <xdr:rowOff>83344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547684</xdr:colOff>
      <xdr:row>8</xdr:row>
      <xdr:rowOff>369092</xdr:rowOff>
    </xdr:from>
    <xdr:to>
      <xdr:col>21</xdr:col>
      <xdr:colOff>71436</xdr:colOff>
      <xdr:row>29</xdr:row>
      <xdr:rowOff>59530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8</xdr:row>
      <xdr:rowOff>357186</xdr:rowOff>
    </xdr:from>
    <xdr:to>
      <xdr:col>21</xdr:col>
      <xdr:colOff>71437</xdr:colOff>
      <xdr:row>29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571501</xdr:colOff>
      <xdr:row>8</xdr:row>
      <xdr:rowOff>357187</xdr:rowOff>
    </xdr:from>
    <xdr:to>
      <xdr:col>20</xdr:col>
      <xdr:colOff>547688</xdr:colOff>
      <xdr:row>29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8</xdr:row>
      <xdr:rowOff>357185</xdr:rowOff>
    </xdr:from>
    <xdr:to>
      <xdr:col>21</xdr:col>
      <xdr:colOff>71437</xdr:colOff>
      <xdr:row>29</xdr:row>
      <xdr:rowOff>83344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523877</xdr:colOff>
      <xdr:row>8</xdr:row>
      <xdr:rowOff>357185</xdr:rowOff>
    </xdr:from>
    <xdr:to>
      <xdr:col>21</xdr:col>
      <xdr:colOff>83344</xdr:colOff>
      <xdr:row>29</xdr:row>
      <xdr:rowOff>59531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559592</xdr:colOff>
      <xdr:row>8</xdr:row>
      <xdr:rowOff>369094</xdr:rowOff>
    </xdr:from>
    <xdr:to>
      <xdr:col>21</xdr:col>
      <xdr:colOff>23812</xdr:colOff>
      <xdr:row>30</xdr:row>
      <xdr:rowOff>23811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571498</xdr:colOff>
      <xdr:row>8</xdr:row>
      <xdr:rowOff>369091</xdr:rowOff>
    </xdr:from>
    <xdr:to>
      <xdr:col>21</xdr:col>
      <xdr:colOff>71437</xdr:colOff>
      <xdr:row>30</xdr:row>
      <xdr:rowOff>35718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583404</xdr:colOff>
      <xdr:row>8</xdr:row>
      <xdr:rowOff>357187</xdr:rowOff>
    </xdr:from>
    <xdr:to>
      <xdr:col>21</xdr:col>
      <xdr:colOff>178592</xdr:colOff>
      <xdr:row>30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571497</xdr:colOff>
      <xdr:row>8</xdr:row>
      <xdr:rowOff>369094</xdr:rowOff>
    </xdr:from>
    <xdr:to>
      <xdr:col>21</xdr:col>
      <xdr:colOff>0</xdr:colOff>
      <xdr:row>30</xdr:row>
      <xdr:rowOff>35717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1B11E0-C5A6-4BA9-85ED-E35EF866F5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559591</xdr:colOff>
      <xdr:row>8</xdr:row>
      <xdr:rowOff>357182</xdr:rowOff>
    </xdr:from>
    <xdr:to>
      <xdr:col>20</xdr:col>
      <xdr:colOff>595312</xdr:colOff>
      <xdr:row>30</xdr:row>
      <xdr:rowOff>35718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559592</xdr:colOff>
      <xdr:row>8</xdr:row>
      <xdr:rowOff>345276</xdr:rowOff>
    </xdr:from>
    <xdr:to>
      <xdr:col>21</xdr:col>
      <xdr:colOff>47625</xdr:colOff>
      <xdr:row>29</xdr:row>
      <xdr:rowOff>59530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571498</xdr:colOff>
      <xdr:row>8</xdr:row>
      <xdr:rowOff>369095</xdr:rowOff>
    </xdr:from>
    <xdr:to>
      <xdr:col>21</xdr:col>
      <xdr:colOff>59531</xdr:colOff>
      <xdr:row>30</xdr:row>
      <xdr:rowOff>35718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571496</xdr:colOff>
      <xdr:row>8</xdr:row>
      <xdr:rowOff>345282</xdr:rowOff>
    </xdr:from>
    <xdr:to>
      <xdr:col>21</xdr:col>
      <xdr:colOff>238124</xdr:colOff>
      <xdr:row>30</xdr:row>
      <xdr:rowOff>59531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E8CA11-A2E2-41BC-8878-777378020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559593</xdr:colOff>
      <xdr:row>8</xdr:row>
      <xdr:rowOff>357182</xdr:rowOff>
    </xdr:from>
    <xdr:to>
      <xdr:col>21</xdr:col>
      <xdr:colOff>130968</xdr:colOff>
      <xdr:row>29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571498</xdr:colOff>
      <xdr:row>8</xdr:row>
      <xdr:rowOff>380997</xdr:rowOff>
    </xdr:from>
    <xdr:to>
      <xdr:col>21</xdr:col>
      <xdr:colOff>35718</xdr:colOff>
      <xdr:row>29</xdr:row>
      <xdr:rowOff>83342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571496</xdr:colOff>
      <xdr:row>8</xdr:row>
      <xdr:rowOff>357184</xdr:rowOff>
    </xdr:from>
    <xdr:to>
      <xdr:col>20</xdr:col>
      <xdr:colOff>547688</xdr:colOff>
      <xdr:row>29</xdr:row>
      <xdr:rowOff>35719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8</xdr:row>
      <xdr:rowOff>381000</xdr:rowOff>
    </xdr:from>
    <xdr:to>
      <xdr:col>20</xdr:col>
      <xdr:colOff>500062</xdr:colOff>
      <xdr:row>28</xdr:row>
      <xdr:rowOff>59531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583404</xdr:colOff>
      <xdr:row>8</xdr:row>
      <xdr:rowOff>345281</xdr:rowOff>
    </xdr:from>
    <xdr:to>
      <xdr:col>20</xdr:col>
      <xdr:colOff>523875</xdr:colOff>
      <xdr:row>28</xdr:row>
      <xdr:rowOff>11906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571499</xdr:colOff>
      <xdr:row>8</xdr:row>
      <xdr:rowOff>369090</xdr:rowOff>
    </xdr:from>
    <xdr:to>
      <xdr:col>21</xdr:col>
      <xdr:colOff>35718</xdr:colOff>
      <xdr:row>28</xdr:row>
      <xdr:rowOff>59530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547686</xdr:colOff>
      <xdr:row>8</xdr:row>
      <xdr:rowOff>333370</xdr:rowOff>
    </xdr:from>
    <xdr:to>
      <xdr:col>21</xdr:col>
      <xdr:colOff>11906</xdr:colOff>
      <xdr:row>28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583405</xdr:colOff>
      <xdr:row>8</xdr:row>
      <xdr:rowOff>380999</xdr:rowOff>
    </xdr:from>
    <xdr:to>
      <xdr:col>21</xdr:col>
      <xdr:colOff>11906</xdr:colOff>
      <xdr:row>28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559595</xdr:colOff>
      <xdr:row>8</xdr:row>
      <xdr:rowOff>369090</xdr:rowOff>
    </xdr:from>
    <xdr:to>
      <xdr:col>20</xdr:col>
      <xdr:colOff>511969</xdr:colOff>
      <xdr:row>29</xdr:row>
      <xdr:rowOff>35718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29"/>
  <sheetViews>
    <sheetView tabSelected="1" zoomScale="80" zoomScaleNormal="80" workbookViewId="0">
      <selection activeCell="K9" sqref="K9"/>
    </sheetView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30</v>
      </c>
      <c r="E1" s="3"/>
      <c r="F1" s="4"/>
    </row>
    <row r="2" spans="1:9" ht="18" x14ac:dyDescent="0.25">
      <c r="C2" s="5" t="s">
        <v>3</v>
      </c>
      <c r="D2" s="6">
        <v>124.98618922826243</v>
      </c>
      <c r="E2" s="1" t="s">
        <v>4</v>
      </c>
    </row>
    <row r="3" spans="1:9" ht="18" x14ac:dyDescent="0.25">
      <c r="C3" s="5" t="s">
        <v>17</v>
      </c>
      <c r="D3" s="6" t="s">
        <v>41</v>
      </c>
      <c r="E3" s="1" t="s">
        <v>4</v>
      </c>
      <c r="F3" s="7"/>
    </row>
    <row r="4" spans="1:9" ht="18" x14ac:dyDescent="0.25">
      <c r="C4" s="5" t="s">
        <v>18</v>
      </c>
      <c r="D4" s="6" t="s">
        <v>42</v>
      </c>
      <c r="E4" s="1" t="s">
        <v>4</v>
      </c>
      <c r="F4" s="7"/>
    </row>
    <row r="5" spans="1:9" x14ac:dyDescent="0.25">
      <c r="C5" s="5" t="s">
        <v>19</v>
      </c>
      <c r="D5" s="23">
        <f>(D4/D3)*100</f>
        <v>2.2720820189274447</v>
      </c>
      <c r="E5" s="1" t="s">
        <v>2</v>
      </c>
      <c r="F5" s="7"/>
    </row>
    <row r="6" spans="1:9" x14ac:dyDescent="0.25">
      <c r="C6" s="5" t="s">
        <v>6</v>
      </c>
      <c r="D6" s="9">
        <v>19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28</v>
      </c>
      <c r="I10" s="12" t="s">
        <v>29</v>
      </c>
    </row>
    <row r="11" spans="1:9" x14ac:dyDescent="0.25">
      <c r="C11" s="39">
        <v>139</v>
      </c>
      <c r="D11" s="14">
        <v>131</v>
      </c>
      <c r="E11" s="40">
        <v>1.46</v>
      </c>
      <c r="F11" s="15">
        <f t="shared" ref="F11:F24" si="0">((D11-D$2)/D$2)*100</f>
        <v>4.8115802304801347</v>
      </c>
      <c r="H11" s="16">
        <f t="shared" ref="H11:H12" si="1">(100+F11)/100</f>
        <v>1.0481158023048014</v>
      </c>
      <c r="I11" s="1">
        <f t="shared" ref="I11:I29" si="2">1+($D$3-$D$2)/$D$2</f>
        <v>1.0145120895591513</v>
      </c>
    </row>
    <row r="12" spans="1:9" x14ac:dyDescent="0.25">
      <c r="C12" s="39">
        <v>193</v>
      </c>
      <c r="D12" s="14">
        <v>137</v>
      </c>
      <c r="E12" s="42">
        <v>3.54</v>
      </c>
      <c r="F12" s="15">
        <f t="shared" si="0"/>
        <v>9.6121106227158659</v>
      </c>
      <c r="H12" s="16">
        <f t="shared" si="1"/>
        <v>1.0961211062271585</v>
      </c>
      <c r="I12" s="1">
        <f t="shared" si="2"/>
        <v>1.0145120895591513</v>
      </c>
    </row>
    <row r="13" spans="1:9" x14ac:dyDescent="0.25">
      <c r="C13" s="39">
        <v>223</v>
      </c>
      <c r="D13" s="14">
        <v>127</v>
      </c>
      <c r="E13" s="40">
        <v>7.0000000000000007E-2</v>
      </c>
      <c r="F13" s="15">
        <f t="shared" si="0"/>
        <v>1.6112266356563143</v>
      </c>
      <c r="H13" s="16">
        <f t="shared" ref="H13:H20" si="3">(100+F13)/100</f>
        <v>1.0161122663565632</v>
      </c>
      <c r="I13" s="1">
        <f t="shared" si="2"/>
        <v>1.0145120895591513</v>
      </c>
    </row>
    <row r="14" spans="1:9" x14ac:dyDescent="0.25">
      <c r="C14" s="39">
        <v>225</v>
      </c>
      <c r="D14" s="14">
        <v>129</v>
      </c>
      <c r="E14" s="40">
        <v>0.76</v>
      </c>
      <c r="F14" s="15">
        <f t="shared" si="0"/>
        <v>3.2114034330682246</v>
      </c>
      <c r="H14" s="16">
        <f t="shared" si="3"/>
        <v>1.0321140343306823</v>
      </c>
      <c r="I14" s="1">
        <f t="shared" si="2"/>
        <v>1.0145120895591513</v>
      </c>
    </row>
    <row r="15" spans="1:9" x14ac:dyDescent="0.25">
      <c r="C15" s="39">
        <v>295</v>
      </c>
      <c r="D15" s="14">
        <v>123</v>
      </c>
      <c r="E15" s="40">
        <v>-1.32</v>
      </c>
      <c r="F15" s="15">
        <f t="shared" si="0"/>
        <v>-1.5891269591675066</v>
      </c>
      <c r="H15" s="16">
        <f t="shared" si="3"/>
        <v>0.98410873040832503</v>
      </c>
      <c r="I15" s="1">
        <f t="shared" si="2"/>
        <v>1.0145120895591513</v>
      </c>
    </row>
    <row r="16" spans="1:9" x14ac:dyDescent="0.25">
      <c r="C16" s="39">
        <v>339</v>
      </c>
      <c r="D16" s="14">
        <v>127</v>
      </c>
      <c r="E16" s="40">
        <v>7.0000000000000007E-2</v>
      </c>
      <c r="F16" s="15">
        <f t="shared" si="0"/>
        <v>1.6112266356563143</v>
      </c>
      <c r="H16" s="16">
        <f t="shared" si="3"/>
        <v>1.0161122663565632</v>
      </c>
      <c r="I16" s="1">
        <f t="shared" si="2"/>
        <v>1.0145120895591513</v>
      </c>
    </row>
    <row r="17" spans="2:9" x14ac:dyDescent="0.25">
      <c r="C17" s="39">
        <v>385</v>
      </c>
      <c r="D17" s="14">
        <v>125</v>
      </c>
      <c r="E17" s="40">
        <v>-0.62</v>
      </c>
      <c r="F17" s="15">
        <f t="shared" si="0"/>
        <v>1.1049838244403851E-2</v>
      </c>
      <c r="H17" s="16">
        <f t="shared" si="3"/>
        <v>1.000110498382444</v>
      </c>
      <c r="I17" s="1">
        <f t="shared" si="2"/>
        <v>1.0145120895591513</v>
      </c>
    </row>
    <row r="18" spans="2:9" x14ac:dyDescent="0.25">
      <c r="C18" s="39">
        <v>428</v>
      </c>
      <c r="D18" s="14">
        <v>127</v>
      </c>
      <c r="E18" s="40">
        <v>7.0000000000000007E-2</v>
      </c>
      <c r="F18" s="15">
        <f t="shared" si="0"/>
        <v>1.6112266356563143</v>
      </c>
      <c r="H18" s="16">
        <f t="shared" si="3"/>
        <v>1.0161122663565632</v>
      </c>
      <c r="I18" s="1">
        <f t="shared" si="2"/>
        <v>1.0145120895591513</v>
      </c>
    </row>
    <row r="19" spans="2:9" x14ac:dyDescent="0.25">
      <c r="C19" s="39">
        <v>446</v>
      </c>
      <c r="D19" s="14">
        <v>127</v>
      </c>
      <c r="E19" s="40">
        <v>7.0000000000000007E-2</v>
      </c>
      <c r="F19" s="15">
        <f t="shared" si="0"/>
        <v>1.6112266356563143</v>
      </c>
      <c r="H19" s="16">
        <f t="shared" si="3"/>
        <v>1.0161122663565632</v>
      </c>
      <c r="I19" s="1">
        <f t="shared" si="2"/>
        <v>1.0145120895591513</v>
      </c>
    </row>
    <row r="20" spans="2:9" x14ac:dyDescent="0.25">
      <c r="C20" s="39">
        <v>509</v>
      </c>
      <c r="D20" s="14">
        <v>127</v>
      </c>
      <c r="E20" s="40">
        <v>7.0000000000000007E-2</v>
      </c>
      <c r="F20" s="15">
        <f t="shared" si="0"/>
        <v>1.6112266356563143</v>
      </c>
      <c r="H20" s="16">
        <f t="shared" si="3"/>
        <v>1.0161122663565632</v>
      </c>
      <c r="I20" s="1">
        <f t="shared" si="2"/>
        <v>1.0145120895591513</v>
      </c>
    </row>
    <row r="21" spans="2:9" x14ac:dyDescent="0.25">
      <c r="C21" s="39">
        <v>512</v>
      </c>
      <c r="D21" s="14">
        <v>126</v>
      </c>
      <c r="E21" s="40">
        <v>-0.28000000000000003</v>
      </c>
      <c r="F21" s="15">
        <f t="shared" si="0"/>
        <v>0.81113823695035914</v>
      </c>
      <c r="H21" s="16">
        <f t="shared" ref="H21:H23" si="4">(100+F21)/100</f>
        <v>1.0081113823695036</v>
      </c>
      <c r="I21" s="1">
        <f t="shared" si="2"/>
        <v>1.0145120895591513</v>
      </c>
    </row>
    <row r="22" spans="2:9" x14ac:dyDescent="0.25">
      <c r="C22" s="39">
        <v>579</v>
      </c>
      <c r="D22" s="14">
        <v>129</v>
      </c>
      <c r="E22" s="40">
        <v>0.76</v>
      </c>
      <c r="F22" s="15">
        <f t="shared" si="0"/>
        <v>3.2114034330682246</v>
      </c>
      <c r="H22" s="16">
        <f t="shared" si="4"/>
        <v>1.0321140343306823</v>
      </c>
      <c r="I22" s="1">
        <f t="shared" si="2"/>
        <v>1.0145120895591513</v>
      </c>
    </row>
    <row r="23" spans="2:9" x14ac:dyDescent="0.25">
      <c r="C23" s="39">
        <v>591</v>
      </c>
      <c r="D23" s="14">
        <v>125</v>
      </c>
      <c r="E23" s="40">
        <v>-0.62</v>
      </c>
      <c r="F23" s="15">
        <f t="shared" si="0"/>
        <v>1.1049838244403851E-2</v>
      </c>
      <c r="H23" s="16">
        <f t="shared" si="4"/>
        <v>1.000110498382444</v>
      </c>
      <c r="I23" s="1">
        <f t="shared" si="2"/>
        <v>1.0145120895591513</v>
      </c>
    </row>
    <row r="24" spans="2:9" x14ac:dyDescent="0.25">
      <c r="C24" s="39">
        <v>644</v>
      </c>
      <c r="D24" s="14">
        <v>128</v>
      </c>
      <c r="E24" s="40">
        <v>0.42</v>
      </c>
      <c r="F24" s="15">
        <f t="shared" si="0"/>
        <v>2.4113150343622696</v>
      </c>
      <c r="H24" s="16">
        <f t="shared" ref="H24" si="5">(100+F24)/100</f>
        <v>1.0241131503436227</v>
      </c>
      <c r="I24" s="1">
        <f t="shared" si="2"/>
        <v>1.0145120895591513</v>
      </c>
    </row>
    <row r="25" spans="2:9" x14ac:dyDescent="0.25">
      <c r="C25" s="39">
        <v>689</v>
      </c>
      <c r="D25" s="14">
        <v>128</v>
      </c>
      <c r="E25" s="40">
        <v>0.42</v>
      </c>
      <c r="F25" s="15">
        <f t="shared" ref="F25:F26" si="6">((D25-D$2)/D$2)*100</f>
        <v>2.4113150343622696</v>
      </c>
      <c r="H25" s="16">
        <f t="shared" ref="H25" si="7">(100+F25)/100</f>
        <v>1.0241131503436227</v>
      </c>
      <c r="I25" s="1">
        <f t="shared" si="2"/>
        <v>1.0145120895591513</v>
      </c>
    </row>
    <row r="26" spans="2:9" x14ac:dyDescent="0.25">
      <c r="C26" s="39">
        <v>717</v>
      </c>
      <c r="D26" s="15">
        <v>122</v>
      </c>
      <c r="E26" s="40">
        <v>-1.67</v>
      </c>
      <c r="F26" s="15">
        <f t="shared" si="6"/>
        <v>-2.3892153578734621</v>
      </c>
      <c r="H26" s="16">
        <f t="shared" ref="H26" si="8">(100+F26)/100</f>
        <v>0.97610784642126536</v>
      </c>
      <c r="I26" s="1">
        <f t="shared" si="2"/>
        <v>1.0145120895591513</v>
      </c>
    </row>
    <row r="27" spans="2:9" x14ac:dyDescent="0.25">
      <c r="C27" s="15">
        <v>744</v>
      </c>
      <c r="D27" s="15">
        <v>125</v>
      </c>
      <c r="E27" s="40">
        <v>-0.62</v>
      </c>
      <c r="F27" s="15">
        <f t="shared" ref="F27:F29" si="9">((D27-D$2)/D$2)*100</f>
        <v>1.1049838244403851E-2</v>
      </c>
      <c r="H27" s="16">
        <f t="shared" ref="H27:H29" si="10">(100+F27)/100</f>
        <v>1.000110498382444</v>
      </c>
      <c r="I27" s="1">
        <f t="shared" si="2"/>
        <v>1.0145120895591513</v>
      </c>
    </row>
    <row r="28" spans="2:9" x14ac:dyDescent="0.25">
      <c r="C28" s="15">
        <v>904</v>
      </c>
      <c r="D28" s="15">
        <v>129</v>
      </c>
      <c r="E28" s="40">
        <v>0.76</v>
      </c>
      <c r="F28" s="15">
        <f t="shared" si="9"/>
        <v>3.2114034330682246</v>
      </c>
      <c r="H28" s="16">
        <f t="shared" si="10"/>
        <v>1.0321140343306823</v>
      </c>
      <c r="I28" s="1">
        <f t="shared" si="2"/>
        <v>1.0145120895591513</v>
      </c>
    </row>
    <row r="29" spans="2:9" x14ac:dyDescent="0.25">
      <c r="B29" s="6"/>
      <c r="C29" s="15">
        <v>928</v>
      </c>
      <c r="D29" s="15">
        <v>122</v>
      </c>
      <c r="E29" s="40">
        <v>-1.67</v>
      </c>
      <c r="F29" s="15">
        <f t="shared" si="9"/>
        <v>-2.3892153578734621</v>
      </c>
      <c r="H29" s="16">
        <f t="shared" si="10"/>
        <v>0.97610784642126536</v>
      </c>
      <c r="I29" s="1">
        <f t="shared" si="2"/>
        <v>1.0145120895591513</v>
      </c>
    </row>
  </sheetData>
  <sheetProtection algorithmName="SHA-512" hashValue="YKv5J0gJmstOoYKdG5al0ZODlbOrG3v1nXw3DtOM+IH30RAVvoFOn5EQ0Wfrz1G8cI+1HeJIg/7Y6lrRLnYYUQ==" saltValue="3GFHiQUv+bjdCV1a+hgl8w==" spinCount="100000" sheet="1" objects="1" scenarios="1" selectLockedCells="1" selectUnlockedCell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K67"/>
  <sheetViews>
    <sheetView zoomScale="80" zoomScaleNormal="80" workbookViewId="0">
      <selection activeCell="H31" sqref="H31"/>
    </sheetView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2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37</v>
      </c>
      <c r="E1" s="3"/>
      <c r="F1" s="4"/>
    </row>
    <row r="2" spans="1:9" ht="18" x14ac:dyDescent="0.25">
      <c r="C2" s="5" t="s">
        <v>3</v>
      </c>
      <c r="D2" s="6">
        <v>240.33400855344746</v>
      </c>
      <c r="E2" s="1" t="s">
        <v>4</v>
      </c>
    </row>
    <row r="3" spans="1:9" ht="18" x14ac:dyDescent="0.25">
      <c r="C3" s="5" t="s">
        <v>17</v>
      </c>
      <c r="D3" s="6" t="s">
        <v>59</v>
      </c>
      <c r="E3" s="1" t="s">
        <v>4</v>
      </c>
      <c r="F3" s="7"/>
    </row>
    <row r="4" spans="1:9" ht="18" x14ac:dyDescent="0.25">
      <c r="C4" s="5" t="s">
        <v>18</v>
      </c>
      <c r="D4" s="6" t="s">
        <v>60</v>
      </c>
      <c r="E4" s="1" t="s">
        <v>4</v>
      </c>
      <c r="F4" s="7"/>
    </row>
    <row r="5" spans="1:9" x14ac:dyDescent="0.25">
      <c r="C5" s="5" t="s">
        <v>19</v>
      </c>
      <c r="D5" s="23">
        <f>(D4/D3)*100</f>
        <v>4.9258936355710556</v>
      </c>
      <c r="E5" s="1" t="s">
        <v>2</v>
      </c>
      <c r="F5" s="7"/>
    </row>
    <row r="6" spans="1:9" x14ac:dyDescent="0.25">
      <c r="C6" s="5" t="s">
        <v>6</v>
      </c>
      <c r="D6" s="9">
        <v>19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28</v>
      </c>
      <c r="I10" s="12" t="s">
        <v>29</v>
      </c>
    </row>
    <row r="11" spans="1:9" x14ac:dyDescent="0.25">
      <c r="B11" s="24"/>
      <c r="C11" s="13">
        <v>139</v>
      </c>
      <c r="D11" s="25">
        <v>228</v>
      </c>
      <c r="E11" s="40">
        <v>-0.12</v>
      </c>
      <c r="F11" s="15">
        <f t="shared" ref="F11:F29" si="0">((D11-D$2)/D$2)*100</f>
        <v>-5.1320279754350802</v>
      </c>
      <c r="H11" s="16">
        <f t="shared" ref="H11:H29" si="1">(100+F11)/100</f>
        <v>0.94867972024564917</v>
      </c>
      <c r="I11" s="1">
        <f t="shared" ref="I11:I29" si="2">1+($D$3-$D$2)/$D$2</f>
        <v>0.95450494659803475</v>
      </c>
    </row>
    <row r="12" spans="1:9" x14ac:dyDescent="0.25">
      <c r="B12" s="24"/>
      <c r="C12" s="13">
        <v>193</v>
      </c>
      <c r="D12" s="25">
        <v>230</v>
      </c>
      <c r="E12" s="40">
        <v>0.05</v>
      </c>
      <c r="F12" s="15">
        <f t="shared" si="0"/>
        <v>-4.2998527822371413</v>
      </c>
      <c r="H12" s="16">
        <f t="shared" si="1"/>
        <v>0.95700147217762865</v>
      </c>
      <c r="I12" s="1">
        <f t="shared" si="2"/>
        <v>0.95450494659803475</v>
      </c>
    </row>
    <row r="13" spans="1:9" x14ac:dyDescent="0.25">
      <c r="B13" s="24"/>
      <c r="C13" s="13">
        <v>223</v>
      </c>
      <c r="D13" s="25">
        <v>238</v>
      </c>
      <c r="E13" s="40">
        <v>0.76</v>
      </c>
      <c r="F13" s="15">
        <f t="shared" si="0"/>
        <v>-0.97115200944539026</v>
      </c>
      <c r="H13" s="16">
        <f t="shared" si="1"/>
        <v>0.99028847990554614</v>
      </c>
      <c r="I13" s="1">
        <f t="shared" si="2"/>
        <v>0.95450494659803475</v>
      </c>
    </row>
    <row r="14" spans="1:9" x14ac:dyDescent="0.25">
      <c r="B14" s="24"/>
      <c r="C14" s="13">
        <v>225</v>
      </c>
      <c r="D14" s="26">
        <v>232</v>
      </c>
      <c r="E14" s="40">
        <v>0.23</v>
      </c>
      <c r="F14" s="15">
        <f t="shared" si="0"/>
        <v>-3.4676775890392038</v>
      </c>
      <c r="H14" s="16">
        <f t="shared" si="1"/>
        <v>0.96532322410960802</v>
      </c>
      <c r="I14" s="1">
        <f t="shared" si="2"/>
        <v>0.95450494659803475</v>
      </c>
    </row>
    <row r="15" spans="1:9" x14ac:dyDescent="0.25">
      <c r="B15" s="24"/>
      <c r="C15" s="13">
        <v>295</v>
      </c>
      <c r="D15" s="25">
        <v>230</v>
      </c>
      <c r="E15" s="40">
        <v>0.05</v>
      </c>
      <c r="F15" s="15">
        <f t="shared" si="0"/>
        <v>-4.2998527822371413</v>
      </c>
      <c r="H15" s="16">
        <f t="shared" si="1"/>
        <v>0.95700147217762865</v>
      </c>
      <c r="I15" s="1">
        <f t="shared" si="2"/>
        <v>0.95450494659803475</v>
      </c>
    </row>
    <row r="16" spans="1:9" x14ac:dyDescent="0.25">
      <c r="B16" s="24"/>
      <c r="C16" s="13">
        <v>339</v>
      </c>
      <c r="D16" s="25">
        <v>230</v>
      </c>
      <c r="E16" s="40">
        <v>0.05</v>
      </c>
      <c r="F16" s="15">
        <f t="shared" si="0"/>
        <v>-4.2998527822371413</v>
      </c>
      <c r="H16" s="16">
        <f t="shared" si="1"/>
        <v>0.95700147217762865</v>
      </c>
      <c r="I16" s="1">
        <f t="shared" si="2"/>
        <v>0.95450494659803475</v>
      </c>
    </row>
    <row r="17" spans="2:11" x14ac:dyDescent="0.25">
      <c r="B17" s="24"/>
      <c r="C17" s="13">
        <v>385</v>
      </c>
      <c r="D17" s="25">
        <v>223</v>
      </c>
      <c r="E17" s="40">
        <v>-0.56999999999999995</v>
      </c>
      <c r="F17" s="15">
        <f t="shared" si="0"/>
        <v>-7.2124659584299238</v>
      </c>
      <c r="H17" s="16">
        <f t="shared" si="1"/>
        <v>0.92787534041570074</v>
      </c>
      <c r="I17" s="1">
        <f t="shared" si="2"/>
        <v>0.95450494659803475</v>
      </c>
    </row>
    <row r="18" spans="2:11" x14ac:dyDescent="0.25">
      <c r="B18" s="24"/>
      <c r="C18" s="13">
        <v>428</v>
      </c>
      <c r="D18" s="25">
        <v>250</v>
      </c>
      <c r="E18" s="40">
        <v>1.82</v>
      </c>
      <c r="F18" s="15">
        <f t="shared" si="0"/>
        <v>4.0218991497422367</v>
      </c>
      <c r="H18" s="16">
        <f t="shared" si="1"/>
        <v>1.0402189914974225</v>
      </c>
      <c r="I18" s="1">
        <f t="shared" si="2"/>
        <v>0.95450494659803475</v>
      </c>
    </row>
    <row r="19" spans="2:11" x14ac:dyDescent="0.25">
      <c r="B19" s="27"/>
      <c r="C19" s="13">
        <v>446</v>
      </c>
      <c r="D19" s="25">
        <v>222</v>
      </c>
      <c r="E19" s="40">
        <v>-0.65</v>
      </c>
      <c r="F19" s="15">
        <f t="shared" si="0"/>
        <v>-7.6285535550288941</v>
      </c>
      <c r="H19" s="16">
        <f t="shared" si="1"/>
        <v>0.92371446444971095</v>
      </c>
      <c r="I19" s="1">
        <f t="shared" si="2"/>
        <v>0.95450494659803475</v>
      </c>
    </row>
    <row r="20" spans="2:11" x14ac:dyDescent="0.25">
      <c r="B20" s="24"/>
      <c r="C20" s="13">
        <v>509</v>
      </c>
      <c r="D20" s="28">
        <v>222</v>
      </c>
      <c r="E20" s="40">
        <v>-0.65</v>
      </c>
      <c r="F20" s="15">
        <f t="shared" si="0"/>
        <v>-7.6285535550288941</v>
      </c>
      <c r="H20" s="16">
        <f t="shared" si="1"/>
        <v>0.92371446444971095</v>
      </c>
      <c r="I20" s="1">
        <f t="shared" si="2"/>
        <v>0.95450494659803475</v>
      </c>
    </row>
    <row r="21" spans="2:11" x14ac:dyDescent="0.25">
      <c r="B21" s="24"/>
      <c r="C21" s="13">
        <v>512</v>
      </c>
      <c r="D21" s="25">
        <v>208</v>
      </c>
      <c r="E21" s="40">
        <v>-1.89</v>
      </c>
      <c r="F21" s="15">
        <f t="shared" si="0"/>
        <v>-13.453779907414459</v>
      </c>
      <c r="H21" s="16">
        <f t="shared" si="1"/>
        <v>0.86546220092585546</v>
      </c>
      <c r="I21" s="1">
        <f t="shared" si="2"/>
        <v>0.95450494659803475</v>
      </c>
    </row>
    <row r="22" spans="2:11" x14ac:dyDescent="0.25">
      <c r="B22" s="24"/>
      <c r="C22" s="13">
        <v>579</v>
      </c>
      <c r="D22" s="25">
        <v>239</v>
      </c>
      <c r="E22" s="40">
        <v>0.85</v>
      </c>
      <c r="F22" s="15">
        <f t="shared" si="0"/>
        <v>-0.55506441284642127</v>
      </c>
      <c r="H22" s="16">
        <f t="shared" si="1"/>
        <v>0.99444935587153582</v>
      </c>
      <c r="I22" s="1">
        <f t="shared" si="2"/>
        <v>0.95450494659803475</v>
      </c>
    </row>
    <row r="23" spans="2:11" x14ac:dyDescent="0.25">
      <c r="B23" s="24"/>
      <c r="C23" s="13">
        <v>591</v>
      </c>
      <c r="D23" s="25">
        <v>245</v>
      </c>
      <c r="E23" s="40">
        <v>1.38</v>
      </c>
      <c r="F23" s="15">
        <f t="shared" si="0"/>
        <v>1.9414611667473924</v>
      </c>
      <c r="H23" s="16">
        <f t="shared" si="1"/>
        <v>1.0194146116674738</v>
      </c>
      <c r="I23" s="1">
        <f t="shared" si="2"/>
        <v>0.95450494659803475</v>
      </c>
    </row>
    <row r="24" spans="2:11" x14ac:dyDescent="0.25">
      <c r="B24" s="24"/>
      <c r="C24" s="13">
        <v>644</v>
      </c>
      <c r="D24" s="25">
        <v>244</v>
      </c>
      <c r="E24" s="40">
        <v>1.29</v>
      </c>
      <c r="F24" s="15">
        <f t="shared" si="0"/>
        <v>1.5253735701484235</v>
      </c>
      <c r="H24" s="16">
        <f t="shared" si="1"/>
        <v>1.0152537357014841</v>
      </c>
      <c r="I24" s="1">
        <f t="shared" si="2"/>
        <v>0.95450494659803475</v>
      </c>
    </row>
    <row r="25" spans="2:11" x14ac:dyDescent="0.25">
      <c r="B25" s="24"/>
      <c r="C25" s="15">
        <v>689</v>
      </c>
      <c r="D25" s="25">
        <v>228</v>
      </c>
      <c r="E25" s="40">
        <v>-0.12</v>
      </c>
      <c r="F25" s="15">
        <f t="shared" si="0"/>
        <v>-5.1320279754350802</v>
      </c>
      <c r="H25" s="16">
        <f t="shared" si="1"/>
        <v>0.94867972024564917</v>
      </c>
      <c r="I25" s="1">
        <f t="shared" si="2"/>
        <v>0.95450494659803475</v>
      </c>
    </row>
    <row r="26" spans="2:11" x14ac:dyDescent="0.25">
      <c r="C26" s="15">
        <v>717</v>
      </c>
      <c r="D26" s="1">
        <v>208</v>
      </c>
      <c r="E26" s="40">
        <v>-1.89</v>
      </c>
      <c r="F26" s="15">
        <f t="shared" si="0"/>
        <v>-13.453779907414459</v>
      </c>
      <c r="H26" s="16">
        <f t="shared" si="1"/>
        <v>0.86546220092585546</v>
      </c>
      <c r="I26" s="1">
        <f t="shared" si="2"/>
        <v>0.95450494659803475</v>
      </c>
    </row>
    <row r="27" spans="2:11" x14ac:dyDescent="0.25">
      <c r="C27" s="15">
        <v>744</v>
      </c>
      <c r="D27" s="1">
        <v>218</v>
      </c>
      <c r="E27" s="40">
        <v>-1.01</v>
      </c>
      <c r="F27" s="15">
        <f t="shared" si="0"/>
        <v>-9.2929039414247701</v>
      </c>
      <c r="H27" s="16">
        <f t="shared" si="1"/>
        <v>0.90707096058575232</v>
      </c>
      <c r="I27" s="1">
        <f t="shared" si="2"/>
        <v>0.95450494659803475</v>
      </c>
    </row>
    <row r="28" spans="2:11" x14ac:dyDescent="0.25">
      <c r="C28" s="15">
        <v>904</v>
      </c>
      <c r="D28" s="1">
        <v>231</v>
      </c>
      <c r="E28" s="40">
        <v>0.14000000000000001</v>
      </c>
      <c r="F28" s="15">
        <f t="shared" si="0"/>
        <v>-3.8837651856381732</v>
      </c>
      <c r="H28" s="16">
        <f t="shared" si="1"/>
        <v>0.96116234814361834</v>
      </c>
      <c r="I28" s="1">
        <f t="shared" si="2"/>
        <v>0.95450494659803475</v>
      </c>
    </row>
    <row r="29" spans="2:11" x14ac:dyDescent="0.25">
      <c r="C29" s="15">
        <v>928</v>
      </c>
      <c r="D29" s="1">
        <v>227</v>
      </c>
      <c r="E29" s="40">
        <v>-0.21</v>
      </c>
      <c r="F29" s="15">
        <f t="shared" si="0"/>
        <v>-5.5481155720340487</v>
      </c>
      <c r="H29" s="16">
        <f t="shared" si="1"/>
        <v>0.94451884427965949</v>
      </c>
      <c r="I29" s="1">
        <f t="shared" si="2"/>
        <v>0.95450494659803475</v>
      </c>
    </row>
    <row r="31" spans="2:11" x14ac:dyDescent="0.25">
      <c r="G31" s="30"/>
    </row>
    <row r="32" spans="2:11" x14ac:dyDescent="0.25">
      <c r="G32" s="30"/>
      <c r="K32" s="29"/>
    </row>
    <row r="33" spans="5:11" x14ac:dyDescent="0.25">
      <c r="E33" s="29"/>
      <c r="F33" s="31"/>
      <c r="G33" s="30"/>
      <c r="K33" s="29"/>
    </row>
    <row r="34" spans="5:11" x14ac:dyDescent="0.25">
      <c r="E34" s="29"/>
      <c r="F34" s="31"/>
      <c r="G34" s="30"/>
      <c r="K34" s="29"/>
    </row>
    <row r="35" spans="5:11" x14ac:dyDescent="0.25">
      <c r="E35" s="29"/>
      <c r="F35" s="31"/>
      <c r="G35" s="30"/>
      <c r="K35" s="29"/>
    </row>
    <row r="36" spans="5:11" x14ac:dyDescent="0.25">
      <c r="E36" s="29"/>
      <c r="F36" s="32"/>
      <c r="G36" s="30"/>
      <c r="K36" s="29"/>
    </row>
    <row r="37" spans="5:11" x14ac:dyDescent="0.25">
      <c r="E37" s="29"/>
      <c r="F37" s="31"/>
      <c r="G37" s="30"/>
      <c r="K37" s="29"/>
    </row>
    <row r="38" spans="5:11" x14ac:dyDescent="0.25">
      <c r="E38" s="29"/>
      <c r="F38" s="31"/>
      <c r="G38" s="30"/>
      <c r="K38" s="29"/>
    </row>
    <row r="39" spans="5:11" x14ac:dyDescent="0.25">
      <c r="E39" s="29"/>
      <c r="F39" s="31"/>
      <c r="G39" s="30"/>
      <c r="K39" s="29"/>
    </row>
    <row r="40" spans="5:11" x14ac:dyDescent="0.25">
      <c r="E40" s="29"/>
      <c r="F40" s="31"/>
      <c r="G40" s="30"/>
      <c r="K40" s="29"/>
    </row>
    <row r="41" spans="5:11" x14ac:dyDescent="0.25">
      <c r="E41" s="29"/>
      <c r="F41" s="31"/>
      <c r="G41" s="30"/>
      <c r="K41" s="29"/>
    </row>
    <row r="42" spans="5:11" x14ac:dyDescent="0.25">
      <c r="E42" s="29"/>
      <c r="F42" s="33"/>
      <c r="G42" s="30"/>
      <c r="K42" s="29"/>
    </row>
    <row r="43" spans="5:11" x14ac:dyDescent="0.25">
      <c r="E43" s="29"/>
      <c r="F43" s="31"/>
      <c r="G43" s="30"/>
      <c r="K43" s="29"/>
    </row>
    <row r="44" spans="5:11" x14ac:dyDescent="0.25">
      <c r="E44" s="29"/>
      <c r="F44" s="31"/>
      <c r="G44" s="30"/>
      <c r="K44" s="24"/>
    </row>
    <row r="45" spans="5:11" x14ac:dyDescent="0.25">
      <c r="E45" s="24"/>
      <c r="F45" s="31"/>
      <c r="G45" s="30"/>
      <c r="K45" s="24"/>
    </row>
    <row r="46" spans="5:11" x14ac:dyDescent="0.25">
      <c r="E46" s="24"/>
      <c r="F46" s="31"/>
      <c r="G46" s="30"/>
      <c r="K46" s="29"/>
    </row>
    <row r="47" spans="5:11" x14ac:dyDescent="0.25">
      <c r="E47" s="29"/>
      <c r="F47" s="31"/>
      <c r="G47" s="30"/>
      <c r="K47" s="29"/>
    </row>
    <row r="48" spans="5:11" x14ac:dyDescent="0.25">
      <c r="E48" s="29"/>
      <c r="F48" s="31"/>
      <c r="G48" s="30"/>
      <c r="K48" s="29"/>
    </row>
    <row r="49" spans="5:11" x14ac:dyDescent="0.25">
      <c r="E49" s="29"/>
      <c r="F49" s="31"/>
      <c r="G49" s="30"/>
      <c r="K49" s="29"/>
    </row>
    <row r="50" spans="5:11" x14ac:dyDescent="0.25">
      <c r="E50" s="29"/>
      <c r="F50" s="31"/>
      <c r="G50" s="30"/>
      <c r="K50" s="29"/>
    </row>
    <row r="51" spans="5:11" x14ac:dyDescent="0.25">
      <c r="E51" s="29"/>
      <c r="F51" s="31"/>
      <c r="G51" s="30"/>
    </row>
    <row r="61" spans="5:11" x14ac:dyDescent="0.25">
      <c r="F61" s="34"/>
    </row>
    <row r="67" spans="11:11" x14ac:dyDescent="0.25">
      <c r="K67" s="35"/>
    </row>
  </sheetData>
  <sheetProtection algorithmName="SHA-512" hashValue="O6Hf3wlMeSc0fl+Y1UrbN7nsPBy67RH0nVoe2w2agfB4+ERFsvoG4E1Pg43Oc625XetakzTNtQ60ljgCkbZb7A==" saltValue="q5WbxpvNB24q3rYPsVhLeA==" spinCount="100000" sheet="1" objects="1" scenarios="1" selectLockedCells="1" selectUnlockedCell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29"/>
  <sheetViews>
    <sheetView zoomScale="80" zoomScaleNormal="80" workbookViewId="0">
      <selection activeCell="R39" sqref="R39:R40"/>
    </sheetView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2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21</v>
      </c>
      <c r="E1" s="3"/>
      <c r="F1" s="4"/>
    </row>
    <row r="2" spans="1:9" ht="18" x14ac:dyDescent="0.25">
      <c r="C2" s="5" t="s">
        <v>3</v>
      </c>
      <c r="D2" s="6">
        <v>195.05451818932045</v>
      </c>
      <c r="E2" s="1" t="s">
        <v>4</v>
      </c>
    </row>
    <row r="3" spans="1:9" ht="18" x14ac:dyDescent="0.25">
      <c r="C3" s="5" t="s">
        <v>17</v>
      </c>
      <c r="D3" s="6" t="s">
        <v>61</v>
      </c>
      <c r="E3" s="1" t="s">
        <v>4</v>
      </c>
      <c r="F3" s="7"/>
    </row>
    <row r="4" spans="1:9" ht="18" x14ac:dyDescent="0.25">
      <c r="C4" s="5" t="s">
        <v>18</v>
      </c>
      <c r="D4" s="6" t="s">
        <v>62</v>
      </c>
      <c r="E4" s="1" t="s">
        <v>4</v>
      </c>
      <c r="F4" s="7"/>
    </row>
    <row r="5" spans="1:9" x14ac:dyDescent="0.25">
      <c r="C5" s="5" t="s">
        <v>19</v>
      </c>
      <c r="D5" s="23">
        <f>(D4/D3)*100</f>
        <v>3.6654215581643541</v>
      </c>
      <c r="E5" s="1" t="s">
        <v>2</v>
      </c>
      <c r="F5" s="7"/>
    </row>
    <row r="6" spans="1:9" x14ac:dyDescent="0.25">
      <c r="C6" s="5" t="s">
        <v>6</v>
      </c>
      <c r="D6" s="9">
        <v>19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28</v>
      </c>
      <c r="I10" s="12" t="s">
        <v>29</v>
      </c>
    </row>
    <row r="11" spans="1:9" x14ac:dyDescent="0.25">
      <c r="C11" s="13">
        <v>139</v>
      </c>
      <c r="D11" s="14">
        <v>184</v>
      </c>
      <c r="E11" s="40">
        <v>-0.49</v>
      </c>
      <c r="F11" s="15">
        <f t="shared" ref="F11:F29" si="0">((D11-D$2)/D$2)*100</f>
        <v>-5.6673991927687117</v>
      </c>
      <c r="H11" s="16">
        <f t="shared" ref="H11:H29" si="1">(100+F11)/100</f>
        <v>0.94332600807231293</v>
      </c>
      <c r="I11" s="1">
        <f t="shared" ref="I11:I29" si="2">1+($D$3-$D$2)/$D$2</f>
        <v>0.96075703213451868</v>
      </c>
    </row>
    <row r="12" spans="1:9" x14ac:dyDescent="0.25">
      <c r="C12" s="13">
        <v>193</v>
      </c>
      <c r="D12" s="14">
        <v>189</v>
      </c>
      <c r="E12" s="40">
        <v>0.23</v>
      </c>
      <c r="F12" s="15">
        <f t="shared" si="0"/>
        <v>-3.1040133012678615</v>
      </c>
      <c r="H12" s="16">
        <f t="shared" si="1"/>
        <v>0.96895986698732139</v>
      </c>
      <c r="I12" s="1">
        <f t="shared" si="2"/>
        <v>0.96075703213451868</v>
      </c>
    </row>
    <row r="13" spans="1:9" x14ac:dyDescent="0.25">
      <c r="C13" s="13">
        <v>223</v>
      </c>
      <c r="D13" s="14">
        <v>191</v>
      </c>
      <c r="E13" s="40">
        <v>0.52</v>
      </c>
      <c r="F13" s="15">
        <f t="shared" si="0"/>
        <v>-2.0786589446675214</v>
      </c>
      <c r="H13" s="16">
        <f t="shared" si="1"/>
        <v>0.97921341055332478</v>
      </c>
      <c r="I13" s="1">
        <f t="shared" si="2"/>
        <v>0.96075703213451868</v>
      </c>
    </row>
    <row r="14" spans="1:9" x14ac:dyDescent="0.25">
      <c r="C14" s="13">
        <v>225</v>
      </c>
      <c r="D14" s="14">
        <v>191</v>
      </c>
      <c r="E14" s="40">
        <v>0.52</v>
      </c>
      <c r="F14" s="15">
        <f t="shared" si="0"/>
        <v>-2.0786589446675214</v>
      </c>
      <c r="H14" s="16">
        <f t="shared" si="1"/>
        <v>0.97921341055332478</v>
      </c>
      <c r="I14" s="1">
        <f t="shared" si="2"/>
        <v>0.96075703213451868</v>
      </c>
    </row>
    <row r="15" spans="1:9" x14ac:dyDescent="0.25">
      <c r="C15" s="13">
        <v>295</v>
      </c>
      <c r="D15" s="14">
        <v>186</v>
      </c>
      <c r="E15" s="40">
        <v>-0.2</v>
      </c>
      <c r="F15" s="15">
        <f t="shared" si="0"/>
        <v>-4.6420448361683713</v>
      </c>
      <c r="H15" s="16">
        <f t="shared" si="1"/>
        <v>0.95357955163831631</v>
      </c>
      <c r="I15" s="1">
        <f t="shared" si="2"/>
        <v>0.96075703213451868</v>
      </c>
    </row>
    <row r="16" spans="1:9" x14ac:dyDescent="0.25">
      <c r="C16" s="13">
        <v>339</v>
      </c>
      <c r="D16" s="14">
        <v>196</v>
      </c>
      <c r="E16" s="40">
        <v>1.25</v>
      </c>
      <c r="F16" s="15">
        <f t="shared" si="0"/>
        <v>0.48472694683332873</v>
      </c>
      <c r="H16" s="16">
        <f t="shared" si="1"/>
        <v>1.0048472694683332</v>
      </c>
      <c r="I16" s="1">
        <f t="shared" si="2"/>
        <v>0.96075703213451868</v>
      </c>
    </row>
    <row r="17" spans="3:9" x14ac:dyDescent="0.25">
      <c r="C17" s="13">
        <v>385</v>
      </c>
      <c r="D17" s="14">
        <v>187</v>
      </c>
      <c r="E17" s="40">
        <v>-0.06</v>
      </c>
      <c r="F17" s="15">
        <f t="shared" si="0"/>
        <v>-4.129367657868201</v>
      </c>
      <c r="H17" s="16">
        <f t="shared" si="1"/>
        <v>0.95870632342131801</v>
      </c>
      <c r="I17" s="1">
        <f t="shared" si="2"/>
        <v>0.96075703213451868</v>
      </c>
    </row>
    <row r="18" spans="3:9" x14ac:dyDescent="0.25">
      <c r="C18" s="13">
        <v>428</v>
      </c>
      <c r="D18" s="14">
        <v>201</v>
      </c>
      <c r="E18" s="40">
        <v>1.98</v>
      </c>
      <c r="F18" s="15">
        <f t="shared" si="0"/>
        <v>3.0481128383341787</v>
      </c>
      <c r="H18" s="16">
        <f t="shared" si="1"/>
        <v>1.0304811283833417</v>
      </c>
      <c r="I18" s="1">
        <f t="shared" si="2"/>
        <v>0.96075703213451868</v>
      </c>
    </row>
    <row r="19" spans="3:9" x14ac:dyDescent="0.25">
      <c r="C19" s="13">
        <v>446</v>
      </c>
      <c r="D19" s="14">
        <v>182</v>
      </c>
      <c r="E19" s="40">
        <v>-0.79</v>
      </c>
      <c r="F19" s="15">
        <f t="shared" si="0"/>
        <v>-6.6927535493690513</v>
      </c>
      <c r="H19" s="16">
        <f t="shared" si="1"/>
        <v>0.93307246450630943</v>
      </c>
      <c r="I19" s="1">
        <f t="shared" si="2"/>
        <v>0.96075703213451868</v>
      </c>
    </row>
    <row r="20" spans="3:9" x14ac:dyDescent="0.25">
      <c r="C20" s="13">
        <v>509</v>
      </c>
      <c r="D20" s="14">
        <v>182</v>
      </c>
      <c r="E20" s="40">
        <v>-0.79</v>
      </c>
      <c r="F20" s="15">
        <f t="shared" si="0"/>
        <v>-6.6927535493690513</v>
      </c>
      <c r="H20" s="16">
        <f t="shared" si="1"/>
        <v>0.93307246450630943</v>
      </c>
      <c r="I20" s="1">
        <f t="shared" si="2"/>
        <v>0.96075703213451868</v>
      </c>
    </row>
    <row r="21" spans="3:9" x14ac:dyDescent="0.25">
      <c r="C21" s="13">
        <v>512</v>
      </c>
      <c r="D21" s="14">
        <v>181</v>
      </c>
      <c r="E21" s="40">
        <v>-0.93</v>
      </c>
      <c r="F21" s="15">
        <f t="shared" si="0"/>
        <v>-7.2054307276692224</v>
      </c>
      <c r="H21" s="16">
        <f t="shared" si="1"/>
        <v>0.92794569272330774</v>
      </c>
      <c r="I21" s="1">
        <f t="shared" si="2"/>
        <v>0.96075703213451868</v>
      </c>
    </row>
    <row r="22" spans="3:9" x14ac:dyDescent="0.25">
      <c r="C22" s="13">
        <v>579</v>
      </c>
      <c r="D22" s="14">
        <v>193</v>
      </c>
      <c r="E22" s="40">
        <v>0.82</v>
      </c>
      <c r="F22" s="15">
        <f t="shared" si="0"/>
        <v>-1.0533045880671814</v>
      </c>
      <c r="H22" s="16">
        <f t="shared" si="1"/>
        <v>0.98946695411932817</v>
      </c>
      <c r="I22" s="1">
        <f t="shared" si="2"/>
        <v>0.96075703213451868</v>
      </c>
    </row>
    <row r="23" spans="3:9" x14ac:dyDescent="0.25">
      <c r="C23" s="13">
        <v>591</v>
      </c>
      <c r="D23" s="14">
        <v>193</v>
      </c>
      <c r="E23" s="40">
        <v>0.82</v>
      </c>
      <c r="F23" s="15">
        <f t="shared" si="0"/>
        <v>-1.0533045880671814</v>
      </c>
      <c r="H23" s="16">
        <f t="shared" si="1"/>
        <v>0.98946695411932817</v>
      </c>
      <c r="I23" s="1">
        <f t="shared" si="2"/>
        <v>0.96075703213451868</v>
      </c>
    </row>
    <row r="24" spans="3:9" x14ac:dyDescent="0.25">
      <c r="C24" s="13">
        <v>644</v>
      </c>
      <c r="D24" s="14">
        <v>196</v>
      </c>
      <c r="E24" s="40">
        <v>1.25</v>
      </c>
      <c r="F24" s="15">
        <f t="shared" si="0"/>
        <v>0.48472694683332873</v>
      </c>
      <c r="H24" s="16">
        <f t="shared" si="1"/>
        <v>1.0048472694683332</v>
      </c>
      <c r="I24" s="1">
        <f t="shared" si="2"/>
        <v>0.96075703213451868</v>
      </c>
    </row>
    <row r="25" spans="3:9" x14ac:dyDescent="0.25">
      <c r="C25" s="15">
        <v>689</v>
      </c>
      <c r="D25" s="14">
        <v>184</v>
      </c>
      <c r="E25" s="40">
        <v>-0.49</v>
      </c>
      <c r="F25" s="15">
        <f t="shared" si="0"/>
        <v>-5.6673991927687117</v>
      </c>
      <c r="H25" s="16">
        <f t="shared" si="1"/>
        <v>0.94332600807231293</v>
      </c>
      <c r="I25" s="1">
        <f t="shared" si="2"/>
        <v>0.96075703213451868</v>
      </c>
    </row>
    <row r="26" spans="3:9" x14ac:dyDescent="0.25">
      <c r="C26" s="15">
        <v>717</v>
      </c>
      <c r="D26" s="1">
        <v>180</v>
      </c>
      <c r="E26" s="40">
        <v>-1.08</v>
      </c>
      <c r="F26" s="15">
        <f t="shared" si="0"/>
        <v>-7.7181079059693918</v>
      </c>
      <c r="H26" s="16">
        <f t="shared" si="1"/>
        <v>0.92281892094030615</v>
      </c>
      <c r="I26" s="1">
        <f t="shared" si="2"/>
        <v>0.96075703213451868</v>
      </c>
    </row>
    <row r="27" spans="3:9" x14ac:dyDescent="0.25">
      <c r="C27" s="15">
        <v>744</v>
      </c>
      <c r="D27" s="1">
        <v>176</v>
      </c>
      <c r="E27" s="40">
        <v>-1.66</v>
      </c>
      <c r="F27" s="15">
        <f t="shared" si="0"/>
        <v>-9.7688166191700709</v>
      </c>
      <c r="H27" s="16">
        <f t="shared" si="1"/>
        <v>0.90231183380829938</v>
      </c>
      <c r="I27" s="1">
        <f t="shared" si="2"/>
        <v>0.96075703213451868</v>
      </c>
    </row>
    <row r="28" spans="3:9" x14ac:dyDescent="0.25">
      <c r="C28" s="15">
        <v>904</v>
      </c>
      <c r="D28" s="1">
        <v>188</v>
      </c>
      <c r="E28" s="40">
        <v>0.09</v>
      </c>
      <c r="F28" s="15">
        <f t="shared" si="0"/>
        <v>-3.6166904795680312</v>
      </c>
      <c r="H28" s="16">
        <f t="shared" si="1"/>
        <v>0.9638330952043197</v>
      </c>
      <c r="I28" s="1">
        <f t="shared" si="2"/>
        <v>0.96075703213451868</v>
      </c>
    </row>
    <row r="29" spans="3:9" x14ac:dyDescent="0.25">
      <c r="C29" s="15">
        <v>928</v>
      </c>
      <c r="D29" s="1">
        <v>182</v>
      </c>
      <c r="E29" s="40">
        <v>-0.79</v>
      </c>
      <c r="F29" s="15">
        <f t="shared" si="0"/>
        <v>-6.6927535493690513</v>
      </c>
      <c r="H29" s="16">
        <f t="shared" si="1"/>
        <v>0.93307246450630943</v>
      </c>
      <c r="I29" s="1">
        <f t="shared" si="2"/>
        <v>0.96075703213451868</v>
      </c>
    </row>
  </sheetData>
  <sheetProtection algorithmName="SHA-512" hashValue="soVJ0BbklaRxL27jVxzGvkVAnigOLnMHOhvPhd06ArEYsarKCL2KUMyWCnSA/izqR0L4bE61Yl9FPxeS6i+7XA==" saltValue="n9ByoyeO2dHqp6IKxbnnxg==" spinCount="100000" sheet="1" objects="1" scenarios="1" selectLockedCells="1" selectUnlockedCell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I29"/>
  <sheetViews>
    <sheetView zoomScale="80" zoomScaleNormal="80" workbookViewId="0">
      <selection activeCell="D11" sqref="D11:D29"/>
    </sheetView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2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24</v>
      </c>
      <c r="E1" s="3"/>
      <c r="F1" s="4"/>
    </row>
    <row r="2" spans="1:9" ht="18" x14ac:dyDescent="0.25">
      <c r="C2" s="5" t="s">
        <v>3</v>
      </c>
      <c r="D2" s="6">
        <v>125.34082571442583</v>
      </c>
      <c r="E2" s="1" t="s">
        <v>4</v>
      </c>
    </row>
    <row r="3" spans="1:9" ht="18" x14ac:dyDescent="0.25">
      <c r="C3" s="5" t="s">
        <v>17</v>
      </c>
      <c r="D3" s="6" t="s">
        <v>63</v>
      </c>
      <c r="E3" s="1" t="s">
        <v>4</v>
      </c>
      <c r="F3" s="7"/>
    </row>
    <row r="4" spans="1:9" ht="18" x14ac:dyDescent="0.25">
      <c r="C4" s="5" t="s">
        <v>18</v>
      </c>
      <c r="D4" s="6" t="s">
        <v>64</v>
      </c>
      <c r="E4" s="1" t="s">
        <v>4</v>
      </c>
      <c r="F4" s="7"/>
    </row>
    <row r="5" spans="1:9" x14ac:dyDescent="0.25">
      <c r="C5" s="5" t="s">
        <v>19</v>
      </c>
      <c r="D5" s="23">
        <f>(D4/D3)*100</f>
        <v>5.450503355704698</v>
      </c>
      <c r="E5" s="1" t="s">
        <v>2</v>
      </c>
      <c r="F5" s="7"/>
    </row>
    <row r="6" spans="1:9" x14ac:dyDescent="0.25">
      <c r="C6" s="5" t="s">
        <v>6</v>
      </c>
      <c r="D6" s="9">
        <v>19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28</v>
      </c>
      <c r="I10" s="12" t="s">
        <v>29</v>
      </c>
    </row>
    <row r="11" spans="1:9" x14ac:dyDescent="0.25">
      <c r="C11" s="13">
        <v>139</v>
      </c>
      <c r="D11" s="14">
        <v>122</v>
      </c>
      <c r="E11" s="40">
        <v>0.43</v>
      </c>
      <c r="F11" s="15">
        <f t="shared" ref="F11:F29" si="0">((D11-D$2)/D$2)*100</f>
        <v>-2.6653930954926905</v>
      </c>
      <c r="H11" s="16">
        <f t="shared" ref="H11:H29" si="1">(100+F11)/100</f>
        <v>0.97334606904507315</v>
      </c>
      <c r="I11" s="1">
        <f t="shared" ref="I11:I29" si="2">1+($D$3-$D$2)/$D$2</f>
        <v>0.95100697893584196</v>
      </c>
    </row>
    <row r="12" spans="1:9" x14ac:dyDescent="0.25">
      <c r="C12" s="13">
        <v>193</v>
      </c>
      <c r="D12" s="14">
        <v>120</v>
      </c>
      <c r="E12" s="40">
        <v>0.12</v>
      </c>
      <c r="F12" s="15">
        <f t="shared" si="0"/>
        <v>-4.2610423890092033</v>
      </c>
      <c r="H12" s="16">
        <f t="shared" si="1"/>
        <v>0.95738957610990794</v>
      </c>
      <c r="I12" s="1">
        <f t="shared" si="2"/>
        <v>0.95100697893584196</v>
      </c>
    </row>
    <row r="13" spans="1:9" x14ac:dyDescent="0.25">
      <c r="C13" s="13">
        <v>223</v>
      </c>
      <c r="D13" s="14">
        <v>124</v>
      </c>
      <c r="E13" s="40">
        <v>0.74</v>
      </c>
      <c r="F13" s="15">
        <f t="shared" si="0"/>
        <v>-1.0697438019761771</v>
      </c>
      <c r="H13" s="16">
        <f t="shared" si="1"/>
        <v>0.98930256198023825</v>
      </c>
      <c r="I13" s="1">
        <f t="shared" si="2"/>
        <v>0.95100697893584196</v>
      </c>
    </row>
    <row r="14" spans="1:9" x14ac:dyDescent="0.25">
      <c r="C14" s="13">
        <v>225</v>
      </c>
      <c r="D14" s="14">
        <v>118</v>
      </c>
      <c r="E14" s="40">
        <v>-0.18</v>
      </c>
      <c r="F14" s="15">
        <f t="shared" si="0"/>
        <v>-5.8566916825257174</v>
      </c>
      <c r="H14" s="16">
        <f t="shared" si="1"/>
        <v>0.94143308317474284</v>
      </c>
      <c r="I14" s="1">
        <f t="shared" si="2"/>
        <v>0.95100697893584196</v>
      </c>
    </row>
    <row r="15" spans="1:9" x14ac:dyDescent="0.25">
      <c r="C15" s="13">
        <v>295</v>
      </c>
      <c r="D15" s="14">
        <v>119</v>
      </c>
      <c r="E15" s="40">
        <v>-0.03</v>
      </c>
      <c r="F15" s="15">
        <f t="shared" si="0"/>
        <v>-5.0588670357674603</v>
      </c>
      <c r="H15" s="16">
        <f t="shared" si="1"/>
        <v>0.94941132964232533</v>
      </c>
      <c r="I15" s="1">
        <f t="shared" si="2"/>
        <v>0.95100697893584196</v>
      </c>
    </row>
    <row r="16" spans="1:9" x14ac:dyDescent="0.25">
      <c r="C16" s="13">
        <v>339</v>
      </c>
      <c r="D16" s="14">
        <v>108</v>
      </c>
      <c r="E16" s="40">
        <v>-1.72</v>
      </c>
      <c r="F16" s="15">
        <f t="shared" si="0"/>
        <v>-13.834938150108284</v>
      </c>
      <c r="H16" s="16">
        <f t="shared" si="1"/>
        <v>0.86165061849891711</v>
      </c>
      <c r="I16" s="1">
        <f t="shared" si="2"/>
        <v>0.95100697893584196</v>
      </c>
    </row>
    <row r="17" spans="3:9" x14ac:dyDescent="0.25">
      <c r="C17" s="13">
        <v>385</v>
      </c>
      <c r="D17" s="14">
        <v>120</v>
      </c>
      <c r="E17" s="40">
        <v>0.12</v>
      </c>
      <c r="F17" s="15">
        <f t="shared" si="0"/>
        <v>-4.2610423890092033</v>
      </c>
      <c r="H17" s="16">
        <f t="shared" si="1"/>
        <v>0.95738957610990794</v>
      </c>
      <c r="I17" s="1">
        <f t="shared" si="2"/>
        <v>0.95100697893584196</v>
      </c>
    </row>
    <row r="18" spans="3:9" x14ac:dyDescent="0.25">
      <c r="C18" s="13">
        <v>428</v>
      </c>
      <c r="D18" s="14">
        <v>127</v>
      </c>
      <c r="E18" s="40">
        <v>1.2</v>
      </c>
      <c r="F18" s="15">
        <f t="shared" si="0"/>
        <v>1.3237301382985929</v>
      </c>
      <c r="H18" s="16">
        <f t="shared" si="1"/>
        <v>1.0132373013829858</v>
      </c>
      <c r="I18" s="1">
        <f t="shared" si="2"/>
        <v>0.95100697893584196</v>
      </c>
    </row>
    <row r="19" spans="3:9" x14ac:dyDescent="0.25">
      <c r="C19" s="13">
        <v>446</v>
      </c>
      <c r="D19" s="14">
        <v>117</v>
      </c>
      <c r="E19" s="40">
        <v>-0.34</v>
      </c>
      <c r="F19" s="15">
        <f t="shared" si="0"/>
        <v>-6.6545163292839744</v>
      </c>
      <c r="H19" s="16">
        <f t="shared" si="1"/>
        <v>0.93345483670716023</v>
      </c>
      <c r="I19" s="1">
        <f t="shared" si="2"/>
        <v>0.95100697893584196</v>
      </c>
    </row>
    <row r="20" spans="3:9" x14ac:dyDescent="0.25">
      <c r="C20" s="13">
        <v>509</v>
      </c>
      <c r="D20" s="14">
        <v>116</v>
      </c>
      <c r="E20" s="40">
        <v>-0.49</v>
      </c>
      <c r="F20" s="15">
        <f t="shared" si="0"/>
        <v>-7.4523409760422306</v>
      </c>
      <c r="H20" s="16">
        <f t="shared" si="1"/>
        <v>0.92547659023957762</v>
      </c>
      <c r="I20" s="1">
        <f t="shared" si="2"/>
        <v>0.95100697893584196</v>
      </c>
    </row>
    <row r="21" spans="3:9" x14ac:dyDescent="0.25">
      <c r="C21" s="13">
        <v>512</v>
      </c>
      <c r="D21" s="14">
        <v>111</v>
      </c>
      <c r="E21" s="40">
        <v>-1.26</v>
      </c>
      <c r="F21" s="15">
        <f t="shared" si="0"/>
        <v>-11.441464209833512</v>
      </c>
      <c r="H21" s="16">
        <f t="shared" si="1"/>
        <v>0.88558535790166493</v>
      </c>
      <c r="I21" s="1">
        <f t="shared" si="2"/>
        <v>0.95100697893584196</v>
      </c>
    </row>
    <row r="22" spans="3:9" x14ac:dyDescent="0.25">
      <c r="C22" s="13">
        <v>579</v>
      </c>
      <c r="D22" s="14">
        <v>125</v>
      </c>
      <c r="E22" s="40">
        <v>0.89</v>
      </c>
      <c r="F22" s="15">
        <f t="shared" si="0"/>
        <v>-0.27191915521792059</v>
      </c>
      <c r="H22" s="16">
        <f t="shared" si="1"/>
        <v>0.99728080844782085</v>
      </c>
      <c r="I22" s="1">
        <f t="shared" si="2"/>
        <v>0.95100697893584196</v>
      </c>
    </row>
    <row r="23" spans="3:9" x14ac:dyDescent="0.25">
      <c r="C23" s="13">
        <v>591</v>
      </c>
      <c r="D23" s="14">
        <v>131</v>
      </c>
      <c r="E23" s="40">
        <v>1.82</v>
      </c>
      <c r="F23" s="15">
        <f t="shared" si="0"/>
        <v>4.5150287253316188</v>
      </c>
      <c r="H23" s="16">
        <f t="shared" si="1"/>
        <v>1.0451502872533163</v>
      </c>
      <c r="I23" s="1">
        <f t="shared" si="2"/>
        <v>0.95100697893584196</v>
      </c>
    </row>
    <row r="24" spans="3:9" x14ac:dyDescent="0.25">
      <c r="C24" s="13">
        <v>644</v>
      </c>
      <c r="D24" s="14">
        <v>127</v>
      </c>
      <c r="E24" s="40">
        <v>1.2</v>
      </c>
      <c r="F24" s="15">
        <f t="shared" si="0"/>
        <v>1.3237301382985929</v>
      </c>
      <c r="H24" s="16">
        <f t="shared" si="1"/>
        <v>1.0132373013829858</v>
      </c>
      <c r="I24" s="1">
        <f t="shared" si="2"/>
        <v>0.95100697893584196</v>
      </c>
    </row>
    <row r="25" spans="3:9" x14ac:dyDescent="0.25">
      <c r="C25" s="15">
        <v>689</v>
      </c>
      <c r="D25" s="14">
        <v>117</v>
      </c>
      <c r="E25" s="40">
        <v>-0.34</v>
      </c>
      <c r="F25" s="15">
        <f t="shared" si="0"/>
        <v>-6.6545163292839744</v>
      </c>
      <c r="H25" s="16">
        <f t="shared" si="1"/>
        <v>0.93345483670716023</v>
      </c>
      <c r="I25" s="1">
        <f t="shared" si="2"/>
        <v>0.95100697893584196</v>
      </c>
    </row>
    <row r="26" spans="3:9" x14ac:dyDescent="0.25">
      <c r="C26" s="15">
        <v>717</v>
      </c>
      <c r="D26" s="1">
        <v>94.9</v>
      </c>
      <c r="E26" s="42">
        <v>-3.74</v>
      </c>
      <c r="F26" s="15">
        <f t="shared" si="0"/>
        <v>-24.286441022641441</v>
      </c>
      <c r="H26" s="16">
        <f t="shared" si="1"/>
        <v>0.75713558977358564</v>
      </c>
      <c r="I26" s="1">
        <f t="shared" si="2"/>
        <v>0.95100697893584196</v>
      </c>
    </row>
    <row r="27" spans="3:9" x14ac:dyDescent="0.25">
      <c r="C27" s="15">
        <v>744</v>
      </c>
      <c r="D27" s="1">
        <v>122</v>
      </c>
      <c r="E27" s="40">
        <v>0.43</v>
      </c>
      <c r="F27" s="15">
        <f t="shared" si="0"/>
        <v>-2.6653930954926905</v>
      </c>
      <c r="H27" s="16">
        <f t="shared" si="1"/>
        <v>0.97334606904507315</v>
      </c>
      <c r="I27" s="1">
        <f t="shared" si="2"/>
        <v>0.95100697893584196</v>
      </c>
    </row>
    <row r="28" spans="3:9" x14ac:dyDescent="0.25">
      <c r="C28" s="15">
        <v>904</v>
      </c>
      <c r="D28" s="1">
        <v>117</v>
      </c>
      <c r="E28" s="40">
        <v>-0.34</v>
      </c>
      <c r="F28" s="15">
        <f t="shared" si="0"/>
        <v>-6.6545163292839744</v>
      </c>
      <c r="H28" s="16">
        <f t="shared" si="1"/>
        <v>0.93345483670716023</v>
      </c>
      <c r="I28" s="1">
        <f t="shared" si="2"/>
        <v>0.95100697893584196</v>
      </c>
    </row>
    <row r="29" spans="3:9" x14ac:dyDescent="0.25">
      <c r="C29" s="15">
        <v>928</v>
      </c>
      <c r="D29" s="1">
        <v>115</v>
      </c>
      <c r="E29" s="40">
        <v>-0.65</v>
      </c>
      <c r="F29" s="15">
        <f t="shared" si="0"/>
        <v>-8.2501656228004876</v>
      </c>
      <c r="H29" s="16">
        <f t="shared" si="1"/>
        <v>0.91749834377199502</v>
      </c>
      <c r="I29" s="1">
        <f t="shared" si="2"/>
        <v>0.95100697893584196</v>
      </c>
    </row>
  </sheetData>
  <sheetProtection algorithmName="SHA-512" hashValue="cc401axcWRL8JMs24ojFkyW4c4IEUiZQeSS5U1SnKrk1hpK018+5YOv5xJbnuLDBPt5mUoyeXGUUnfU4V6ITeg==" saltValue="wTCTZOzu7q2CcjQk+At55A==" spinCount="100000" sheet="1" objects="1" scenarios="1" selectLockedCells="1" selectUnlockedCell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29"/>
  <sheetViews>
    <sheetView zoomScale="80" zoomScaleNormal="80" workbookViewId="0">
      <selection activeCell="D11" sqref="D11:D29"/>
    </sheetView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25</v>
      </c>
      <c r="E1" s="3"/>
      <c r="F1" s="4"/>
    </row>
    <row r="2" spans="1:9" ht="18" x14ac:dyDescent="0.25">
      <c r="C2" s="5" t="s">
        <v>3</v>
      </c>
      <c r="D2" s="6">
        <v>88.453880272547664</v>
      </c>
      <c r="E2" s="1" t="s">
        <v>4</v>
      </c>
    </row>
    <row r="3" spans="1:9" ht="18" x14ac:dyDescent="0.25">
      <c r="C3" s="5" t="s">
        <v>17</v>
      </c>
      <c r="D3" s="6" t="s">
        <v>65</v>
      </c>
      <c r="E3" s="1" t="s">
        <v>4</v>
      </c>
      <c r="F3" s="7"/>
    </row>
    <row r="4" spans="1:9" ht="18" x14ac:dyDescent="0.25">
      <c r="C4" s="5" t="s">
        <v>18</v>
      </c>
      <c r="D4" s="6" t="s">
        <v>66</v>
      </c>
      <c r="E4" s="1" t="s">
        <v>4</v>
      </c>
      <c r="F4" s="7"/>
    </row>
    <row r="5" spans="1:9" x14ac:dyDescent="0.25">
      <c r="C5" s="5" t="s">
        <v>19</v>
      </c>
      <c r="D5" s="23">
        <f>(D4/D3)*100</f>
        <v>3.3446420215255026</v>
      </c>
      <c r="E5" s="1" t="s">
        <v>2</v>
      </c>
      <c r="F5" s="7"/>
    </row>
    <row r="6" spans="1:9" x14ac:dyDescent="0.25">
      <c r="C6" s="5" t="s">
        <v>6</v>
      </c>
      <c r="D6" s="9">
        <v>19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28</v>
      </c>
      <c r="I10" s="12" t="s">
        <v>29</v>
      </c>
    </row>
    <row r="11" spans="1:9" x14ac:dyDescent="0.25">
      <c r="C11" s="13">
        <v>139</v>
      </c>
      <c r="D11" s="14">
        <v>85.6</v>
      </c>
      <c r="E11" s="40">
        <v>0.04</v>
      </c>
      <c r="F11" s="15">
        <f t="shared" ref="F11:F29" si="0">((D11-D$2)/D$2)*100</f>
        <v>-3.2264048380400938</v>
      </c>
      <c r="H11" s="16">
        <f t="shared" ref="H11:H29" si="1">(100+F11)/100</f>
        <v>0.96773595161959902</v>
      </c>
      <c r="I11" s="1">
        <f t="shared" ref="I11:I29" si="2">1+($D$3-$D$2)/$D$2</f>
        <v>0.96637931243508568</v>
      </c>
    </row>
    <row r="12" spans="1:9" x14ac:dyDescent="0.25">
      <c r="C12" s="13">
        <v>193</v>
      </c>
      <c r="D12" s="14">
        <v>86.3</v>
      </c>
      <c r="E12" s="40">
        <v>0.28999999999999998</v>
      </c>
      <c r="F12" s="15">
        <f t="shared" si="0"/>
        <v>-2.4350319804072407</v>
      </c>
      <c r="H12" s="16">
        <f t="shared" si="1"/>
        <v>0.97564968019592757</v>
      </c>
      <c r="I12" s="1">
        <f t="shared" si="2"/>
        <v>0.96637931243508568</v>
      </c>
    </row>
    <row r="13" spans="1:9" x14ac:dyDescent="0.25">
      <c r="C13" s="13">
        <v>223</v>
      </c>
      <c r="D13" s="14">
        <v>86.5</v>
      </c>
      <c r="E13" s="40">
        <v>0.36</v>
      </c>
      <c r="F13" s="15">
        <f t="shared" si="0"/>
        <v>-2.2089254496549948</v>
      </c>
      <c r="H13" s="16">
        <f t="shared" si="1"/>
        <v>0.97791074550345003</v>
      </c>
      <c r="I13" s="1">
        <f t="shared" si="2"/>
        <v>0.96637931243508568</v>
      </c>
    </row>
    <row r="14" spans="1:9" x14ac:dyDescent="0.25">
      <c r="C14" s="13">
        <v>225</v>
      </c>
      <c r="D14" s="14">
        <v>87.7</v>
      </c>
      <c r="E14" s="40">
        <v>0.78</v>
      </c>
      <c r="F14" s="15">
        <f t="shared" si="0"/>
        <v>-0.85228626514153494</v>
      </c>
      <c r="H14" s="16">
        <f t="shared" si="1"/>
        <v>0.99147713734858467</v>
      </c>
      <c r="I14" s="1">
        <f t="shared" si="2"/>
        <v>0.96637931243508568</v>
      </c>
    </row>
    <row r="15" spans="1:9" x14ac:dyDescent="0.25">
      <c r="A15" s="15"/>
      <c r="B15" s="15"/>
      <c r="C15" s="13">
        <v>295</v>
      </c>
      <c r="D15" s="14">
        <v>84.8</v>
      </c>
      <c r="E15" s="40">
        <v>-0.24</v>
      </c>
      <c r="F15" s="15">
        <f t="shared" si="0"/>
        <v>-4.1308309610490621</v>
      </c>
      <c r="H15" s="16">
        <f t="shared" si="1"/>
        <v>0.95869169038950941</v>
      </c>
      <c r="I15" s="1">
        <f t="shared" si="2"/>
        <v>0.96637931243508568</v>
      </c>
    </row>
    <row r="16" spans="1:9" x14ac:dyDescent="0.25">
      <c r="C16" s="13">
        <v>339</v>
      </c>
      <c r="D16" s="14">
        <v>84.1</v>
      </c>
      <c r="E16" s="40">
        <v>-0.48</v>
      </c>
      <c r="F16" s="15">
        <f t="shared" si="0"/>
        <v>-4.9222038186819148</v>
      </c>
      <c r="H16" s="16">
        <f t="shared" si="1"/>
        <v>0.95077796181318097</v>
      </c>
      <c r="I16" s="1">
        <f t="shared" si="2"/>
        <v>0.96637931243508568</v>
      </c>
    </row>
    <row r="17" spans="3:9" x14ac:dyDescent="0.25">
      <c r="C17" s="13">
        <v>385</v>
      </c>
      <c r="D17" s="14">
        <v>84.8</v>
      </c>
      <c r="E17" s="40">
        <v>-0.24</v>
      </c>
      <c r="F17" s="15">
        <f t="shared" si="0"/>
        <v>-4.1308309610490621</v>
      </c>
      <c r="H17" s="16">
        <f t="shared" si="1"/>
        <v>0.95869169038950941</v>
      </c>
      <c r="I17" s="1">
        <f t="shared" si="2"/>
        <v>0.96637931243508568</v>
      </c>
    </row>
    <row r="18" spans="3:9" x14ac:dyDescent="0.25">
      <c r="C18" s="13">
        <v>428</v>
      </c>
      <c r="D18" s="14">
        <v>90.1</v>
      </c>
      <c r="E18" s="40">
        <v>1.62</v>
      </c>
      <c r="F18" s="15">
        <f t="shared" si="0"/>
        <v>1.860992103885369</v>
      </c>
      <c r="H18" s="16">
        <f t="shared" si="1"/>
        <v>1.0186099210388537</v>
      </c>
      <c r="I18" s="1">
        <f t="shared" si="2"/>
        <v>0.96637931243508568</v>
      </c>
    </row>
    <row r="19" spans="3:9" x14ac:dyDescent="0.25">
      <c r="C19" s="13">
        <v>446</v>
      </c>
      <c r="D19" s="14">
        <v>86</v>
      </c>
      <c r="E19" s="40">
        <v>0.18</v>
      </c>
      <c r="F19" s="15">
        <f t="shared" si="0"/>
        <v>-2.7741917765356021</v>
      </c>
      <c r="H19" s="16">
        <f t="shared" si="1"/>
        <v>0.97225808223464394</v>
      </c>
      <c r="I19" s="1">
        <f t="shared" si="2"/>
        <v>0.96637931243508568</v>
      </c>
    </row>
    <row r="20" spans="3:9" x14ac:dyDescent="0.25">
      <c r="C20" s="13">
        <v>509</v>
      </c>
      <c r="D20" s="14">
        <v>81.7</v>
      </c>
      <c r="E20" s="40">
        <v>-1.32</v>
      </c>
      <c r="F20" s="15">
        <f t="shared" si="0"/>
        <v>-7.6354821877088179</v>
      </c>
      <c r="H20" s="16">
        <f t="shared" si="1"/>
        <v>0.9236451781229118</v>
      </c>
      <c r="I20" s="1">
        <f t="shared" si="2"/>
        <v>0.96637931243508568</v>
      </c>
    </row>
    <row r="21" spans="3:9" x14ac:dyDescent="0.25">
      <c r="C21" s="13">
        <v>512</v>
      </c>
      <c r="D21" s="14">
        <v>85</v>
      </c>
      <c r="E21" s="40">
        <v>-0.17</v>
      </c>
      <c r="F21" s="15">
        <f t="shared" si="0"/>
        <v>-3.9047244302968158</v>
      </c>
      <c r="H21" s="16">
        <f t="shared" si="1"/>
        <v>0.96095275569703187</v>
      </c>
      <c r="I21" s="1">
        <f t="shared" si="2"/>
        <v>0.96637931243508568</v>
      </c>
    </row>
    <row r="22" spans="3:9" x14ac:dyDescent="0.25">
      <c r="C22" s="13">
        <v>579</v>
      </c>
      <c r="D22" s="14">
        <v>88</v>
      </c>
      <c r="E22" s="40">
        <v>0.88</v>
      </c>
      <c r="F22" s="15">
        <f t="shared" si="0"/>
        <v>-0.51312646901317405</v>
      </c>
      <c r="H22" s="16">
        <f t="shared" si="1"/>
        <v>0.9948687353098683</v>
      </c>
      <c r="I22" s="1">
        <f t="shared" si="2"/>
        <v>0.96637931243508568</v>
      </c>
    </row>
    <row r="23" spans="3:9" x14ac:dyDescent="0.25">
      <c r="C23" s="13">
        <v>591</v>
      </c>
      <c r="D23" s="14">
        <v>89</v>
      </c>
      <c r="E23" s="40">
        <v>1.23</v>
      </c>
      <c r="F23" s="15">
        <f t="shared" si="0"/>
        <v>0.61740618474803999</v>
      </c>
      <c r="H23" s="16">
        <f t="shared" si="1"/>
        <v>1.0061740618474804</v>
      </c>
      <c r="I23" s="1">
        <f t="shared" si="2"/>
        <v>0.96637931243508568</v>
      </c>
    </row>
    <row r="24" spans="3:9" x14ac:dyDescent="0.25">
      <c r="C24" s="13">
        <v>644</v>
      </c>
      <c r="D24" s="14">
        <v>88</v>
      </c>
      <c r="E24" s="40">
        <v>0.88</v>
      </c>
      <c r="F24" s="15">
        <f t="shared" si="0"/>
        <v>-0.51312646901317405</v>
      </c>
      <c r="H24" s="16">
        <f t="shared" si="1"/>
        <v>0.9948687353098683</v>
      </c>
      <c r="I24" s="1">
        <f t="shared" si="2"/>
        <v>0.96637931243508568</v>
      </c>
    </row>
    <row r="25" spans="3:9" x14ac:dyDescent="0.25">
      <c r="C25" s="15">
        <v>689</v>
      </c>
      <c r="D25" s="14">
        <v>83.1</v>
      </c>
      <c r="E25" s="40">
        <v>-0.83</v>
      </c>
      <c r="F25" s="15">
        <f t="shared" si="0"/>
        <v>-6.0527364724431285</v>
      </c>
      <c r="H25" s="16">
        <f t="shared" si="1"/>
        <v>0.93947263527556868</v>
      </c>
      <c r="I25" s="1">
        <f t="shared" si="2"/>
        <v>0.96637931243508568</v>
      </c>
    </row>
    <row r="26" spans="3:9" x14ac:dyDescent="0.25">
      <c r="C26" s="15">
        <v>717</v>
      </c>
      <c r="D26" s="1">
        <v>81.3</v>
      </c>
      <c r="E26" s="40">
        <v>-1.46</v>
      </c>
      <c r="F26" s="15">
        <f t="shared" si="0"/>
        <v>-8.0876952492133096</v>
      </c>
      <c r="H26" s="16">
        <f t="shared" si="1"/>
        <v>0.91912304750786689</v>
      </c>
      <c r="I26" s="1">
        <f t="shared" si="2"/>
        <v>0.96637931243508568</v>
      </c>
    </row>
    <row r="27" spans="3:9" x14ac:dyDescent="0.25">
      <c r="C27" s="15">
        <v>744</v>
      </c>
      <c r="D27" s="1">
        <v>87.2</v>
      </c>
      <c r="E27" s="40">
        <v>0.6</v>
      </c>
      <c r="F27" s="15">
        <f t="shared" si="0"/>
        <v>-1.4175525920221419</v>
      </c>
      <c r="H27" s="16">
        <f t="shared" si="1"/>
        <v>0.98582447407977858</v>
      </c>
      <c r="I27" s="1">
        <f t="shared" si="2"/>
        <v>0.96637931243508568</v>
      </c>
    </row>
    <row r="28" spans="3:9" x14ac:dyDescent="0.25">
      <c r="C28" s="15">
        <v>904</v>
      </c>
      <c r="D28" s="1">
        <v>84</v>
      </c>
      <c r="E28" s="40">
        <v>-0.52</v>
      </c>
      <c r="F28" s="15">
        <f t="shared" si="0"/>
        <v>-5.0352570840580295</v>
      </c>
      <c r="H28" s="16">
        <f t="shared" si="1"/>
        <v>0.94964742915941969</v>
      </c>
      <c r="I28" s="1">
        <f t="shared" si="2"/>
        <v>0.96637931243508568</v>
      </c>
    </row>
    <row r="29" spans="3:9" x14ac:dyDescent="0.25">
      <c r="C29" s="15">
        <v>928</v>
      </c>
      <c r="D29" s="1">
        <v>81.099999999999994</v>
      </c>
      <c r="E29" s="40">
        <v>-1.53</v>
      </c>
      <c r="F29" s="15">
        <f t="shared" si="0"/>
        <v>-8.313801779965555</v>
      </c>
      <c r="H29" s="16">
        <f t="shared" si="1"/>
        <v>0.91686198220034443</v>
      </c>
      <c r="I29" s="1">
        <f t="shared" si="2"/>
        <v>0.96637931243508568</v>
      </c>
    </row>
  </sheetData>
  <sheetProtection algorithmName="SHA-512" hashValue="DV0t8rwc6bFMm7bvQwm56hgQ6eNPZGp9FQNMQi7mJkyXxL0uTANT/Xxmpz3eFcnF35WWRiFnHgvHcOSnViLfNw==" saltValue="JlJLL6or9YAbaeD6OAhjfg==" spinCount="100000" sheet="1" objects="1" scenarios="1" selectLockedCells="1" selectUnlockedCell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/>
  <dimension ref="A1:I29"/>
  <sheetViews>
    <sheetView zoomScale="80" zoomScaleNormal="80" workbookViewId="0">
      <selection activeCell="D11" sqref="D11:D29"/>
    </sheetView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2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38</v>
      </c>
      <c r="E1" s="3"/>
      <c r="F1" s="4"/>
    </row>
    <row r="2" spans="1:9" ht="18" x14ac:dyDescent="0.25">
      <c r="C2" s="5" t="s">
        <v>3</v>
      </c>
      <c r="D2" s="6">
        <v>56.517362960633378</v>
      </c>
      <c r="E2" s="1" t="s">
        <v>4</v>
      </c>
    </row>
    <row r="3" spans="1:9" ht="18" x14ac:dyDescent="0.25">
      <c r="C3" s="5" t="s">
        <v>17</v>
      </c>
      <c r="D3" s="6" t="s">
        <v>67</v>
      </c>
      <c r="E3" s="1" t="s">
        <v>4</v>
      </c>
      <c r="F3" s="7"/>
    </row>
    <row r="4" spans="1:9" ht="18" x14ac:dyDescent="0.25">
      <c r="C4" s="5" t="s">
        <v>18</v>
      </c>
      <c r="D4" s="6" t="s">
        <v>68</v>
      </c>
      <c r="E4" s="1" t="s">
        <v>4</v>
      </c>
      <c r="F4" s="7"/>
    </row>
    <row r="5" spans="1:9" x14ac:dyDescent="0.25">
      <c r="C5" s="5" t="s">
        <v>19</v>
      </c>
      <c r="D5" s="23">
        <f>(D4/D3)*100</f>
        <v>8.9487870619946097</v>
      </c>
      <c r="E5" s="1" t="s">
        <v>2</v>
      </c>
      <c r="F5" s="7"/>
    </row>
    <row r="6" spans="1:9" x14ac:dyDescent="0.25">
      <c r="C6" s="5" t="s">
        <v>6</v>
      </c>
      <c r="D6" s="9">
        <v>19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28</v>
      </c>
      <c r="I10" s="12" t="s">
        <v>29</v>
      </c>
    </row>
    <row r="11" spans="1:9" x14ac:dyDescent="0.25">
      <c r="C11" s="13">
        <v>139</v>
      </c>
      <c r="D11" s="14">
        <v>55.4</v>
      </c>
      <c r="E11" s="40">
        <v>0.74</v>
      </c>
      <c r="F11" s="15">
        <f t="shared" ref="F11:F29" si="0">((D11-D$2)/D$2)*100</f>
        <v>-1.9770260006852538</v>
      </c>
      <c r="H11" s="16">
        <f t="shared" ref="H11:H29" si="1">(100+F11)/100</f>
        <v>0.98022973999314744</v>
      </c>
      <c r="I11" s="1">
        <f t="shared" ref="I11:I29" si="2">1+($D$3-$D$2)/$D$2</f>
        <v>0.91900961543761872</v>
      </c>
    </row>
    <row r="12" spans="1:9" x14ac:dyDescent="0.25">
      <c r="C12" s="13">
        <v>193</v>
      </c>
      <c r="D12" s="14">
        <v>53.3</v>
      </c>
      <c r="E12" s="40">
        <v>0.28999999999999998</v>
      </c>
      <c r="F12" s="15">
        <f t="shared" si="0"/>
        <v>-5.6926983002982707</v>
      </c>
      <c r="H12" s="16">
        <f t="shared" si="1"/>
        <v>0.94307301699701729</v>
      </c>
      <c r="I12" s="1">
        <f t="shared" si="2"/>
        <v>0.91900961543761872</v>
      </c>
    </row>
    <row r="13" spans="1:9" x14ac:dyDescent="0.25">
      <c r="C13" s="13">
        <v>223</v>
      </c>
      <c r="D13" s="14">
        <v>55</v>
      </c>
      <c r="E13" s="40">
        <v>0.66</v>
      </c>
      <c r="F13" s="15">
        <f t="shared" si="0"/>
        <v>-2.6847731053734445</v>
      </c>
      <c r="H13" s="16">
        <f t="shared" si="1"/>
        <v>0.97315226894626561</v>
      </c>
      <c r="I13" s="1">
        <f t="shared" si="2"/>
        <v>0.91900961543761872</v>
      </c>
    </row>
    <row r="14" spans="1:9" x14ac:dyDescent="0.25">
      <c r="C14" s="13">
        <v>225</v>
      </c>
      <c r="D14" s="14">
        <v>47.3</v>
      </c>
      <c r="E14" s="40">
        <v>-1</v>
      </c>
      <c r="F14" s="15">
        <f t="shared" si="0"/>
        <v>-16.308904870621166</v>
      </c>
      <c r="H14" s="16">
        <f t="shared" si="1"/>
        <v>0.83691095129378834</v>
      </c>
      <c r="I14" s="1">
        <f t="shared" si="2"/>
        <v>0.91900961543761872</v>
      </c>
    </row>
    <row r="15" spans="1:9" x14ac:dyDescent="0.25">
      <c r="C15" s="13">
        <v>295</v>
      </c>
      <c r="D15" s="14">
        <v>54.7</v>
      </c>
      <c r="E15" s="40">
        <v>0.59</v>
      </c>
      <c r="F15" s="15">
        <f t="shared" si="0"/>
        <v>-3.2155834338895843</v>
      </c>
      <c r="H15" s="16">
        <f t="shared" si="1"/>
        <v>0.96784416566110421</v>
      </c>
      <c r="I15" s="1">
        <f t="shared" si="2"/>
        <v>0.91900961543761872</v>
      </c>
    </row>
    <row r="16" spans="1:9" x14ac:dyDescent="0.25">
      <c r="C16" s="13">
        <v>339</v>
      </c>
      <c r="D16" s="14">
        <v>49</v>
      </c>
      <c r="E16" s="40">
        <v>-0.63</v>
      </c>
      <c r="F16" s="15">
        <f t="shared" si="0"/>
        <v>-13.300979675696341</v>
      </c>
      <c r="H16" s="16">
        <f t="shared" si="1"/>
        <v>0.86699020324303655</v>
      </c>
      <c r="I16" s="1">
        <f t="shared" si="2"/>
        <v>0.91900961543761872</v>
      </c>
    </row>
    <row r="17" spans="3:9" x14ac:dyDescent="0.25">
      <c r="C17" s="13">
        <v>385</v>
      </c>
      <c r="D17" s="14">
        <v>52</v>
      </c>
      <c r="E17" s="40">
        <v>0.01</v>
      </c>
      <c r="F17" s="15">
        <f t="shared" si="0"/>
        <v>-7.9928763905348932</v>
      </c>
      <c r="H17" s="16">
        <f t="shared" si="1"/>
        <v>0.92007123609465113</v>
      </c>
      <c r="I17" s="1">
        <f t="shared" si="2"/>
        <v>0.91900961543761872</v>
      </c>
    </row>
    <row r="18" spans="3:9" x14ac:dyDescent="0.25">
      <c r="C18" s="13">
        <v>428</v>
      </c>
      <c r="D18" s="14">
        <v>54.9</v>
      </c>
      <c r="E18" s="40">
        <v>0.64</v>
      </c>
      <c r="F18" s="15">
        <f t="shared" si="0"/>
        <v>-2.8617098815454955</v>
      </c>
      <c r="H18" s="16">
        <f t="shared" si="1"/>
        <v>0.97138290118454507</v>
      </c>
      <c r="I18" s="1">
        <f t="shared" si="2"/>
        <v>0.91900961543761872</v>
      </c>
    </row>
    <row r="19" spans="3:9" x14ac:dyDescent="0.25">
      <c r="C19" s="13">
        <v>446</v>
      </c>
      <c r="D19" s="14">
        <v>53.2</v>
      </c>
      <c r="E19" s="40">
        <v>0.27</v>
      </c>
      <c r="F19" s="15">
        <f t="shared" si="0"/>
        <v>-5.8696350764703089</v>
      </c>
      <c r="H19" s="16">
        <f t="shared" si="1"/>
        <v>0.94130364923529697</v>
      </c>
      <c r="I19" s="1">
        <f t="shared" si="2"/>
        <v>0.91900961543761872</v>
      </c>
    </row>
    <row r="20" spans="3:9" x14ac:dyDescent="0.25">
      <c r="C20" s="13">
        <v>509</v>
      </c>
      <c r="D20" s="14">
        <v>51.6</v>
      </c>
      <c r="E20" s="40">
        <v>-7.0000000000000007E-2</v>
      </c>
      <c r="F20" s="15">
        <f t="shared" si="0"/>
        <v>-8.7006234952230841</v>
      </c>
      <c r="H20" s="16">
        <f t="shared" si="1"/>
        <v>0.91299376504776919</v>
      </c>
      <c r="I20" s="1">
        <f t="shared" si="2"/>
        <v>0.91900961543761872</v>
      </c>
    </row>
    <row r="21" spans="3:9" x14ac:dyDescent="0.25">
      <c r="C21" s="13">
        <v>512</v>
      </c>
      <c r="D21" s="14">
        <v>47.4</v>
      </c>
      <c r="E21" s="40">
        <v>-0.98</v>
      </c>
      <c r="F21" s="15">
        <f t="shared" si="0"/>
        <v>-16.131968094449118</v>
      </c>
      <c r="H21" s="16">
        <f t="shared" si="1"/>
        <v>0.83868031905550877</v>
      </c>
      <c r="I21" s="1">
        <f t="shared" si="2"/>
        <v>0.91900961543761872</v>
      </c>
    </row>
    <row r="22" spans="3:9" x14ac:dyDescent="0.25">
      <c r="C22" s="13">
        <v>579</v>
      </c>
      <c r="D22" s="14">
        <v>55.4</v>
      </c>
      <c r="E22" s="40">
        <v>0.74</v>
      </c>
      <c r="F22" s="15">
        <f t="shared" si="0"/>
        <v>-1.9770260006852538</v>
      </c>
      <c r="H22" s="16">
        <f t="shared" si="1"/>
        <v>0.98022973999314744</v>
      </c>
      <c r="I22" s="1">
        <f t="shared" si="2"/>
        <v>0.91900961543761872</v>
      </c>
    </row>
    <row r="23" spans="3:9" x14ac:dyDescent="0.25">
      <c r="C23" s="13">
        <v>591</v>
      </c>
      <c r="D23" s="14">
        <v>64.400000000000006</v>
      </c>
      <c r="E23" s="41">
        <v>2.68</v>
      </c>
      <c r="F23" s="15">
        <f t="shared" si="0"/>
        <v>13.947283854799103</v>
      </c>
      <c r="H23" s="16">
        <f t="shared" si="1"/>
        <v>1.1394728385479911</v>
      </c>
      <c r="I23" s="1">
        <f t="shared" si="2"/>
        <v>0.91900961543761872</v>
      </c>
    </row>
    <row r="24" spans="3:9" x14ac:dyDescent="0.25">
      <c r="C24" s="13">
        <v>644</v>
      </c>
      <c r="D24" s="14">
        <v>58</v>
      </c>
      <c r="E24" s="40">
        <v>1.3</v>
      </c>
      <c r="F24" s="15">
        <f t="shared" si="0"/>
        <v>2.6233301797880042</v>
      </c>
      <c r="H24" s="16">
        <f t="shared" si="1"/>
        <v>1.02623330179788</v>
      </c>
      <c r="I24" s="1">
        <f t="shared" si="2"/>
        <v>0.91900961543761872</v>
      </c>
    </row>
    <row r="25" spans="3:9" x14ac:dyDescent="0.25">
      <c r="C25" s="15">
        <v>689</v>
      </c>
      <c r="D25" s="14">
        <v>47.9</v>
      </c>
      <c r="E25" s="40">
        <v>-0.87</v>
      </c>
      <c r="F25" s="15">
        <f t="shared" si="0"/>
        <v>-15.247284213588873</v>
      </c>
      <c r="H25" s="16">
        <f t="shared" si="1"/>
        <v>0.84752715786411126</v>
      </c>
      <c r="I25" s="1">
        <f t="shared" si="2"/>
        <v>0.91900961543761872</v>
      </c>
    </row>
    <row r="26" spans="3:9" x14ac:dyDescent="0.25">
      <c r="C26" s="15">
        <v>717</v>
      </c>
      <c r="D26" s="1">
        <v>42.3</v>
      </c>
      <c r="E26" s="41">
        <v>-2.0699999999999998</v>
      </c>
      <c r="F26" s="15">
        <f t="shared" si="0"/>
        <v>-25.15574367922358</v>
      </c>
      <c r="H26" s="16">
        <f t="shared" si="1"/>
        <v>0.74844256320776426</v>
      </c>
      <c r="I26" s="1">
        <f t="shared" si="2"/>
        <v>0.91900961543761872</v>
      </c>
    </row>
    <row r="27" spans="3:9" x14ac:dyDescent="0.25">
      <c r="C27" s="15">
        <v>744</v>
      </c>
      <c r="D27" s="1">
        <v>53</v>
      </c>
      <c r="E27" s="40">
        <v>0.23</v>
      </c>
      <c r="F27" s="15">
        <f t="shared" si="0"/>
        <v>-6.2235086288144101</v>
      </c>
      <c r="H27" s="16">
        <f t="shared" si="1"/>
        <v>0.93776491371185589</v>
      </c>
      <c r="I27" s="1">
        <f t="shared" si="2"/>
        <v>0.91900961543761872</v>
      </c>
    </row>
    <row r="28" spans="3:9" x14ac:dyDescent="0.25">
      <c r="C28" s="15">
        <v>904</v>
      </c>
      <c r="D28" s="1">
        <v>45.6</v>
      </c>
      <c r="E28" s="40">
        <v>-1.36</v>
      </c>
      <c r="F28" s="15">
        <f t="shared" si="0"/>
        <v>-19.316830065545982</v>
      </c>
      <c r="H28" s="16">
        <f t="shared" si="1"/>
        <v>0.80683169934454013</v>
      </c>
      <c r="I28" s="1">
        <f t="shared" si="2"/>
        <v>0.91900961543761872</v>
      </c>
    </row>
    <row r="29" spans="3:9" x14ac:dyDescent="0.25">
      <c r="C29" s="15">
        <v>928</v>
      </c>
      <c r="D29" s="1">
        <v>49.3</v>
      </c>
      <c r="E29" s="40">
        <v>-0.56999999999999995</v>
      </c>
      <c r="F29" s="15">
        <f t="shared" si="0"/>
        <v>-12.770169347180202</v>
      </c>
      <c r="H29" s="16">
        <f t="shared" si="1"/>
        <v>0.87229830652819795</v>
      </c>
      <c r="I29" s="1">
        <f t="shared" si="2"/>
        <v>0.91900961543761872</v>
      </c>
    </row>
  </sheetData>
  <sheetProtection algorithmName="SHA-512" hashValue="fViUGDf4Dp+tYO8veXrMHA7w5fkT7YGOShUldovL3pJPZx0AkURN1YzBog/T/H7AZdKdjQ6nE6+F/6gtxQTtLg==" saltValue="XPHPAFjbkcQ5m4i9Fp0XCQ==" spinCount="100000" sheet="1" objects="1" scenarios="1" selectLockedCells="1" selectUnlockedCell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M37"/>
  <sheetViews>
    <sheetView zoomScale="80" zoomScaleNormal="80" workbookViewId="0">
      <selection activeCell="F11" sqref="F11:F30"/>
    </sheetView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.42578125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9</v>
      </c>
      <c r="E1" s="3"/>
      <c r="F1" s="4"/>
    </row>
    <row r="2" spans="1:9" x14ac:dyDescent="0.25">
      <c r="C2" s="5" t="s">
        <v>3</v>
      </c>
      <c r="D2" s="18">
        <v>12.928827299956822</v>
      </c>
      <c r="E2" s="1" t="s">
        <v>14</v>
      </c>
    </row>
    <row r="3" spans="1:9" x14ac:dyDescent="0.25">
      <c r="C3" s="5" t="s">
        <v>17</v>
      </c>
      <c r="D3" s="18">
        <v>12.91500000053485</v>
      </c>
      <c r="E3" s="1" t="s">
        <v>14</v>
      </c>
      <c r="F3" s="7"/>
    </row>
    <row r="4" spans="1:9" x14ac:dyDescent="0.25">
      <c r="C4" s="5" t="s">
        <v>18</v>
      </c>
      <c r="D4" s="18">
        <v>6.8558910440451662E-2</v>
      </c>
      <c r="E4" s="1" t="s">
        <v>14</v>
      </c>
      <c r="F4" s="7"/>
    </row>
    <row r="5" spans="1:9" x14ac:dyDescent="0.25">
      <c r="C5" s="5" t="s">
        <v>19</v>
      </c>
      <c r="D5" s="19">
        <f>(D4/D3)*100</f>
        <v>0.53084715785994907</v>
      </c>
      <c r="E5" s="1" t="s">
        <v>2</v>
      </c>
      <c r="F5" s="7"/>
    </row>
    <row r="6" spans="1:9" x14ac:dyDescent="0.25">
      <c r="C6" s="5" t="s">
        <v>6</v>
      </c>
      <c r="D6" s="9">
        <v>20</v>
      </c>
      <c r="E6" s="7"/>
      <c r="F6" s="7"/>
    </row>
    <row r="7" spans="1:9" x14ac:dyDescent="0.25">
      <c r="C7" s="7"/>
      <c r="D7" s="7" t="s">
        <v>22</v>
      </c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16</v>
      </c>
    </row>
    <row r="10" spans="1:9" x14ac:dyDescent="0.25">
      <c r="A10" s="11"/>
      <c r="D10" s="7"/>
      <c r="E10" s="7"/>
      <c r="F10" s="7"/>
      <c r="H10" s="12" t="s">
        <v>28</v>
      </c>
      <c r="I10" s="12" t="s">
        <v>29</v>
      </c>
    </row>
    <row r="11" spans="1:9" x14ac:dyDescent="0.25">
      <c r="A11" s="30"/>
      <c r="C11" s="13">
        <v>139</v>
      </c>
      <c r="D11" s="45">
        <v>13.09</v>
      </c>
      <c r="E11" s="43">
        <f>(D11-$D$3)/$D$4</f>
        <v>2.5525493089209812</v>
      </c>
      <c r="F11" s="1">
        <f>((D11-D$2))</f>
        <v>0.16117270004317774</v>
      </c>
      <c r="H11" s="16">
        <f t="shared" ref="H11:H30" si="0">(100+F11)/100</f>
        <v>1.0016117270004319</v>
      </c>
      <c r="I11" s="1">
        <f>1+($D$3-$D$2)/100</f>
        <v>0.99986172700578024</v>
      </c>
    </row>
    <row r="12" spans="1:9" x14ac:dyDescent="0.25">
      <c r="A12" s="30"/>
      <c r="C12" s="13">
        <v>193</v>
      </c>
      <c r="D12" s="45">
        <v>12.92</v>
      </c>
      <c r="E12" s="21">
        <f t="shared" ref="E12:E30" si="1">(D12-$D$3)/$D$4</f>
        <v>7.2929972676465657E-2</v>
      </c>
      <c r="F12" s="1">
        <f t="shared" ref="F12:F30" si="2">((D12-D$2))</f>
        <v>-8.8272999568221877E-3</v>
      </c>
      <c r="H12" s="16">
        <f t="shared" si="0"/>
        <v>0.99991172700043185</v>
      </c>
      <c r="I12" s="1">
        <f t="shared" ref="I12:I30" si="3">1+($D$3-$D$2)/100</f>
        <v>0.99986172700578024</v>
      </c>
    </row>
    <row r="13" spans="1:9" x14ac:dyDescent="0.25">
      <c r="A13" s="30"/>
      <c r="C13" s="13">
        <v>223</v>
      </c>
      <c r="D13" s="45">
        <v>12.95</v>
      </c>
      <c r="E13" s="21">
        <f t="shared" si="1"/>
        <v>0.51050985554313566</v>
      </c>
      <c r="F13" s="1">
        <f t="shared" si="2"/>
        <v>2.1172700043177173E-2</v>
      </c>
      <c r="H13" s="16">
        <f t="shared" si="0"/>
        <v>1.0002117270004318</v>
      </c>
      <c r="I13" s="1">
        <f t="shared" si="3"/>
        <v>0.99986172700578024</v>
      </c>
    </row>
    <row r="14" spans="1:9" x14ac:dyDescent="0.25">
      <c r="A14" s="30"/>
      <c r="C14" s="13">
        <v>225</v>
      </c>
      <c r="D14" s="45">
        <v>12.99</v>
      </c>
      <c r="E14" s="21">
        <f t="shared" si="1"/>
        <v>1.0939496993653883</v>
      </c>
      <c r="F14" s="1">
        <f t="shared" si="2"/>
        <v>6.1172700043178097E-2</v>
      </c>
      <c r="H14" s="16">
        <f t="shared" si="0"/>
        <v>1.0006117270004318</v>
      </c>
      <c r="I14" s="1">
        <f t="shared" si="3"/>
        <v>0.99986172700578024</v>
      </c>
    </row>
    <row r="15" spans="1:9" x14ac:dyDescent="0.25">
      <c r="A15" s="30"/>
      <c r="C15" s="13">
        <v>295</v>
      </c>
      <c r="D15" s="45">
        <v>12.93</v>
      </c>
      <c r="E15" s="21">
        <f t="shared" si="1"/>
        <v>0.21878993363202234</v>
      </c>
      <c r="F15" s="1">
        <f t="shared" si="2"/>
        <v>1.1727000431775991E-3</v>
      </c>
      <c r="H15" s="16">
        <f t="shared" si="0"/>
        <v>1.0000117270004318</v>
      </c>
      <c r="I15" s="1">
        <f t="shared" si="3"/>
        <v>0.99986172700578024</v>
      </c>
    </row>
    <row r="16" spans="1:9" x14ac:dyDescent="0.25">
      <c r="A16" s="30"/>
      <c r="C16" s="13">
        <v>339</v>
      </c>
      <c r="D16" s="45">
        <v>12.92</v>
      </c>
      <c r="E16" s="21">
        <f t="shared" si="1"/>
        <v>7.2929972676465657E-2</v>
      </c>
      <c r="F16" s="1">
        <f t="shared" si="2"/>
        <v>-8.8272999568221877E-3</v>
      </c>
      <c r="H16" s="16">
        <f t="shared" si="0"/>
        <v>0.99991172700043185</v>
      </c>
      <c r="I16" s="1">
        <f t="shared" si="3"/>
        <v>0.99986172700578024</v>
      </c>
    </row>
    <row r="17" spans="1:9" x14ac:dyDescent="0.25">
      <c r="A17" s="30"/>
      <c r="C17" s="13">
        <v>385</v>
      </c>
      <c r="D17" s="45">
        <v>12.8</v>
      </c>
      <c r="E17" s="21">
        <f t="shared" si="1"/>
        <v>-1.6773895587902405</v>
      </c>
      <c r="F17" s="1">
        <f t="shared" si="2"/>
        <v>-0.12882729995682141</v>
      </c>
      <c r="H17" s="16">
        <f t="shared" si="0"/>
        <v>0.99871172700043176</v>
      </c>
      <c r="I17" s="1">
        <f t="shared" si="3"/>
        <v>0.99986172700578024</v>
      </c>
    </row>
    <row r="18" spans="1:9" x14ac:dyDescent="0.25">
      <c r="A18" s="30"/>
      <c r="C18" s="13">
        <v>428</v>
      </c>
      <c r="D18" s="45">
        <v>12.93</v>
      </c>
      <c r="E18" s="21">
        <f t="shared" si="1"/>
        <v>0.21878993363202234</v>
      </c>
      <c r="F18" s="1">
        <f t="shared" si="2"/>
        <v>1.1727000431775991E-3</v>
      </c>
      <c r="H18" s="16">
        <f t="shared" si="0"/>
        <v>1.0000117270004318</v>
      </c>
      <c r="I18" s="1">
        <f t="shared" si="3"/>
        <v>0.99986172700578024</v>
      </c>
    </row>
    <row r="19" spans="1:9" x14ac:dyDescent="0.25">
      <c r="A19" s="30"/>
      <c r="C19" s="13">
        <v>446</v>
      </c>
      <c r="D19" s="45">
        <v>12.9</v>
      </c>
      <c r="E19" s="21">
        <f t="shared" si="1"/>
        <v>-0.2187899492346477</v>
      </c>
      <c r="F19" s="1">
        <f t="shared" si="2"/>
        <v>-2.8827299956821761E-2</v>
      </c>
      <c r="H19" s="16">
        <f t="shared" si="0"/>
        <v>0.99971172700043187</v>
      </c>
      <c r="I19" s="1">
        <f t="shared" si="3"/>
        <v>0.99986172700578024</v>
      </c>
    </row>
    <row r="20" spans="1:9" x14ac:dyDescent="0.25">
      <c r="A20" s="30"/>
      <c r="C20" s="13">
        <v>509</v>
      </c>
      <c r="D20" s="45">
        <v>12.9</v>
      </c>
      <c r="E20" s="21">
        <f t="shared" si="1"/>
        <v>-0.2187899492346477</v>
      </c>
      <c r="F20" s="1">
        <f t="shared" si="2"/>
        <v>-2.8827299956821761E-2</v>
      </c>
      <c r="H20" s="16">
        <f t="shared" si="0"/>
        <v>0.99971172700043187</v>
      </c>
      <c r="I20" s="1">
        <f t="shared" si="3"/>
        <v>0.99986172700578024</v>
      </c>
    </row>
    <row r="21" spans="1:9" x14ac:dyDescent="0.25">
      <c r="A21" s="30"/>
      <c r="C21" s="13">
        <v>512</v>
      </c>
      <c r="D21" s="45">
        <v>12.92</v>
      </c>
      <c r="E21" s="21">
        <f t="shared" si="1"/>
        <v>7.2929972676465657E-2</v>
      </c>
      <c r="F21" s="1">
        <f t="shared" si="2"/>
        <v>-8.8272999568221877E-3</v>
      </c>
      <c r="H21" s="16">
        <f t="shared" si="0"/>
        <v>0.99991172700043185</v>
      </c>
      <c r="I21" s="1">
        <f t="shared" si="3"/>
        <v>0.99986172700578024</v>
      </c>
    </row>
    <row r="22" spans="1:9" x14ac:dyDescent="0.25">
      <c r="A22" s="30"/>
      <c r="C22" s="13">
        <v>579</v>
      </c>
      <c r="D22" s="45">
        <v>12.9</v>
      </c>
      <c r="E22" s="21">
        <f t="shared" si="1"/>
        <v>-0.2187899492346477</v>
      </c>
      <c r="F22" s="1">
        <f t="shared" si="2"/>
        <v>-2.8827299956821761E-2</v>
      </c>
      <c r="H22" s="16">
        <f t="shared" si="0"/>
        <v>0.99971172700043187</v>
      </c>
      <c r="I22" s="1">
        <f t="shared" si="3"/>
        <v>0.99986172700578024</v>
      </c>
    </row>
    <row r="23" spans="1:9" x14ac:dyDescent="0.25">
      <c r="A23" s="30"/>
      <c r="C23" s="13">
        <v>591</v>
      </c>
      <c r="D23" s="45">
        <v>13.04</v>
      </c>
      <c r="E23" s="21">
        <f t="shared" si="1"/>
        <v>1.8232495041431718</v>
      </c>
      <c r="F23" s="1">
        <f t="shared" si="2"/>
        <v>0.11117270004317703</v>
      </c>
      <c r="H23" s="16">
        <f t="shared" si="0"/>
        <v>1.0011117270004317</v>
      </c>
      <c r="I23" s="1">
        <f t="shared" si="3"/>
        <v>0.99986172700578024</v>
      </c>
    </row>
    <row r="24" spans="1:9" x14ac:dyDescent="0.25">
      <c r="A24" s="30"/>
      <c r="C24" s="13">
        <v>644</v>
      </c>
      <c r="D24" s="45">
        <v>12.83</v>
      </c>
      <c r="E24" s="21">
        <f t="shared" si="1"/>
        <v>-1.2398096759235704</v>
      </c>
      <c r="F24" s="1">
        <f t="shared" si="2"/>
        <v>-9.8827299956822046E-2</v>
      </c>
      <c r="H24" s="16">
        <f t="shared" si="0"/>
        <v>0.99901172700043173</v>
      </c>
      <c r="I24" s="1">
        <f t="shared" si="3"/>
        <v>0.99986172700578024</v>
      </c>
    </row>
    <row r="25" spans="1:9" x14ac:dyDescent="0.25">
      <c r="A25" s="30"/>
      <c r="C25" s="15">
        <v>659</v>
      </c>
      <c r="D25" s="45">
        <v>12.9</v>
      </c>
      <c r="E25" s="21">
        <f t="shared" si="1"/>
        <v>-0.2187899492346477</v>
      </c>
      <c r="F25" s="1">
        <f t="shared" si="2"/>
        <v>-2.8827299956821761E-2</v>
      </c>
      <c r="H25" s="16">
        <f t="shared" si="0"/>
        <v>0.99971172700043187</v>
      </c>
      <c r="I25" s="1">
        <f t="shared" si="3"/>
        <v>0.99986172700578024</v>
      </c>
    </row>
    <row r="26" spans="1:9" x14ac:dyDescent="0.25">
      <c r="A26" s="30"/>
      <c r="C26" s="15">
        <v>689</v>
      </c>
      <c r="D26" s="45">
        <v>12.95</v>
      </c>
      <c r="E26" s="21">
        <f t="shared" si="1"/>
        <v>0.51050985554313566</v>
      </c>
      <c r="F26" s="1">
        <f t="shared" si="2"/>
        <v>2.1172700043177173E-2</v>
      </c>
      <c r="H26" s="16">
        <f t="shared" si="0"/>
        <v>1.0002117270004318</v>
      </c>
      <c r="I26" s="1">
        <f t="shared" si="3"/>
        <v>0.99986172700578024</v>
      </c>
    </row>
    <row r="27" spans="1:9" x14ac:dyDescent="0.25">
      <c r="C27" s="22">
        <v>717</v>
      </c>
      <c r="D27" s="45">
        <v>12.82</v>
      </c>
      <c r="E27" s="21">
        <f t="shared" si="1"/>
        <v>-1.385669636879127</v>
      </c>
      <c r="F27" s="1">
        <f t="shared" si="2"/>
        <v>-0.10882729995682183</v>
      </c>
      <c r="H27" s="16">
        <f t="shared" si="0"/>
        <v>0.99891172700043174</v>
      </c>
      <c r="I27" s="1">
        <f t="shared" si="3"/>
        <v>0.99986172700578024</v>
      </c>
    </row>
    <row r="28" spans="1:9" x14ac:dyDescent="0.25">
      <c r="C28" s="13">
        <v>744</v>
      </c>
      <c r="D28" s="1">
        <v>12.95</v>
      </c>
      <c r="E28" s="21">
        <f t="shared" si="1"/>
        <v>0.51050985554313566</v>
      </c>
      <c r="F28" s="1">
        <f t="shared" si="2"/>
        <v>2.1172700043177173E-2</v>
      </c>
      <c r="H28" s="16">
        <f t="shared" si="0"/>
        <v>1.0002117270004318</v>
      </c>
      <c r="I28" s="1">
        <f t="shared" si="3"/>
        <v>0.99986172700578024</v>
      </c>
    </row>
    <row r="29" spans="1:9" x14ac:dyDescent="0.25">
      <c r="C29" s="15">
        <v>904</v>
      </c>
      <c r="D29" s="1">
        <v>12.93</v>
      </c>
      <c r="E29" s="21">
        <f t="shared" si="1"/>
        <v>0.21878993363202234</v>
      </c>
      <c r="F29" s="1">
        <f t="shared" si="2"/>
        <v>1.1727000431775991E-3</v>
      </c>
      <c r="H29" s="16">
        <f t="shared" si="0"/>
        <v>1.0000117270004318</v>
      </c>
      <c r="I29" s="1">
        <f t="shared" si="3"/>
        <v>0.99986172700578024</v>
      </c>
    </row>
    <row r="30" spans="1:9" x14ac:dyDescent="0.25">
      <c r="C30" s="15">
        <v>928</v>
      </c>
      <c r="D30" s="1">
        <v>12.7</v>
      </c>
      <c r="E30" s="44">
        <f t="shared" si="1"/>
        <v>-3.1359891683458589</v>
      </c>
      <c r="F30" s="1">
        <f t="shared" si="2"/>
        <v>-0.22882729995682283</v>
      </c>
      <c r="H30" s="16">
        <f t="shared" si="0"/>
        <v>0.99771172700043176</v>
      </c>
      <c r="I30" s="1">
        <f t="shared" si="3"/>
        <v>0.99986172700578024</v>
      </c>
    </row>
    <row r="37" spans="13:13" x14ac:dyDescent="0.25">
      <c r="M37" s="1" t="s">
        <v>73</v>
      </c>
    </row>
  </sheetData>
  <sheetProtection algorithmName="SHA-512" hashValue="WCRkeo0eBnUYlUo+Vbe7Te72i3fFZ3sayeb4nx/+JuxHoS+OWpnylOLOeXC+xOQdvurP8QDtmZixr8pqZAg/aw==" saltValue="Dmw8Xn/Mjvz555Xyf2OUXQ==" spinCount="100000" sheet="1" objects="1" scenarios="1" selectLockedCells="1" selectUnlockedCell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A1:I30"/>
  <sheetViews>
    <sheetView zoomScale="80" zoomScaleNormal="80" workbookViewId="0">
      <selection activeCell="F11" sqref="F11:F30"/>
    </sheetView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.42578125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10</v>
      </c>
      <c r="E1" s="3"/>
      <c r="F1" s="4"/>
    </row>
    <row r="2" spans="1:9" x14ac:dyDescent="0.25">
      <c r="C2" s="5" t="s">
        <v>3</v>
      </c>
      <c r="D2" s="18">
        <v>12.061438348163206</v>
      </c>
      <c r="E2" s="1" t="s">
        <v>14</v>
      </c>
    </row>
    <row r="3" spans="1:9" x14ac:dyDescent="0.25">
      <c r="C3" s="5" t="s">
        <v>17</v>
      </c>
      <c r="D3" s="18">
        <v>12.052500000265804</v>
      </c>
      <c r="E3" s="1" t="s">
        <v>14</v>
      </c>
      <c r="F3" s="7"/>
    </row>
    <row r="4" spans="1:9" x14ac:dyDescent="0.25">
      <c r="C4" s="5" t="s">
        <v>18</v>
      </c>
      <c r="D4" s="18">
        <v>6.8686136992674354E-2</v>
      </c>
      <c r="E4" s="1" t="s">
        <v>14</v>
      </c>
      <c r="F4" s="7"/>
    </row>
    <row r="5" spans="1:9" x14ac:dyDescent="0.25">
      <c r="C5" s="5" t="s">
        <v>19</v>
      </c>
      <c r="D5" s="19">
        <f>(D4/D3)*100</f>
        <v>0.56989120092229462</v>
      </c>
      <c r="E5" s="1" t="s">
        <v>2</v>
      </c>
      <c r="F5" s="7"/>
    </row>
    <row r="6" spans="1:9" x14ac:dyDescent="0.25">
      <c r="C6" s="5" t="s">
        <v>6</v>
      </c>
      <c r="D6" s="9">
        <v>20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16</v>
      </c>
    </row>
    <row r="10" spans="1:9" x14ac:dyDescent="0.25">
      <c r="A10" s="11"/>
      <c r="D10" s="7"/>
      <c r="E10" s="7"/>
      <c r="F10" s="7"/>
      <c r="H10" s="12" t="s">
        <v>28</v>
      </c>
      <c r="I10" s="12" t="s">
        <v>29</v>
      </c>
    </row>
    <row r="11" spans="1:9" x14ac:dyDescent="0.25">
      <c r="C11" s="13">
        <v>139</v>
      </c>
      <c r="D11" s="45">
        <v>12.23</v>
      </c>
      <c r="E11" s="43">
        <f>(D11-$D$3)/$D$4</f>
        <v>2.5842187012661362</v>
      </c>
      <c r="F11" s="1">
        <f>((D11-D$2))</f>
        <v>0.16856165183679472</v>
      </c>
      <c r="H11" s="16">
        <f t="shared" ref="H11:H30" si="0">(100+F11)/100</f>
        <v>1.0016856165183681</v>
      </c>
      <c r="I11" s="1">
        <f>1+($D$3-$D$2)/100</f>
        <v>0.99991061652102597</v>
      </c>
    </row>
    <row r="12" spans="1:9" x14ac:dyDescent="0.25">
      <c r="C12" s="13">
        <v>193</v>
      </c>
      <c r="D12" s="45">
        <v>12.06</v>
      </c>
      <c r="E12" s="21">
        <f t="shared" ref="E12:E29" si="1">(D12-$D$3)/$D$4</f>
        <v>0.10919233578381049</v>
      </c>
      <c r="F12" s="1">
        <f t="shared" ref="F12:F30" si="2">((D12-D$2))</f>
        <v>-1.4383481632052053E-3</v>
      </c>
      <c r="H12" s="16">
        <f t="shared" si="0"/>
        <v>0.99998561651836793</v>
      </c>
      <c r="I12" s="1">
        <f t="shared" ref="I12:I30" si="3">1+($D$3-$D$2)/100</f>
        <v>0.99991061652102597</v>
      </c>
    </row>
    <row r="13" spans="1:9" x14ac:dyDescent="0.25">
      <c r="C13" s="13">
        <v>223</v>
      </c>
      <c r="D13" s="45">
        <v>12.06</v>
      </c>
      <c r="E13" s="21">
        <f t="shared" si="1"/>
        <v>0.10919233578381049</v>
      </c>
      <c r="F13" s="1">
        <f t="shared" si="2"/>
        <v>-1.4383481632052053E-3</v>
      </c>
      <c r="H13" s="16">
        <f t="shared" si="0"/>
        <v>0.99998561651836793</v>
      </c>
      <c r="I13" s="1">
        <f t="shared" si="3"/>
        <v>0.99991061652102597</v>
      </c>
    </row>
    <row r="14" spans="1:9" x14ac:dyDescent="0.25">
      <c r="C14" s="13">
        <v>225</v>
      </c>
      <c r="D14" s="45">
        <v>12.11</v>
      </c>
      <c r="E14" s="21">
        <f t="shared" si="1"/>
        <v>0.83714126680800871</v>
      </c>
      <c r="F14" s="1">
        <f t="shared" si="2"/>
        <v>4.8561651836793729E-2</v>
      </c>
      <c r="H14" s="16">
        <f t="shared" si="0"/>
        <v>1.000485616518368</v>
      </c>
      <c r="I14" s="1">
        <f t="shared" si="3"/>
        <v>0.99991061652102597</v>
      </c>
    </row>
    <row r="15" spans="1:9" x14ac:dyDescent="0.25">
      <c r="C15" s="13">
        <v>295</v>
      </c>
      <c r="D15" s="45">
        <v>12.08</v>
      </c>
      <c r="E15" s="21">
        <f t="shared" si="1"/>
        <v>0.40037190819348978</v>
      </c>
      <c r="F15" s="1">
        <f t="shared" si="2"/>
        <v>1.8561651836794368E-2</v>
      </c>
      <c r="H15" s="16">
        <f t="shared" si="0"/>
        <v>1.000185616518368</v>
      </c>
      <c r="I15" s="1">
        <f t="shared" si="3"/>
        <v>0.99991061652102597</v>
      </c>
    </row>
    <row r="16" spans="1:9" x14ac:dyDescent="0.25">
      <c r="C16" s="13">
        <v>339</v>
      </c>
      <c r="D16" s="45">
        <v>12.08</v>
      </c>
      <c r="E16" s="21">
        <f t="shared" si="1"/>
        <v>0.40037190819348978</v>
      </c>
      <c r="F16" s="1">
        <f t="shared" si="2"/>
        <v>1.8561651836794368E-2</v>
      </c>
      <c r="H16" s="16">
        <f t="shared" si="0"/>
        <v>1.000185616518368</v>
      </c>
      <c r="I16" s="1">
        <f t="shared" si="3"/>
        <v>0.99991061652102597</v>
      </c>
    </row>
    <row r="17" spans="3:9" x14ac:dyDescent="0.25">
      <c r="C17" s="13">
        <v>385</v>
      </c>
      <c r="D17" s="45">
        <v>11.96</v>
      </c>
      <c r="E17" s="21">
        <f t="shared" si="1"/>
        <v>-1.3467055262646119</v>
      </c>
      <c r="F17" s="1">
        <f t="shared" si="2"/>
        <v>-0.10143834816320485</v>
      </c>
      <c r="H17" s="16">
        <f t="shared" si="0"/>
        <v>0.99898561651836804</v>
      </c>
      <c r="I17" s="1">
        <f t="shared" si="3"/>
        <v>0.99991061652102597</v>
      </c>
    </row>
    <row r="18" spans="3:9" x14ac:dyDescent="0.25">
      <c r="C18" s="13">
        <v>428</v>
      </c>
      <c r="D18" s="45">
        <v>12.05</v>
      </c>
      <c r="E18" s="21">
        <f t="shared" si="1"/>
        <v>-3.6397450421029161E-2</v>
      </c>
      <c r="F18" s="1">
        <f t="shared" si="2"/>
        <v>-1.1438348163204992E-2</v>
      </c>
      <c r="H18" s="16">
        <f t="shared" si="0"/>
        <v>0.99988561651836794</v>
      </c>
      <c r="I18" s="1">
        <f t="shared" si="3"/>
        <v>0.99991061652102597</v>
      </c>
    </row>
    <row r="19" spans="3:9" x14ac:dyDescent="0.25">
      <c r="C19" s="13">
        <v>446</v>
      </c>
      <c r="D19" s="45">
        <v>12.04</v>
      </c>
      <c r="E19" s="21">
        <f t="shared" si="1"/>
        <v>-0.18198723662589467</v>
      </c>
      <c r="F19" s="1">
        <f t="shared" si="2"/>
        <v>-2.1438348163206555E-2</v>
      </c>
      <c r="H19" s="16">
        <f t="shared" si="0"/>
        <v>0.99978561651836795</v>
      </c>
      <c r="I19" s="1">
        <f t="shared" si="3"/>
        <v>0.99991061652102597</v>
      </c>
    </row>
    <row r="20" spans="3:9" x14ac:dyDescent="0.25">
      <c r="C20" s="13">
        <v>509</v>
      </c>
      <c r="D20" s="45">
        <v>12.03</v>
      </c>
      <c r="E20" s="21">
        <f t="shared" si="1"/>
        <v>-0.32757702283073431</v>
      </c>
      <c r="F20" s="1">
        <f t="shared" si="2"/>
        <v>-3.1438348163206342E-2</v>
      </c>
      <c r="H20" s="16">
        <f t="shared" si="0"/>
        <v>0.99968561651836796</v>
      </c>
      <c r="I20" s="1">
        <f t="shared" si="3"/>
        <v>0.99991061652102597</v>
      </c>
    </row>
    <row r="21" spans="3:9" x14ac:dyDescent="0.25">
      <c r="C21" s="13">
        <v>512</v>
      </c>
      <c r="D21" s="45">
        <v>12.08</v>
      </c>
      <c r="E21" s="21">
        <f t="shared" si="1"/>
        <v>0.40037190819348978</v>
      </c>
      <c r="F21" s="1">
        <f t="shared" si="2"/>
        <v>1.8561651836794368E-2</v>
      </c>
      <c r="H21" s="16">
        <f t="shared" si="0"/>
        <v>1.000185616518368</v>
      </c>
      <c r="I21" s="1">
        <f t="shared" si="3"/>
        <v>0.99991061652102597</v>
      </c>
    </row>
    <row r="22" spans="3:9" x14ac:dyDescent="0.25">
      <c r="C22" s="13">
        <v>579</v>
      </c>
      <c r="D22" s="45">
        <v>12.08</v>
      </c>
      <c r="E22" s="21">
        <f t="shared" si="1"/>
        <v>0.40037190819348978</v>
      </c>
      <c r="F22" s="1">
        <f t="shared" si="2"/>
        <v>1.8561651836794368E-2</v>
      </c>
      <c r="H22" s="16">
        <f t="shared" si="0"/>
        <v>1.000185616518368</v>
      </c>
      <c r="I22" s="1">
        <f t="shared" si="3"/>
        <v>0.99991061652102597</v>
      </c>
    </row>
    <row r="23" spans="3:9" x14ac:dyDescent="0.25">
      <c r="C23" s="13">
        <v>591</v>
      </c>
      <c r="D23" s="45">
        <v>12.19</v>
      </c>
      <c r="E23" s="43">
        <f t="shared" si="1"/>
        <v>2.0018595564467518</v>
      </c>
      <c r="F23" s="1">
        <f t="shared" si="2"/>
        <v>0.1285616518367938</v>
      </c>
      <c r="H23" s="16">
        <f t="shared" si="0"/>
        <v>1.0012856165183679</v>
      </c>
      <c r="I23" s="1">
        <f t="shared" si="3"/>
        <v>0.99991061652102597</v>
      </c>
    </row>
    <row r="24" spans="3:9" x14ac:dyDescent="0.25">
      <c r="C24" s="13">
        <v>644</v>
      </c>
      <c r="D24" s="45">
        <v>11.97</v>
      </c>
      <c r="E24" s="21">
        <f t="shared" si="1"/>
        <v>-1.2011157400597723</v>
      </c>
      <c r="F24" s="1">
        <f t="shared" si="2"/>
        <v>-9.1438348163205063E-2</v>
      </c>
      <c r="H24" s="16">
        <f t="shared" si="0"/>
        <v>0.99908561651836791</v>
      </c>
      <c r="I24" s="1">
        <f t="shared" si="3"/>
        <v>0.99991061652102597</v>
      </c>
    </row>
    <row r="25" spans="3:9" x14ac:dyDescent="0.25">
      <c r="C25" s="15">
        <v>659</v>
      </c>
      <c r="D25" s="45">
        <v>12.01</v>
      </c>
      <c r="E25" s="21">
        <f t="shared" si="1"/>
        <v>-0.6187565952404136</v>
      </c>
      <c r="F25" s="1">
        <f t="shared" si="2"/>
        <v>-5.1438348163205916E-2</v>
      </c>
      <c r="H25" s="16">
        <f t="shared" si="0"/>
        <v>0.99948561651836798</v>
      </c>
      <c r="I25" s="1">
        <f t="shared" si="3"/>
        <v>0.99991061652102597</v>
      </c>
    </row>
    <row r="26" spans="3:9" x14ac:dyDescent="0.25">
      <c r="C26" s="15">
        <v>689</v>
      </c>
      <c r="D26" s="45">
        <v>12.1</v>
      </c>
      <c r="E26" s="21">
        <f t="shared" si="1"/>
        <v>0.69155148060316907</v>
      </c>
      <c r="F26" s="1">
        <f t="shared" si="2"/>
        <v>3.8561651836793942E-2</v>
      </c>
      <c r="H26" s="16">
        <f t="shared" si="0"/>
        <v>1.000385616518368</v>
      </c>
      <c r="I26" s="1">
        <f t="shared" si="3"/>
        <v>0.99991061652102597</v>
      </c>
    </row>
    <row r="27" spans="3:9" x14ac:dyDescent="0.25">
      <c r="C27" s="22">
        <v>717</v>
      </c>
      <c r="D27" s="45">
        <v>11.94</v>
      </c>
      <c r="E27" s="21">
        <f t="shared" si="1"/>
        <v>-1.637885098674317</v>
      </c>
      <c r="F27" s="1">
        <f t="shared" si="2"/>
        <v>-0.1214383481632062</v>
      </c>
      <c r="H27" s="16">
        <f t="shared" si="0"/>
        <v>0.99878561651836795</v>
      </c>
      <c r="I27" s="1">
        <f t="shared" si="3"/>
        <v>0.99991061652102597</v>
      </c>
    </row>
    <row r="28" spans="3:9" x14ac:dyDescent="0.25">
      <c r="C28" s="13">
        <v>744</v>
      </c>
      <c r="D28" s="1">
        <v>12.08</v>
      </c>
      <c r="E28" s="21">
        <f t="shared" si="1"/>
        <v>0.40037190819348978</v>
      </c>
      <c r="F28" s="1">
        <f t="shared" si="2"/>
        <v>1.8561651836794368E-2</v>
      </c>
      <c r="H28" s="16">
        <f t="shared" si="0"/>
        <v>1.000185616518368</v>
      </c>
      <c r="I28" s="1">
        <f t="shared" si="3"/>
        <v>0.99991061652102597</v>
      </c>
    </row>
    <row r="29" spans="3:9" x14ac:dyDescent="0.25">
      <c r="C29" s="15">
        <v>904</v>
      </c>
      <c r="D29" s="1">
        <v>12.05</v>
      </c>
      <c r="E29" s="21">
        <f t="shared" si="1"/>
        <v>-3.6397450421029161E-2</v>
      </c>
      <c r="F29" s="1">
        <f t="shared" si="2"/>
        <v>-1.1438348163204992E-2</v>
      </c>
      <c r="H29" s="16">
        <f t="shared" si="0"/>
        <v>0.99988561651836794</v>
      </c>
      <c r="I29" s="1">
        <f t="shared" si="3"/>
        <v>0.99991061652102597</v>
      </c>
    </row>
    <row r="30" spans="3:9" x14ac:dyDescent="0.25">
      <c r="C30" s="15">
        <v>928</v>
      </c>
      <c r="D30" s="1">
        <v>11.84</v>
      </c>
      <c r="E30" s="44">
        <f>(D30-$D$3)/$D$4</f>
        <v>-3.0937829607227392</v>
      </c>
      <c r="F30" s="1">
        <f t="shared" si="2"/>
        <v>-0.22143834816320584</v>
      </c>
      <c r="H30" s="16">
        <f t="shared" si="0"/>
        <v>0.99778561651836795</v>
      </c>
      <c r="I30" s="1">
        <f t="shared" si="3"/>
        <v>0.99991061652102597</v>
      </c>
    </row>
  </sheetData>
  <sheetProtection algorithmName="SHA-512" hashValue="TXODtSg9PzOHoUKe7s9O7dy3yfB0j4hhgnHNo5m+9m9jgaGVSczFk2xIf02LYzskcJX0//qcwaTpdeXPwVNAEA==" saltValue="OiPjJ5XgbPaP5RasPa1ibQ==" spinCount="100000" sheet="1" objects="1" scenarios="1" selectLockedCells="1" selectUnlockedCell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A1:I30"/>
  <sheetViews>
    <sheetView zoomScale="80" zoomScaleNormal="80" workbookViewId="0">
      <selection activeCell="F11" sqref="F11:F30"/>
    </sheetView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.42578125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11</v>
      </c>
      <c r="E1" s="3"/>
      <c r="F1" s="4"/>
    </row>
    <row r="2" spans="1:9" x14ac:dyDescent="0.25">
      <c r="C2" s="5" t="s">
        <v>3</v>
      </c>
      <c r="D2" s="18">
        <v>7.9218519188628589</v>
      </c>
      <c r="E2" s="1" t="s">
        <v>14</v>
      </c>
    </row>
    <row r="3" spans="1:9" x14ac:dyDescent="0.25">
      <c r="C3" s="5" t="s">
        <v>17</v>
      </c>
      <c r="D3" s="18">
        <v>7.9155597813592111</v>
      </c>
      <c r="E3" s="1" t="s">
        <v>14</v>
      </c>
      <c r="F3" s="7"/>
    </row>
    <row r="4" spans="1:9" x14ac:dyDescent="0.25">
      <c r="C4" s="5" t="s">
        <v>18</v>
      </c>
      <c r="D4" s="18">
        <v>4.3701952445839201E-2</v>
      </c>
      <c r="E4" s="1" t="s">
        <v>14</v>
      </c>
      <c r="F4" s="7"/>
    </row>
    <row r="5" spans="1:9" x14ac:dyDescent="0.25">
      <c r="C5" s="5" t="s">
        <v>19</v>
      </c>
      <c r="D5" s="19">
        <f>(D4/D3)*100</f>
        <v>0.55210185574942328</v>
      </c>
      <c r="E5" s="1" t="s">
        <v>2</v>
      </c>
      <c r="F5" s="7"/>
    </row>
    <row r="6" spans="1:9" x14ac:dyDescent="0.25">
      <c r="C6" s="5" t="s">
        <v>6</v>
      </c>
      <c r="D6" s="9">
        <v>20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16</v>
      </c>
    </row>
    <row r="10" spans="1:9" x14ac:dyDescent="0.25">
      <c r="A10" s="11"/>
      <c r="D10" s="7"/>
      <c r="E10" s="7"/>
      <c r="F10" s="7"/>
      <c r="H10" s="12" t="s">
        <v>28</v>
      </c>
      <c r="I10" s="12" t="s">
        <v>29</v>
      </c>
    </row>
    <row r="11" spans="1:9" x14ac:dyDescent="0.25">
      <c r="C11" s="13">
        <v>139</v>
      </c>
      <c r="D11" s="20">
        <v>8</v>
      </c>
      <c r="E11" s="21">
        <f>(D11-$D$3)/$D$4</f>
        <v>1.9321841225615151</v>
      </c>
      <c r="F11" s="1">
        <f>((D11-D$2))</f>
        <v>7.8148081137141112E-2</v>
      </c>
      <c r="H11" s="16">
        <f t="shared" ref="H11:H30" si="0">(100+F11)/100</f>
        <v>1.0007814808113715</v>
      </c>
      <c r="I11" s="1">
        <f>1+($D$3-$D$2)/100</f>
        <v>0.9999370786249635</v>
      </c>
    </row>
    <row r="12" spans="1:9" x14ac:dyDescent="0.25">
      <c r="C12" s="13">
        <v>193</v>
      </c>
      <c r="D12" s="20">
        <v>7.96</v>
      </c>
      <c r="E12" s="21">
        <f t="shared" ref="E12:E30" si="1">(D12-$D$3)/$D$4</f>
        <v>1.0168932085097249</v>
      </c>
      <c r="F12" s="1">
        <f t="shared" ref="F12:F30" si="2">((D12-D$2))</f>
        <v>3.8148081137141077E-2</v>
      </c>
      <c r="H12" s="16">
        <f t="shared" si="0"/>
        <v>1.0003814808113713</v>
      </c>
      <c r="I12" s="1">
        <f t="shared" ref="I12:I30" si="3">1+($D$3-$D$2)/100</f>
        <v>0.9999370786249635</v>
      </c>
    </row>
    <row r="13" spans="1:9" x14ac:dyDescent="0.25">
      <c r="C13" s="13">
        <v>223</v>
      </c>
      <c r="D13" s="20">
        <v>7.91</v>
      </c>
      <c r="E13" s="21">
        <f t="shared" si="1"/>
        <v>-0.12722043405500796</v>
      </c>
      <c r="F13" s="1">
        <f t="shared" si="2"/>
        <v>-1.1851918862858746E-2</v>
      </c>
      <c r="H13" s="16">
        <f t="shared" si="0"/>
        <v>0.9998814808113714</v>
      </c>
      <c r="I13" s="1">
        <f t="shared" si="3"/>
        <v>0.9999370786249635</v>
      </c>
    </row>
    <row r="14" spans="1:9" x14ac:dyDescent="0.25">
      <c r="C14" s="13">
        <v>225</v>
      </c>
      <c r="D14" s="20">
        <v>7.96</v>
      </c>
      <c r="E14" s="21">
        <f t="shared" si="1"/>
        <v>1.0168932085097249</v>
      </c>
      <c r="F14" s="1">
        <f t="shared" si="2"/>
        <v>3.8148081137141077E-2</v>
      </c>
      <c r="H14" s="16">
        <f t="shared" si="0"/>
        <v>1.0003814808113713</v>
      </c>
      <c r="I14" s="1">
        <f t="shared" si="3"/>
        <v>0.9999370786249635</v>
      </c>
    </row>
    <row r="15" spans="1:9" x14ac:dyDescent="0.25">
      <c r="C15" s="13">
        <v>295</v>
      </c>
      <c r="D15" s="20">
        <v>7.92</v>
      </c>
      <c r="E15" s="21">
        <f t="shared" si="1"/>
        <v>0.10160229445793453</v>
      </c>
      <c r="F15" s="1">
        <f t="shared" si="2"/>
        <v>-1.8519188628589589E-3</v>
      </c>
      <c r="H15" s="16">
        <f t="shared" si="0"/>
        <v>0.9999814808113715</v>
      </c>
      <c r="I15" s="1">
        <f t="shared" si="3"/>
        <v>0.9999370786249635</v>
      </c>
    </row>
    <row r="16" spans="1:9" x14ac:dyDescent="0.25">
      <c r="C16" s="13">
        <v>339</v>
      </c>
      <c r="D16" s="20">
        <v>7.95</v>
      </c>
      <c r="E16" s="21">
        <f t="shared" si="1"/>
        <v>0.78807047999678237</v>
      </c>
      <c r="F16" s="1">
        <f t="shared" si="2"/>
        <v>2.814808113714129E-2</v>
      </c>
      <c r="H16" s="16">
        <f t="shared" si="0"/>
        <v>1.0002814808113714</v>
      </c>
      <c r="I16" s="1">
        <f t="shared" si="3"/>
        <v>0.9999370786249635</v>
      </c>
    </row>
    <row r="17" spans="3:9" x14ac:dyDescent="0.25">
      <c r="C17" s="13">
        <v>385</v>
      </c>
      <c r="D17" s="20">
        <v>7.86</v>
      </c>
      <c r="E17" s="21">
        <f t="shared" si="1"/>
        <v>-1.2713340766197407</v>
      </c>
      <c r="F17" s="1">
        <f t="shared" si="2"/>
        <v>-6.1851918862858568E-2</v>
      </c>
      <c r="H17" s="16">
        <f t="shared" si="0"/>
        <v>0.99938148081137146</v>
      </c>
      <c r="I17" s="1">
        <f t="shared" si="3"/>
        <v>0.9999370786249635</v>
      </c>
    </row>
    <row r="18" spans="3:9" x14ac:dyDescent="0.25">
      <c r="C18" s="13">
        <v>428</v>
      </c>
      <c r="D18" s="20">
        <v>7.91</v>
      </c>
      <c r="E18" s="21">
        <f t="shared" si="1"/>
        <v>-0.12722043405500796</v>
      </c>
      <c r="F18" s="1">
        <f t="shared" si="2"/>
        <v>-1.1851918862858746E-2</v>
      </c>
      <c r="H18" s="16">
        <f t="shared" si="0"/>
        <v>0.9998814808113714</v>
      </c>
      <c r="I18" s="1">
        <f t="shared" si="3"/>
        <v>0.9999370786249635</v>
      </c>
    </row>
    <row r="19" spans="3:9" x14ac:dyDescent="0.25">
      <c r="C19" s="13">
        <v>446</v>
      </c>
      <c r="D19" s="20">
        <v>7.92</v>
      </c>
      <c r="E19" s="21">
        <f t="shared" si="1"/>
        <v>0.10160229445793453</v>
      </c>
      <c r="F19" s="1">
        <f t="shared" si="2"/>
        <v>-1.8519188628589589E-3</v>
      </c>
      <c r="H19" s="16">
        <f t="shared" si="0"/>
        <v>0.9999814808113715</v>
      </c>
      <c r="I19" s="1">
        <f t="shared" si="3"/>
        <v>0.9999370786249635</v>
      </c>
    </row>
    <row r="20" spans="3:9" x14ac:dyDescent="0.25">
      <c r="C20" s="13">
        <v>509</v>
      </c>
      <c r="D20" s="20">
        <v>7.91</v>
      </c>
      <c r="E20" s="21">
        <f t="shared" si="1"/>
        <v>-0.12722043405500796</v>
      </c>
      <c r="F20" s="1">
        <f t="shared" si="2"/>
        <v>-1.1851918862858746E-2</v>
      </c>
      <c r="H20" s="16">
        <f t="shared" si="0"/>
        <v>0.9998814808113714</v>
      </c>
      <c r="I20" s="1">
        <f t="shared" si="3"/>
        <v>0.9999370786249635</v>
      </c>
    </row>
    <row r="21" spans="3:9" x14ac:dyDescent="0.25">
      <c r="C21" s="13">
        <v>512</v>
      </c>
      <c r="D21" s="20">
        <v>7.91</v>
      </c>
      <c r="E21" s="21">
        <f t="shared" si="1"/>
        <v>-0.12722043405500796</v>
      </c>
      <c r="F21" s="1">
        <f t="shared" si="2"/>
        <v>-1.1851918862858746E-2</v>
      </c>
      <c r="H21" s="16">
        <f t="shared" si="0"/>
        <v>0.9998814808113714</v>
      </c>
      <c r="I21" s="1">
        <f t="shared" si="3"/>
        <v>0.9999370786249635</v>
      </c>
    </row>
    <row r="22" spans="3:9" x14ac:dyDescent="0.25">
      <c r="C22" s="13">
        <v>579</v>
      </c>
      <c r="D22" s="20">
        <v>7.92</v>
      </c>
      <c r="E22" s="21">
        <f t="shared" si="1"/>
        <v>0.10160229445793453</v>
      </c>
      <c r="F22" s="1">
        <f t="shared" si="2"/>
        <v>-1.8519188628589589E-3</v>
      </c>
      <c r="H22" s="16">
        <f t="shared" si="0"/>
        <v>0.9999814808113715</v>
      </c>
      <c r="I22" s="1">
        <f t="shared" si="3"/>
        <v>0.9999370786249635</v>
      </c>
    </row>
    <row r="23" spans="3:9" x14ac:dyDescent="0.25">
      <c r="C23" s="13">
        <v>591</v>
      </c>
      <c r="D23" s="20">
        <v>7.9</v>
      </c>
      <c r="E23" s="21">
        <f t="shared" si="1"/>
        <v>-0.35604316256795049</v>
      </c>
      <c r="F23" s="1">
        <f t="shared" si="2"/>
        <v>-2.1851918862858533E-2</v>
      </c>
      <c r="H23" s="16">
        <f t="shared" si="0"/>
        <v>0.9997814808113713</v>
      </c>
      <c r="I23" s="1">
        <f t="shared" si="3"/>
        <v>0.9999370786249635</v>
      </c>
    </row>
    <row r="24" spans="3:9" x14ac:dyDescent="0.25">
      <c r="C24" s="13">
        <v>644</v>
      </c>
      <c r="D24" s="20">
        <v>7.89</v>
      </c>
      <c r="E24" s="21">
        <f t="shared" si="1"/>
        <v>-0.58486589108091325</v>
      </c>
      <c r="F24" s="1">
        <f t="shared" si="2"/>
        <v>-3.1851918862859208E-2</v>
      </c>
      <c r="H24" s="16">
        <f t="shared" si="0"/>
        <v>0.99968148081137143</v>
      </c>
      <c r="I24" s="1">
        <f t="shared" si="3"/>
        <v>0.9999370786249635</v>
      </c>
    </row>
    <row r="25" spans="3:9" x14ac:dyDescent="0.25">
      <c r="C25" s="15">
        <v>659</v>
      </c>
      <c r="D25" s="20">
        <v>7.88</v>
      </c>
      <c r="E25" s="21">
        <f t="shared" si="1"/>
        <v>-0.81368861959385574</v>
      </c>
      <c r="F25" s="1">
        <f t="shared" si="2"/>
        <v>-4.1851918862858994E-2</v>
      </c>
      <c r="H25" s="16">
        <f t="shared" si="0"/>
        <v>0.99958148081137144</v>
      </c>
      <c r="I25" s="1">
        <f t="shared" si="3"/>
        <v>0.9999370786249635</v>
      </c>
    </row>
    <row r="26" spans="3:9" x14ac:dyDescent="0.25">
      <c r="C26" s="15">
        <v>689</v>
      </c>
      <c r="D26" s="20">
        <v>7.98</v>
      </c>
      <c r="E26" s="21">
        <f t="shared" si="1"/>
        <v>1.4745386655356301</v>
      </c>
      <c r="F26" s="1">
        <f t="shared" si="2"/>
        <v>5.8148081137141538E-2</v>
      </c>
      <c r="H26" s="16">
        <f t="shared" si="0"/>
        <v>1.0005814808113715</v>
      </c>
      <c r="I26" s="1">
        <f t="shared" si="3"/>
        <v>0.9999370786249635</v>
      </c>
    </row>
    <row r="27" spans="3:9" x14ac:dyDescent="0.25">
      <c r="C27" s="22">
        <v>717</v>
      </c>
      <c r="D27" s="1">
        <v>7.84</v>
      </c>
      <c r="E27" s="21">
        <f t="shared" si="1"/>
        <v>-1.7289795336456462</v>
      </c>
      <c r="F27" s="1">
        <f t="shared" si="2"/>
        <v>-8.185191886285903E-2</v>
      </c>
      <c r="H27" s="16">
        <f t="shared" si="0"/>
        <v>0.99918148081137148</v>
      </c>
      <c r="I27" s="1">
        <f t="shared" si="3"/>
        <v>0.9999370786249635</v>
      </c>
    </row>
    <row r="28" spans="3:9" x14ac:dyDescent="0.25">
      <c r="C28" s="13">
        <v>744</v>
      </c>
      <c r="D28" s="1">
        <v>7.94</v>
      </c>
      <c r="E28" s="21">
        <f t="shared" si="1"/>
        <v>0.55924775148383987</v>
      </c>
      <c r="F28" s="1">
        <f t="shared" si="2"/>
        <v>1.8148081137141503E-2</v>
      </c>
      <c r="H28" s="16">
        <f t="shared" si="0"/>
        <v>1.0001814808113714</v>
      </c>
      <c r="I28" s="1">
        <f t="shared" si="3"/>
        <v>0.9999370786249635</v>
      </c>
    </row>
    <row r="29" spans="3:9" x14ac:dyDescent="0.25">
      <c r="C29" s="15">
        <v>904</v>
      </c>
      <c r="D29" s="1">
        <v>7.91</v>
      </c>
      <c r="E29" s="21">
        <f t="shared" si="1"/>
        <v>-0.12722043405500796</v>
      </c>
      <c r="F29" s="1">
        <f t="shared" si="2"/>
        <v>-1.1851918862858746E-2</v>
      </c>
      <c r="H29" s="16">
        <f t="shared" si="0"/>
        <v>0.9998814808113714</v>
      </c>
      <c r="I29" s="1">
        <f t="shared" si="3"/>
        <v>0.9999370786249635</v>
      </c>
    </row>
    <row r="30" spans="3:9" x14ac:dyDescent="0.25">
      <c r="C30" s="15">
        <v>928</v>
      </c>
      <c r="D30" s="1">
        <v>7.66</v>
      </c>
      <c r="E30" s="44">
        <f t="shared" si="1"/>
        <v>-5.8477886468786924</v>
      </c>
      <c r="F30" s="1">
        <f t="shared" si="2"/>
        <v>-0.26185191886285875</v>
      </c>
      <c r="H30" s="16">
        <f t="shared" si="0"/>
        <v>0.99738148081137146</v>
      </c>
      <c r="I30" s="1">
        <f t="shared" si="3"/>
        <v>0.9999370786249635</v>
      </c>
    </row>
  </sheetData>
  <sheetProtection algorithmName="SHA-512" hashValue="cnk0iqx5qkyaitKLbiQ5CK54msK/wLYgEwotLzAtaa6Eh7xj112Mapf9He45SpvV1MF1fTLW+ifNACqliXYLqQ==" saltValue="F5H/KI/2TQwjWlBdlILUnA==" spinCount="100000" sheet="1" objects="1" scenarios="1" selectLockedCells="1" selectUnlockedCell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98515-B5D5-4270-981F-1AE67902C1B7}">
  <sheetPr codeName="Sheet28"/>
  <dimension ref="A1:I30"/>
  <sheetViews>
    <sheetView zoomScale="80" zoomScaleNormal="80" workbookViewId="0">
      <selection activeCell="F11" sqref="F11:F30"/>
    </sheetView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.42578125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26</v>
      </c>
      <c r="E1" s="3"/>
      <c r="F1" s="4"/>
    </row>
    <row r="2" spans="1:9" x14ac:dyDescent="0.25">
      <c r="C2" s="5" t="s">
        <v>3</v>
      </c>
      <c r="D2" s="18">
        <v>5.5097302727157214</v>
      </c>
      <c r="E2" s="1" t="s">
        <v>14</v>
      </c>
    </row>
    <row r="3" spans="1:9" x14ac:dyDescent="0.25">
      <c r="C3" s="5" t="s">
        <v>17</v>
      </c>
      <c r="D3" s="18">
        <v>5.4888888969374996</v>
      </c>
      <c r="E3" s="1" t="s">
        <v>14</v>
      </c>
      <c r="F3" s="7"/>
    </row>
    <row r="4" spans="1:9" x14ac:dyDescent="0.25">
      <c r="C4" s="5" t="s">
        <v>18</v>
      </c>
      <c r="D4" s="18">
        <v>3.1478412445673939E-2</v>
      </c>
      <c r="E4" s="1" t="s">
        <v>14</v>
      </c>
      <c r="F4" s="7"/>
    </row>
    <row r="5" spans="1:9" x14ac:dyDescent="0.25">
      <c r="C5" s="5" t="s">
        <v>19</v>
      </c>
      <c r="D5" s="19">
        <f>(D4/D3)*100</f>
        <v>0.57349334331101465</v>
      </c>
      <c r="E5" s="1" t="s">
        <v>2</v>
      </c>
      <c r="F5" s="7"/>
    </row>
    <row r="6" spans="1:9" x14ac:dyDescent="0.25">
      <c r="C6" s="5" t="s">
        <v>6</v>
      </c>
      <c r="D6" s="9">
        <v>20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16</v>
      </c>
    </row>
    <row r="10" spans="1:9" x14ac:dyDescent="0.25">
      <c r="A10" s="11"/>
      <c r="D10" s="7"/>
      <c r="E10" s="7"/>
      <c r="F10" s="7"/>
      <c r="H10" s="12" t="s">
        <v>28</v>
      </c>
      <c r="I10" s="12" t="s">
        <v>29</v>
      </c>
    </row>
    <row r="11" spans="1:9" x14ac:dyDescent="0.25">
      <c r="C11" s="13">
        <v>139</v>
      </c>
      <c r="D11" s="20">
        <v>5.51</v>
      </c>
      <c r="E11" s="21">
        <f>(D11-$D$3)/$D$4</f>
        <v>0.67065335962968742</v>
      </c>
      <c r="F11" s="1">
        <f t="shared" ref="F11:F16" si="0">((D11-D$2))</f>
        <v>2.6972728427843151E-4</v>
      </c>
      <c r="H11" s="16">
        <f>(100+F11)/100</f>
        <v>1.0000026972728429</v>
      </c>
      <c r="I11" s="1">
        <f>1+($D$3-$D$2)/100</f>
        <v>0.99979158624221776</v>
      </c>
    </row>
    <row r="12" spans="1:9" x14ac:dyDescent="0.25">
      <c r="C12" s="13">
        <v>193</v>
      </c>
      <c r="D12" s="20">
        <v>5.52</v>
      </c>
      <c r="E12" s="21">
        <f t="shared" ref="E12:E29" si="1">(D12-$D$3)/$D$4</f>
        <v>0.9883313879374358</v>
      </c>
      <c r="F12" s="1">
        <f t="shared" si="0"/>
        <v>1.0269727284278218E-2</v>
      </c>
      <c r="H12" s="16">
        <f t="shared" ref="H12:H29" si="2">(100+F12)/100</f>
        <v>1.0001026972728428</v>
      </c>
      <c r="I12" s="1">
        <f t="shared" ref="I12:I30" si="3">1+($D$3-$D$2)/100</f>
        <v>0.99979158624221776</v>
      </c>
    </row>
    <row r="13" spans="1:9" x14ac:dyDescent="0.25">
      <c r="C13" s="13">
        <v>223</v>
      </c>
      <c r="D13" s="20">
        <v>5.47</v>
      </c>
      <c r="E13" s="21">
        <f t="shared" si="1"/>
        <v>-0.60005875360133465</v>
      </c>
      <c r="F13" s="1">
        <f t="shared" si="0"/>
        <v>-3.9730272715721604E-2</v>
      </c>
      <c r="H13" s="16">
        <f t="shared" si="2"/>
        <v>0.9996026972728429</v>
      </c>
      <c r="I13" s="1">
        <f t="shared" si="3"/>
        <v>0.99979158624221776</v>
      </c>
    </row>
    <row r="14" spans="1:9" x14ac:dyDescent="0.25">
      <c r="C14" s="13">
        <v>225</v>
      </c>
      <c r="D14" s="20">
        <v>5.5</v>
      </c>
      <c r="E14" s="21">
        <f t="shared" si="1"/>
        <v>0.35297533132193892</v>
      </c>
      <c r="F14" s="1">
        <f t="shared" si="0"/>
        <v>-9.7302727157213553E-3</v>
      </c>
      <c r="H14" s="16">
        <f t="shared" si="2"/>
        <v>0.99990269727284276</v>
      </c>
      <c r="I14" s="1">
        <f t="shared" si="3"/>
        <v>0.99979158624221776</v>
      </c>
    </row>
    <row r="15" spans="1:9" x14ac:dyDescent="0.25">
      <c r="C15" s="13">
        <v>295</v>
      </c>
      <c r="D15" s="20">
        <v>5.51</v>
      </c>
      <c r="E15" s="21">
        <f t="shared" si="1"/>
        <v>0.67065335962968742</v>
      </c>
      <c r="F15" s="1">
        <f t="shared" si="0"/>
        <v>2.6972728427843151E-4</v>
      </c>
      <c r="H15" s="16">
        <f t="shared" si="2"/>
        <v>1.0000026972728429</v>
      </c>
      <c r="I15" s="1">
        <f t="shared" si="3"/>
        <v>0.99979158624221776</v>
      </c>
    </row>
    <row r="16" spans="1:9" x14ac:dyDescent="0.25">
      <c r="C16" s="13">
        <v>339</v>
      </c>
      <c r="D16" s="20">
        <v>5.52</v>
      </c>
      <c r="E16" s="21">
        <f t="shared" si="1"/>
        <v>0.9883313879374358</v>
      </c>
      <c r="F16" s="1">
        <f t="shared" si="0"/>
        <v>1.0269727284278218E-2</v>
      </c>
      <c r="H16" s="16">
        <f t="shared" si="2"/>
        <v>1.0001026972728428</v>
      </c>
      <c r="I16" s="1">
        <f t="shared" si="3"/>
        <v>0.99979158624221776</v>
      </c>
    </row>
    <row r="17" spans="3:9" x14ac:dyDescent="0.25">
      <c r="C17" s="13">
        <v>385</v>
      </c>
      <c r="D17" s="20">
        <v>5.45</v>
      </c>
      <c r="E17" s="21">
        <f t="shared" si="1"/>
        <v>-1.2354148102168316</v>
      </c>
      <c r="F17" s="1">
        <f t="shared" ref="F17:F30" si="4">((D17-D$2))</f>
        <v>-5.9730272715721178E-2</v>
      </c>
      <c r="H17" s="16">
        <f t="shared" si="2"/>
        <v>0.9994026972728427</v>
      </c>
      <c r="I17" s="1">
        <f t="shared" si="3"/>
        <v>0.99979158624221776</v>
      </c>
    </row>
    <row r="18" spans="3:9" x14ac:dyDescent="0.25">
      <c r="C18" s="13">
        <v>428</v>
      </c>
      <c r="D18" s="20">
        <v>5.46</v>
      </c>
      <c r="E18" s="21">
        <f t="shared" si="1"/>
        <v>-0.91773678190908303</v>
      </c>
      <c r="F18" s="1">
        <f>((D18-D$2))</f>
        <v>-4.9730272715721391E-2</v>
      </c>
      <c r="H18" s="16">
        <f t="shared" si="2"/>
        <v>0.9995026972728428</v>
      </c>
      <c r="I18" s="1">
        <f t="shared" si="3"/>
        <v>0.99979158624221776</v>
      </c>
    </row>
    <row r="19" spans="3:9" x14ac:dyDescent="0.25">
      <c r="C19" s="13">
        <v>446</v>
      </c>
      <c r="D19" s="20">
        <v>5.48</v>
      </c>
      <c r="E19" s="21">
        <f t="shared" si="1"/>
        <v>-0.28238072529355795</v>
      </c>
      <c r="F19" s="1">
        <f t="shared" si="4"/>
        <v>-2.9730272715720929E-2</v>
      </c>
      <c r="H19" s="16">
        <f t="shared" si="2"/>
        <v>0.99970269727284278</v>
      </c>
      <c r="I19" s="1">
        <f t="shared" si="3"/>
        <v>0.99979158624221776</v>
      </c>
    </row>
    <row r="20" spans="3:9" x14ac:dyDescent="0.25">
      <c r="C20" s="13">
        <v>509</v>
      </c>
      <c r="D20" s="20">
        <v>5.49</v>
      </c>
      <c r="E20" s="21">
        <f t="shared" si="1"/>
        <v>3.5297303014190484E-2</v>
      </c>
      <c r="F20" s="1">
        <f t="shared" si="4"/>
        <v>-1.9730272715721142E-2</v>
      </c>
      <c r="H20" s="16">
        <f t="shared" si="2"/>
        <v>0.99980269727284277</v>
      </c>
      <c r="I20" s="1">
        <f t="shared" si="3"/>
        <v>0.99979158624221776</v>
      </c>
    </row>
    <row r="21" spans="3:9" x14ac:dyDescent="0.25">
      <c r="C21" s="13">
        <v>512</v>
      </c>
      <c r="D21" s="20">
        <v>5.47</v>
      </c>
      <c r="E21" s="21">
        <f t="shared" si="1"/>
        <v>-0.60005875360133465</v>
      </c>
      <c r="F21" s="1">
        <f t="shared" si="4"/>
        <v>-3.9730272715721604E-2</v>
      </c>
      <c r="H21" s="16">
        <f t="shared" si="2"/>
        <v>0.9996026972728429</v>
      </c>
      <c r="I21" s="1">
        <f t="shared" si="3"/>
        <v>0.99979158624221776</v>
      </c>
    </row>
    <row r="22" spans="3:9" x14ac:dyDescent="0.25">
      <c r="C22" s="13">
        <v>579</v>
      </c>
      <c r="D22" s="20">
        <v>5.5</v>
      </c>
      <c r="E22" s="21">
        <f t="shared" si="1"/>
        <v>0.35297533132193892</v>
      </c>
      <c r="F22" s="1">
        <f t="shared" si="4"/>
        <v>-9.7302727157213553E-3</v>
      </c>
      <c r="H22" s="16">
        <f t="shared" si="2"/>
        <v>0.99990269727284276</v>
      </c>
      <c r="I22" s="1">
        <f t="shared" si="3"/>
        <v>0.99979158624221776</v>
      </c>
    </row>
    <row r="23" spans="3:9" x14ac:dyDescent="0.25">
      <c r="C23" s="13">
        <v>591</v>
      </c>
      <c r="D23" s="20">
        <v>5.52</v>
      </c>
      <c r="E23" s="21">
        <f t="shared" si="1"/>
        <v>0.9883313879374358</v>
      </c>
      <c r="F23" s="1">
        <f t="shared" si="4"/>
        <v>1.0269727284278218E-2</v>
      </c>
      <c r="H23" s="16">
        <f t="shared" si="2"/>
        <v>1.0001026972728428</v>
      </c>
      <c r="I23" s="1">
        <f t="shared" si="3"/>
        <v>0.99979158624221776</v>
      </c>
    </row>
    <row r="24" spans="3:9" x14ac:dyDescent="0.25">
      <c r="C24" s="13">
        <v>644</v>
      </c>
      <c r="D24" s="20">
        <v>5.5</v>
      </c>
      <c r="E24" s="21">
        <f t="shared" si="1"/>
        <v>0.35297533132193892</v>
      </c>
      <c r="F24" s="1">
        <f t="shared" si="4"/>
        <v>-9.7302727157213553E-3</v>
      </c>
      <c r="H24" s="16">
        <f t="shared" si="2"/>
        <v>0.99990269727284276</v>
      </c>
      <c r="I24" s="1">
        <f t="shared" si="3"/>
        <v>0.99979158624221776</v>
      </c>
    </row>
    <row r="25" spans="3:9" x14ac:dyDescent="0.25">
      <c r="C25" s="15">
        <v>659</v>
      </c>
      <c r="D25" s="20">
        <v>5.45</v>
      </c>
      <c r="E25" s="21">
        <f t="shared" si="1"/>
        <v>-1.2354148102168316</v>
      </c>
      <c r="F25" s="1">
        <f t="shared" si="4"/>
        <v>-5.9730272715721178E-2</v>
      </c>
      <c r="H25" s="16">
        <f t="shared" si="2"/>
        <v>0.9994026972728427</v>
      </c>
      <c r="I25" s="1">
        <f t="shared" si="3"/>
        <v>0.99979158624221776</v>
      </c>
    </row>
    <row r="26" spans="3:9" x14ac:dyDescent="0.25">
      <c r="C26" s="15">
        <v>689</v>
      </c>
      <c r="D26" s="20">
        <v>5.54</v>
      </c>
      <c r="E26" s="21">
        <f t="shared" si="1"/>
        <v>1.623687444552961</v>
      </c>
      <c r="F26" s="1">
        <f t="shared" si="4"/>
        <v>3.026972728427868E-2</v>
      </c>
      <c r="H26" s="16">
        <f t="shared" si="2"/>
        <v>1.0003026972728428</v>
      </c>
      <c r="I26" s="1">
        <f t="shared" si="3"/>
        <v>0.99979158624221776</v>
      </c>
    </row>
    <row r="27" spans="3:9" x14ac:dyDescent="0.25">
      <c r="C27" s="22">
        <v>717</v>
      </c>
      <c r="D27" s="1">
        <v>5.48</v>
      </c>
      <c r="E27" s="21">
        <f t="shared" si="1"/>
        <v>-0.28238072529355795</v>
      </c>
      <c r="F27" s="1">
        <f t="shared" si="4"/>
        <v>-2.9730272715720929E-2</v>
      </c>
      <c r="H27" s="16">
        <f t="shared" si="2"/>
        <v>0.99970269727284278</v>
      </c>
      <c r="I27" s="1">
        <f t="shared" si="3"/>
        <v>0.99979158624221776</v>
      </c>
    </row>
    <row r="28" spans="3:9" x14ac:dyDescent="0.25">
      <c r="C28" s="13">
        <v>744</v>
      </c>
      <c r="D28" s="1">
        <v>5.51</v>
      </c>
      <c r="E28" s="21">
        <f t="shared" si="1"/>
        <v>0.67065335962968742</v>
      </c>
      <c r="F28" s="1">
        <f t="shared" si="4"/>
        <v>2.6972728427843151E-4</v>
      </c>
      <c r="H28" s="16">
        <f t="shared" si="2"/>
        <v>1.0000026972728429</v>
      </c>
      <c r="I28" s="1">
        <f t="shared" si="3"/>
        <v>0.99979158624221776</v>
      </c>
    </row>
    <row r="29" spans="3:9" x14ac:dyDescent="0.25">
      <c r="C29" s="15">
        <v>904</v>
      </c>
      <c r="D29" s="1">
        <v>5.46</v>
      </c>
      <c r="E29" s="21">
        <f t="shared" si="1"/>
        <v>-0.91773678190908303</v>
      </c>
      <c r="F29" s="1">
        <f t="shared" si="4"/>
        <v>-4.9730272715721391E-2</v>
      </c>
      <c r="H29" s="16">
        <f t="shared" si="2"/>
        <v>0.9995026972728428</v>
      </c>
      <c r="I29" s="1">
        <f t="shared" si="3"/>
        <v>0.99979158624221776</v>
      </c>
    </row>
    <row r="30" spans="3:9" x14ac:dyDescent="0.25">
      <c r="C30" s="15">
        <v>928</v>
      </c>
      <c r="D30" s="1">
        <v>5.24</v>
      </c>
      <c r="E30" s="44">
        <f>(D30-$D$3)/$D$4</f>
        <v>-7.9066534046796901</v>
      </c>
      <c r="F30" s="1">
        <f t="shared" si="4"/>
        <v>-0.26973027271572114</v>
      </c>
      <c r="H30" s="16">
        <f>(100+F30)/100</f>
        <v>0.99730269727284282</v>
      </c>
      <c r="I30" s="1">
        <f t="shared" si="3"/>
        <v>0.99979158624221776</v>
      </c>
    </row>
  </sheetData>
  <sheetProtection algorithmName="SHA-512" hashValue="tgu2y7mZb5hrWlEk55HC0aeYovVmwaT48eO0TrsjEgk9f/a8FewjlNLOT3+QF42Uow7uwPp+53VKzbpXNkNi5Q==" saltValue="QIjbg6/GAoZxaPpTNMPsJA==" spinCount="100000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I30"/>
  <sheetViews>
    <sheetView zoomScale="80" zoomScaleNormal="80" workbookViewId="0">
      <selection activeCell="F30" sqref="F30"/>
    </sheetView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.42578125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12</v>
      </c>
      <c r="E1" s="3"/>
      <c r="F1" s="4"/>
    </row>
    <row r="2" spans="1:9" x14ac:dyDescent="0.25">
      <c r="C2" s="5" t="s">
        <v>3</v>
      </c>
      <c r="D2" s="18">
        <v>16.39902385170085</v>
      </c>
      <c r="E2" s="1" t="s">
        <v>14</v>
      </c>
    </row>
    <row r="3" spans="1:9" x14ac:dyDescent="0.25">
      <c r="C3" s="5" t="s">
        <v>17</v>
      </c>
      <c r="D3" s="18">
        <v>16.417221666225021</v>
      </c>
      <c r="E3" s="1" t="s">
        <v>14</v>
      </c>
      <c r="F3" s="7"/>
    </row>
    <row r="4" spans="1:9" x14ac:dyDescent="0.25">
      <c r="C4" s="5" t="s">
        <v>18</v>
      </c>
      <c r="D4" s="18">
        <v>6.8585168139837144E-2</v>
      </c>
      <c r="E4" s="1" t="s">
        <v>14</v>
      </c>
      <c r="F4" s="7"/>
    </row>
    <row r="5" spans="1:9" x14ac:dyDescent="0.25">
      <c r="C5" s="5" t="s">
        <v>19</v>
      </c>
      <c r="D5" s="19">
        <f>(D4/D3)*100</f>
        <v>0.41776355058259762</v>
      </c>
      <c r="E5" s="1" t="s">
        <v>2</v>
      </c>
      <c r="F5" s="7"/>
    </row>
    <row r="6" spans="1:9" x14ac:dyDescent="0.25">
      <c r="C6" s="5" t="s">
        <v>6</v>
      </c>
      <c r="D6" s="9">
        <v>20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16</v>
      </c>
    </row>
    <row r="10" spans="1:9" x14ac:dyDescent="0.25">
      <c r="A10" s="11"/>
      <c r="D10" s="7"/>
      <c r="E10" s="7"/>
      <c r="F10" s="7"/>
      <c r="H10" s="12" t="s">
        <v>28</v>
      </c>
      <c r="I10" s="12" t="s">
        <v>29</v>
      </c>
    </row>
    <row r="11" spans="1:9" x14ac:dyDescent="0.25">
      <c r="C11" s="13">
        <v>139</v>
      </c>
      <c r="D11" s="20">
        <v>16.55</v>
      </c>
      <c r="E11" s="21">
        <f>(D11-$D$3)/$D$4</f>
        <v>1.9359627945251918</v>
      </c>
      <c r="F11" s="1">
        <f>((D11-D$2))</f>
        <v>0.15097614829915074</v>
      </c>
      <c r="H11" s="16">
        <f t="shared" ref="H11:H30" si="0">(100+F11)/100</f>
        <v>1.0015097614829915</v>
      </c>
      <c r="I11" s="1">
        <f>1+($D$3-$D$2)/100</f>
        <v>1.0001819781452417</v>
      </c>
    </row>
    <row r="12" spans="1:9" x14ac:dyDescent="0.25">
      <c r="C12" s="13">
        <v>193</v>
      </c>
      <c r="D12" s="20">
        <v>16.38</v>
      </c>
      <c r="E12" s="21">
        <f t="shared" ref="E12:E30" si="1">(D12-$D$3)/$D$4</f>
        <v>-0.54270722423734241</v>
      </c>
      <c r="F12" s="1">
        <f t="shared" ref="F12:F30" si="2">((D12-D$2))</f>
        <v>-1.9023851700850969E-2</v>
      </c>
      <c r="H12" s="16">
        <f t="shared" si="0"/>
        <v>0.9998097614829915</v>
      </c>
      <c r="I12" s="1">
        <f t="shared" ref="I12:I30" si="3">1+($D$3-$D$2)/100</f>
        <v>1.0001819781452417</v>
      </c>
    </row>
    <row r="13" spans="1:9" x14ac:dyDescent="0.25">
      <c r="C13" s="13">
        <v>223</v>
      </c>
      <c r="D13" s="20">
        <v>16.489999999999998</v>
      </c>
      <c r="E13" s="21">
        <f t="shared" si="1"/>
        <v>1.0611380820207437</v>
      </c>
      <c r="F13" s="1">
        <f t="shared" si="2"/>
        <v>9.0976148299148463E-2</v>
      </c>
      <c r="H13" s="16">
        <f t="shared" si="0"/>
        <v>1.0009097614829914</v>
      </c>
      <c r="I13" s="1">
        <f t="shared" si="3"/>
        <v>1.0001819781452417</v>
      </c>
    </row>
    <row r="14" spans="1:9" x14ac:dyDescent="0.25">
      <c r="C14" s="13">
        <v>225</v>
      </c>
      <c r="D14" s="20">
        <v>16.53</v>
      </c>
      <c r="E14" s="21">
        <f t="shared" si="1"/>
        <v>1.6443545570237263</v>
      </c>
      <c r="F14" s="1">
        <f t="shared" si="2"/>
        <v>0.13097614829915116</v>
      </c>
      <c r="H14" s="16">
        <f t="shared" si="0"/>
        <v>1.0013097614829916</v>
      </c>
      <c r="I14" s="1">
        <f t="shared" si="3"/>
        <v>1.0001819781452417</v>
      </c>
    </row>
    <row r="15" spans="1:9" x14ac:dyDescent="0.25">
      <c r="C15" s="13">
        <v>295</v>
      </c>
      <c r="D15" s="20">
        <v>16.41</v>
      </c>
      <c r="E15" s="21">
        <f t="shared" si="1"/>
        <v>-0.10529486798511832</v>
      </c>
      <c r="F15" s="1">
        <f t="shared" si="2"/>
        <v>1.0976148299150168E-2</v>
      </c>
      <c r="H15" s="16">
        <f t="shared" si="0"/>
        <v>1.0001097614829915</v>
      </c>
      <c r="I15" s="1">
        <f t="shared" si="3"/>
        <v>1.0001819781452417</v>
      </c>
    </row>
    <row r="16" spans="1:9" x14ac:dyDescent="0.25">
      <c r="C16" s="13">
        <v>339</v>
      </c>
      <c r="D16" s="20">
        <v>16.41</v>
      </c>
      <c r="E16" s="21">
        <f t="shared" si="1"/>
        <v>-0.10529486798511832</v>
      </c>
      <c r="F16" s="1">
        <f t="shared" si="2"/>
        <v>1.0976148299150168E-2</v>
      </c>
      <c r="H16" s="16">
        <f t="shared" si="0"/>
        <v>1.0001097614829915</v>
      </c>
      <c r="I16" s="1">
        <f t="shared" si="3"/>
        <v>1.0001819781452417</v>
      </c>
    </row>
    <row r="17" spans="3:9" x14ac:dyDescent="0.25">
      <c r="C17" s="13">
        <v>385</v>
      </c>
      <c r="D17" s="20">
        <v>16.37</v>
      </c>
      <c r="E17" s="21">
        <f t="shared" si="1"/>
        <v>-0.68851134298804928</v>
      </c>
      <c r="F17" s="1">
        <f t="shared" si="2"/>
        <v>-2.9023851700848979E-2</v>
      </c>
      <c r="H17" s="16">
        <f t="shared" si="0"/>
        <v>0.9997097614829914</v>
      </c>
      <c r="I17" s="1">
        <f t="shared" si="3"/>
        <v>1.0001819781452417</v>
      </c>
    </row>
    <row r="18" spans="3:9" x14ac:dyDescent="0.25">
      <c r="C18" s="13">
        <v>428</v>
      </c>
      <c r="D18" s="20">
        <v>16.440000000000001</v>
      </c>
      <c r="E18" s="21">
        <f t="shared" si="1"/>
        <v>0.3321174882671058</v>
      </c>
      <c r="F18" s="1">
        <f t="shared" si="2"/>
        <v>4.0976148299151305E-2</v>
      </c>
      <c r="H18" s="16">
        <f t="shared" si="0"/>
        <v>1.0004097614829914</v>
      </c>
      <c r="I18" s="1">
        <f t="shared" si="3"/>
        <v>1.0001819781452417</v>
      </c>
    </row>
    <row r="19" spans="3:9" x14ac:dyDescent="0.25">
      <c r="C19" s="13">
        <v>446</v>
      </c>
      <c r="D19" s="20">
        <v>16.440000000000001</v>
      </c>
      <c r="E19" s="21">
        <f t="shared" si="1"/>
        <v>0.3321174882671058</v>
      </c>
      <c r="F19" s="1">
        <f t="shared" si="2"/>
        <v>4.0976148299151305E-2</v>
      </c>
      <c r="H19" s="16">
        <f t="shared" si="0"/>
        <v>1.0004097614829914</v>
      </c>
      <c r="I19" s="1">
        <f t="shared" si="3"/>
        <v>1.0001819781452417</v>
      </c>
    </row>
    <row r="20" spans="3:9" x14ac:dyDescent="0.25">
      <c r="C20" s="13">
        <v>509</v>
      </c>
      <c r="D20" s="20">
        <v>16.39</v>
      </c>
      <c r="E20" s="21">
        <f t="shared" si="1"/>
        <v>-0.39690310548658381</v>
      </c>
      <c r="F20" s="1">
        <f t="shared" si="2"/>
        <v>-9.0238517008494057E-3</v>
      </c>
      <c r="H20" s="16">
        <f t="shared" si="0"/>
        <v>0.99990976148299149</v>
      </c>
      <c r="I20" s="1">
        <f t="shared" si="3"/>
        <v>1.0001819781452417</v>
      </c>
    </row>
    <row r="21" spans="3:9" x14ac:dyDescent="0.25">
      <c r="C21" s="13">
        <v>512</v>
      </c>
      <c r="D21" s="20">
        <v>16.399999999999999</v>
      </c>
      <c r="E21" s="21">
        <f t="shared" si="1"/>
        <v>-0.25109898673587694</v>
      </c>
      <c r="F21" s="1">
        <f t="shared" si="2"/>
        <v>9.7614829914860479E-4</v>
      </c>
      <c r="H21" s="16">
        <f t="shared" si="0"/>
        <v>1.0000097614829915</v>
      </c>
      <c r="I21" s="1">
        <f t="shared" si="3"/>
        <v>1.0001819781452417</v>
      </c>
    </row>
    <row r="22" spans="3:9" x14ac:dyDescent="0.25">
      <c r="C22" s="13">
        <v>579</v>
      </c>
      <c r="D22" s="20">
        <v>16.489999999999998</v>
      </c>
      <c r="E22" s="21">
        <f t="shared" si="1"/>
        <v>1.0611380820207437</v>
      </c>
      <c r="F22" s="1">
        <f t="shared" si="2"/>
        <v>9.0976148299148463E-2</v>
      </c>
      <c r="H22" s="16">
        <f t="shared" si="0"/>
        <v>1.0009097614829914</v>
      </c>
      <c r="I22" s="1">
        <f t="shared" si="3"/>
        <v>1.0001819781452417</v>
      </c>
    </row>
    <row r="23" spans="3:9" x14ac:dyDescent="0.25">
      <c r="C23" s="13">
        <v>591</v>
      </c>
      <c r="D23" s="20">
        <v>16.47</v>
      </c>
      <c r="E23" s="21">
        <f t="shared" si="1"/>
        <v>0.76952984451927819</v>
      </c>
      <c r="F23" s="1">
        <f t="shared" si="2"/>
        <v>7.0976148299148889E-2</v>
      </c>
      <c r="H23" s="16">
        <f t="shared" si="0"/>
        <v>1.0007097614829916</v>
      </c>
      <c r="I23" s="1">
        <f t="shared" si="3"/>
        <v>1.0001819781452417</v>
      </c>
    </row>
    <row r="24" spans="3:9" x14ac:dyDescent="0.25">
      <c r="C24" s="13">
        <v>644</v>
      </c>
      <c r="D24" s="20">
        <v>16.34</v>
      </c>
      <c r="E24" s="21">
        <f t="shared" si="1"/>
        <v>-1.1259236992402735</v>
      </c>
      <c r="F24" s="1">
        <f t="shared" si="2"/>
        <v>-5.9023851700850116E-2</v>
      </c>
      <c r="H24" s="16">
        <f t="shared" si="0"/>
        <v>0.99940976148299143</v>
      </c>
      <c r="I24" s="1">
        <f t="shared" si="3"/>
        <v>1.0001819781452417</v>
      </c>
    </row>
    <row r="25" spans="3:9" x14ac:dyDescent="0.25">
      <c r="C25" s="15">
        <v>659</v>
      </c>
      <c r="D25" s="20">
        <v>16.39</v>
      </c>
      <c r="E25" s="21">
        <f t="shared" si="1"/>
        <v>-0.39690310548658381</v>
      </c>
      <c r="F25" s="1">
        <f t="shared" si="2"/>
        <v>-9.0238517008494057E-3</v>
      </c>
      <c r="H25" s="16">
        <f t="shared" si="0"/>
        <v>0.99990976148299149</v>
      </c>
      <c r="I25" s="1">
        <f t="shared" si="3"/>
        <v>1.0001819781452417</v>
      </c>
    </row>
    <row r="26" spans="3:9" x14ac:dyDescent="0.25">
      <c r="C26" s="15">
        <v>689</v>
      </c>
      <c r="D26" s="20">
        <v>16.36</v>
      </c>
      <c r="E26" s="21">
        <f t="shared" si="1"/>
        <v>-0.83431546173880788</v>
      </c>
      <c r="F26" s="1">
        <f t="shared" si="2"/>
        <v>-3.9023851700850543E-2</v>
      </c>
      <c r="H26" s="16">
        <f t="shared" si="0"/>
        <v>0.99960976148299152</v>
      </c>
      <c r="I26" s="1">
        <f t="shared" si="3"/>
        <v>1.0001819781452417</v>
      </c>
    </row>
    <row r="27" spans="3:9" x14ac:dyDescent="0.25">
      <c r="C27" s="22">
        <v>717</v>
      </c>
      <c r="D27" s="1">
        <v>16.329999999999998</v>
      </c>
      <c r="E27" s="21">
        <f t="shared" si="1"/>
        <v>-1.2717278179910321</v>
      </c>
      <c r="F27" s="1">
        <f t="shared" si="2"/>
        <v>-6.9023851700851679E-2</v>
      </c>
      <c r="H27" s="16">
        <f t="shared" si="0"/>
        <v>0.99930976148299155</v>
      </c>
      <c r="I27" s="1">
        <f t="shared" si="3"/>
        <v>1.0001819781452417</v>
      </c>
    </row>
    <row r="28" spans="3:9" x14ac:dyDescent="0.25">
      <c r="C28" s="13">
        <v>744</v>
      </c>
      <c r="D28" s="1">
        <v>16.440000000000001</v>
      </c>
      <c r="E28" s="21">
        <f t="shared" si="1"/>
        <v>0.3321174882671058</v>
      </c>
      <c r="F28" s="1">
        <f t="shared" si="2"/>
        <v>4.0976148299151305E-2</v>
      </c>
      <c r="H28" s="16">
        <f t="shared" si="0"/>
        <v>1.0004097614829914</v>
      </c>
      <c r="I28" s="1">
        <f t="shared" si="3"/>
        <v>1.0001819781452417</v>
      </c>
    </row>
    <row r="29" spans="3:9" x14ac:dyDescent="0.25">
      <c r="C29" s="15">
        <v>904</v>
      </c>
      <c r="D29" s="1">
        <v>16.440000000000001</v>
      </c>
      <c r="E29" s="21">
        <f t="shared" si="1"/>
        <v>0.3321174882671058</v>
      </c>
      <c r="F29" s="1">
        <f t="shared" si="2"/>
        <v>4.0976148299151305E-2</v>
      </c>
      <c r="H29" s="16">
        <f t="shared" si="0"/>
        <v>1.0004097614829914</v>
      </c>
      <c r="I29" s="1">
        <f t="shared" si="3"/>
        <v>1.0001819781452417</v>
      </c>
    </row>
    <row r="30" spans="3:9" x14ac:dyDescent="0.25">
      <c r="C30" s="15">
        <v>928</v>
      </c>
      <c r="D30" s="1">
        <v>16.100000000000001</v>
      </c>
      <c r="E30" s="44">
        <f t="shared" si="1"/>
        <v>-4.6252225492579111</v>
      </c>
      <c r="F30" s="1">
        <f t="shared" si="2"/>
        <v>-0.29902385170084855</v>
      </c>
      <c r="H30" s="16">
        <f t="shared" si="0"/>
        <v>0.99700976148299147</v>
      </c>
      <c r="I30" s="1">
        <f t="shared" si="3"/>
        <v>1.0001819781452417</v>
      </c>
    </row>
  </sheetData>
  <sheetProtection algorithmName="SHA-512" hashValue="I8HREJLv+erU4AEoQ+Rjask7ZNtfpRvaG9e7oia8wtpbWPcqJ6nLtf/cLxKzf2Jh5geDVvfvOoTkSgWjS4Py/A==" saltValue="X9jk1Lsh0SORX7FLRpJlSw==" spinCount="100000" sheet="1" objects="1" scenarios="1" selectLockedCells="1" selectUnlockedCell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6"/>
  <dimension ref="A1:I29"/>
  <sheetViews>
    <sheetView zoomScale="80" zoomScaleNormal="80" workbookViewId="0">
      <selection activeCell="D26" sqref="D26:D29"/>
    </sheetView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31</v>
      </c>
      <c r="E1" s="3"/>
      <c r="F1" s="4"/>
    </row>
    <row r="2" spans="1:9" ht="18" x14ac:dyDescent="0.25">
      <c r="C2" s="5" t="s">
        <v>3</v>
      </c>
      <c r="D2" s="5">
        <v>177.39968497812072</v>
      </c>
      <c r="E2" s="1" t="s">
        <v>4</v>
      </c>
    </row>
    <row r="3" spans="1:9" ht="18" x14ac:dyDescent="0.25">
      <c r="C3" s="5" t="s">
        <v>17</v>
      </c>
      <c r="D3" s="5" t="s">
        <v>43</v>
      </c>
      <c r="E3" s="1" t="s">
        <v>4</v>
      </c>
      <c r="F3" s="7"/>
    </row>
    <row r="4" spans="1:9" ht="18" x14ac:dyDescent="0.25">
      <c r="C4" s="5" t="s">
        <v>18</v>
      </c>
      <c r="D4" s="5" t="s">
        <v>44</v>
      </c>
      <c r="E4" s="1" t="s">
        <v>4</v>
      </c>
      <c r="F4" s="7"/>
    </row>
    <row r="5" spans="1:9" x14ac:dyDescent="0.25">
      <c r="C5" s="5" t="s">
        <v>19</v>
      </c>
      <c r="D5" s="23">
        <f>(D4/D3)*100</f>
        <v>2.2411665731912507</v>
      </c>
      <c r="E5" s="1" t="s">
        <v>2</v>
      </c>
      <c r="F5" s="7"/>
    </row>
    <row r="6" spans="1:9" x14ac:dyDescent="0.25">
      <c r="C6" s="5" t="s">
        <v>6</v>
      </c>
      <c r="D6" s="9">
        <v>19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28</v>
      </c>
      <c r="I10" s="12" t="s">
        <v>29</v>
      </c>
    </row>
    <row r="11" spans="1:9" x14ac:dyDescent="0.25">
      <c r="C11" s="13">
        <v>139</v>
      </c>
      <c r="D11" s="14">
        <v>179</v>
      </c>
      <c r="E11" s="40">
        <v>0.18</v>
      </c>
      <c r="F11" s="15">
        <f t="shared" ref="F11:F29" si="0">((D11-D$2)/D$2)*100</f>
        <v>0.90209575179158552</v>
      </c>
      <c r="H11" s="16">
        <f t="shared" ref="H11:H29" si="1">(100+F11)/100</f>
        <v>1.0090209575179159</v>
      </c>
      <c r="I11" s="1">
        <f t="shared" ref="I11:I29" si="2">1+($D$3-$D$2)/$D$2</f>
        <v>1.005075065505276</v>
      </c>
    </row>
    <row r="12" spans="1:9" x14ac:dyDescent="0.25">
      <c r="C12" s="13">
        <v>193</v>
      </c>
      <c r="D12" s="14">
        <v>191</v>
      </c>
      <c r="E12" s="42">
        <v>3.18</v>
      </c>
      <c r="F12" s="15">
        <f t="shared" si="0"/>
        <v>7.6664820591742622</v>
      </c>
      <c r="H12" s="16">
        <f t="shared" si="1"/>
        <v>1.0766648205917426</v>
      </c>
      <c r="I12" s="1">
        <f t="shared" si="2"/>
        <v>1.005075065505276</v>
      </c>
    </row>
    <row r="13" spans="1:9" x14ac:dyDescent="0.25">
      <c r="C13" s="13">
        <v>223</v>
      </c>
      <c r="D13" s="14">
        <v>180</v>
      </c>
      <c r="E13" s="40">
        <v>0.43</v>
      </c>
      <c r="F13" s="15">
        <f t="shared" si="0"/>
        <v>1.4657946107401418</v>
      </c>
      <c r="H13" s="16">
        <f t="shared" si="1"/>
        <v>1.0146579461074015</v>
      </c>
      <c r="I13" s="1">
        <f t="shared" si="2"/>
        <v>1.005075065505276</v>
      </c>
    </row>
    <row r="14" spans="1:9" x14ac:dyDescent="0.25">
      <c r="C14" s="13">
        <v>225</v>
      </c>
      <c r="D14" s="14">
        <v>182</v>
      </c>
      <c r="E14" s="40">
        <v>0.93</v>
      </c>
      <c r="F14" s="15">
        <f t="shared" si="0"/>
        <v>2.5931923286372545</v>
      </c>
      <c r="H14" s="16">
        <f t="shared" si="1"/>
        <v>1.0259319232863726</v>
      </c>
      <c r="I14" s="1">
        <f t="shared" si="2"/>
        <v>1.005075065505276</v>
      </c>
    </row>
    <row r="15" spans="1:9" x14ac:dyDescent="0.25">
      <c r="A15" s="15"/>
      <c r="B15" s="15"/>
      <c r="C15" s="13">
        <v>295</v>
      </c>
      <c r="D15" s="14">
        <v>173</v>
      </c>
      <c r="E15" s="40">
        <v>-1.33</v>
      </c>
      <c r="F15" s="15">
        <f t="shared" si="0"/>
        <v>-2.4800974018997524</v>
      </c>
      <c r="H15" s="16">
        <f t="shared" si="1"/>
        <v>0.9751990259810025</v>
      </c>
      <c r="I15" s="1">
        <f t="shared" si="2"/>
        <v>1.005075065505276</v>
      </c>
    </row>
    <row r="16" spans="1:9" x14ac:dyDescent="0.25">
      <c r="C16" s="13">
        <v>339</v>
      </c>
      <c r="D16" s="14">
        <v>180</v>
      </c>
      <c r="E16" s="40">
        <v>0.43</v>
      </c>
      <c r="F16" s="15">
        <f t="shared" si="0"/>
        <v>1.4657946107401418</v>
      </c>
      <c r="H16" s="16">
        <f t="shared" si="1"/>
        <v>1.0146579461074015</v>
      </c>
      <c r="I16" s="1">
        <f t="shared" si="2"/>
        <v>1.005075065505276</v>
      </c>
    </row>
    <row r="17" spans="3:9" x14ac:dyDescent="0.25">
      <c r="C17" s="13">
        <v>385</v>
      </c>
      <c r="D17" s="14">
        <v>176</v>
      </c>
      <c r="E17" s="40">
        <v>-0.57999999999999996</v>
      </c>
      <c r="F17" s="15">
        <f t="shared" si="0"/>
        <v>-0.78900082505408353</v>
      </c>
      <c r="H17" s="16">
        <f t="shared" si="1"/>
        <v>0.99210999174945913</v>
      </c>
      <c r="I17" s="1">
        <f t="shared" si="2"/>
        <v>1.005075065505276</v>
      </c>
    </row>
    <row r="18" spans="3:9" x14ac:dyDescent="0.25">
      <c r="C18" s="13">
        <v>428</v>
      </c>
      <c r="D18" s="14">
        <v>177</v>
      </c>
      <c r="E18" s="40">
        <v>-0.33</v>
      </c>
      <c r="F18" s="15">
        <f t="shared" si="0"/>
        <v>-0.22530196610552716</v>
      </c>
      <c r="H18" s="16">
        <f t="shared" si="1"/>
        <v>0.99774698033894471</v>
      </c>
      <c r="I18" s="1">
        <f t="shared" si="2"/>
        <v>1.005075065505276</v>
      </c>
    </row>
    <row r="19" spans="3:9" x14ac:dyDescent="0.25">
      <c r="C19" s="13">
        <v>446</v>
      </c>
      <c r="D19" s="14">
        <v>181</v>
      </c>
      <c r="E19" s="40">
        <v>0.68</v>
      </c>
      <c r="F19" s="15">
        <f t="shared" si="0"/>
        <v>2.0294934696886981</v>
      </c>
      <c r="H19" s="16">
        <f t="shared" si="1"/>
        <v>1.020294934696887</v>
      </c>
      <c r="I19" s="1">
        <f t="shared" si="2"/>
        <v>1.005075065505276</v>
      </c>
    </row>
    <row r="20" spans="3:9" x14ac:dyDescent="0.25">
      <c r="C20" s="13">
        <v>509</v>
      </c>
      <c r="D20" s="14">
        <v>180</v>
      </c>
      <c r="E20" s="40">
        <v>0.43</v>
      </c>
      <c r="F20" s="15">
        <f t="shared" si="0"/>
        <v>1.4657946107401418</v>
      </c>
      <c r="H20" s="16">
        <f t="shared" si="1"/>
        <v>1.0146579461074015</v>
      </c>
      <c r="I20" s="1">
        <f t="shared" si="2"/>
        <v>1.005075065505276</v>
      </c>
    </row>
    <row r="21" spans="3:9" x14ac:dyDescent="0.25">
      <c r="C21" s="13">
        <v>512</v>
      </c>
      <c r="D21" s="14">
        <v>176</v>
      </c>
      <c r="E21" s="40">
        <v>-0.57999999999999996</v>
      </c>
      <c r="F21" s="15">
        <f t="shared" si="0"/>
        <v>-0.78900082505408353</v>
      </c>
      <c r="H21" s="16">
        <f t="shared" si="1"/>
        <v>0.99210999174945913</v>
      </c>
      <c r="I21" s="1">
        <f t="shared" si="2"/>
        <v>1.005075065505276</v>
      </c>
    </row>
    <row r="22" spans="3:9" x14ac:dyDescent="0.25">
      <c r="C22" s="13">
        <v>579</v>
      </c>
      <c r="D22" s="14">
        <v>183</v>
      </c>
      <c r="E22" s="40">
        <v>1.18</v>
      </c>
      <c r="F22" s="15">
        <f t="shared" si="0"/>
        <v>3.1568911875858108</v>
      </c>
      <c r="H22" s="16">
        <f t="shared" si="1"/>
        <v>1.0315689118758582</v>
      </c>
      <c r="I22" s="1">
        <f t="shared" si="2"/>
        <v>1.005075065505276</v>
      </c>
    </row>
    <row r="23" spans="3:9" x14ac:dyDescent="0.25">
      <c r="C23" s="13">
        <v>591</v>
      </c>
      <c r="D23" s="14">
        <v>175</v>
      </c>
      <c r="E23" s="40">
        <v>-0.83</v>
      </c>
      <c r="F23" s="15">
        <f t="shared" si="0"/>
        <v>-1.35269968400264</v>
      </c>
      <c r="H23" s="16">
        <f t="shared" si="1"/>
        <v>0.98647300315997355</v>
      </c>
      <c r="I23" s="1">
        <f t="shared" si="2"/>
        <v>1.005075065505276</v>
      </c>
    </row>
    <row r="24" spans="3:9" x14ac:dyDescent="0.25">
      <c r="C24" s="13">
        <v>644</v>
      </c>
      <c r="D24" s="14">
        <v>177</v>
      </c>
      <c r="E24" s="40">
        <v>-0.33</v>
      </c>
      <c r="F24" s="15">
        <f t="shared" si="0"/>
        <v>-0.22530196610552716</v>
      </c>
      <c r="H24" s="16">
        <f t="shared" si="1"/>
        <v>0.99774698033894471</v>
      </c>
      <c r="I24" s="1">
        <f t="shared" si="2"/>
        <v>1.005075065505276</v>
      </c>
    </row>
    <row r="25" spans="3:9" x14ac:dyDescent="0.25">
      <c r="C25" s="15">
        <v>689</v>
      </c>
      <c r="D25" s="14">
        <v>180</v>
      </c>
      <c r="E25" s="40">
        <v>0.43</v>
      </c>
      <c r="F25" s="15">
        <f t="shared" si="0"/>
        <v>1.4657946107401418</v>
      </c>
      <c r="H25" s="16">
        <f t="shared" si="1"/>
        <v>1.0146579461074015</v>
      </c>
      <c r="I25" s="1">
        <f t="shared" si="2"/>
        <v>1.005075065505276</v>
      </c>
    </row>
    <row r="26" spans="3:9" x14ac:dyDescent="0.25">
      <c r="C26" s="15">
        <v>717</v>
      </c>
      <c r="D26" s="15">
        <v>173</v>
      </c>
      <c r="E26" s="40">
        <v>-1.33</v>
      </c>
      <c r="F26" s="15">
        <f t="shared" si="0"/>
        <v>-2.4800974018997524</v>
      </c>
      <c r="H26" s="16">
        <f t="shared" si="1"/>
        <v>0.9751990259810025</v>
      </c>
      <c r="I26" s="1">
        <f t="shared" si="2"/>
        <v>1.005075065505276</v>
      </c>
    </row>
    <row r="27" spans="3:9" x14ac:dyDescent="0.25">
      <c r="C27" s="15">
        <v>744</v>
      </c>
      <c r="D27" s="15">
        <v>177</v>
      </c>
      <c r="E27" s="40">
        <v>-0.33</v>
      </c>
      <c r="F27" s="15">
        <f t="shared" si="0"/>
        <v>-0.22530196610552716</v>
      </c>
      <c r="H27" s="16">
        <f t="shared" si="1"/>
        <v>0.99774698033894471</v>
      </c>
      <c r="I27" s="1">
        <f t="shared" si="2"/>
        <v>1.005075065505276</v>
      </c>
    </row>
    <row r="28" spans="3:9" x14ac:dyDescent="0.25">
      <c r="C28" s="15">
        <v>904</v>
      </c>
      <c r="D28" s="15">
        <v>182</v>
      </c>
      <c r="E28" s="40">
        <v>0.93</v>
      </c>
      <c r="F28" s="15">
        <f t="shared" si="0"/>
        <v>2.5931923286372545</v>
      </c>
      <c r="H28" s="16">
        <f t="shared" si="1"/>
        <v>1.0259319232863726</v>
      </c>
      <c r="I28" s="1">
        <f t="shared" si="2"/>
        <v>1.005075065505276</v>
      </c>
    </row>
    <row r="29" spans="3:9" x14ac:dyDescent="0.25">
      <c r="C29" s="15">
        <v>928</v>
      </c>
      <c r="D29" s="15">
        <v>172</v>
      </c>
      <c r="E29" s="40">
        <v>-1.58</v>
      </c>
      <c r="F29" s="15">
        <f t="shared" si="0"/>
        <v>-3.0437962608483091</v>
      </c>
      <c r="H29" s="16">
        <f t="shared" si="1"/>
        <v>0.96956203739151692</v>
      </c>
      <c r="I29" s="1">
        <f t="shared" si="2"/>
        <v>1.005075065505276</v>
      </c>
    </row>
  </sheetData>
  <sheetProtection algorithmName="SHA-512" hashValue="XxrAv4GWPBnBfMgL6HWgD35QTh8Bf4fQZupMwN/4bssrVHyJlLf+jx1jlZRJMjG9g3R2E9xAdiaNUAKrCXyD5Q==" saltValue="8F24bAHYoiv9hCk59B+rZQ==" spinCount="100000" sheet="1" objects="1" scenarios="1" selectLockedCells="1" selectUnlockedCell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I30"/>
  <sheetViews>
    <sheetView zoomScale="80" zoomScaleNormal="80" workbookViewId="0">
      <selection activeCell="F11" sqref="F11:F30"/>
    </sheetView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.42578125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13</v>
      </c>
      <c r="E1" s="3"/>
      <c r="F1" s="4"/>
    </row>
    <row r="2" spans="1:9" x14ac:dyDescent="0.25">
      <c r="C2" s="5" t="s">
        <v>3</v>
      </c>
      <c r="D2" s="18">
        <v>20.936527615250228</v>
      </c>
      <c r="E2" s="1" t="s">
        <v>14</v>
      </c>
    </row>
    <row r="3" spans="1:9" x14ac:dyDescent="0.25">
      <c r="C3" s="5" t="s">
        <v>17</v>
      </c>
      <c r="D3" s="18">
        <v>20.943459289312514</v>
      </c>
      <c r="E3" s="1" t="s">
        <v>14</v>
      </c>
      <c r="F3" s="7"/>
    </row>
    <row r="4" spans="1:9" x14ac:dyDescent="0.25">
      <c r="C4" s="5" t="s">
        <v>18</v>
      </c>
      <c r="D4" s="18">
        <v>8.5967415154817997E-2</v>
      </c>
      <c r="E4" s="1" t="s">
        <v>14</v>
      </c>
      <c r="F4" s="7"/>
    </row>
    <row r="5" spans="1:9" x14ac:dyDescent="0.25">
      <c r="C5" s="5" t="s">
        <v>19</v>
      </c>
      <c r="D5" s="19">
        <f>(D4/D3)*100</f>
        <v>0.41047380935148248</v>
      </c>
      <c r="E5" s="1" t="s">
        <v>2</v>
      </c>
      <c r="F5" s="7"/>
    </row>
    <row r="6" spans="1:9" x14ac:dyDescent="0.25">
      <c r="C6" s="5" t="s">
        <v>6</v>
      </c>
      <c r="D6" s="9">
        <v>20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16</v>
      </c>
    </row>
    <row r="10" spans="1:9" x14ac:dyDescent="0.25">
      <c r="A10" s="11"/>
      <c r="D10" s="7"/>
      <c r="E10" s="7"/>
      <c r="F10" s="7"/>
      <c r="H10" s="12" t="s">
        <v>28</v>
      </c>
      <c r="I10" s="12" t="s">
        <v>29</v>
      </c>
    </row>
    <row r="11" spans="1:9" x14ac:dyDescent="0.25">
      <c r="C11" s="13">
        <v>139</v>
      </c>
      <c r="D11" s="20">
        <v>21.13</v>
      </c>
      <c r="E11" s="43">
        <f>(D11-$D$3)/$D$4</f>
        <v>2.1699001924339028</v>
      </c>
      <c r="F11" s="1">
        <f>((D11-D$2))</f>
        <v>0.19347238474977146</v>
      </c>
      <c r="H11" s="16">
        <f t="shared" ref="H11:H30" si="0">(100+F11)/100</f>
        <v>1.0019347238474976</v>
      </c>
      <c r="I11" s="1">
        <f>1+($D$3-$D$2)/100</f>
        <v>1.0000693167406229</v>
      </c>
    </row>
    <row r="12" spans="1:9" x14ac:dyDescent="0.25">
      <c r="C12" s="13">
        <v>193</v>
      </c>
      <c r="D12" s="20">
        <v>20.89</v>
      </c>
      <c r="E12" s="21">
        <f t="shared" ref="E12:E30" si="1">(D12-$D$3)/$D$4</f>
        <v>-0.62185526011500125</v>
      </c>
      <c r="F12" s="1">
        <f t="shared" ref="F12:F30" si="2">((D12-D$2))</f>
        <v>-4.6527615250226972E-2</v>
      </c>
      <c r="H12" s="16">
        <f t="shared" si="0"/>
        <v>0.99953472384749775</v>
      </c>
      <c r="I12" s="1">
        <f t="shared" ref="I12:I30" si="3">1+($D$3-$D$2)/100</f>
        <v>1.0000693167406229</v>
      </c>
    </row>
    <row r="13" spans="1:9" x14ac:dyDescent="0.25">
      <c r="C13" s="13">
        <v>223</v>
      </c>
      <c r="D13" s="20">
        <v>21.07</v>
      </c>
      <c r="E13" s="21">
        <f t="shared" si="1"/>
        <v>1.4719613292966871</v>
      </c>
      <c r="F13" s="1">
        <f t="shared" si="2"/>
        <v>0.13347238474977274</v>
      </c>
      <c r="H13" s="16">
        <f t="shared" si="0"/>
        <v>1.0013347238474979</v>
      </c>
      <c r="I13" s="1">
        <f t="shared" si="3"/>
        <v>1.0000693167406229</v>
      </c>
    </row>
    <row r="14" spans="1:9" x14ac:dyDescent="0.25">
      <c r="C14" s="13">
        <v>225</v>
      </c>
      <c r="D14" s="20">
        <v>21.1</v>
      </c>
      <c r="E14" s="21">
        <f t="shared" si="1"/>
        <v>1.8209307608653156</v>
      </c>
      <c r="F14" s="1">
        <f t="shared" si="2"/>
        <v>0.16347238474977388</v>
      </c>
      <c r="H14" s="16">
        <f t="shared" si="0"/>
        <v>1.0016347238474979</v>
      </c>
      <c r="I14" s="1">
        <f t="shared" si="3"/>
        <v>1.0000693167406229</v>
      </c>
    </row>
    <row r="15" spans="1:9" x14ac:dyDescent="0.25">
      <c r="C15" s="13">
        <v>295</v>
      </c>
      <c r="D15" s="20">
        <v>20.92</v>
      </c>
      <c r="E15" s="21">
        <f t="shared" si="1"/>
        <v>-0.27288582854637272</v>
      </c>
      <c r="F15" s="1">
        <f t="shared" si="2"/>
        <v>-1.6527615250225836E-2</v>
      </c>
      <c r="H15" s="16">
        <f t="shared" si="0"/>
        <v>0.99983472384749772</v>
      </c>
      <c r="I15" s="1">
        <f t="shared" si="3"/>
        <v>1.0000693167406229</v>
      </c>
    </row>
    <row r="16" spans="1:9" x14ac:dyDescent="0.25">
      <c r="C16" s="13">
        <v>339</v>
      </c>
      <c r="D16" s="20">
        <v>20.93</v>
      </c>
      <c r="E16" s="21">
        <f t="shared" si="1"/>
        <v>-0.1565626846901908</v>
      </c>
      <c r="F16" s="1">
        <f t="shared" si="2"/>
        <v>-6.5276152502278251E-3</v>
      </c>
      <c r="H16" s="16">
        <f t="shared" si="0"/>
        <v>0.9999347238474976</v>
      </c>
      <c r="I16" s="1">
        <f t="shared" si="3"/>
        <v>1.0000693167406229</v>
      </c>
    </row>
    <row r="17" spans="3:9" x14ac:dyDescent="0.25">
      <c r="C17" s="13">
        <v>385</v>
      </c>
      <c r="D17" s="20">
        <v>20.89</v>
      </c>
      <c r="E17" s="21">
        <f t="shared" si="1"/>
        <v>-0.62185526011500125</v>
      </c>
      <c r="F17" s="1">
        <f t="shared" si="2"/>
        <v>-4.6527615250226972E-2</v>
      </c>
      <c r="H17" s="16">
        <f t="shared" si="0"/>
        <v>0.99953472384749775</v>
      </c>
      <c r="I17" s="1">
        <f t="shared" si="3"/>
        <v>1.0000693167406229</v>
      </c>
    </row>
    <row r="18" spans="3:9" x14ac:dyDescent="0.25">
      <c r="C18" s="13">
        <v>428</v>
      </c>
      <c r="D18" s="20">
        <v>20.99</v>
      </c>
      <c r="E18" s="21">
        <f t="shared" si="1"/>
        <v>0.5413761784470249</v>
      </c>
      <c r="F18" s="1">
        <f t="shared" si="2"/>
        <v>5.3472384749770896E-2</v>
      </c>
      <c r="H18" s="16">
        <f t="shared" si="0"/>
        <v>1.0005347238474978</v>
      </c>
      <c r="I18" s="1">
        <f t="shared" si="3"/>
        <v>1.0000693167406229</v>
      </c>
    </row>
    <row r="19" spans="3:9" x14ac:dyDescent="0.25">
      <c r="C19" s="13">
        <v>446</v>
      </c>
      <c r="D19" s="20">
        <v>20.99</v>
      </c>
      <c r="E19" s="21">
        <f t="shared" si="1"/>
        <v>0.5413761784470249</v>
      </c>
      <c r="F19" s="1">
        <f t="shared" si="2"/>
        <v>5.3472384749770896E-2</v>
      </c>
      <c r="H19" s="16">
        <f t="shared" si="0"/>
        <v>1.0005347238474978</v>
      </c>
      <c r="I19" s="1">
        <f t="shared" si="3"/>
        <v>1.0000693167406229</v>
      </c>
    </row>
    <row r="20" spans="3:9" x14ac:dyDescent="0.25">
      <c r="C20" s="13">
        <v>509</v>
      </c>
      <c r="D20" s="20">
        <v>20.9</v>
      </c>
      <c r="E20" s="21">
        <f t="shared" si="1"/>
        <v>-0.50553211625881933</v>
      </c>
      <c r="F20" s="1">
        <f t="shared" si="2"/>
        <v>-3.6527615250228962E-2</v>
      </c>
      <c r="H20" s="16">
        <f t="shared" si="0"/>
        <v>0.99963472384749763</v>
      </c>
      <c r="I20" s="1">
        <f t="shared" si="3"/>
        <v>1.0000693167406229</v>
      </c>
    </row>
    <row r="21" spans="3:9" x14ac:dyDescent="0.25">
      <c r="C21" s="13">
        <v>512</v>
      </c>
      <c r="D21" s="20">
        <v>20.95</v>
      </c>
      <c r="E21" s="21">
        <f t="shared" si="1"/>
        <v>7.6083603022214438E-2</v>
      </c>
      <c r="F21" s="1">
        <f t="shared" si="2"/>
        <v>1.3472384749771749E-2</v>
      </c>
      <c r="H21" s="16">
        <f t="shared" si="0"/>
        <v>1.0001347238474978</v>
      </c>
      <c r="I21" s="1">
        <f t="shared" si="3"/>
        <v>1.0000693167406229</v>
      </c>
    </row>
    <row r="22" spans="3:9" x14ac:dyDescent="0.25">
      <c r="C22" s="13">
        <v>579</v>
      </c>
      <c r="D22" s="20">
        <v>20.95</v>
      </c>
      <c r="E22" s="21">
        <f t="shared" si="1"/>
        <v>7.6083603022214438E-2</v>
      </c>
      <c r="F22" s="1">
        <f t="shared" si="2"/>
        <v>1.3472384749771749E-2</v>
      </c>
      <c r="H22" s="16">
        <f t="shared" si="0"/>
        <v>1.0001347238474978</v>
      </c>
      <c r="I22" s="1">
        <f t="shared" si="3"/>
        <v>1.0000693167406229</v>
      </c>
    </row>
    <row r="23" spans="3:9" x14ac:dyDescent="0.25">
      <c r="C23" s="13">
        <v>591</v>
      </c>
      <c r="D23" s="20">
        <v>20.95</v>
      </c>
      <c r="E23" s="21">
        <f t="shared" si="1"/>
        <v>7.6083603022214438E-2</v>
      </c>
      <c r="F23" s="1">
        <f t="shared" si="2"/>
        <v>1.3472384749771749E-2</v>
      </c>
      <c r="H23" s="16">
        <f t="shared" si="0"/>
        <v>1.0001347238474978</v>
      </c>
      <c r="I23" s="1">
        <f t="shared" si="3"/>
        <v>1.0000693167406229</v>
      </c>
    </row>
    <row r="24" spans="3:9" x14ac:dyDescent="0.25">
      <c r="C24" s="13">
        <v>644</v>
      </c>
      <c r="D24" s="20">
        <v>20.85</v>
      </c>
      <c r="E24" s="21">
        <f t="shared" si="1"/>
        <v>-1.0871478355398116</v>
      </c>
      <c r="F24" s="1">
        <f t="shared" si="2"/>
        <v>-8.652761525022612E-2</v>
      </c>
      <c r="H24" s="16">
        <f t="shared" si="0"/>
        <v>0.9991347238474978</v>
      </c>
      <c r="I24" s="1">
        <f t="shared" si="3"/>
        <v>1.0000693167406229</v>
      </c>
    </row>
    <row r="25" spans="3:9" x14ac:dyDescent="0.25">
      <c r="C25" s="15">
        <v>659</v>
      </c>
      <c r="D25" s="20">
        <v>20.95</v>
      </c>
      <c r="E25" s="21">
        <f t="shared" si="1"/>
        <v>7.6083603022214438E-2</v>
      </c>
      <c r="F25" s="1">
        <f t="shared" si="2"/>
        <v>1.3472384749771749E-2</v>
      </c>
      <c r="H25" s="16">
        <f t="shared" si="0"/>
        <v>1.0001347238474978</v>
      </c>
      <c r="I25" s="1">
        <f t="shared" si="3"/>
        <v>1.0000693167406229</v>
      </c>
    </row>
    <row r="26" spans="3:9" x14ac:dyDescent="0.25">
      <c r="C26" s="15">
        <v>689</v>
      </c>
      <c r="D26" s="20">
        <v>20.85</v>
      </c>
      <c r="E26" s="21">
        <f t="shared" si="1"/>
        <v>-1.0871478355398116</v>
      </c>
      <c r="F26" s="1">
        <f t="shared" si="2"/>
        <v>-8.652761525022612E-2</v>
      </c>
      <c r="H26" s="16">
        <f t="shared" si="0"/>
        <v>0.9991347238474978</v>
      </c>
      <c r="I26" s="1">
        <f t="shared" si="3"/>
        <v>1.0000693167406229</v>
      </c>
    </row>
    <row r="27" spans="3:9" x14ac:dyDescent="0.25">
      <c r="C27" s="22">
        <v>717</v>
      </c>
      <c r="D27" s="1">
        <v>20.85</v>
      </c>
      <c r="E27" s="21">
        <f t="shared" si="1"/>
        <v>-1.0871478355398116</v>
      </c>
      <c r="F27" s="1">
        <f t="shared" si="2"/>
        <v>-8.652761525022612E-2</v>
      </c>
      <c r="H27" s="16">
        <f t="shared" si="0"/>
        <v>0.9991347238474978</v>
      </c>
      <c r="I27" s="1">
        <f t="shared" si="3"/>
        <v>1.0000693167406229</v>
      </c>
    </row>
    <row r="28" spans="3:9" x14ac:dyDescent="0.25">
      <c r="C28" s="13">
        <v>744</v>
      </c>
      <c r="D28" s="1">
        <v>20.99</v>
      </c>
      <c r="E28" s="21">
        <f t="shared" si="1"/>
        <v>0.5413761784470249</v>
      </c>
      <c r="F28" s="1">
        <f t="shared" si="2"/>
        <v>5.3472384749770896E-2</v>
      </c>
      <c r="H28" s="16">
        <f t="shared" si="0"/>
        <v>1.0005347238474978</v>
      </c>
      <c r="I28" s="1">
        <f t="shared" si="3"/>
        <v>1.0000693167406229</v>
      </c>
    </row>
    <row r="29" spans="3:9" x14ac:dyDescent="0.25">
      <c r="C29" s="15">
        <v>904</v>
      </c>
      <c r="D29" s="1">
        <v>20.99</v>
      </c>
      <c r="E29" s="21">
        <f t="shared" si="1"/>
        <v>0.5413761784470249</v>
      </c>
      <c r="F29" s="1">
        <f t="shared" si="2"/>
        <v>5.3472384749770896E-2</v>
      </c>
      <c r="H29" s="16">
        <f t="shared" si="0"/>
        <v>1.0005347238474978</v>
      </c>
      <c r="I29" s="1">
        <f t="shared" si="3"/>
        <v>1.0000693167406229</v>
      </c>
    </row>
    <row r="30" spans="3:9" x14ac:dyDescent="0.25">
      <c r="C30" s="15">
        <v>928</v>
      </c>
      <c r="D30" s="1">
        <v>20.66</v>
      </c>
      <c r="E30" s="44">
        <f t="shared" si="1"/>
        <v>-3.2972875688077234</v>
      </c>
      <c r="F30" s="1">
        <f t="shared" si="2"/>
        <v>-0.2765276152502274</v>
      </c>
      <c r="H30" s="16">
        <f t="shared" si="0"/>
        <v>0.99723472384749767</v>
      </c>
      <c r="I30" s="1">
        <f t="shared" si="3"/>
        <v>1.0000693167406229</v>
      </c>
    </row>
  </sheetData>
  <sheetProtection algorithmName="SHA-512" hashValue="CDp5cl1VawYhJauI8smhcMgn0ruTQCuckYcQXqqdOKcc8o5wq+GRLGyj9+LJBSYHCnRzuPbv0oDBOR9ifsiMBQ==" saltValue="CTk/aZnGt29ZWI6HZGrLkw==" spinCount="100000" sheet="1" objects="1" scenarios="1" selectLockedCells="1" selectUnlockedCells="1"/>
  <sortState ref="C11:F24">
    <sortCondition ref="C11"/>
  </sortState>
  <pageMargins left="0.7" right="0.7" top="0.75" bottom="0.75" header="0.3" footer="0.3"/>
  <pageSetup paperSize="9" scale="5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E0E4A-7F45-42EE-88A4-29DBD85C2624}">
  <sheetPr codeName="Sheet21"/>
  <dimension ref="A1:I30"/>
  <sheetViews>
    <sheetView zoomScale="80" zoomScaleNormal="80" workbookViewId="0">
      <selection activeCell="F11" sqref="F11:F30"/>
    </sheetView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.42578125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27</v>
      </c>
      <c r="E1" s="3"/>
      <c r="F1" s="4"/>
    </row>
    <row r="2" spans="1:9" x14ac:dyDescent="0.25">
      <c r="C2" s="5" t="s">
        <v>3</v>
      </c>
      <c r="D2" s="18">
        <v>15.864778494994669</v>
      </c>
      <c r="E2" s="1" t="s">
        <v>14</v>
      </c>
    </row>
    <row r="3" spans="1:9" x14ac:dyDescent="0.25">
      <c r="C3" s="5" t="s">
        <v>17</v>
      </c>
      <c r="D3" s="18">
        <v>15.877874048225475</v>
      </c>
      <c r="E3" s="1" t="s">
        <v>14</v>
      </c>
      <c r="F3" s="7"/>
    </row>
    <row r="4" spans="1:9" x14ac:dyDescent="0.25">
      <c r="C4" s="5" t="s">
        <v>18</v>
      </c>
      <c r="D4" s="18">
        <v>5.5964632695632982E-2</v>
      </c>
      <c r="E4" s="1" t="s">
        <v>14</v>
      </c>
      <c r="F4" s="7"/>
    </row>
    <row r="5" spans="1:9" x14ac:dyDescent="0.25">
      <c r="C5" s="5" t="s">
        <v>19</v>
      </c>
      <c r="D5" s="19">
        <f>(D4/D3)*100</f>
        <v>0.35246930745043692</v>
      </c>
      <c r="E5" s="1" t="s">
        <v>2</v>
      </c>
      <c r="F5" s="7"/>
    </row>
    <row r="6" spans="1:9" x14ac:dyDescent="0.25">
      <c r="C6" s="5" t="s">
        <v>6</v>
      </c>
      <c r="D6" s="5">
        <v>20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16</v>
      </c>
    </row>
    <row r="10" spans="1:9" x14ac:dyDescent="0.25">
      <c r="A10" s="11"/>
      <c r="D10" s="7"/>
      <c r="E10" s="7"/>
      <c r="F10" s="7"/>
      <c r="H10" s="12" t="s">
        <v>28</v>
      </c>
      <c r="I10" s="12" t="s">
        <v>29</v>
      </c>
    </row>
    <row r="11" spans="1:9" x14ac:dyDescent="0.25">
      <c r="C11" s="13">
        <v>139</v>
      </c>
      <c r="D11" s="20">
        <v>16</v>
      </c>
      <c r="E11" s="43">
        <f>(D11-$D$3)/$D$4</f>
        <v>2.1821987546798329</v>
      </c>
      <c r="F11" s="1">
        <f>((D11-D$2))</f>
        <v>0.13522150500533137</v>
      </c>
      <c r="H11" s="16">
        <f t="shared" ref="H11:H30" si="0">(100+F11)/100</f>
        <v>1.0013522150500533</v>
      </c>
      <c r="I11" s="1">
        <f>1+($D$3-$D$2)/100</f>
        <v>1.0001309555323081</v>
      </c>
    </row>
    <row r="12" spans="1:9" x14ac:dyDescent="0.25">
      <c r="C12" s="13">
        <v>193</v>
      </c>
      <c r="D12" s="20">
        <v>15.84</v>
      </c>
      <c r="E12" s="21">
        <f t="shared" ref="E12:E30" si="1">(D12-$D$3)/$D$4</f>
        <v>-0.67674969710702582</v>
      </c>
      <c r="F12" s="1">
        <f t="shared" ref="F12:F30" si="2">((D12-D$2))</f>
        <v>-2.4778494994668776E-2</v>
      </c>
      <c r="H12" s="16">
        <f t="shared" si="0"/>
        <v>0.99975221505005341</v>
      </c>
      <c r="I12" s="1">
        <f t="shared" ref="I12:I30" si="3">1+($D$3-$D$2)/100</f>
        <v>1.0001309555323081</v>
      </c>
    </row>
    <row r="13" spans="1:9" x14ac:dyDescent="0.25">
      <c r="C13" s="13">
        <v>223</v>
      </c>
      <c r="D13" s="20">
        <v>15.96</v>
      </c>
      <c r="E13" s="21">
        <f t="shared" si="1"/>
        <v>1.4674616417331343</v>
      </c>
      <c r="F13" s="1">
        <f t="shared" si="2"/>
        <v>9.5221505005332219E-2</v>
      </c>
      <c r="H13" s="16">
        <f t="shared" si="0"/>
        <v>1.0009522150500532</v>
      </c>
      <c r="I13" s="1">
        <f t="shared" si="3"/>
        <v>1.0001309555323081</v>
      </c>
    </row>
    <row r="14" spans="1:9" x14ac:dyDescent="0.25">
      <c r="C14" s="13">
        <v>225</v>
      </c>
      <c r="D14" s="20">
        <v>15.98</v>
      </c>
      <c r="E14" s="21">
        <f t="shared" si="1"/>
        <v>1.8248301982064836</v>
      </c>
      <c r="F14" s="1">
        <f t="shared" si="2"/>
        <v>0.11522150500533179</v>
      </c>
      <c r="H14" s="16">
        <f t="shared" si="0"/>
        <v>1.0011522150500534</v>
      </c>
      <c r="I14" s="1">
        <f t="shared" si="3"/>
        <v>1.0001309555323081</v>
      </c>
    </row>
    <row r="15" spans="1:9" x14ac:dyDescent="0.25">
      <c r="C15" s="13">
        <v>295</v>
      </c>
      <c r="D15" s="20">
        <v>15.85</v>
      </c>
      <c r="E15" s="21">
        <f t="shared" si="1"/>
        <v>-0.49806541887035111</v>
      </c>
      <c r="F15" s="1">
        <f t="shared" si="2"/>
        <v>-1.4778494994668989E-2</v>
      </c>
      <c r="H15" s="16">
        <f t="shared" si="0"/>
        <v>0.99985221505005328</v>
      </c>
      <c r="I15" s="1">
        <f t="shared" si="3"/>
        <v>1.0001309555323081</v>
      </c>
    </row>
    <row r="16" spans="1:9" x14ac:dyDescent="0.25">
      <c r="C16" s="13">
        <v>339</v>
      </c>
      <c r="D16" s="20">
        <v>15.87</v>
      </c>
      <c r="E16" s="21">
        <f t="shared" si="1"/>
        <v>-0.14069686239700169</v>
      </c>
      <c r="F16" s="1">
        <f t="shared" si="2"/>
        <v>5.2215050053305845E-3</v>
      </c>
      <c r="H16" s="16">
        <f t="shared" si="0"/>
        <v>1.0000522150500533</v>
      </c>
      <c r="I16" s="1">
        <f t="shared" si="3"/>
        <v>1.0001309555323081</v>
      </c>
    </row>
    <row r="17" spans="3:9" x14ac:dyDescent="0.25">
      <c r="C17" s="13">
        <v>385</v>
      </c>
      <c r="D17" s="20">
        <v>15.87</v>
      </c>
      <c r="E17" s="21">
        <f t="shared" si="1"/>
        <v>-0.14069686239700169</v>
      </c>
      <c r="F17" s="1">
        <f t="shared" si="2"/>
        <v>5.2215050053305845E-3</v>
      </c>
      <c r="H17" s="16">
        <f t="shared" si="0"/>
        <v>1.0000522150500533</v>
      </c>
      <c r="I17" s="1">
        <f t="shared" si="3"/>
        <v>1.0001309555323081</v>
      </c>
    </row>
    <row r="18" spans="3:9" x14ac:dyDescent="0.25">
      <c r="C18" s="13">
        <v>428</v>
      </c>
      <c r="D18" s="20">
        <v>15.89</v>
      </c>
      <c r="E18" s="21">
        <f t="shared" si="1"/>
        <v>0.21667169407637948</v>
      </c>
      <c r="F18" s="1">
        <f t="shared" si="2"/>
        <v>2.5221505005331935E-2</v>
      </c>
      <c r="H18" s="16">
        <f t="shared" si="0"/>
        <v>1.0002522150500532</v>
      </c>
      <c r="I18" s="1">
        <f t="shared" si="3"/>
        <v>1.0001309555323081</v>
      </c>
    </row>
    <row r="19" spans="3:9" x14ac:dyDescent="0.25">
      <c r="C19" s="13">
        <v>446</v>
      </c>
      <c r="D19" s="20">
        <v>15.9</v>
      </c>
      <c r="E19" s="21">
        <f t="shared" si="1"/>
        <v>0.39535597231305419</v>
      </c>
      <c r="F19" s="1">
        <f t="shared" si="2"/>
        <v>3.5221505005331721E-2</v>
      </c>
      <c r="H19" s="16">
        <f t="shared" si="0"/>
        <v>1.0003522150500532</v>
      </c>
      <c r="I19" s="1">
        <f t="shared" si="3"/>
        <v>1.0001309555323081</v>
      </c>
    </row>
    <row r="20" spans="3:9" x14ac:dyDescent="0.25">
      <c r="C20" s="13">
        <v>509</v>
      </c>
      <c r="D20" s="20">
        <v>15.84</v>
      </c>
      <c r="E20" s="21">
        <f t="shared" si="1"/>
        <v>-0.67674969710702582</v>
      </c>
      <c r="F20" s="1">
        <f t="shared" si="2"/>
        <v>-2.4778494994668776E-2</v>
      </c>
      <c r="H20" s="16">
        <f t="shared" si="0"/>
        <v>0.99975221505005341</v>
      </c>
      <c r="I20" s="1">
        <f t="shared" si="3"/>
        <v>1.0001309555323081</v>
      </c>
    </row>
    <row r="21" spans="3:9" x14ac:dyDescent="0.25">
      <c r="C21" s="13">
        <v>512</v>
      </c>
      <c r="D21" s="20">
        <v>15.91</v>
      </c>
      <c r="E21" s="21">
        <f t="shared" si="1"/>
        <v>0.57404025054972896</v>
      </c>
      <c r="F21" s="1">
        <f t="shared" si="2"/>
        <v>4.5221505005331508E-2</v>
      </c>
      <c r="H21" s="16">
        <f t="shared" si="0"/>
        <v>1.0004522150500532</v>
      </c>
      <c r="I21" s="1">
        <f t="shared" si="3"/>
        <v>1.0001309555323081</v>
      </c>
    </row>
    <row r="22" spans="3:9" x14ac:dyDescent="0.25">
      <c r="C22" s="13">
        <v>579</v>
      </c>
      <c r="D22" s="20">
        <v>15.9</v>
      </c>
      <c r="E22" s="21">
        <f t="shared" si="1"/>
        <v>0.39535597231305419</v>
      </c>
      <c r="F22" s="1">
        <f t="shared" si="2"/>
        <v>3.5221505005331721E-2</v>
      </c>
      <c r="H22" s="16">
        <f t="shared" si="0"/>
        <v>1.0003522150500532</v>
      </c>
      <c r="I22" s="1">
        <f t="shared" si="3"/>
        <v>1.0001309555323081</v>
      </c>
    </row>
    <row r="23" spans="3:9" x14ac:dyDescent="0.25">
      <c r="C23" s="13">
        <v>591</v>
      </c>
      <c r="D23" s="20">
        <v>15.9</v>
      </c>
      <c r="E23" s="21">
        <f t="shared" si="1"/>
        <v>0.39535597231305419</v>
      </c>
      <c r="F23" s="1">
        <f t="shared" si="2"/>
        <v>3.5221505005331721E-2</v>
      </c>
      <c r="H23" s="16">
        <f t="shared" si="0"/>
        <v>1.0003522150500532</v>
      </c>
      <c r="I23" s="1">
        <f t="shared" si="3"/>
        <v>1.0001309555323081</v>
      </c>
    </row>
    <row r="24" spans="3:9" x14ac:dyDescent="0.25">
      <c r="C24" s="13">
        <v>644</v>
      </c>
      <c r="D24" s="20">
        <v>15.82</v>
      </c>
      <c r="E24" s="21">
        <f t="shared" si="1"/>
        <v>-1.0341182535803752</v>
      </c>
      <c r="F24" s="1">
        <f t="shared" si="2"/>
        <v>-4.477849499466835E-2</v>
      </c>
      <c r="H24" s="16">
        <f t="shared" si="0"/>
        <v>0.99955221505005332</v>
      </c>
      <c r="I24" s="1">
        <f t="shared" si="3"/>
        <v>1.0001309555323081</v>
      </c>
    </row>
    <row r="25" spans="3:9" x14ac:dyDescent="0.25">
      <c r="C25" s="15">
        <v>659</v>
      </c>
      <c r="D25" s="20">
        <v>15.87</v>
      </c>
      <c r="E25" s="21">
        <f t="shared" si="1"/>
        <v>-0.14069686239700169</v>
      </c>
      <c r="F25" s="1">
        <f t="shared" si="2"/>
        <v>5.2215050053305845E-3</v>
      </c>
      <c r="H25" s="16">
        <f t="shared" si="0"/>
        <v>1.0000522150500533</v>
      </c>
      <c r="I25" s="1">
        <f t="shared" si="3"/>
        <v>1.0001309555323081</v>
      </c>
    </row>
    <row r="26" spans="3:9" x14ac:dyDescent="0.25">
      <c r="C26" s="15">
        <v>689</v>
      </c>
      <c r="D26" s="20">
        <v>15.82</v>
      </c>
      <c r="E26" s="21">
        <f t="shared" si="1"/>
        <v>-1.0341182535803752</v>
      </c>
      <c r="F26" s="1">
        <f t="shared" si="2"/>
        <v>-4.477849499466835E-2</v>
      </c>
      <c r="H26" s="16">
        <f t="shared" si="0"/>
        <v>0.99955221505005332</v>
      </c>
      <c r="I26" s="1">
        <f t="shared" si="3"/>
        <v>1.0001309555323081</v>
      </c>
    </row>
    <row r="27" spans="3:9" x14ac:dyDescent="0.25">
      <c r="C27" s="22">
        <v>717</v>
      </c>
      <c r="D27" s="1">
        <v>15.81</v>
      </c>
      <c r="E27" s="21">
        <f t="shared" si="1"/>
        <v>-1.2128025318170501</v>
      </c>
      <c r="F27" s="1">
        <f t="shared" si="2"/>
        <v>-5.4778494994668137E-2</v>
      </c>
      <c r="H27" s="16">
        <f t="shared" si="0"/>
        <v>0.99945221505005333</v>
      </c>
      <c r="I27" s="1">
        <f t="shared" si="3"/>
        <v>1.0001309555323081</v>
      </c>
    </row>
    <row r="28" spans="3:9" x14ac:dyDescent="0.25">
      <c r="C28" s="13">
        <v>744</v>
      </c>
      <c r="D28" s="1">
        <v>15.9</v>
      </c>
      <c r="E28" s="21">
        <f t="shared" si="1"/>
        <v>0.39535597231305419</v>
      </c>
      <c r="F28" s="1">
        <f t="shared" si="2"/>
        <v>3.5221505005331721E-2</v>
      </c>
      <c r="H28" s="16">
        <f t="shared" si="0"/>
        <v>1.0003522150500532</v>
      </c>
      <c r="I28" s="1">
        <f t="shared" si="3"/>
        <v>1.0001309555323081</v>
      </c>
    </row>
    <row r="29" spans="3:9" x14ac:dyDescent="0.25">
      <c r="C29" s="15">
        <v>904</v>
      </c>
      <c r="D29" s="1">
        <v>15.89</v>
      </c>
      <c r="E29" s="21">
        <f t="shared" si="1"/>
        <v>0.21667169407637948</v>
      </c>
      <c r="F29" s="1">
        <f t="shared" si="2"/>
        <v>2.5221505005331935E-2</v>
      </c>
      <c r="H29" s="16">
        <f t="shared" si="0"/>
        <v>1.0002522150500532</v>
      </c>
      <c r="I29" s="1">
        <f t="shared" si="3"/>
        <v>1.0001309555323081</v>
      </c>
    </row>
    <row r="30" spans="3:9" x14ac:dyDescent="0.25">
      <c r="C30" s="15">
        <v>928</v>
      </c>
      <c r="D30" s="1">
        <v>15.59</v>
      </c>
      <c r="E30" s="44">
        <f t="shared" si="1"/>
        <v>-5.1438566530239891</v>
      </c>
      <c r="F30" s="1">
        <f t="shared" si="2"/>
        <v>-0.27477849499466878</v>
      </c>
      <c r="H30" s="16">
        <f t="shared" si="0"/>
        <v>0.99725221505005335</v>
      </c>
      <c r="I30" s="1">
        <f t="shared" si="3"/>
        <v>1.0001309555323081</v>
      </c>
    </row>
  </sheetData>
  <sheetProtection algorithmName="SHA-512" hashValue="v3/v934r7/8d0TJi1Q1/8tHVS6w/wGOu4APBFmBPmxdXbPYM4UtQ71rj1o3Wa+A/yF/8eqpKHSOA/DhqsjqUaA==" saltValue="4ScZONM0roP4wpvbjNJJnA==" spinCount="100000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2"/>
  <dimension ref="A1:I29"/>
  <sheetViews>
    <sheetView zoomScale="80" zoomScaleNormal="80" workbookViewId="0">
      <selection activeCell="A30" activeCellId="2" sqref="A25:XFD25 A27:XFD27 A30:XFD30"/>
    </sheetView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1.710937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39</v>
      </c>
      <c r="E1" s="3"/>
      <c r="F1" s="4"/>
    </row>
    <row r="2" spans="1:9" x14ac:dyDescent="0.25">
      <c r="C2" s="5" t="s">
        <v>3</v>
      </c>
      <c r="D2" s="6">
        <v>4.389483757195987</v>
      </c>
      <c r="E2" s="1" t="s">
        <v>2</v>
      </c>
    </row>
    <row r="3" spans="1:9" x14ac:dyDescent="0.25">
      <c r="C3" s="5" t="s">
        <v>17</v>
      </c>
      <c r="D3" s="6" t="s">
        <v>69</v>
      </c>
      <c r="E3" s="1" t="s">
        <v>2</v>
      </c>
      <c r="F3" s="7"/>
    </row>
    <row r="4" spans="1:9" x14ac:dyDescent="0.25">
      <c r="C4" s="5" t="s">
        <v>18</v>
      </c>
      <c r="D4" s="6" t="s">
        <v>70</v>
      </c>
      <c r="E4" s="1" t="s">
        <v>2</v>
      </c>
      <c r="F4" s="7"/>
    </row>
    <row r="5" spans="1:9" x14ac:dyDescent="0.25">
      <c r="C5" s="5" t="s">
        <v>19</v>
      </c>
      <c r="D5" s="8">
        <f>D4/D3</f>
        <v>2.354948805460751E-2</v>
      </c>
      <c r="E5" s="1" t="s">
        <v>2</v>
      </c>
      <c r="F5" s="7"/>
    </row>
    <row r="6" spans="1:9" x14ac:dyDescent="0.25">
      <c r="C6" s="5" t="s">
        <v>6</v>
      </c>
      <c r="D6" s="9">
        <v>19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28</v>
      </c>
      <c r="I10" s="12" t="s">
        <v>29</v>
      </c>
    </row>
    <row r="11" spans="1:9" x14ac:dyDescent="0.25">
      <c r="C11" s="13">
        <v>139</v>
      </c>
      <c r="D11" s="17">
        <v>4.3</v>
      </c>
      <c r="E11" s="40">
        <v>-0.92</v>
      </c>
      <c r="F11" s="15">
        <f t="shared" ref="F11:F29" si="0">((D11-D$2)/D$2)*100</f>
        <v>-2.038594106864851</v>
      </c>
      <c r="H11" s="16">
        <f t="shared" ref="H11:H29" si="1">(100+F11)/100</f>
        <v>0.97961405893135156</v>
      </c>
      <c r="I11" s="1">
        <f t="shared" ref="I11:I29" si="2">1+($D$3-$D$2)/$D$2</f>
        <v>1.0012566951170441</v>
      </c>
    </row>
    <row r="12" spans="1:9" x14ac:dyDescent="0.25">
      <c r="C12" s="13">
        <v>193</v>
      </c>
      <c r="D12" s="17">
        <v>4.24</v>
      </c>
      <c r="E12" s="40">
        <v>-1.5</v>
      </c>
      <c r="F12" s="15">
        <f t="shared" si="0"/>
        <v>-3.4054974449085882</v>
      </c>
      <c r="H12" s="16">
        <f t="shared" si="1"/>
        <v>0.9659450255509141</v>
      </c>
      <c r="I12" s="1">
        <f t="shared" si="2"/>
        <v>1.0012566951170441</v>
      </c>
    </row>
    <row r="13" spans="1:9" x14ac:dyDescent="0.25">
      <c r="C13" s="13">
        <v>223</v>
      </c>
      <c r="D13" s="17">
        <v>4.37</v>
      </c>
      <c r="E13" s="40">
        <v>-0.24</v>
      </c>
      <c r="F13" s="15">
        <f t="shared" si="0"/>
        <v>-0.44387354581380684</v>
      </c>
      <c r="H13" s="16">
        <f t="shared" si="1"/>
        <v>0.995561264541862</v>
      </c>
      <c r="I13" s="1">
        <f t="shared" si="2"/>
        <v>1.0012566951170441</v>
      </c>
    </row>
    <row r="14" spans="1:9" x14ac:dyDescent="0.25">
      <c r="C14" s="13">
        <v>225</v>
      </c>
      <c r="D14" s="17">
        <v>4.49</v>
      </c>
      <c r="E14" s="40">
        <v>0.92</v>
      </c>
      <c r="F14" s="15">
        <f t="shared" si="0"/>
        <v>2.2899331302736883</v>
      </c>
      <c r="H14" s="16">
        <f t="shared" si="1"/>
        <v>1.0228993313027368</v>
      </c>
      <c r="I14" s="1">
        <f t="shared" si="2"/>
        <v>1.0012566951170441</v>
      </c>
    </row>
    <row r="15" spans="1:9" x14ac:dyDescent="0.25">
      <c r="C15" s="13">
        <v>295</v>
      </c>
      <c r="D15" s="17">
        <v>4.42</v>
      </c>
      <c r="E15" s="40">
        <v>0.24</v>
      </c>
      <c r="F15" s="15">
        <f t="shared" si="0"/>
        <v>0.69521256922264441</v>
      </c>
      <c r="H15" s="16">
        <f t="shared" si="1"/>
        <v>1.0069521256922265</v>
      </c>
      <c r="I15" s="1">
        <f t="shared" si="2"/>
        <v>1.0012566951170441</v>
      </c>
    </row>
    <row r="16" spans="1:9" x14ac:dyDescent="0.25">
      <c r="C16" s="13">
        <v>339</v>
      </c>
      <c r="D16" s="17">
        <v>4.37</v>
      </c>
      <c r="E16" s="40">
        <v>-0.24</v>
      </c>
      <c r="F16" s="15">
        <f t="shared" si="0"/>
        <v>-0.44387354581380684</v>
      </c>
      <c r="H16" s="16">
        <f t="shared" si="1"/>
        <v>0.995561264541862</v>
      </c>
      <c r="I16" s="1">
        <f t="shared" si="2"/>
        <v>1.0012566951170441</v>
      </c>
    </row>
    <row r="17" spans="3:9" x14ac:dyDescent="0.25">
      <c r="C17" s="13">
        <v>385</v>
      </c>
      <c r="D17" s="17">
        <v>4.3600000000000003</v>
      </c>
      <c r="E17" s="40">
        <v>-0.34</v>
      </c>
      <c r="F17" s="15">
        <f t="shared" si="0"/>
        <v>-0.67169076882109302</v>
      </c>
      <c r="H17" s="16">
        <f t="shared" si="1"/>
        <v>0.99328309231178902</v>
      </c>
      <c r="I17" s="1">
        <f t="shared" si="2"/>
        <v>1.0012566951170441</v>
      </c>
    </row>
    <row r="18" spans="3:9" x14ac:dyDescent="0.25">
      <c r="C18" s="13">
        <v>428</v>
      </c>
      <c r="D18" s="17">
        <v>4.4000000000000004</v>
      </c>
      <c r="E18" s="40">
        <v>0.05</v>
      </c>
      <c r="F18" s="15">
        <f t="shared" si="0"/>
        <v>0.23957812320807198</v>
      </c>
      <c r="H18" s="16">
        <f t="shared" si="1"/>
        <v>1.0023957812320807</v>
      </c>
      <c r="I18" s="1">
        <f t="shared" si="2"/>
        <v>1.0012566951170441</v>
      </c>
    </row>
    <row r="19" spans="3:9" x14ac:dyDescent="0.25">
      <c r="C19" s="13">
        <v>446</v>
      </c>
      <c r="D19" s="17">
        <v>4.33</v>
      </c>
      <c r="E19" s="40">
        <v>-0.63</v>
      </c>
      <c r="F19" s="15">
        <f t="shared" si="0"/>
        <v>-1.3551424378429719</v>
      </c>
      <c r="H19" s="16">
        <f t="shared" si="1"/>
        <v>0.98644857562157029</v>
      </c>
      <c r="I19" s="1">
        <f t="shared" si="2"/>
        <v>1.0012566951170441</v>
      </c>
    </row>
    <row r="20" spans="3:9" x14ac:dyDescent="0.25">
      <c r="C20" s="13">
        <v>509</v>
      </c>
      <c r="D20" s="17">
        <v>4.43</v>
      </c>
      <c r="E20" s="40">
        <v>0.34</v>
      </c>
      <c r="F20" s="15">
        <f t="shared" si="0"/>
        <v>0.92302979222993065</v>
      </c>
      <c r="H20" s="16">
        <f t="shared" si="1"/>
        <v>1.0092302979222993</v>
      </c>
      <c r="I20" s="1">
        <f t="shared" si="2"/>
        <v>1.0012566951170441</v>
      </c>
    </row>
    <row r="21" spans="3:9" x14ac:dyDescent="0.25">
      <c r="C21" s="13">
        <v>512</v>
      </c>
      <c r="D21" s="17">
        <v>4.3899999999999997</v>
      </c>
      <c r="E21" s="40">
        <v>-0.05</v>
      </c>
      <c r="F21" s="15">
        <f t="shared" si="0"/>
        <v>1.1760900200765556E-2</v>
      </c>
      <c r="H21" s="16">
        <f t="shared" si="1"/>
        <v>1.0001176090020076</v>
      </c>
      <c r="I21" s="1">
        <f t="shared" si="2"/>
        <v>1.0012566951170441</v>
      </c>
    </row>
    <row r="22" spans="3:9" x14ac:dyDescent="0.25">
      <c r="C22" s="13">
        <v>579</v>
      </c>
      <c r="D22" s="17">
        <v>4.4000000000000004</v>
      </c>
      <c r="E22" s="40">
        <v>0.05</v>
      </c>
      <c r="F22" s="15">
        <f t="shared" si="0"/>
        <v>0.23957812320807198</v>
      </c>
      <c r="H22" s="16">
        <f t="shared" si="1"/>
        <v>1.0023957812320807</v>
      </c>
      <c r="I22" s="1">
        <f t="shared" si="2"/>
        <v>1.0012566951170441</v>
      </c>
    </row>
    <row r="23" spans="3:9" x14ac:dyDescent="0.25">
      <c r="C23" s="13">
        <v>591</v>
      </c>
      <c r="D23" s="17">
        <v>4.72</v>
      </c>
      <c r="E23" s="42">
        <v>3.14</v>
      </c>
      <c r="F23" s="15">
        <f t="shared" si="0"/>
        <v>7.5297292594413712</v>
      </c>
      <c r="H23" s="16">
        <f t="shared" si="1"/>
        <v>1.0752972925944138</v>
      </c>
      <c r="I23" s="1">
        <f t="shared" si="2"/>
        <v>1.0012566951170441</v>
      </c>
    </row>
    <row r="24" spans="3:9" x14ac:dyDescent="0.25">
      <c r="C24" s="13">
        <v>644</v>
      </c>
      <c r="D24" s="17">
        <v>4.74</v>
      </c>
      <c r="E24" s="42">
        <v>3.33</v>
      </c>
      <c r="F24" s="15">
        <f t="shared" si="0"/>
        <v>7.9853637054559643</v>
      </c>
      <c r="H24" s="16">
        <f t="shared" si="1"/>
        <v>1.0798536370545597</v>
      </c>
      <c r="I24" s="1">
        <f t="shared" si="2"/>
        <v>1.0012566951170441</v>
      </c>
    </row>
    <row r="25" spans="3:9" x14ac:dyDescent="0.25">
      <c r="C25" s="15">
        <v>689</v>
      </c>
      <c r="D25" s="17">
        <v>4.3600000000000003</v>
      </c>
      <c r="E25" s="40">
        <v>-0.34</v>
      </c>
      <c r="F25" s="15">
        <f t="shared" si="0"/>
        <v>-0.67169076882109302</v>
      </c>
      <c r="H25" s="16">
        <f t="shared" si="1"/>
        <v>0.99328309231178902</v>
      </c>
      <c r="I25" s="1">
        <f t="shared" si="2"/>
        <v>1.0012566951170441</v>
      </c>
    </row>
    <row r="26" spans="3:9" x14ac:dyDescent="0.25">
      <c r="C26" s="15">
        <v>717</v>
      </c>
      <c r="D26" s="1">
        <v>4.24</v>
      </c>
      <c r="E26" s="40">
        <v>-1.5</v>
      </c>
      <c r="F26" s="15">
        <f t="shared" si="0"/>
        <v>-3.4054974449085882</v>
      </c>
      <c r="H26" s="16">
        <f t="shared" si="1"/>
        <v>0.9659450255509141</v>
      </c>
      <c r="I26" s="1">
        <f t="shared" si="2"/>
        <v>1.0012566951170441</v>
      </c>
    </row>
    <row r="27" spans="3:9" x14ac:dyDescent="0.25">
      <c r="C27" s="15">
        <v>744</v>
      </c>
      <c r="D27" s="1">
        <v>4.3499999999999996</v>
      </c>
      <c r="E27" s="40">
        <v>-0.43</v>
      </c>
      <c r="F27" s="15">
        <f t="shared" si="0"/>
        <v>-0.89950799182839958</v>
      </c>
      <c r="H27" s="16">
        <f t="shared" si="1"/>
        <v>0.99100492008171603</v>
      </c>
      <c r="I27" s="1">
        <f t="shared" si="2"/>
        <v>1.0012566951170441</v>
      </c>
    </row>
    <row r="28" spans="3:9" x14ac:dyDescent="0.25">
      <c r="C28" s="15">
        <v>904</v>
      </c>
      <c r="D28" s="1">
        <v>4.5599999999999996</v>
      </c>
      <c r="E28" s="40">
        <v>1.59</v>
      </c>
      <c r="F28" s="15">
        <f t="shared" si="0"/>
        <v>3.8846536913247118</v>
      </c>
      <c r="H28" s="16">
        <f t="shared" si="1"/>
        <v>1.0388465369132471</v>
      </c>
      <c r="I28" s="1">
        <f t="shared" si="2"/>
        <v>1.0012566951170441</v>
      </c>
    </row>
    <row r="29" spans="3:9" x14ac:dyDescent="0.25">
      <c r="C29" s="15">
        <v>928</v>
      </c>
      <c r="D29" s="1">
        <v>4.4000000000000004</v>
      </c>
      <c r="E29" s="40">
        <v>0.05</v>
      </c>
      <c r="F29" s="15">
        <f t="shared" si="0"/>
        <v>0.23957812320807198</v>
      </c>
      <c r="H29" s="16">
        <f t="shared" si="1"/>
        <v>1.0023957812320807</v>
      </c>
      <c r="I29" s="1">
        <f t="shared" si="2"/>
        <v>1.0012566951170441</v>
      </c>
    </row>
  </sheetData>
  <sheetProtection algorithmName="SHA-512" hashValue="+ESlI4OXfyjyH1aGy+wUKaaLIUvq5LmMuDSd6nWAuuLrP4CPmiZj3roKHqXlvuf3zTFEc08i4CYXBr7LLLJB6Q==" saltValue="JbzPwT0cRff/IM3F4WhU9g==" spinCount="100000" sheet="1" objects="1" scenarios="1" selectLockedCells="1" selectUnlockedCells="1"/>
  <sortState ref="C11:F24">
    <sortCondition ref="C11"/>
  </sortState>
  <pageMargins left="0.7" right="0.7" top="0.75" bottom="0.75" header="0.3" footer="0.3"/>
  <pageSetup paperSize="9" scale="5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I29"/>
  <sheetViews>
    <sheetView zoomScale="80" zoomScaleNormal="80" workbookViewId="0">
      <selection activeCell="H2" sqref="H2"/>
    </sheetView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1.710937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40</v>
      </c>
      <c r="E1" s="3"/>
      <c r="F1" s="4"/>
    </row>
    <row r="2" spans="1:9" x14ac:dyDescent="0.25">
      <c r="C2" s="5" t="s">
        <v>3</v>
      </c>
      <c r="D2" s="6">
        <v>3.6408331267211782</v>
      </c>
      <c r="E2" s="1" t="s">
        <v>2</v>
      </c>
    </row>
    <row r="3" spans="1:9" x14ac:dyDescent="0.25">
      <c r="C3" s="5" t="s">
        <v>17</v>
      </c>
      <c r="D3" s="6" t="s">
        <v>71</v>
      </c>
      <c r="E3" s="1" t="s">
        <v>2</v>
      </c>
      <c r="F3" s="7"/>
    </row>
    <row r="4" spans="1:9" x14ac:dyDescent="0.25">
      <c r="C4" s="5" t="s">
        <v>18</v>
      </c>
      <c r="D4" s="6" t="s">
        <v>72</v>
      </c>
      <c r="E4" s="1" t="s">
        <v>2</v>
      </c>
      <c r="F4" s="7"/>
    </row>
    <row r="5" spans="1:9" x14ac:dyDescent="0.25">
      <c r="C5" s="5" t="s">
        <v>19</v>
      </c>
      <c r="D5" s="8">
        <f>D4/D3</f>
        <v>2.302724795640327E-2</v>
      </c>
      <c r="E5" s="1" t="s">
        <v>2</v>
      </c>
      <c r="F5" s="7"/>
    </row>
    <row r="6" spans="1:9" x14ac:dyDescent="0.25">
      <c r="C6" s="5" t="s">
        <v>6</v>
      </c>
      <c r="D6" s="9">
        <v>19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28</v>
      </c>
      <c r="I10" s="12" t="s">
        <v>29</v>
      </c>
    </row>
    <row r="11" spans="1:9" x14ac:dyDescent="0.25">
      <c r="C11" s="13">
        <v>139</v>
      </c>
      <c r="D11" s="14">
        <v>3.6</v>
      </c>
      <c r="E11" s="40">
        <v>-0.83</v>
      </c>
      <c r="F11" s="15">
        <f t="shared" ref="F11:F29" si="0">((D11-D$2)/D$2)*100</f>
        <v>-1.121532498193653</v>
      </c>
      <c r="H11" s="16">
        <f t="shared" ref="H11:H29" si="1">(100+F11)/100</f>
        <v>0.98878467501806344</v>
      </c>
      <c r="I11" s="1">
        <f t="shared" ref="I11:I29" si="2">1+($D$3-$D$2)/$D$2</f>
        <v>1.0080110436989702</v>
      </c>
    </row>
    <row r="12" spans="1:9" x14ac:dyDescent="0.25">
      <c r="C12" s="13">
        <v>193</v>
      </c>
      <c r="D12" s="14">
        <v>3.52</v>
      </c>
      <c r="E12" s="40">
        <v>-1.77</v>
      </c>
      <c r="F12" s="15">
        <f t="shared" si="0"/>
        <v>-3.3188317760115735</v>
      </c>
      <c r="H12" s="16">
        <f t="shared" si="1"/>
        <v>0.96681168223988423</v>
      </c>
      <c r="I12" s="1">
        <f t="shared" si="2"/>
        <v>1.0080110436989702</v>
      </c>
    </row>
    <row r="13" spans="1:9" x14ac:dyDescent="0.25">
      <c r="C13" s="13">
        <v>223</v>
      </c>
      <c r="D13" s="14">
        <v>3.67</v>
      </c>
      <c r="E13" s="40">
        <v>0</v>
      </c>
      <c r="F13" s="15">
        <f t="shared" si="0"/>
        <v>0.80110436989702161</v>
      </c>
      <c r="H13" s="16">
        <f t="shared" si="1"/>
        <v>1.0080110436989702</v>
      </c>
      <c r="I13" s="1">
        <f t="shared" si="2"/>
        <v>1.0080110436989702</v>
      </c>
    </row>
    <row r="14" spans="1:9" x14ac:dyDescent="0.25">
      <c r="C14" s="13">
        <v>225</v>
      </c>
      <c r="D14" s="14">
        <v>3.76</v>
      </c>
      <c r="E14" s="40">
        <v>1.06</v>
      </c>
      <c r="F14" s="15">
        <f t="shared" si="0"/>
        <v>3.2730660574421764</v>
      </c>
      <c r="H14" s="16">
        <f t="shared" si="1"/>
        <v>1.0327306605744218</v>
      </c>
      <c r="I14" s="1">
        <f t="shared" si="2"/>
        <v>1.0080110436989702</v>
      </c>
    </row>
    <row r="15" spans="1:9" x14ac:dyDescent="0.25">
      <c r="C15" s="13">
        <v>295</v>
      </c>
      <c r="D15" s="14">
        <v>3.7</v>
      </c>
      <c r="E15" s="40">
        <v>0.35</v>
      </c>
      <c r="F15" s="15">
        <f t="shared" si="0"/>
        <v>1.625091599078748</v>
      </c>
      <c r="H15" s="16">
        <f t="shared" si="1"/>
        <v>1.0162509159907875</v>
      </c>
      <c r="I15" s="1">
        <f t="shared" si="2"/>
        <v>1.0080110436989702</v>
      </c>
    </row>
    <row r="16" spans="1:9" x14ac:dyDescent="0.25">
      <c r="C16" s="13">
        <v>339</v>
      </c>
      <c r="D16" s="14">
        <v>3.64</v>
      </c>
      <c r="E16" s="40">
        <v>-0.35</v>
      </c>
      <c r="F16" s="15">
        <f t="shared" si="0"/>
        <v>-2.2882859284692546E-2</v>
      </c>
      <c r="H16" s="16">
        <f t="shared" si="1"/>
        <v>0.9997711714071531</v>
      </c>
      <c r="I16" s="1">
        <f t="shared" si="2"/>
        <v>1.0080110436989702</v>
      </c>
    </row>
    <row r="17" spans="3:9" x14ac:dyDescent="0.25">
      <c r="C17" s="13">
        <v>385</v>
      </c>
      <c r="D17" s="14">
        <v>3.59</v>
      </c>
      <c r="E17" s="40">
        <v>-0.95</v>
      </c>
      <c r="F17" s="15">
        <f t="shared" si="0"/>
        <v>-1.3961949079208991</v>
      </c>
      <c r="H17" s="16">
        <f t="shared" si="1"/>
        <v>0.986038050920791</v>
      </c>
      <c r="I17" s="1">
        <f t="shared" si="2"/>
        <v>1.0080110436989702</v>
      </c>
    </row>
    <row r="18" spans="3:9" x14ac:dyDescent="0.25">
      <c r="C18" s="13">
        <v>428</v>
      </c>
      <c r="D18" s="14">
        <v>3.66</v>
      </c>
      <c r="E18" s="40">
        <v>-0.12</v>
      </c>
      <c r="F18" s="15">
        <f t="shared" si="0"/>
        <v>0.52644196016978761</v>
      </c>
      <c r="H18" s="16">
        <f t="shared" si="1"/>
        <v>1.005264419601698</v>
      </c>
      <c r="I18" s="1">
        <f t="shared" si="2"/>
        <v>1.0080110436989702</v>
      </c>
    </row>
    <row r="19" spans="3:9" x14ac:dyDescent="0.25">
      <c r="C19" s="13">
        <v>446</v>
      </c>
      <c r="D19" s="14">
        <v>3.62</v>
      </c>
      <c r="E19" s="40">
        <v>-0.59</v>
      </c>
      <c r="F19" s="15">
        <f t="shared" si="0"/>
        <v>-0.57220767873917266</v>
      </c>
      <c r="H19" s="16">
        <f t="shared" si="1"/>
        <v>0.99427792321260822</v>
      </c>
      <c r="I19" s="1">
        <f t="shared" si="2"/>
        <v>1.0080110436989702</v>
      </c>
    </row>
    <row r="20" spans="3:9" x14ac:dyDescent="0.25">
      <c r="C20" s="13">
        <v>509</v>
      </c>
      <c r="D20" s="14">
        <v>3.71</v>
      </c>
      <c r="E20" s="40">
        <v>0.47</v>
      </c>
      <c r="F20" s="15">
        <f t="shared" si="0"/>
        <v>1.8997540088059821</v>
      </c>
      <c r="H20" s="16">
        <f t="shared" si="1"/>
        <v>1.0189975400880598</v>
      </c>
      <c r="I20" s="1">
        <f t="shared" si="2"/>
        <v>1.0080110436989702</v>
      </c>
    </row>
    <row r="21" spans="3:9" x14ac:dyDescent="0.25">
      <c r="C21" s="13">
        <v>512</v>
      </c>
      <c r="D21" s="14">
        <v>3.65</v>
      </c>
      <c r="E21" s="40">
        <v>-0.24</v>
      </c>
      <c r="F21" s="15">
        <f t="shared" si="0"/>
        <v>0.25177955044254141</v>
      </c>
      <c r="H21" s="16">
        <f t="shared" si="1"/>
        <v>1.0025177955044253</v>
      </c>
      <c r="I21" s="1">
        <f t="shared" si="2"/>
        <v>1.0080110436989702</v>
      </c>
    </row>
    <row r="22" spans="3:9" x14ac:dyDescent="0.25">
      <c r="C22" s="13">
        <v>579</v>
      </c>
      <c r="D22" s="14">
        <v>3.64</v>
      </c>
      <c r="E22" s="40">
        <v>-0.35</v>
      </c>
      <c r="F22" s="15">
        <f t="shared" si="0"/>
        <v>-2.2882859284692546E-2</v>
      </c>
      <c r="H22" s="16">
        <f t="shared" si="1"/>
        <v>0.9997711714071531</v>
      </c>
      <c r="I22" s="1">
        <f t="shared" si="2"/>
        <v>1.0080110436989702</v>
      </c>
    </row>
    <row r="23" spans="3:9" x14ac:dyDescent="0.25">
      <c r="C23" s="13">
        <v>591</v>
      </c>
      <c r="D23" s="14">
        <v>3.9</v>
      </c>
      <c r="E23" s="41">
        <v>2.72</v>
      </c>
      <c r="F23" s="15">
        <f t="shared" si="0"/>
        <v>7.1183397936235373</v>
      </c>
      <c r="H23" s="16">
        <f t="shared" si="1"/>
        <v>1.0711833979362353</v>
      </c>
      <c r="I23" s="1">
        <f t="shared" si="2"/>
        <v>1.0080110436989702</v>
      </c>
    </row>
    <row r="24" spans="3:9" x14ac:dyDescent="0.25">
      <c r="C24" s="13">
        <v>644</v>
      </c>
      <c r="D24" s="14">
        <v>3.95</v>
      </c>
      <c r="E24" s="42">
        <v>3.31</v>
      </c>
      <c r="F24" s="15">
        <f t="shared" si="0"/>
        <v>8.4916518422597438</v>
      </c>
      <c r="H24" s="16">
        <f t="shared" si="1"/>
        <v>1.0849165184225975</v>
      </c>
      <c r="I24" s="1">
        <f t="shared" si="2"/>
        <v>1.0080110436989702</v>
      </c>
    </row>
    <row r="25" spans="3:9" x14ac:dyDescent="0.25">
      <c r="C25" s="15">
        <v>689</v>
      </c>
      <c r="D25" s="14">
        <v>3.65</v>
      </c>
      <c r="E25" s="40">
        <v>-0.24</v>
      </c>
      <c r="F25" s="15">
        <f t="shared" si="0"/>
        <v>0.25177955044254141</v>
      </c>
      <c r="H25" s="16">
        <f t="shared" si="1"/>
        <v>1.0025177955044253</v>
      </c>
      <c r="I25" s="1">
        <f t="shared" si="2"/>
        <v>1.0080110436989702</v>
      </c>
    </row>
    <row r="26" spans="3:9" x14ac:dyDescent="0.25">
      <c r="C26" s="15">
        <v>717</v>
      </c>
      <c r="D26" s="1">
        <v>3.58</v>
      </c>
      <c r="E26" s="40">
        <v>-1.06</v>
      </c>
      <c r="F26" s="15">
        <f t="shared" si="0"/>
        <v>-1.6708573176481329</v>
      </c>
      <c r="H26" s="16">
        <f t="shared" si="1"/>
        <v>0.98329142682351867</v>
      </c>
      <c r="I26" s="1">
        <f t="shared" si="2"/>
        <v>1.0080110436989702</v>
      </c>
    </row>
    <row r="27" spans="3:9" x14ac:dyDescent="0.25">
      <c r="C27" s="15">
        <v>744</v>
      </c>
      <c r="D27" s="1">
        <v>3.65</v>
      </c>
      <c r="E27" s="40">
        <v>-0.24</v>
      </c>
      <c r="F27" s="15">
        <f t="shared" si="0"/>
        <v>0.25177955044254141</v>
      </c>
      <c r="H27" s="16">
        <f t="shared" si="1"/>
        <v>1.0025177955044253</v>
      </c>
      <c r="I27" s="1">
        <f t="shared" si="2"/>
        <v>1.0080110436989702</v>
      </c>
    </row>
    <row r="28" spans="3:9" x14ac:dyDescent="0.25">
      <c r="C28" s="15">
        <v>904</v>
      </c>
      <c r="D28" s="1">
        <v>3.83</v>
      </c>
      <c r="E28" s="40">
        <v>1.89</v>
      </c>
      <c r="F28" s="15">
        <f t="shared" si="0"/>
        <v>5.1957029255328626</v>
      </c>
      <c r="H28" s="16">
        <f t="shared" si="1"/>
        <v>1.0519570292553286</v>
      </c>
      <c r="I28" s="1">
        <f t="shared" si="2"/>
        <v>1.0080110436989702</v>
      </c>
    </row>
    <row r="29" spans="3:9" x14ac:dyDescent="0.25">
      <c r="C29" s="15">
        <v>928</v>
      </c>
      <c r="D29" s="1">
        <v>3.68</v>
      </c>
      <c r="E29" s="40">
        <v>0.12</v>
      </c>
      <c r="F29" s="15">
        <f t="shared" si="0"/>
        <v>1.0757667796242678</v>
      </c>
      <c r="H29" s="16">
        <f t="shared" si="1"/>
        <v>1.0107576677962427</v>
      </c>
      <c r="I29" s="1">
        <f t="shared" si="2"/>
        <v>1.0080110436989702</v>
      </c>
    </row>
  </sheetData>
  <sheetProtection algorithmName="SHA-512" hashValue="g1RJKBZwq+CBGhMQZYWn7iDtaDhUhLrldgjXm1J5vIqBL6b8HJXe+c/h6bQia+qxLKRUalWa2IOvOn7bMaV+Uw==" saltValue="b9ZgD1dfs20xBokbklOPwQ==" spinCount="100000" sheet="1" objects="1" scenarios="1" selectLockedCells="1" selectUnlockedCells="1"/>
  <sortState ref="C11:F24">
    <sortCondition ref="C11"/>
  </sortState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9"/>
  <sheetViews>
    <sheetView zoomScale="80" zoomScaleNormal="80" workbookViewId="0">
      <selection activeCell="D26" sqref="D26:D29"/>
    </sheetView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32</v>
      </c>
      <c r="E1" s="3"/>
      <c r="F1" s="4"/>
    </row>
    <row r="2" spans="1:9" ht="18" x14ac:dyDescent="0.25">
      <c r="C2" s="5" t="s">
        <v>3</v>
      </c>
      <c r="D2" s="5">
        <v>104.14597154650647</v>
      </c>
      <c r="E2" s="1" t="s">
        <v>4</v>
      </c>
    </row>
    <row r="3" spans="1:9" ht="18" x14ac:dyDescent="0.25">
      <c r="C3" s="5" t="s">
        <v>17</v>
      </c>
      <c r="D3" s="5" t="s">
        <v>45</v>
      </c>
      <c r="E3" s="1" t="s">
        <v>4</v>
      </c>
      <c r="F3" s="7"/>
    </row>
    <row r="4" spans="1:9" ht="18" x14ac:dyDescent="0.25">
      <c r="C4" s="5" t="s">
        <v>18</v>
      </c>
      <c r="D4" s="5" t="s">
        <v>46</v>
      </c>
      <c r="E4" s="1" t="s">
        <v>4</v>
      </c>
      <c r="F4" s="7"/>
    </row>
    <row r="5" spans="1:9" x14ac:dyDescent="0.25">
      <c r="C5" s="5" t="s">
        <v>19</v>
      </c>
      <c r="D5" s="23">
        <f>(D4/D3)*100</f>
        <v>1.2026515151515154</v>
      </c>
      <c r="E5" s="1" t="s">
        <v>2</v>
      </c>
      <c r="F5" s="7"/>
    </row>
    <row r="6" spans="1:9" x14ac:dyDescent="0.25">
      <c r="C6" s="5" t="s">
        <v>6</v>
      </c>
      <c r="D6" s="9">
        <v>19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28</v>
      </c>
      <c r="I10" s="12" t="s">
        <v>29</v>
      </c>
    </row>
    <row r="11" spans="1:9" x14ac:dyDescent="0.25">
      <c r="B11" s="36"/>
      <c r="C11" s="37">
        <v>139</v>
      </c>
      <c r="D11" s="14">
        <v>106</v>
      </c>
      <c r="E11" s="40">
        <v>0.31</v>
      </c>
      <c r="F11" s="15">
        <f t="shared" ref="F11:F29" si="0">((D11-D$2)/D$2)*100</f>
        <v>1.7802209974733481</v>
      </c>
      <c r="H11" s="16">
        <f t="shared" ref="H11:H29" si="1">(100+F11)/100</f>
        <v>1.0178022099747335</v>
      </c>
      <c r="I11" s="1">
        <f t="shared" ref="I11:I29" si="2">1+($D$3-$D$2)/$D$2</f>
        <v>1.013961446918225</v>
      </c>
    </row>
    <row r="12" spans="1:9" x14ac:dyDescent="0.25">
      <c r="B12" s="36"/>
      <c r="C12" s="37">
        <v>193</v>
      </c>
      <c r="D12" s="14">
        <v>113</v>
      </c>
      <c r="E12" s="42">
        <v>5.83</v>
      </c>
      <c r="F12" s="15">
        <f t="shared" si="0"/>
        <v>8.5015563463630972</v>
      </c>
      <c r="H12" s="16">
        <f t="shared" si="1"/>
        <v>1.0850155634636309</v>
      </c>
      <c r="I12" s="1">
        <f t="shared" si="2"/>
        <v>1.013961446918225</v>
      </c>
    </row>
    <row r="13" spans="1:9" x14ac:dyDescent="0.25">
      <c r="B13" s="36"/>
      <c r="C13" s="37">
        <v>223</v>
      </c>
      <c r="D13" s="14">
        <v>107</v>
      </c>
      <c r="E13" s="40">
        <v>1.1000000000000001</v>
      </c>
      <c r="F13" s="15">
        <f t="shared" si="0"/>
        <v>2.7404117616004551</v>
      </c>
      <c r="H13" s="16">
        <f t="shared" si="1"/>
        <v>1.0274041176160045</v>
      </c>
      <c r="I13" s="1">
        <f t="shared" si="2"/>
        <v>1.013961446918225</v>
      </c>
    </row>
    <row r="14" spans="1:9" x14ac:dyDescent="0.25">
      <c r="B14" s="36"/>
      <c r="C14" s="37">
        <v>225</v>
      </c>
      <c r="D14" s="14">
        <v>106</v>
      </c>
      <c r="E14" s="40">
        <v>0.31</v>
      </c>
      <c r="F14" s="15">
        <f t="shared" si="0"/>
        <v>1.7802209974733481</v>
      </c>
      <c r="H14" s="16">
        <f t="shared" si="1"/>
        <v>1.0178022099747335</v>
      </c>
      <c r="I14" s="1">
        <f t="shared" si="2"/>
        <v>1.013961446918225</v>
      </c>
    </row>
    <row r="15" spans="1:9" x14ac:dyDescent="0.25">
      <c r="B15" s="15"/>
      <c r="C15" s="37">
        <v>295</v>
      </c>
      <c r="D15" s="14">
        <v>103</v>
      </c>
      <c r="E15" s="41">
        <v>-2.0499999999999998</v>
      </c>
      <c r="F15" s="15">
        <f t="shared" si="0"/>
        <v>-1.1003512949079732</v>
      </c>
      <c r="H15" s="16">
        <f t="shared" si="1"/>
        <v>0.98899648705092036</v>
      </c>
      <c r="I15" s="1">
        <f t="shared" si="2"/>
        <v>1.013961446918225</v>
      </c>
    </row>
    <row r="16" spans="1:9" x14ac:dyDescent="0.25">
      <c r="C16" s="37">
        <v>339</v>
      </c>
      <c r="D16" s="14">
        <v>106</v>
      </c>
      <c r="E16" s="40">
        <v>0.31</v>
      </c>
      <c r="F16" s="15">
        <f t="shared" si="0"/>
        <v>1.7802209974733481</v>
      </c>
      <c r="H16" s="16">
        <f t="shared" si="1"/>
        <v>1.0178022099747335</v>
      </c>
      <c r="I16" s="1">
        <f t="shared" si="2"/>
        <v>1.013961446918225</v>
      </c>
    </row>
    <row r="17" spans="3:9" x14ac:dyDescent="0.25">
      <c r="C17" s="37">
        <v>385</v>
      </c>
      <c r="D17" s="14">
        <v>105</v>
      </c>
      <c r="E17" s="40">
        <v>-0.47</v>
      </c>
      <c r="F17" s="15">
        <f t="shared" si="0"/>
        <v>0.82003023334624103</v>
      </c>
      <c r="H17" s="16">
        <f t="shared" si="1"/>
        <v>1.0082003023334625</v>
      </c>
      <c r="I17" s="1">
        <f t="shared" si="2"/>
        <v>1.013961446918225</v>
      </c>
    </row>
    <row r="18" spans="3:9" x14ac:dyDescent="0.25">
      <c r="C18" s="37">
        <v>428</v>
      </c>
      <c r="D18" s="14">
        <v>105</v>
      </c>
      <c r="E18" s="40">
        <v>-0.47</v>
      </c>
      <c r="F18" s="15">
        <f t="shared" si="0"/>
        <v>0.82003023334624103</v>
      </c>
      <c r="H18" s="16">
        <f t="shared" si="1"/>
        <v>1.0082003023334625</v>
      </c>
      <c r="I18" s="1">
        <f t="shared" si="2"/>
        <v>1.013961446918225</v>
      </c>
    </row>
    <row r="19" spans="3:9" x14ac:dyDescent="0.25">
      <c r="C19" s="37">
        <v>446</v>
      </c>
      <c r="D19" s="14">
        <v>105</v>
      </c>
      <c r="E19" s="40">
        <v>-0.47</v>
      </c>
      <c r="F19" s="15">
        <f t="shared" si="0"/>
        <v>0.82003023334624103</v>
      </c>
      <c r="H19" s="16">
        <f t="shared" si="1"/>
        <v>1.0082003023334625</v>
      </c>
      <c r="I19" s="1">
        <f t="shared" si="2"/>
        <v>1.013961446918225</v>
      </c>
    </row>
    <row r="20" spans="3:9" x14ac:dyDescent="0.25">
      <c r="C20" s="38">
        <v>509</v>
      </c>
      <c r="D20" s="14">
        <v>106</v>
      </c>
      <c r="E20" s="40">
        <v>0.31</v>
      </c>
      <c r="F20" s="15">
        <f t="shared" si="0"/>
        <v>1.7802209974733481</v>
      </c>
      <c r="H20" s="16">
        <f t="shared" si="1"/>
        <v>1.0178022099747335</v>
      </c>
      <c r="I20" s="1">
        <f t="shared" si="2"/>
        <v>1.013961446918225</v>
      </c>
    </row>
    <row r="21" spans="3:9" x14ac:dyDescent="0.25">
      <c r="C21" s="37">
        <v>512</v>
      </c>
      <c r="D21" s="14">
        <v>105</v>
      </c>
      <c r="E21" s="40">
        <v>-0.47</v>
      </c>
      <c r="F21" s="15">
        <f t="shared" si="0"/>
        <v>0.82003023334624103</v>
      </c>
      <c r="H21" s="16">
        <f t="shared" si="1"/>
        <v>1.0082003023334625</v>
      </c>
      <c r="I21" s="1">
        <f t="shared" si="2"/>
        <v>1.013961446918225</v>
      </c>
    </row>
    <row r="22" spans="3:9" x14ac:dyDescent="0.25">
      <c r="C22" s="37">
        <v>579</v>
      </c>
      <c r="D22" s="14">
        <v>107</v>
      </c>
      <c r="E22" s="40">
        <v>1.1000000000000001</v>
      </c>
      <c r="F22" s="15">
        <f t="shared" si="0"/>
        <v>2.7404117616004551</v>
      </c>
      <c r="H22" s="16">
        <f t="shared" si="1"/>
        <v>1.0274041176160045</v>
      </c>
      <c r="I22" s="1">
        <f t="shared" si="2"/>
        <v>1.013961446918225</v>
      </c>
    </row>
    <row r="23" spans="3:9" x14ac:dyDescent="0.25">
      <c r="C23" s="37">
        <v>591</v>
      </c>
      <c r="D23" s="14">
        <v>105</v>
      </c>
      <c r="E23" s="40">
        <v>-0.47</v>
      </c>
      <c r="F23" s="15">
        <f t="shared" si="0"/>
        <v>0.82003023334624103</v>
      </c>
      <c r="H23" s="16">
        <f t="shared" si="1"/>
        <v>1.0082003023334625</v>
      </c>
      <c r="I23" s="1">
        <f t="shared" si="2"/>
        <v>1.013961446918225</v>
      </c>
    </row>
    <row r="24" spans="3:9" x14ac:dyDescent="0.25">
      <c r="C24" s="37">
        <v>644</v>
      </c>
      <c r="D24" s="14">
        <v>107</v>
      </c>
      <c r="E24" s="40">
        <v>1.1000000000000001</v>
      </c>
      <c r="F24" s="15">
        <f t="shared" si="0"/>
        <v>2.7404117616004551</v>
      </c>
      <c r="H24" s="16">
        <f t="shared" si="1"/>
        <v>1.0274041176160045</v>
      </c>
      <c r="I24" s="1">
        <f t="shared" si="2"/>
        <v>1.013961446918225</v>
      </c>
    </row>
    <row r="25" spans="3:9" x14ac:dyDescent="0.25">
      <c r="C25" s="37">
        <v>689</v>
      </c>
      <c r="D25" s="14">
        <v>106</v>
      </c>
      <c r="E25" s="40">
        <v>0.31</v>
      </c>
      <c r="F25" s="15">
        <f t="shared" si="0"/>
        <v>1.7802209974733481</v>
      </c>
      <c r="H25" s="16">
        <f t="shared" si="1"/>
        <v>1.0178022099747335</v>
      </c>
      <c r="I25" s="1">
        <f t="shared" si="2"/>
        <v>1.013961446918225</v>
      </c>
    </row>
    <row r="26" spans="3:9" x14ac:dyDescent="0.25">
      <c r="C26" s="15">
        <v>717</v>
      </c>
      <c r="D26" s="15">
        <v>104</v>
      </c>
      <c r="E26" s="40">
        <v>-1.26</v>
      </c>
      <c r="F26" s="15">
        <f t="shared" si="0"/>
        <v>-0.1401605307808661</v>
      </c>
      <c r="H26" s="16">
        <f t="shared" si="1"/>
        <v>0.99859839469219136</v>
      </c>
      <c r="I26" s="1">
        <f t="shared" si="2"/>
        <v>1.013961446918225</v>
      </c>
    </row>
    <row r="27" spans="3:9" x14ac:dyDescent="0.25">
      <c r="C27" s="15">
        <v>744</v>
      </c>
      <c r="D27" s="15">
        <v>105</v>
      </c>
      <c r="E27" s="40">
        <v>-0.47</v>
      </c>
      <c r="F27" s="15">
        <f t="shared" si="0"/>
        <v>0.82003023334624103</v>
      </c>
      <c r="H27" s="16">
        <f t="shared" si="1"/>
        <v>1.0082003023334625</v>
      </c>
      <c r="I27" s="1">
        <f t="shared" si="2"/>
        <v>1.013961446918225</v>
      </c>
    </row>
    <row r="28" spans="3:9" x14ac:dyDescent="0.25">
      <c r="C28" s="15">
        <v>904</v>
      </c>
      <c r="D28" s="15">
        <v>106</v>
      </c>
      <c r="E28" s="40">
        <v>0.31</v>
      </c>
      <c r="F28" s="15">
        <f t="shared" si="0"/>
        <v>1.7802209974733481</v>
      </c>
      <c r="H28" s="16">
        <f t="shared" si="1"/>
        <v>1.0178022099747335</v>
      </c>
      <c r="I28" s="1">
        <f t="shared" si="2"/>
        <v>1.013961446918225</v>
      </c>
    </row>
    <row r="29" spans="3:9" x14ac:dyDescent="0.25">
      <c r="C29" s="15">
        <v>928</v>
      </c>
      <c r="D29" s="15">
        <v>101</v>
      </c>
      <c r="E29" s="42">
        <v>-3.62</v>
      </c>
      <c r="F29" s="15">
        <f t="shared" si="0"/>
        <v>-3.0207328231621875</v>
      </c>
      <c r="H29" s="16">
        <f t="shared" si="1"/>
        <v>0.96979267176837813</v>
      </c>
      <c r="I29" s="1">
        <f t="shared" si="2"/>
        <v>1.013961446918225</v>
      </c>
    </row>
    <row r="39" spans="8:8" x14ac:dyDescent="0.25">
      <c r="H39" s="1" t="s">
        <v>1</v>
      </c>
    </row>
  </sheetData>
  <sheetProtection algorithmName="SHA-512" hashValue="cOFxHvWQxDP0tRdzafJhi9vOVdHTzai6BCEV+1Vi4hVLS3aRjLOsC3TNr/0WG5/C+/pTPxN09ZjnRXFuOoh6HQ==" saltValue="rnDJwcWDH98qNSPsRr5Wlg==" spinCount="100000" sheet="1" objects="1" scenarios="1" selectLockedCells="1" selectUnlockedCell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28"/>
  <sheetViews>
    <sheetView zoomScale="80" zoomScaleNormal="80" workbookViewId="0">
      <selection activeCell="I26" sqref="I26:J26"/>
    </sheetView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1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23</v>
      </c>
      <c r="E1" s="3"/>
      <c r="F1" s="4"/>
    </row>
    <row r="2" spans="1:9" ht="18" x14ac:dyDescent="0.25">
      <c r="C2" s="5" t="s">
        <v>3</v>
      </c>
      <c r="D2" s="6">
        <v>103.72856272135458</v>
      </c>
      <c r="E2" s="1" t="s">
        <v>4</v>
      </c>
    </row>
    <row r="3" spans="1:9" ht="18" x14ac:dyDescent="0.25">
      <c r="C3" s="5" t="s">
        <v>17</v>
      </c>
      <c r="D3" s="6" t="s">
        <v>47</v>
      </c>
      <c r="E3" s="1" t="s">
        <v>4</v>
      </c>
      <c r="F3" s="7"/>
    </row>
    <row r="4" spans="1:9" ht="18" x14ac:dyDescent="0.25">
      <c r="C4" s="5" t="s">
        <v>18</v>
      </c>
      <c r="D4" s="6" t="s">
        <v>48</v>
      </c>
      <c r="E4" s="1" t="s">
        <v>4</v>
      </c>
      <c r="F4" s="7"/>
    </row>
    <row r="5" spans="1:9" x14ac:dyDescent="0.25">
      <c r="C5" s="5" t="s">
        <v>19</v>
      </c>
      <c r="D5" s="23">
        <f>(D4/D3)*100</f>
        <v>6.2287128712871294</v>
      </c>
      <c r="E5" s="1" t="s">
        <v>2</v>
      </c>
      <c r="F5" s="7"/>
    </row>
    <row r="6" spans="1:9" x14ac:dyDescent="0.25">
      <c r="C6" s="5" t="s">
        <v>6</v>
      </c>
      <c r="D6" s="9">
        <v>18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28</v>
      </c>
      <c r="I10" s="12" t="s">
        <v>29</v>
      </c>
    </row>
    <row r="11" spans="1:9" x14ac:dyDescent="0.25">
      <c r="A11" s="15"/>
      <c r="B11" s="15"/>
      <c r="C11" s="13">
        <v>139</v>
      </c>
      <c r="D11" s="14">
        <v>96.5</v>
      </c>
      <c r="E11" s="40">
        <v>-0.72</v>
      </c>
      <c r="F11" s="15">
        <f t="shared" ref="F11:F28" si="0">((D11-D$2)/D$2)*100</f>
        <v>-6.9687292792946751</v>
      </c>
      <c r="H11" s="16">
        <f t="shared" ref="H11:H28" si="1">(100+F11)/100</f>
        <v>0.93031270720705317</v>
      </c>
      <c r="I11" s="1">
        <f t="shared" ref="I11:I28" si="2">1+($D$3-$D$2)/$D$2</f>
        <v>0.97369516505608678</v>
      </c>
    </row>
    <row r="12" spans="1:9" x14ac:dyDescent="0.25">
      <c r="A12" s="15"/>
      <c r="B12" s="15"/>
      <c r="C12" s="13">
        <v>193</v>
      </c>
      <c r="D12" s="14">
        <v>101</v>
      </c>
      <c r="E12" s="40">
        <v>0</v>
      </c>
      <c r="F12" s="15">
        <f t="shared" si="0"/>
        <v>-2.630483494391318</v>
      </c>
      <c r="H12" s="16">
        <f t="shared" si="1"/>
        <v>0.97369516505608689</v>
      </c>
      <c r="I12" s="1">
        <f t="shared" si="2"/>
        <v>0.97369516505608678</v>
      </c>
    </row>
    <row r="13" spans="1:9" x14ac:dyDescent="0.25">
      <c r="A13" s="15"/>
      <c r="B13" s="15"/>
      <c r="C13" s="13">
        <v>223</v>
      </c>
      <c r="D13" s="14">
        <v>110</v>
      </c>
      <c r="E13" s="40">
        <v>1.43</v>
      </c>
      <c r="F13" s="15">
        <f t="shared" si="0"/>
        <v>6.0460080754153962</v>
      </c>
      <c r="H13" s="16">
        <f t="shared" si="1"/>
        <v>1.060460080754154</v>
      </c>
      <c r="I13" s="1">
        <f t="shared" si="2"/>
        <v>0.97369516505608678</v>
      </c>
    </row>
    <row r="14" spans="1:9" x14ac:dyDescent="0.25">
      <c r="A14" s="15"/>
      <c r="B14" s="15"/>
      <c r="C14" s="13">
        <v>225</v>
      </c>
      <c r="D14" s="14">
        <v>97.5</v>
      </c>
      <c r="E14" s="40">
        <v>-0.56000000000000005</v>
      </c>
      <c r="F14" s="15">
        <f t="shared" si="0"/>
        <v>-6.0046746604272627</v>
      </c>
      <c r="H14" s="16">
        <f t="shared" si="1"/>
        <v>0.93995325339572733</v>
      </c>
      <c r="I14" s="1">
        <f t="shared" si="2"/>
        <v>0.97369516505608678</v>
      </c>
    </row>
    <row r="15" spans="1:9" x14ac:dyDescent="0.25">
      <c r="C15" s="13">
        <v>295</v>
      </c>
      <c r="D15" s="14">
        <v>104</v>
      </c>
      <c r="E15" s="40">
        <v>0.48</v>
      </c>
      <c r="F15" s="15">
        <f t="shared" si="0"/>
        <v>0.26168036221092</v>
      </c>
      <c r="H15" s="16">
        <f t="shared" si="1"/>
        <v>1.0026168036221093</v>
      </c>
      <c r="I15" s="1">
        <f t="shared" si="2"/>
        <v>0.97369516505608678</v>
      </c>
    </row>
    <row r="16" spans="1:9" x14ac:dyDescent="0.25">
      <c r="C16" s="13">
        <v>339</v>
      </c>
      <c r="D16" s="14">
        <v>94.7</v>
      </c>
      <c r="E16" s="40">
        <v>-1</v>
      </c>
      <c r="F16" s="15">
        <f t="shared" si="0"/>
        <v>-8.7040275932560149</v>
      </c>
      <c r="H16" s="16">
        <f t="shared" si="1"/>
        <v>0.91295972406743986</v>
      </c>
      <c r="I16" s="1">
        <f t="shared" si="2"/>
        <v>0.97369516505608678</v>
      </c>
    </row>
    <row r="17" spans="3:9" x14ac:dyDescent="0.25">
      <c r="C17" s="13">
        <v>385</v>
      </c>
      <c r="D17" s="14">
        <v>106</v>
      </c>
      <c r="E17" s="40">
        <v>0.79</v>
      </c>
      <c r="F17" s="15">
        <f t="shared" si="0"/>
        <v>2.1897895999457453</v>
      </c>
      <c r="H17" s="16">
        <f t="shared" si="1"/>
        <v>1.0218978959994574</v>
      </c>
      <c r="I17" s="1">
        <f t="shared" si="2"/>
        <v>0.97369516505608678</v>
      </c>
    </row>
    <row r="18" spans="3:9" x14ac:dyDescent="0.25">
      <c r="C18" s="13">
        <v>428</v>
      </c>
      <c r="D18" s="14">
        <v>105</v>
      </c>
      <c r="E18" s="40">
        <v>0.64</v>
      </c>
      <c r="F18" s="15">
        <f t="shared" si="0"/>
        <v>1.2257349810783327</v>
      </c>
      <c r="H18" s="16">
        <f t="shared" si="1"/>
        <v>1.0122573498107834</v>
      </c>
      <c r="I18" s="1">
        <f t="shared" si="2"/>
        <v>0.97369516505608678</v>
      </c>
    </row>
    <row r="19" spans="3:9" x14ac:dyDescent="0.25">
      <c r="C19" s="13">
        <v>446</v>
      </c>
      <c r="D19" s="14">
        <v>103</v>
      </c>
      <c r="E19" s="40">
        <v>0.32</v>
      </c>
      <c r="F19" s="15">
        <f t="shared" si="0"/>
        <v>-0.70237425665649278</v>
      </c>
      <c r="H19" s="16">
        <f t="shared" si="1"/>
        <v>0.99297625743343498</v>
      </c>
      <c r="I19" s="1">
        <f t="shared" si="2"/>
        <v>0.97369516505608678</v>
      </c>
    </row>
    <row r="20" spans="3:9" x14ac:dyDescent="0.25">
      <c r="C20" s="13">
        <v>509</v>
      </c>
      <c r="D20" s="14">
        <v>102</v>
      </c>
      <c r="E20" s="40">
        <v>0.16</v>
      </c>
      <c r="F20" s="15">
        <f t="shared" si="0"/>
        <v>-1.6664288755239054</v>
      </c>
      <c r="H20" s="16">
        <f t="shared" si="1"/>
        <v>0.98333571124476093</v>
      </c>
      <c r="I20" s="1">
        <f t="shared" si="2"/>
        <v>0.97369516505608678</v>
      </c>
    </row>
    <row r="21" spans="3:9" x14ac:dyDescent="0.25">
      <c r="C21" s="13">
        <v>512</v>
      </c>
      <c r="D21" s="14">
        <v>69.599999999999994</v>
      </c>
      <c r="E21" s="42">
        <v>-4.99</v>
      </c>
      <c r="F21" s="15">
        <f t="shared" si="0"/>
        <v>-32.901798526828081</v>
      </c>
      <c r="H21" s="16">
        <f t="shared" si="1"/>
        <v>0.67098201473171915</v>
      </c>
      <c r="I21" s="1">
        <f t="shared" si="2"/>
        <v>0.97369516505608678</v>
      </c>
    </row>
    <row r="22" spans="3:9" x14ac:dyDescent="0.25">
      <c r="C22" s="13">
        <v>579</v>
      </c>
      <c r="D22" s="14">
        <v>104</v>
      </c>
      <c r="E22" s="40">
        <v>0.48</v>
      </c>
      <c r="F22" s="15">
        <f t="shared" si="0"/>
        <v>0.26168036221092</v>
      </c>
      <c r="H22" s="16">
        <f t="shared" si="1"/>
        <v>1.0026168036221093</v>
      </c>
      <c r="I22" s="1">
        <f t="shared" si="2"/>
        <v>0.97369516505608678</v>
      </c>
    </row>
    <row r="23" spans="3:9" x14ac:dyDescent="0.25">
      <c r="C23" s="13">
        <v>591</v>
      </c>
      <c r="D23" s="14">
        <v>111</v>
      </c>
      <c r="E23" s="40">
        <v>1.59</v>
      </c>
      <c r="F23" s="15">
        <f t="shared" si="0"/>
        <v>7.0100626942828095</v>
      </c>
      <c r="H23" s="16">
        <f t="shared" si="1"/>
        <v>1.0701006269428281</v>
      </c>
      <c r="I23" s="1">
        <f t="shared" si="2"/>
        <v>0.97369516505608678</v>
      </c>
    </row>
    <row r="24" spans="3:9" x14ac:dyDescent="0.25">
      <c r="C24" s="13">
        <v>644</v>
      </c>
      <c r="D24" s="14">
        <v>100</v>
      </c>
      <c r="E24" s="40">
        <v>-0.16</v>
      </c>
      <c r="F24" s="15">
        <f t="shared" si="0"/>
        <v>-3.5945381132587308</v>
      </c>
      <c r="H24" s="16">
        <f t="shared" si="1"/>
        <v>0.96405461886741262</v>
      </c>
      <c r="I24" s="1">
        <f t="shared" si="2"/>
        <v>0.97369516505608678</v>
      </c>
    </row>
    <row r="25" spans="3:9" x14ac:dyDescent="0.25">
      <c r="C25" s="15">
        <v>689</v>
      </c>
      <c r="D25" s="14">
        <v>96.9</v>
      </c>
      <c r="E25" s="40">
        <v>-0.65</v>
      </c>
      <c r="F25" s="15">
        <f t="shared" si="0"/>
        <v>-6.5831074317477052</v>
      </c>
      <c r="H25" s="16">
        <f t="shared" si="1"/>
        <v>0.93416892568252297</v>
      </c>
      <c r="I25" s="1">
        <f t="shared" si="2"/>
        <v>0.97369516505608678</v>
      </c>
    </row>
    <row r="26" spans="3:9" x14ac:dyDescent="0.25">
      <c r="C26" s="15">
        <v>744</v>
      </c>
      <c r="D26" s="1">
        <v>90</v>
      </c>
      <c r="E26" s="40">
        <v>-1.75</v>
      </c>
      <c r="F26" s="15">
        <f t="shared" si="0"/>
        <v>-13.23508430193286</v>
      </c>
      <c r="H26" s="16">
        <f t="shared" si="1"/>
        <v>0.86764915698067147</v>
      </c>
      <c r="I26" s="1">
        <f t="shared" si="2"/>
        <v>0.97369516505608678</v>
      </c>
    </row>
    <row r="27" spans="3:9" x14ac:dyDescent="0.25">
      <c r="C27" s="15">
        <v>904</v>
      </c>
      <c r="D27" s="1">
        <v>105</v>
      </c>
      <c r="E27" s="40">
        <v>0.64</v>
      </c>
      <c r="F27" s="15">
        <f t="shared" si="0"/>
        <v>1.2257349810783327</v>
      </c>
      <c r="H27" s="16">
        <f t="shared" si="1"/>
        <v>1.0122573498107834</v>
      </c>
      <c r="I27" s="1">
        <f t="shared" si="2"/>
        <v>0.97369516505608678</v>
      </c>
    </row>
    <row r="28" spans="3:9" x14ac:dyDescent="0.25">
      <c r="C28" s="15">
        <v>928</v>
      </c>
      <c r="D28" s="1">
        <v>98.7</v>
      </c>
      <c r="E28" s="40">
        <v>-0.37</v>
      </c>
      <c r="F28" s="15">
        <f t="shared" si="0"/>
        <v>-4.8478091177863645</v>
      </c>
      <c r="H28" s="16">
        <f t="shared" si="1"/>
        <v>0.95152190882213628</v>
      </c>
      <c r="I28" s="1">
        <f t="shared" si="2"/>
        <v>0.97369516505608678</v>
      </c>
    </row>
  </sheetData>
  <sheetProtection algorithmName="SHA-512" hashValue="yLQ8ieRm8jdnjxNPOorfpKWjWBCKjpEFsENCPLsjivh6wBwsg/hHxDHYe76NTeGgo6cAaL7dyPtJLA31mx9uSg==" saltValue="GbV8CwoMhKJZ6U4ekE0kHg==" spinCount="100000" sheet="1" objects="1" scenarios="1" selectLockedCells="1" selectUnlockedCell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I28"/>
  <sheetViews>
    <sheetView zoomScale="80" zoomScaleNormal="80" workbookViewId="0">
      <selection activeCell="H45" sqref="H45"/>
    </sheetView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1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33</v>
      </c>
      <c r="E1" s="3"/>
      <c r="F1" s="4"/>
    </row>
    <row r="2" spans="1:9" ht="18" x14ac:dyDescent="0.25">
      <c r="C2" s="5" t="s">
        <v>3</v>
      </c>
      <c r="D2" s="6">
        <v>76.286344550727662</v>
      </c>
      <c r="E2" s="1" t="s">
        <v>4</v>
      </c>
    </row>
    <row r="3" spans="1:9" ht="18" x14ac:dyDescent="0.25">
      <c r="C3" s="5" t="s">
        <v>17</v>
      </c>
      <c r="D3" s="6" t="s">
        <v>49</v>
      </c>
      <c r="E3" s="1" t="s">
        <v>4</v>
      </c>
      <c r="F3" s="7"/>
    </row>
    <row r="4" spans="1:9" ht="18" x14ac:dyDescent="0.25">
      <c r="C4" s="5" t="s">
        <v>18</v>
      </c>
      <c r="D4" s="6" t="s">
        <v>50</v>
      </c>
      <c r="E4" s="1" t="s">
        <v>4</v>
      </c>
      <c r="F4" s="7"/>
    </row>
    <row r="5" spans="1:9" x14ac:dyDescent="0.25">
      <c r="C5" s="5" t="s">
        <v>19</v>
      </c>
      <c r="D5" s="23">
        <f>(D4/D3)*100</f>
        <v>9.5886031966643497</v>
      </c>
      <c r="E5" s="1" t="s">
        <v>2</v>
      </c>
      <c r="F5" s="7"/>
    </row>
    <row r="6" spans="1:9" x14ac:dyDescent="0.25">
      <c r="C6" s="5" t="s">
        <v>6</v>
      </c>
      <c r="D6" s="9">
        <v>18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C10" s="15"/>
      <c r="E10" s="15"/>
      <c r="F10" s="15"/>
      <c r="H10" s="12" t="s">
        <v>28</v>
      </c>
      <c r="I10" s="12" t="s">
        <v>29</v>
      </c>
    </row>
    <row r="11" spans="1:9" x14ac:dyDescent="0.25">
      <c r="A11" s="15"/>
      <c r="B11" s="15"/>
      <c r="C11" s="13">
        <v>139</v>
      </c>
      <c r="D11" s="14">
        <v>83.5</v>
      </c>
      <c r="E11" s="40">
        <v>1.67</v>
      </c>
      <c r="F11" s="15">
        <f t="shared" ref="F11:F28" si="0">((D11-D$2)/D$2)*100</f>
        <v>9.4560245241211121</v>
      </c>
      <c r="H11" s="16">
        <f t="shared" ref="H11:H28" si="1">(100+F11)/100</f>
        <v>1.0945602452412111</v>
      </c>
      <c r="I11" s="1">
        <f t="shared" ref="I11:I28" si="2">1+($D$3-$D$2)/$D$2</f>
        <v>0.94315700173778616</v>
      </c>
    </row>
    <row r="12" spans="1:9" x14ac:dyDescent="0.25">
      <c r="A12" s="15"/>
      <c r="B12" s="15"/>
      <c r="C12" s="13">
        <v>193</v>
      </c>
      <c r="D12" s="14">
        <v>75.5</v>
      </c>
      <c r="E12" s="40">
        <v>0.51</v>
      </c>
      <c r="F12" s="15">
        <f t="shared" si="0"/>
        <v>-1.0307802207048622</v>
      </c>
      <c r="H12" s="16">
        <f t="shared" si="1"/>
        <v>0.98969219779295148</v>
      </c>
      <c r="I12" s="1">
        <f t="shared" si="2"/>
        <v>0.94315700173778616</v>
      </c>
    </row>
    <row r="13" spans="1:9" x14ac:dyDescent="0.25">
      <c r="A13" s="15"/>
      <c r="B13" s="15"/>
      <c r="C13" s="13">
        <v>223</v>
      </c>
      <c r="D13" s="14">
        <v>80</v>
      </c>
      <c r="E13" s="40">
        <v>1.17</v>
      </c>
      <c r="F13" s="15">
        <f t="shared" si="0"/>
        <v>4.8680474482597482</v>
      </c>
      <c r="H13" s="16">
        <f t="shared" si="1"/>
        <v>1.0486804744825975</v>
      </c>
      <c r="I13" s="1">
        <f t="shared" si="2"/>
        <v>0.94315700173778616</v>
      </c>
    </row>
    <row r="14" spans="1:9" x14ac:dyDescent="0.25">
      <c r="A14" s="15"/>
      <c r="B14" s="15"/>
      <c r="C14" s="13">
        <v>225</v>
      </c>
      <c r="D14" s="14">
        <v>72.7</v>
      </c>
      <c r="E14" s="40">
        <v>0.11</v>
      </c>
      <c r="F14" s="15">
        <f t="shared" si="0"/>
        <v>-4.7011618813939497</v>
      </c>
      <c r="H14" s="16">
        <f t="shared" si="1"/>
        <v>0.95298838118606055</v>
      </c>
      <c r="I14" s="1">
        <f t="shared" si="2"/>
        <v>0.94315700173778616</v>
      </c>
    </row>
    <row r="15" spans="1:9" x14ac:dyDescent="0.25">
      <c r="C15" s="13">
        <v>295</v>
      </c>
      <c r="D15" s="14">
        <v>71</v>
      </c>
      <c r="E15" s="40">
        <v>-0.14000000000000001</v>
      </c>
      <c r="F15" s="15">
        <f t="shared" si="0"/>
        <v>-6.9296078896694731</v>
      </c>
      <c r="H15" s="16">
        <f t="shared" si="1"/>
        <v>0.93070392110330535</v>
      </c>
      <c r="I15" s="1">
        <f t="shared" si="2"/>
        <v>0.94315700173778616</v>
      </c>
    </row>
    <row r="16" spans="1:9" x14ac:dyDescent="0.25">
      <c r="C16" s="13">
        <v>339</v>
      </c>
      <c r="D16" s="14">
        <v>64.400000000000006</v>
      </c>
      <c r="E16" s="40">
        <v>-1.0900000000000001</v>
      </c>
      <c r="F16" s="15">
        <f t="shared" si="0"/>
        <v>-15.581221804150895</v>
      </c>
      <c r="H16" s="16">
        <f t="shared" si="1"/>
        <v>0.84418778195849098</v>
      </c>
      <c r="I16" s="1">
        <f t="shared" si="2"/>
        <v>0.94315700173778616</v>
      </c>
    </row>
    <row r="17" spans="3:9" x14ac:dyDescent="0.25">
      <c r="C17" s="13">
        <v>385</v>
      </c>
      <c r="D17" s="14">
        <v>76.3</v>
      </c>
      <c r="E17" s="40">
        <v>0.63</v>
      </c>
      <c r="F17" s="15">
        <f t="shared" si="0"/>
        <v>1.7900253777731457E-2</v>
      </c>
      <c r="H17" s="16">
        <f t="shared" si="1"/>
        <v>1.0001790025377773</v>
      </c>
      <c r="I17" s="1">
        <f t="shared" si="2"/>
        <v>0.94315700173778616</v>
      </c>
    </row>
    <row r="18" spans="3:9" x14ac:dyDescent="0.25">
      <c r="C18" s="13">
        <v>428</v>
      </c>
      <c r="D18" s="14">
        <v>62.5</v>
      </c>
      <c r="E18" s="40">
        <v>-1.37</v>
      </c>
      <c r="F18" s="15">
        <f t="shared" si="0"/>
        <v>-18.071837931047071</v>
      </c>
      <c r="H18" s="16">
        <f t="shared" si="1"/>
        <v>0.81928162068952926</v>
      </c>
      <c r="I18" s="1">
        <f t="shared" si="2"/>
        <v>0.94315700173778616</v>
      </c>
    </row>
    <row r="19" spans="3:9" x14ac:dyDescent="0.25">
      <c r="C19" s="13">
        <v>446</v>
      </c>
      <c r="D19" s="14">
        <v>74</v>
      </c>
      <c r="E19" s="40">
        <v>0.3</v>
      </c>
      <c r="F19" s="15">
        <f t="shared" si="0"/>
        <v>-2.9970561103597326</v>
      </c>
      <c r="H19" s="16">
        <f t="shared" si="1"/>
        <v>0.97002943889640258</v>
      </c>
      <c r="I19" s="1">
        <f t="shared" si="2"/>
        <v>0.94315700173778616</v>
      </c>
    </row>
    <row r="20" spans="3:9" x14ac:dyDescent="0.25">
      <c r="C20" s="13">
        <v>509</v>
      </c>
      <c r="D20" s="14">
        <v>75</v>
      </c>
      <c r="E20" s="40">
        <v>0.44</v>
      </c>
      <c r="F20" s="15">
        <f t="shared" si="0"/>
        <v>-1.6862055172564858</v>
      </c>
      <c r="H20" s="16">
        <f t="shared" si="1"/>
        <v>0.98313794482743522</v>
      </c>
      <c r="I20" s="1">
        <f t="shared" si="2"/>
        <v>0.94315700173778616</v>
      </c>
    </row>
    <row r="21" spans="3:9" x14ac:dyDescent="0.25">
      <c r="C21" s="13">
        <v>512</v>
      </c>
      <c r="D21" s="14">
        <v>24.8</v>
      </c>
      <c r="E21" s="42">
        <v>-6.83</v>
      </c>
      <c r="F21" s="15">
        <f t="shared" si="0"/>
        <v>-67.490905291039482</v>
      </c>
      <c r="H21" s="16">
        <f t="shared" si="1"/>
        <v>0.32509094708960518</v>
      </c>
      <c r="I21" s="1">
        <f t="shared" si="2"/>
        <v>0.94315700173778616</v>
      </c>
    </row>
    <row r="22" spans="3:9" x14ac:dyDescent="0.25">
      <c r="C22" s="13">
        <v>579</v>
      </c>
      <c r="D22" s="14">
        <v>75.099999999999994</v>
      </c>
      <c r="E22" s="40">
        <v>0.46</v>
      </c>
      <c r="F22" s="15">
        <f t="shared" si="0"/>
        <v>-1.5551204579461684</v>
      </c>
      <c r="H22" s="16">
        <f t="shared" si="1"/>
        <v>0.98444879542053831</v>
      </c>
      <c r="I22" s="1">
        <f t="shared" si="2"/>
        <v>0.94315700173778616</v>
      </c>
    </row>
    <row r="23" spans="3:9" x14ac:dyDescent="0.25">
      <c r="C23" s="13">
        <v>591</v>
      </c>
      <c r="D23" s="14">
        <v>76.5</v>
      </c>
      <c r="E23" s="40">
        <v>0.66</v>
      </c>
      <c r="F23" s="15">
        <f t="shared" si="0"/>
        <v>0.28007037239838456</v>
      </c>
      <c r="H23" s="16">
        <f t="shared" si="1"/>
        <v>1.0028007037239839</v>
      </c>
      <c r="I23" s="1">
        <f t="shared" si="2"/>
        <v>0.94315700173778616</v>
      </c>
    </row>
    <row r="24" spans="3:9" x14ac:dyDescent="0.25">
      <c r="C24" s="13">
        <v>644</v>
      </c>
      <c r="D24" s="14">
        <v>69</v>
      </c>
      <c r="E24" s="40">
        <v>-0.43</v>
      </c>
      <c r="F24" s="15">
        <f t="shared" si="0"/>
        <v>-9.5513090758759667</v>
      </c>
      <c r="H24" s="16">
        <f t="shared" si="1"/>
        <v>0.90448690924124042</v>
      </c>
      <c r="I24" s="1">
        <f t="shared" si="2"/>
        <v>0.94315700173778616</v>
      </c>
    </row>
    <row r="25" spans="3:9" x14ac:dyDescent="0.25">
      <c r="C25" s="15">
        <v>689</v>
      </c>
      <c r="D25" s="14">
        <v>73.599999999999994</v>
      </c>
      <c r="E25" s="40">
        <v>0.24</v>
      </c>
      <c r="F25" s="15">
        <f t="shared" si="0"/>
        <v>-3.5213963476010384</v>
      </c>
      <c r="H25" s="16">
        <f t="shared" si="1"/>
        <v>0.96478603652398964</v>
      </c>
      <c r="I25" s="1">
        <f t="shared" si="2"/>
        <v>0.94315700173778616</v>
      </c>
    </row>
    <row r="26" spans="3:9" x14ac:dyDescent="0.25">
      <c r="C26" s="15">
        <v>744</v>
      </c>
      <c r="D26" s="1">
        <v>60</v>
      </c>
      <c r="E26" s="40">
        <v>-1.73</v>
      </c>
      <c r="F26" s="15">
        <f t="shared" si="0"/>
        <v>-21.348964413805188</v>
      </c>
      <c r="H26" s="16">
        <f t="shared" si="1"/>
        <v>0.78651035586194806</v>
      </c>
      <c r="I26" s="1">
        <f t="shared" si="2"/>
        <v>0.94315700173778616</v>
      </c>
    </row>
    <row r="27" spans="3:9" x14ac:dyDescent="0.25">
      <c r="C27" s="15">
        <v>904</v>
      </c>
      <c r="D27" s="1">
        <v>69.900000000000006</v>
      </c>
      <c r="E27" s="40">
        <v>-0.3</v>
      </c>
      <c r="F27" s="15">
        <f t="shared" si="0"/>
        <v>-8.3715435420830371</v>
      </c>
      <c r="H27" s="16">
        <f t="shared" si="1"/>
        <v>0.91628456457916974</v>
      </c>
      <c r="I27" s="1">
        <f t="shared" si="2"/>
        <v>0.94315700173778616</v>
      </c>
    </row>
    <row r="28" spans="3:9" x14ac:dyDescent="0.25">
      <c r="C28" s="15">
        <v>928</v>
      </c>
      <c r="D28" s="1">
        <v>74.099999999999994</v>
      </c>
      <c r="E28" s="40">
        <v>0.31</v>
      </c>
      <c r="F28" s="15">
        <f t="shared" si="0"/>
        <v>-2.8659710510494154</v>
      </c>
      <c r="H28" s="16">
        <f t="shared" si="1"/>
        <v>0.9713402894895059</v>
      </c>
      <c r="I28" s="1">
        <f t="shared" si="2"/>
        <v>0.94315700173778616</v>
      </c>
    </row>
  </sheetData>
  <sheetProtection algorithmName="SHA-512" hashValue="caQARCf86mIc4ubQzpbVcNYmC9BTpAvaX0qehS4jD3gJJ2rwbXPUjhufZNSkejeQd3iFrJH6rdKpvaqdVVC6JQ==" saltValue="5TuHgd5ftPdeCa+ud+gqzQ==" spinCount="100000" sheet="1" objects="1" scenarios="1" selectLockedCells="1" selectUnlockedCells="1"/>
  <sortState ref="C10:F24">
    <sortCondition ref="C10:C24"/>
  </sortState>
  <pageMargins left="0.7" right="0.7" top="0.75" bottom="0.75" header="0.3" footer="0.3"/>
  <pageSetup paperSize="9" scale="5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I28"/>
  <sheetViews>
    <sheetView zoomScale="80" zoomScaleNormal="80" workbookViewId="0">
      <selection activeCell="F16" sqref="F16"/>
    </sheetView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1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34</v>
      </c>
      <c r="E1" s="3"/>
      <c r="F1" s="4"/>
    </row>
    <row r="2" spans="1:9" ht="18" x14ac:dyDescent="0.25">
      <c r="C2" s="5" t="s">
        <v>3</v>
      </c>
      <c r="D2" s="6">
        <v>58.743114733266928</v>
      </c>
      <c r="E2" s="1" t="s">
        <v>4</v>
      </c>
    </row>
    <row r="3" spans="1:9" ht="18" x14ac:dyDescent="0.25">
      <c r="C3" s="5" t="s">
        <v>17</v>
      </c>
      <c r="D3" s="6" t="s">
        <v>51</v>
      </c>
      <c r="E3" s="1" t="s">
        <v>4</v>
      </c>
      <c r="F3" s="7"/>
    </row>
    <row r="4" spans="1:9" ht="18" x14ac:dyDescent="0.25">
      <c r="C4" s="5" t="s">
        <v>18</v>
      </c>
      <c r="D4" s="6" t="s">
        <v>52</v>
      </c>
      <c r="E4" s="1" t="s">
        <v>4</v>
      </c>
      <c r="F4" s="7"/>
    </row>
    <row r="5" spans="1:9" x14ac:dyDescent="0.25">
      <c r="C5" s="5" t="s">
        <v>19</v>
      </c>
      <c r="D5" s="23">
        <f>(D4/D3)*100</f>
        <v>11.576741749607123</v>
      </c>
      <c r="E5" s="1" t="s">
        <v>2</v>
      </c>
      <c r="F5" s="7"/>
    </row>
    <row r="6" spans="1:9" x14ac:dyDescent="0.25">
      <c r="C6" s="5" t="s">
        <v>6</v>
      </c>
      <c r="D6" s="9">
        <v>18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28</v>
      </c>
      <c r="I10" s="12" t="s">
        <v>29</v>
      </c>
    </row>
    <row r="11" spans="1:9" x14ac:dyDescent="0.25">
      <c r="A11" s="15"/>
      <c r="B11" s="15"/>
      <c r="C11" s="13">
        <v>139</v>
      </c>
      <c r="D11" s="14">
        <v>66.5</v>
      </c>
      <c r="E11" s="40">
        <v>1.39</v>
      </c>
      <c r="F11" s="15">
        <f t="shared" ref="F11:F28" si="0">((D11-D$2)/D$2)*100</f>
        <v>13.204756509685476</v>
      </c>
      <c r="H11" s="16">
        <f t="shared" ref="H11:H28" si="1">(100+F11)/100</f>
        <v>1.1320475650968549</v>
      </c>
      <c r="I11" s="1">
        <f t="shared" ref="I11:I28" si="2">1+($D$3-$D$2)/$D$2</f>
        <v>0.97492276771574249</v>
      </c>
    </row>
    <row r="12" spans="1:9" x14ac:dyDescent="0.25">
      <c r="A12" s="15"/>
      <c r="B12" s="15"/>
      <c r="C12" s="13">
        <v>193</v>
      </c>
      <c r="D12" s="14">
        <v>53</v>
      </c>
      <c r="E12" s="40">
        <v>-0.64</v>
      </c>
      <c r="F12" s="15">
        <f t="shared" si="0"/>
        <v>-9.7766602253634574</v>
      </c>
      <c r="H12" s="16">
        <f t="shared" si="1"/>
        <v>0.90223339774636546</v>
      </c>
      <c r="I12" s="1">
        <f t="shared" si="2"/>
        <v>0.97492276771574249</v>
      </c>
    </row>
    <row r="13" spans="1:9" x14ac:dyDescent="0.25">
      <c r="A13" s="15"/>
      <c r="B13" s="15"/>
      <c r="C13" s="13">
        <v>223</v>
      </c>
      <c r="D13" s="14">
        <v>63</v>
      </c>
      <c r="E13" s="40">
        <v>0.86</v>
      </c>
      <c r="F13" s="15">
        <f t="shared" si="0"/>
        <v>7.2466114302283451</v>
      </c>
      <c r="H13" s="16">
        <f t="shared" si="1"/>
        <v>1.0724661143022833</v>
      </c>
      <c r="I13" s="1">
        <f t="shared" si="2"/>
        <v>0.97492276771574249</v>
      </c>
    </row>
    <row r="14" spans="1:9" x14ac:dyDescent="0.25">
      <c r="A14" s="15"/>
      <c r="B14" s="15"/>
      <c r="C14" s="13">
        <v>225</v>
      </c>
      <c r="D14" s="14">
        <v>52</v>
      </c>
      <c r="E14" s="40">
        <v>-0.79</v>
      </c>
      <c r="F14" s="15">
        <f t="shared" si="0"/>
        <v>-11.478987390922637</v>
      </c>
      <c r="H14" s="16">
        <f t="shared" si="1"/>
        <v>0.88521012609077365</v>
      </c>
      <c r="I14" s="1">
        <f t="shared" si="2"/>
        <v>0.97492276771574249</v>
      </c>
    </row>
    <row r="15" spans="1:9" x14ac:dyDescent="0.25">
      <c r="C15" s="13">
        <v>295</v>
      </c>
      <c r="D15" s="14">
        <v>57</v>
      </c>
      <c r="E15" s="40">
        <v>-0.04</v>
      </c>
      <c r="F15" s="15">
        <f t="shared" si="0"/>
        <v>-2.9673515631267362</v>
      </c>
      <c r="H15" s="16">
        <f t="shared" si="1"/>
        <v>0.97032648436873259</v>
      </c>
      <c r="I15" s="1">
        <f t="shared" si="2"/>
        <v>0.97492276771574249</v>
      </c>
    </row>
    <row r="16" spans="1:9" x14ac:dyDescent="0.25">
      <c r="C16" s="13">
        <v>339</v>
      </c>
      <c r="D16" s="14">
        <v>50</v>
      </c>
      <c r="E16" s="40">
        <v>-1.1000000000000001</v>
      </c>
      <c r="F16" s="15">
        <f t="shared" si="0"/>
        <v>-14.883641722040997</v>
      </c>
      <c r="H16" s="16">
        <f t="shared" si="1"/>
        <v>0.85116358277959003</v>
      </c>
      <c r="I16" s="1">
        <f t="shared" si="2"/>
        <v>0.97492276771574249</v>
      </c>
    </row>
    <row r="17" spans="3:9" x14ac:dyDescent="0.25">
      <c r="C17" s="13">
        <v>385</v>
      </c>
      <c r="D17" s="14">
        <v>62.1</v>
      </c>
      <c r="E17" s="40">
        <v>0.73</v>
      </c>
      <c r="F17" s="15">
        <f t="shared" si="0"/>
        <v>5.7145169812250849</v>
      </c>
      <c r="H17" s="16">
        <f t="shared" si="1"/>
        <v>1.0571451698122509</v>
      </c>
      <c r="I17" s="1">
        <f t="shared" si="2"/>
        <v>0.97492276771574249</v>
      </c>
    </row>
    <row r="18" spans="3:9" x14ac:dyDescent="0.25">
      <c r="C18" s="13">
        <v>428</v>
      </c>
      <c r="D18" s="14">
        <v>49.8</v>
      </c>
      <c r="E18" s="40">
        <v>-1.1299999999999999</v>
      </c>
      <c r="F18" s="15">
        <f t="shared" si="0"/>
        <v>-15.224107155152838</v>
      </c>
      <c r="H18" s="16">
        <f t="shared" si="1"/>
        <v>0.84775892844847167</v>
      </c>
      <c r="I18" s="1">
        <f t="shared" si="2"/>
        <v>0.97492276771574249</v>
      </c>
    </row>
    <row r="19" spans="3:9" x14ac:dyDescent="0.25">
      <c r="C19" s="13">
        <v>446</v>
      </c>
      <c r="D19" s="14">
        <v>61.2</v>
      </c>
      <c r="E19" s="40">
        <v>0.59</v>
      </c>
      <c r="F19" s="15">
        <f t="shared" si="0"/>
        <v>4.1824225322218247</v>
      </c>
      <c r="H19" s="16">
        <f t="shared" si="1"/>
        <v>1.0418242253222183</v>
      </c>
      <c r="I19" s="1">
        <f t="shared" si="2"/>
        <v>0.97492276771574249</v>
      </c>
    </row>
    <row r="20" spans="3:9" x14ac:dyDescent="0.25">
      <c r="C20" s="13">
        <v>509</v>
      </c>
      <c r="D20" s="14">
        <v>56.9</v>
      </c>
      <c r="E20" s="40">
        <v>-0.06</v>
      </c>
      <c r="F20" s="15">
        <f t="shared" si="0"/>
        <v>-3.1375842796826565</v>
      </c>
      <c r="H20" s="16">
        <f t="shared" si="1"/>
        <v>0.96862415720317341</v>
      </c>
      <c r="I20" s="1">
        <f t="shared" si="2"/>
        <v>0.97492276771574249</v>
      </c>
    </row>
    <row r="21" spans="3:9" x14ac:dyDescent="0.25">
      <c r="C21" s="13">
        <v>512</v>
      </c>
      <c r="D21" s="14">
        <v>23.5</v>
      </c>
      <c r="E21" s="42">
        <v>-5.09</v>
      </c>
      <c r="F21" s="15">
        <f t="shared" si="0"/>
        <v>-59.99531160935927</v>
      </c>
      <c r="H21" s="16">
        <f t="shared" si="1"/>
        <v>0.4000468839064073</v>
      </c>
      <c r="I21" s="1">
        <f t="shared" si="2"/>
        <v>0.97492276771574249</v>
      </c>
    </row>
    <row r="22" spans="3:9" x14ac:dyDescent="0.25">
      <c r="C22" s="13">
        <v>579</v>
      </c>
      <c r="D22" s="14">
        <v>61.3</v>
      </c>
      <c r="E22" s="40">
        <v>0.61</v>
      </c>
      <c r="F22" s="15">
        <f t="shared" si="0"/>
        <v>4.352655248777733</v>
      </c>
      <c r="H22" s="16">
        <f t="shared" si="1"/>
        <v>1.0435265524877773</v>
      </c>
      <c r="I22" s="1">
        <f t="shared" si="2"/>
        <v>0.97492276771574249</v>
      </c>
    </row>
    <row r="23" spans="3:9" x14ac:dyDescent="0.25">
      <c r="C23" s="13">
        <v>591</v>
      </c>
      <c r="D23" s="14">
        <v>64.5</v>
      </c>
      <c r="E23" s="40">
        <v>1.0900000000000001</v>
      </c>
      <c r="F23" s="15">
        <f t="shared" si="0"/>
        <v>9.8001021785671139</v>
      </c>
      <c r="H23" s="16">
        <f t="shared" si="1"/>
        <v>1.098001021785671</v>
      </c>
      <c r="I23" s="1">
        <f t="shared" si="2"/>
        <v>0.97492276771574249</v>
      </c>
    </row>
    <row r="24" spans="3:9" x14ac:dyDescent="0.25">
      <c r="C24" s="13">
        <v>644</v>
      </c>
      <c r="D24" s="14">
        <v>59</v>
      </c>
      <c r="E24" s="40">
        <v>0.26</v>
      </c>
      <c r="F24" s="15">
        <f t="shared" si="0"/>
        <v>0.43730276799162376</v>
      </c>
      <c r="H24" s="16">
        <f t="shared" si="1"/>
        <v>1.0043730276799163</v>
      </c>
      <c r="I24" s="1">
        <f t="shared" si="2"/>
        <v>0.97492276771574249</v>
      </c>
    </row>
    <row r="25" spans="3:9" x14ac:dyDescent="0.25">
      <c r="C25" s="15">
        <v>689</v>
      </c>
      <c r="D25" s="14">
        <v>63.8</v>
      </c>
      <c r="E25" s="40">
        <v>0.98</v>
      </c>
      <c r="F25" s="15">
        <f t="shared" si="0"/>
        <v>8.6084731626756845</v>
      </c>
      <c r="H25" s="16">
        <f t="shared" si="1"/>
        <v>1.0860847316267568</v>
      </c>
      <c r="I25" s="1">
        <f t="shared" si="2"/>
        <v>0.97492276771574249</v>
      </c>
    </row>
    <row r="26" spans="3:9" x14ac:dyDescent="0.25">
      <c r="C26" s="15">
        <v>744</v>
      </c>
      <c r="D26" s="1">
        <v>50.8</v>
      </c>
      <c r="E26" s="40">
        <v>-0.98</v>
      </c>
      <c r="F26" s="15">
        <f t="shared" si="0"/>
        <v>-13.521779989593657</v>
      </c>
      <c r="H26" s="16">
        <f t="shared" si="1"/>
        <v>0.86478220010406348</v>
      </c>
      <c r="I26" s="1">
        <f t="shared" si="2"/>
        <v>0.97492276771574249</v>
      </c>
    </row>
    <row r="27" spans="3:9" x14ac:dyDescent="0.25">
      <c r="C27" s="15">
        <v>904</v>
      </c>
      <c r="D27" s="1">
        <v>58.8</v>
      </c>
      <c r="E27" s="40">
        <v>0.23</v>
      </c>
      <c r="F27" s="15">
        <f t="shared" si="0"/>
        <v>9.6837334879782966E-2</v>
      </c>
      <c r="H27" s="16">
        <f t="shared" si="1"/>
        <v>1.0009683733487977</v>
      </c>
      <c r="I27" s="1">
        <f t="shared" si="2"/>
        <v>0.97492276771574249</v>
      </c>
    </row>
    <row r="28" spans="3:9" x14ac:dyDescent="0.25">
      <c r="C28" s="15">
        <v>928</v>
      </c>
      <c r="D28" s="1">
        <v>53.8</v>
      </c>
      <c r="E28" s="40">
        <v>-0.52</v>
      </c>
      <c r="F28" s="15">
        <f t="shared" si="0"/>
        <v>-8.4147984929161179</v>
      </c>
      <c r="H28" s="16">
        <f t="shared" si="1"/>
        <v>0.9158520150708388</v>
      </c>
      <c r="I28" s="1">
        <f t="shared" si="2"/>
        <v>0.97492276771574249</v>
      </c>
    </row>
  </sheetData>
  <sheetProtection algorithmName="SHA-512" hashValue="oDsbrmQnnQmUgHcea5sRucTiONgIj2xBIyOzlpMznHQy6RLjJTwEApEVTAi3ByqOieFKgEB8UdDwZHdRS+VhFQ==" saltValue="SP7HQi+/X2EniD/QLtV9+Q==" spinCount="100000" sheet="1" objects="1" scenarios="1" selectLockedCells="1" selectUnlockedCell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I28"/>
  <sheetViews>
    <sheetView zoomScale="80" zoomScaleNormal="80" workbookViewId="0">
      <selection activeCell="G39" sqref="G39"/>
    </sheetView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1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20</v>
      </c>
      <c r="E1" s="3"/>
      <c r="F1" s="4"/>
    </row>
    <row r="2" spans="1:9" ht="18" x14ac:dyDescent="0.25">
      <c r="C2" s="5" t="s">
        <v>3</v>
      </c>
      <c r="D2" s="6">
        <v>59.836570976331195</v>
      </c>
      <c r="E2" s="1" t="s">
        <v>4</v>
      </c>
    </row>
    <row r="3" spans="1:9" ht="18" x14ac:dyDescent="0.25">
      <c r="C3" s="5" t="s">
        <v>17</v>
      </c>
      <c r="D3" s="6" t="s">
        <v>53</v>
      </c>
      <c r="E3" s="1" t="s">
        <v>4</v>
      </c>
      <c r="F3" s="7"/>
    </row>
    <row r="4" spans="1:9" ht="18" x14ac:dyDescent="0.25">
      <c r="C4" s="5" t="s">
        <v>18</v>
      </c>
      <c r="D4" s="6" t="s">
        <v>54</v>
      </c>
      <c r="E4" s="1" t="s">
        <v>4</v>
      </c>
      <c r="F4" s="7"/>
    </row>
    <row r="5" spans="1:9" x14ac:dyDescent="0.25">
      <c r="C5" s="5" t="s">
        <v>19</v>
      </c>
      <c r="D5" s="23">
        <f>(D4/D3)*100</f>
        <v>10.075043630017452</v>
      </c>
      <c r="E5" s="1" t="s">
        <v>2</v>
      </c>
      <c r="F5" s="7"/>
    </row>
    <row r="6" spans="1:9" x14ac:dyDescent="0.25">
      <c r="C6" s="5" t="s">
        <v>6</v>
      </c>
      <c r="D6" s="9">
        <v>18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C10" s="15"/>
      <c r="E10" s="15"/>
      <c r="F10" s="15"/>
      <c r="H10" s="12" t="s">
        <v>28</v>
      </c>
      <c r="I10" s="12" t="s">
        <v>29</v>
      </c>
    </row>
    <row r="11" spans="1:9" x14ac:dyDescent="0.25">
      <c r="A11" s="15"/>
      <c r="B11" s="30"/>
      <c r="C11" s="13">
        <v>139</v>
      </c>
      <c r="D11" s="14">
        <v>78.099999999999994</v>
      </c>
      <c r="E11" s="42">
        <v>3.6</v>
      </c>
      <c r="F11" s="15">
        <f t="shared" ref="F11:F28" si="0">((D11-D$2)/D$2)*100</f>
        <v>30.522185221631492</v>
      </c>
      <c r="H11" s="16">
        <f t="shared" ref="H11:H28" si="1">(100+F11)/100</f>
        <v>1.305221852216315</v>
      </c>
      <c r="I11" s="1">
        <f t="shared" ref="I11:I28" si="2">1+($D$3-$D$2)/$D$2</f>
        <v>0.95760834996152178</v>
      </c>
    </row>
    <row r="12" spans="1:9" x14ac:dyDescent="0.25">
      <c r="A12" s="15"/>
      <c r="B12" s="30"/>
      <c r="C12" s="13">
        <v>193</v>
      </c>
      <c r="D12" s="14">
        <v>56.9</v>
      </c>
      <c r="E12" s="40">
        <v>-7.0000000000000007E-2</v>
      </c>
      <c r="F12" s="15">
        <f t="shared" si="0"/>
        <v>-4.9076525081839657</v>
      </c>
      <c r="H12" s="16">
        <f t="shared" si="1"/>
        <v>0.95092347491816032</v>
      </c>
      <c r="I12" s="1">
        <f t="shared" si="2"/>
        <v>0.95760834996152178</v>
      </c>
    </row>
    <row r="13" spans="1:9" x14ac:dyDescent="0.25">
      <c r="A13" s="15"/>
      <c r="B13" s="30"/>
      <c r="C13" s="13">
        <v>223</v>
      </c>
      <c r="D13" s="14">
        <v>64.2</v>
      </c>
      <c r="E13" s="40">
        <v>1.2</v>
      </c>
      <c r="F13" s="15">
        <f t="shared" si="0"/>
        <v>7.2922444459506117</v>
      </c>
      <c r="H13" s="16">
        <f t="shared" si="1"/>
        <v>1.0729224444595062</v>
      </c>
      <c r="I13" s="1">
        <f t="shared" si="2"/>
        <v>0.95760834996152178</v>
      </c>
    </row>
    <row r="14" spans="1:9" x14ac:dyDescent="0.25">
      <c r="A14" s="15"/>
      <c r="B14" s="30"/>
      <c r="C14" s="13">
        <v>225</v>
      </c>
      <c r="D14" s="14">
        <v>57.5</v>
      </c>
      <c r="E14" s="40">
        <v>0.03</v>
      </c>
      <c r="F14" s="15">
        <f t="shared" si="0"/>
        <v>-3.904921251679752</v>
      </c>
      <c r="H14" s="16">
        <f t="shared" si="1"/>
        <v>0.96095078748320251</v>
      </c>
      <c r="I14" s="1">
        <f t="shared" si="2"/>
        <v>0.95760834996152178</v>
      </c>
    </row>
    <row r="15" spans="1:9" x14ac:dyDescent="0.25">
      <c r="B15" s="30"/>
      <c r="C15" s="13">
        <v>295</v>
      </c>
      <c r="D15" s="14">
        <v>57</v>
      </c>
      <c r="E15" s="40">
        <v>-0.05</v>
      </c>
      <c r="F15" s="15">
        <f t="shared" si="0"/>
        <v>-4.7405306320999285</v>
      </c>
      <c r="H15" s="16">
        <f t="shared" si="1"/>
        <v>0.95259469367900063</v>
      </c>
      <c r="I15" s="1">
        <f t="shared" si="2"/>
        <v>0.95760834996152178</v>
      </c>
    </row>
    <row r="16" spans="1:9" x14ac:dyDescent="0.25">
      <c r="B16" s="30"/>
      <c r="C16" s="13">
        <v>339</v>
      </c>
      <c r="D16" s="14">
        <v>52.2</v>
      </c>
      <c r="E16" s="40">
        <v>-0.88</v>
      </c>
      <c r="F16" s="15">
        <f t="shared" si="0"/>
        <v>-12.762380684133614</v>
      </c>
      <c r="H16" s="16">
        <f t="shared" si="1"/>
        <v>0.87237619315866377</v>
      </c>
      <c r="I16" s="1">
        <f t="shared" si="2"/>
        <v>0.95760834996152178</v>
      </c>
    </row>
    <row r="17" spans="2:9" x14ac:dyDescent="0.25">
      <c r="B17" s="30"/>
      <c r="C17" s="13">
        <v>385</v>
      </c>
      <c r="D17" s="14">
        <v>58.8</v>
      </c>
      <c r="E17" s="40">
        <v>0.26</v>
      </c>
      <c r="F17" s="15">
        <f t="shared" si="0"/>
        <v>-1.732336862587299</v>
      </c>
      <c r="H17" s="16">
        <f t="shared" si="1"/>
        <v>0.98267663137412697</v>
      </c>
      <c r="I17" s="1">
        <f t="shared" si="2"/>
        <v>0.95760834996152178</v>
      </c>
    </row>
    <row r="18" spans="2:9" x14ac:dyDescent="0.25">
      <c r="B18" s="30"/>
      <c r="C18" s="13">
        <v>428</v>
      </c>
      <c r="D18" s="14">
        <v>49.8</v>
      </c>
      <c r="E18" s="40">
        <v>-1.3</v>
      </c>
      <c r="F18" s="15">
        <f t="shared" si="0"/>
        <v>-16.773305710150467</v>
      </c>
      <c r="H18" s="16">
        <f t="shared" si="1"/>
        <v>0.83226694289849534</v>
      </c>
      <c r="I18" s="1">
        <f t="shared" si="2"/>
        <v>0.95760834996152178</v>
      </c>
    </row>
    <row r="19" spans="2:9" x14ac:dyDescent="0.25">
      <c r="B19" s="30"/>
      <c r="C19" s="13">
        <v>446</v>
      </c>
      <c r="D19" s="14">
        <v>55.3</v>
      </c>
      <c r="E19" s="40">
        <v>-0.35</v>
      </c>
      <c r="F19" s="15">
        <f t="shared" si="0"/>
        <v>-7.581602525528532</v>
      </c>
      <c r="H19" s="16">
        <f t="shared" si="1"/>
        <v>0.92418397474471459</v>
      </c>
      <c r="I19" s="1">
        <f t="shared" si="2"/>
        <v>0.95760834996152178</v>
      </c>
    </row>
    <row r="20" spans="2:9" x14ac:dyDescent="0.25">
      <c r="B20" s="30"/>
      <c r="C20" s="13">
        <v>509</v>
      </c>
      <c r="D20" s="14">
        <v>61.2</v>
      </c>
      <c r="E20" s="40">
        <v>0.68</v>
      </c>
      <c r="F20" s="15">
        <f t="shared" si="0"/>
        <v>2.2785881634295553</v>
      </c>
      <c r="H20" s="16">
        <f t="shared" si="1"/>
        <v>1.0227858816342956</v>
      </c>
      <c r="I20" s="1">
        <f t="shared" si="2"/>
        <v>0.95760834996152178</v>
      </c>
    </row>
    <row r="21" spans="2:9" x14ac:dyDescent="0.25">
      <c r="B21" s="30"/>
      <c r="C21" s="13">
        <v>512</v>
      </c>
      <c r="D21" s="14">
        <v>31</v>
      </c>
      <c r="E21" s="42">
        <v>-4.5599999999999996</v>
      </c>
      <c r="F21" s="15">
        <f t="shared" si="0"/>
        <v>-48.192218413949085</v>
      </c>
      <c r="H21" s="16">
        <f t="shared" si="1"/>
        <v>0.51807781586050916</v>
      </c>
      <c r="I21" s="1">
        <f t="shared" si="2"/>
        <v>0.95760834996152178</v>
      </c>
    </row>
    <row r="22" spans="2:9" x14ac:dyDescent="0.25">
      <c r="B22" s="30"/>
      <c r="C22" s="13">
        <v>579</v>
      </c>
      <c r="D22" s="14">
        <v>57.8</v>
      </c>
      <c r="E22" s="40">
        <v>0.09</v>
      </c>
      <c r="F22" s="15">
        <f t="shared" si="0"/>
        <v>-3.4035556234276516</v>
      </c>
      <c r="H22" s="16">
        <f t="shared" si="1"/>
        <v>0.96596444376572355</v>
      </c>
      <c r="I22" s="1">
        <f t="shared" si="2"/>
        <v>0.95760834996152178</v>
      </c>
    </row>
    <row r="23" spans="2:9" x14ac:dyDescent="0.25">
      <c r="B23" s="30"/>
      <c r="C23" s="13">
        <v>591</v>
      </c>
      <c r="D23" s="14">
        <v>59.8</v>
      </c>
      <c r="E23" s="40">
        <v>0.43</v>
      </c>
      <c r="F23" s="15">
        <f t="shared" si="0"/>
        <v>-6.1118101746947109E-2</v>
      </c>
      <c r="H23" s="16">
        <f t="shared" si="1"/>
        <v>0.99938881898253062</v>
      </c>
      <c r="I23" s="1">
        <f t="shared" si="2"/>
        <v>0.95760834996152178</v>
      </c>
    </row>
    <row r="24" spans="2:9" x14ac:dyDescent="0.25">
      <c r="B24" s="30"/>
      <c r="C24" s="13">
        <v>644</v>
      </c>
      <c r="D24" s="14">
        <v>55</v>
      </c>
      <c r="E24" s="40">
        <v>-0.4</v>
      </c>
      <c r="F24" s="15">
        <f t="shared" si="0"/>
        <v>-8.0829681537806319</v>
      </c>
      <c r="H24" s="16">
        <f t="shared" si="1"/>
        <v>0.91917031846219377</v>
      </c>
      <c r="I24" s="1">
        <f t="shared" si="2"/>
        <v>0.95760834996152178</v>
      </c>
    </row>
    <row r="25" spans="2:9" x14ac:dyDescent="0.25">
      <c r="C25" s="15">
        <v>689</v>
      </c>
      <c r="D25" s="14">
        <v>66.099999999999994</v>
      </c>
      <c r="E25" s="40">
        <v>1.52</v>
      </c>
      <c r="F25" s="15">
        <f t="shared" si="0"/>
        <v>10.467560091547266</v>
      </c>
      <c r="H25" s="16">
        <f t="shared" si="1"/>
        <v>1.1046756009154728</v>
      </c>
      <c r="I25" s="1">
        <f t="shared" si="2"/>
        <v>0.95760834996152178</v>
      </c>
    </row>
    <row r="26" spans="2:9" x14ac:dyDescent="0.25">
      <c r="C26" s="15">
        <v>744</v>
      </c>
      <c r="D26" s="1">
        <v>50.2</v>
      </c>
      <c r="E26" s="40">
        <v>-1.23</v>
      </c>
      <c r="F26" s="15">
        <f t="shared" si="0"/>
        <v>-16.104818205814318</v>
      </c>
      <c r="H26" s="16">
        <f t="shared" si="1"/>
        <v>0.83895181794185669</v>
      </c>
      <c r="I26" s="1">
        <f t="shared" si="2"/>
        <v>0.95760834996152178</v>
      </c>
    </row>
    <row r="27" spans="2:9" x14ac:dyDescent="0.25">
      <c r="C27" s="15">
        <v>904</v>
      </c>
      <c r="D27" s="1">
        <v>56.5</v>
      </c>
      <c r="E27" s="40">
        <v>-0.14000000000000001</v>
      </c>
      <c r="F27" s="15">
        <f t="shared" si="0"/>
        <v>-5.5761400125201046</v>
      </c>
      <c r="H27" s="16">
        <f t="shared" si="1"/>
        <v>0.94423859987479897</v>
      </c>
      <c r="I27" s="1">
        <f t="shared" si="2"/>
        <v>0.95760834996152178</v>
      </c>
    </row>
    <row r="28" spans="2:9" x14ac:dyDescent="0.25">
      <c r="C28" s="15">
        <v>928</v>
      </c>
      <c r="D28" s="1">
        <v>58.6</v>
      </c>
      <c r="E28" s="40">
        <v>0.23</v>
      </c>
      <c r="F28" s="15">
        <f t="shared" si="0"/>
        <v>-2.0665806147553623</v>
      </c>
      <c r="H28" s="16">
        <f t="shared" si="1"/>
        <v>0.97933419385244636</v>
      </c>
      <c r="I28" s="1">
        <f t="shared" si="2"/>
        <v>0.95760834996152178</v>
      </c>
    </row>
  </sheetData>
  <sheetProtection algorithmName="SHA-512" hashValue="CGVtJd+AHir228jgvfb+lIhi7ZeL01/wtV9gm97sLBvqrna5IdZ3ih9mXJSOkXvm5ZtpdMBMNLNO7QOjycBJzw==" saltValue="rEQAwxNTGWoxmmvyfWv0Qg==" spinCount="100000" sheet="1" objects="1" scenarios="1" selectLockedCells="1" selectUnlockedCells="1"/>
  <sortState ref="C10:F24">
    <sortCondition ref="C10:C24"/>
  </sortState>
  <pageMargins left="0.7" right="0.7" top="0.75" bottom="0.75" header="0.3" footer="0.3"/>
  <pageSetup paperSize="9" scale="5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I28"/>
  <sheetViews>
    <sheetView zoomScale="80" zoomScaleNormal="80" workbookViewId="0">
      <selection activeCell="N36" sqref="N36"/>
    </sheetView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1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35</v>
      </c>
      <c r="E1" s="3"/>
      <c r="F1" s="4"/>
    </row>
    <row r="2" spans="1:9" ht="18" x14ac:dyDescent="0.25">
      <c r="C2" s="5" t="s">
        <v>3</v>
      </c>
      <c r="D2" s="6">
        <v>92.553272478678863</v>
      </c>
      <c r="E2" s="1" t="s">
        <v>4</v>
      </c>
    </row>
    <row r="3" spans="1:9" ht="18" x14ac:dyDescent="0.25">
      <c r="C3" s="5" t="s">
        <v>17</v>
      </c>
      <c r="D3" s="6" t="s">
        <v>55</v>
      </c>
      <c r="E3" s="1" t="s">
        <v>4</v>
      </c>
      <c r="F3" s="7"/>
    </row>
    <row r="4" spans="1:9" ht="18" x14ac:dyDescent="0.25">
      <c r="C4" s="5" t="s">
        <v>18</v>
      </c>
      <c r="D4" s="6" t="s">
        <v>56</v>
      </c>
      <c r="E4" s="1" t="s">
        <v>4</v>
      </c>
      <c r="F4" s="7"/>
    </row>
    <row r="5" spans="1:9" x14ac:dyDescent="0.25">
      <c r="C5" s="5" t="s">
        <v>19</v>
      </c>
      <c r="D5" s="23">
        <f>(D4/D3)*100</f>
        <v>6.8406327343161513</v>
      </c>
      <c r="E5" s="1" t="s">
        <v>2</v>
      </c>
      <c r="F5" s="7"/>
    </row>
    <row r="6" spans="1:9" x14ac:dyDescent="0.25">
      <c r="C6" s="5" t="s">
        <v>6</v>
      </c>
      <c r="D6" s="9">
        <v>18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C10" s="15"/>
      <c r="E10" s="15"/>
      <c r="F10" s="15"/>
      <c r="H10" s="12" t="s">
        <v>28</v>
      </c>
      <c r="I10" s="12" t="s">
        <v>29</v>
      </c>
    </row>
    <row r="11" spans="1:9" x14ac:dyDescent="0.25">
      <c r="A11" s="15"/>
      <c r="B11" s="15"/>
      <c r="C11" s="13">
        <v>139</v>
      </c>
      <c r="D11" s="14">
        <v>114</v>
      </c>
      <c r="E11" s="42">
        <v>3.31</v>
      </c>
      <c r="F11" s="15">
        <f t="shared" ref="F11:F28" si="0">((D11-D$2)/D$2)*100</f>
        <v>23.172306010316095</v>
      </c>
      <c r="H11" s="16">
        <f t="shared" ref="H11:H28" si="1">(100+F11)/100</f>
        <v>1.231723060103161</v>
      </c>
      <c r="I11" s="1">
        <f t="shared" ref="I11:I28" si="2">1+($D$3-$D$2)/$D$2</f>
        <v>1.0040703857490068</v>
      </c>
    </row>
    <row r="12" spans="1:9" x14ac:dyDescent="0.25">
      <c r="A12" s="15"/>
      <c r="B12" s="15"/>
      <c r="C12" s="13">
        <v>193</v>
      </c>
      <c r="D12" s="14">
        <v>90.1</v>
      </c>
      <c r="E12" s="40">
        <v>-0.45</v>
      </c>
      <c r="F12" s="15">
        <f t="shared" si="0"/>
        <v>-2.6506598988642138</v>
      </c>
      <c r="H12" s="16">
        <f t="shared" si="1"/>
        <v>0.97349340101135784</v>
      </c>
      <c r="I12" s="1">
        <f t="shared" si="2"/>
        <v>1.0040703857490068</v>
      </c>
    </row>
    <row r="13" spans="1:9" x14ac:dyDescent="0.25">
      <c r="A13" s="15"/>
      <c r="B13" s="15"/>
      <c r="C13" s="13">
        <v>223</v>
      </c>
      <c r="D13" s="14">
        <v>101</v>
      </c>
      <c r="E13" s="40">
        <v>1.27</v>
      </c>
      <c r="F13" s="15">
        <f t="shared" si="0"/>
        <v>9.126341289841454</v>
      </c>
      <c r="H13" s="16">
        <f t="shared" si="1"/>
        <v>1.0912634128984144</v>
      </c>
      <c r="I13" s="1">
        <f t="shared" si="2"/>
        <v>1.0040703857490068</v>
      </c>
    </row>
    <row r="14" spans="1:9" x14ac:dyDescent="0.25">
      <c r="A14" s="15"/>
      <c r="B14" s="15"/>
      <c r="C14" s="13">
        <v>225</v>
      </c>
      <c r="D14" s="14">
        <v>92</v>
      </c>
      <c r="E14" s="40">
        <v>-0.15</v>
      </c>
      <c r="F14" s="15">
        <f t="shared" si="0"/>
        <v>-0.59778813202560577</v>
      </c>
      <c r="H14" s="16">
        <f t="shared" si="1"/>
        <v>0.99402211867974399</v>
      </c>
      <c r="I14" s="1">
        <f t="shared" si="2"/>
        <v>1.0040703857490068</v>
      </c>
    </row>
    <row r="15" spans="1:9" x14ac:dyDescent="0.25">
      <c r="C15" s="13">
        <v>295</v>
      </c>
      <c r="D15" s="14">
        <v>92</v>
      </c>
      <c r="E15" s="40">
        <v>-0.15</v>
      </c>
      <c r="F15" s="15">
        <f t="shared" si="0"/>
        <v>-0.59778813202560577</v>
      </c>
      <c r="H15" s="16">
        <f t="shared" si="1"/>
        <v>0.99402211867974399</v>
      </c>
      <c r="I15" s="1">
        <f t="shared" si="2"/>
        <v>1.0040703857490068</v>
      </c>
    </row>
    <row r="16" spans="1:9" x14ac:dyDescent="0.25">
      <c r="C16" s="13">
        <v>339</v>
      </c>
      <c r="D16" s="14">
        <v>86.2</v>
      </c>
      <c r="E16" s="40">
        <v>-1.06</v>
      </c>
      <c r="F16" s="15">
        <f t="shared" si="0"/>
        <v>-6.8644493150065973</v>
      </c>
      <c r="H16" s="16">
        <f t="shared" si="1"/>
        <v>0.93135550684993407</v>
      </c>
      <c r="I16" s="1">
        <f t="shared" si="2"/>
        <v>1.0040703857490068</v>
      </c>
    </row>
    <row r="17" spans="3:9" x14ac:dyDescent="0.25">
      <c r="C17" s="13">
        <v>385</v>
      </c>
      <c r="D17" s="14">
        <v>96.6</v>
      </c>
      <c r="E17" s="40">
        <v>0.57999999999999996</v>
      </c>
      <c r="F17" s="15">
        <f t="shared" si="0"/>
        <v>4.3723224613731082</v>
      </c>
      <c r="H17" s="16">
        <f t="shared" si="1"/>
        <v>1.0437232246137311</v>
      </c>
      <c r="I17" s="1">
        <f t="shared" si="2"/>
        <v>1.0040703857490068</v>
      </c>
    </row>
    <row r="18" spans="3:9" x14ac:dyDescent="0.25">
      <c r="C18" s="13">
        <v>428</v>
      </c>
      <c r="D18" s="14">
        <v>89</v>
      </c>
      <c r="E18" s="40">
        <v>-0.62</v>
      </c>
      <c r="F18" s="15">
        <f t="shared" si="0"/>
        <v>-3.8391646059812925</v>
      </c>
      <c r="H18" s="16">
        <f t="shared" si="1"/>
        <v>0.96160835394018707</v>
      </c>
      <c r="I18" s="1">
        <f t="shared" si="2"/>
        <v>1.0040703857490068</v>
      </c>
    </row>
    <row r="19" spans="3:9" x14ac:dyDescent="0.25">
      <c r="C19" s="13">
        <v>446</v>
      </c>
      <c r="D19" s="14">
        <v>88.8</v>
      </c>
      <c r="E19" s="40">
        <v>-0.65</v>
      </c>
      <c r="F19" s="15">
        <f t="shared" si="0"/>
        <v>-4.0552563709116747</v>
      </c>
      <c r="H19" s="16">
        <f t="shared" si="1"/>
        <v>0.95944743629088325</v>
      </c>
      <c r="I19" s="1">
        <f t="shared" si="2"/>
        <v>1.0040703857490068</v>
      </c>
    </row>
    <row r="20" spans="3:9" x14ac:dyDescent="0.25">
      <c r="C20" s="13">
        <v>509</v>
      </c>
      <c r="D20" s="14">
        <v>95.7</v>
      </c>
      <c r="E20" s="40">
        <v>0.44</v>
      </c>
      <c r="F20" s="15">
        <f t="shared" si="0"/>
        <v>3.3999095191864108</v>
      </c>
      <c r="H20" s="16">
        <f t="shared" si="1"/>
        <v>1.0339990951918641</v>
      </c>
      <c r="I20" s="1">
        <f t="shared" si="2"/>
        <v>1.0040703857490068</v>
      </c>
    </row>
    <row r="21" spans="3:9" x14ac:dyDescent="0.25">
      <c r="C21" s="13">
        <v>512</v>
      </c>
      <c r="D21" s="14">
        <v>56.1</v>
      </c>
      <c r="E21" s="42">
        <v>-5.79</v>
      </c>
      <c r="F21" s="15">
        <f t="shared" si="0"/>
        <v>-39.386259937028655</v>
      </c>
      <c r="H21" s="16">
        <f t="shared" si="1"/>
        <v>0.60613740062971344</v>
      </c>
      <c r="I21" s="1">
        <f t="shared" si="2"/>
        <v>1.0040703857490068</v>
      </c>
    </row>
    <row r="22" spans="3:9" x14ac:dyDescent="0.25">
      <c r="C22" s="13">
        <v>579</v>
      </c>
      <c r="D22" s="14">
        <v>92</v>
      </c>
      <c r="E22" s="40">
        <v>-0.15</v>
      </c>
      <c r="F22" s="15">
        <f t="shared" si="0"/>
        <v>-0.59778813202560577</v>
      </c>
      <c r="H22" s="16">
        <f t="shared" si="1"/>
        <v>0.99402211867974399</v>
      </c>
      <c r="I22" s="1">
        <f t="shared" si="2"/>
        <v>1.0040703857490068</v>
      </c>
    </row>
    <row r="23" spans="3:9" x14ac:dyDescent="0.25">
      <c r="C23" s="13">
        <v>591</v>
      </c>
      <c r="D23" s="14">
        <v>99</v>
      </c>
      <c r="E23" s="40">
        <v>0.95</v>
      </c>
      <c r="F23" s="15">
        <f t="shared" si="0"/>
        <v>6.9654236405376633</v>
      </c>
      <c r="H23" s="16">
        <f t="shared" si="1"/>
        <v>1.0696542364053767</v>
      </c>
      <c r="I23" s="1">
        <f t="shared" si="2"/>
        <v>1.0040703857490068</v>
      </c>
    </row>
    <row r="24" spans="3:9" x14ac:dyDescent="0.25">
      <c r="C24" s="13">
        <v>644</v>
      </c>
      <c r="D24" s="14">
        <v>91</v>
      </c>
      <c r="E24" s="40">
        <v>-0.3</v>
      </c>
      <c r="F24" s="15">
        <f t="shared" si="0"/>
        <v>-1.6782469566775013</v>
      </c>
      <c r="H24" s="16">
        <f t="shared" si="1"/>
        <v>0.98321753043322502</v>
      </c>
      <c r="I24" s="1">
        <f t="shared" si="2"/>
        <v>1.0040703857490068</v>
      </c>
    </row>
    <row r="25" spans="3:9" x14ac:dyDescent="0.25">
      <c r="C25" s="15">
        <v>689</v>
      </c>
      <c r="D25" s="14">
        <v>104</v>
      </c>
      <c r="E25" s="40">
        <v>1.74</v>
      </c>
      <c r="F25" s="15">
        <f t="shared" si="0"/>
        <v>12.367717763797142</v>
      </c>
      <c r="H25" s="16">
        <f t="shared" si="1"/>
        <v>1.1236771776379715</v>
      </c>
      <c r="I25" s="1">
        <f t="shared" si="2"/>
        <v>1.0040703857490068</v>
      </c>
    </row>
    <row r="26" spans="3:9" x14ac:dyDescent="0.25">
      <c r="C26" s="15">
        <v>744</v>
      </c>
      <c r="D26" s="1">
        <v>87.8</v>
      </c>
      <c r="E26" s="40">
        <v>-0.81</v>
      </c>
      <c r="F26" s="15">
        <f t="shared" si="0"/>
        <v>-5.1357151955635709</v>
      </c>
      <c r="H26" s="16">
        <f t="shared" si="1"/>
        <v>0.94864284804436427</v>
      </c>
      <c r="I26" s="1">
        <f t="shared" si="2"/>
        <v>1.0040703857490068</v>
      </c>
    </row>
    <row r="27" spans="3:9" x14ac:dyDescent="0.25">
      <c r="C27" s="15">
        <v>904</v>
      </c>
      <c r="D27" s="1">
        <v>94.5</v>
      </c>
      <c r="E27" s="40">
        <v>0.25</v>
      </c>
      <c r="F27" s="15">
        <f t="shared" si="0"/>
        <v>2.1033589296041333</v>
      </c>
      <c r="H27" s="16">
        <f t="shared" si="1"/>
        <v>1.0210335892960414</v>
      </c>
      <c r="I27" s="1">
        <f t="shared" si="2"/>
        <v>1.0040703857490068</v>
      </c>
    </row>
    <row r="28" spans="3:9" x14ac:dyDescent="0.25">
      <c r="C28" s="15">
        <v>928</v>
      </c>
      <c r="D28" s="1">
        <v>88.7</v>
      </c>
      <c r="E28" s="40">
        <v>-0.67</v>
      </c>
      <c r="F28" s="15">
        <f t="shared" si="0"/>
        <v>-4.163302253376858</v>
      </c>
      <c r="H28" s="16">
        <f t="shared" si="1"/>
        <v>0.95836697746623145</v>
      </c>
      <c r="I28" s="1">
        <f t="shared" si="2"/>
        <v>1.0040703857490068</v>
      </c>
    </row>
  </sheetData>
  <sheetProtection algorithmName="SHA-512" hashValue="IPckWdwJfNKO/ww+1BqSS7eJt2GaZxSwCSLa2CC8IVfagCf0HgaOhOWGC88Tm4hoBN21D/O3bhuwnyGHLlkK0g==" saltValue="dlxvUy8pSelieeJf6MNdQA==" spinCount="100000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7"/>
  <dimension ref="A1:I29"/>
  <sheetViews>
    <sheetView zoomScale="80" zoomScaleNormal="80" workbookViewId="0">
      <selection activeCell="D11" sqref="D11:D29"/>
    </sheetView>
  </sheetViews>
  <sheetFormatPr defaultColWidth="9.140625" defaultRowHeight="15.75" x14ac:dyDescent="0.25"/>
  <cols>
    <col min="1" max="2" width="8.7109375" style="1" customWidth="1"/>
    <col min="3" max="3" width="23.85546875" style="1" customWidth="1"/>
    <col min="4" max="4" width="12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36</v>
      </c>
      <c r="E1" s="3"/>
      <c r="F1" s="4"/>
    </row>
    <row r="2" spans="1:9" ht="18" x14ac:dyDescent="0.25">
      <c r="C2" s="5" t="s">
        <v>3</v>
      </c>
      <c r="D2" s="6">
        <v>128.99859683333594</v>
      </c>
      <c r="E2" s="1" t="s">
        <v>4</v>
      </c>
    </row>
    <row r="3" spans="1:9" ht="18" x14ac:dyDescent="0.25">
      <c r="C3" s="5" t="s">
        <v>17</v>
      </c>
      <c r="D3" s="6" t="s">
        <v>57</v>
      </c>
      <c r="E3" s="1" t="s">
        <v>4</v>
      </c>
      <c r="F3" s="7"/>
    </row>
    <row r="4" spans="1:9" ht="18" x14ac:dyDescent="0.25">
      <c r="C4" s="5" t="s">
        <v>18</v>
      </c>
      <c r="D4" s="6" t="s">
        <v>58</v>
      </c>
      <c r="E4" s="1" t="s">
        <v>4</v>
      </c>
      <c r="F4" s="7"/>
    </row>
    <row r="5" spans="1:9" x14ac:dyDescent="0.25">
      <c r="C5" s="5" t="s">
        <v>19</v>
      </c>
      <c r="D5" s="23">
        <f>(D4/D3)*100</f>
        <v>2.9911788291900563</v>
      </c>
      <c r="E5" s="1" t="s">
        <v>2</v>
      </c>
      <c r="F5" s="7"/>
    </row>
    <row r="6" spans="1:9" x14ac:dyDescent="0.25">
      <c r="C6" s="5" t="s">
        <v>6</v>
      </c>
      <c r="D6" s="9">
        <v>19</v>
      </c>
      <c r="E6" s="7"/>
      <c r="F6" s="7"/>
    </row>
    <row r="7" spans="1:9" x14ac:dyDescent="0.25">
      <c r="C7" s="7"/>
      <c r="D7" s="7"/>
      <c r="E7" s="7"/>
      <c r="F7" s="7"/>
    </row>
    <row r="8" spans="1:9" x14ac:dyDescent="0.25">
      <c r="C8" s="7"/>
      <c r="D8" s="7"/>
      <c r="E8" s="7"/>
      <c r="F8" s="7"/>
    </row>
    <row r="9" spans="1:9" ht="31.5" x14ac:dyDescent="0.25">
      <c r="C9" s="7" t="s">
        <v>0</v>
      </c>
      <c r="D9" s="7" t="s">
        <v>15</v>
      </c>
      <c r="E9" s="10" t="s">
        <v>7</v>
      </c>
      <c r="F9" s="10" t="s">
        <v>8</v>
      </c>
    </row>
    <row r="10" spans="1:9" x14ac:dyDescent="0.25">
      <c r="A10" s="11"/>
      <c r="D10" s="7"/>
      <c r="E10" s="7"/>
      <c r="F10" s="7"/>
      <c r="H10" s="12" t="s">
        <v>28</v>
      </c>
      <c r="I10" s="12" t="s">
        <v>29</v>
      </c>
    </row>
    <row r="11" spans="1:9" x14ac:dyDescent="0.25">
      <c r="C11" s="13">
        <v>139</v>
      </c>
      <c r="D11" s="14">
        <v>122</v>
      </c>
      <c r="E11" s="40">
        <v>-0.72</v>
      </c>
      <c r="F11" s="15">
        <f t="shared" ref="F11:F29" si="0">((D11-D$2)/D$2)*100</f>
        <v>-5.4253278757582217</v>
      </c>
      <c r="H11" s="16">
        <f t="shared" ref="H11:H29" si="1">(100+F11)/100</f>
        <v>0.94574672124241776</v>
      </c>
      <c r="I11" s="1">
        <f t="shared" ref="I11:I29" si="2">1+($D$3-$D$2)/$D$2</f>
        <v>0.96667718146663528</v>
      </c>
    </row>
    <row r="12" spans="1:9" x14ac:dyDescent="0.25">
      <c r="C12" s="13">
        <v>193</v>
      </c>
      <c r="D12" s="14">
        <v>123</v>
      </c>
      <c r="E12" s="40">
        <v>-0.46</v>
      </c>
      <c r="F12" s="15">
        <f t="shared" si="0"/>
        <v>-4.6501256452316504</v>
      </c>
      <c r="H12" s="16">
        <f t="shared" si="1"/>
        <v>0.95349874354768349</v>
      </c>
      <c r="I12" s="1">
        <f t="shared" si="2"/>
        <v>0.96667718146663528</v>
      </c>
    </row>
    <row r="13" spans="1:9" x14ac:dyDescent="0.25">
      <c r="C13" s="13">
        <v>223</v>
      </c>
      <c r="D13" s="14">
        <v>127</v>
      </c>
      <c r="E13" s="40">
        <v>0.62</v>
      </c>
      <c r="F13" s="15">
        <f t="shared" si="0"/>
        <v>-1.5493167231253626</v>
      </c>
      <c r="H13" s="16">
        <f t="shared" si="1"/>
        <v>0.9845068327687464</v>
      </c>
      <c r="I13" s="1">
        <f t="shared" si="2"/>
        <v>0.96667718146663528</v>
      </c>
    </row>
    <row r="14" spans="1:9" x14ac:dyDescent="0.25">
      <c r="C14" s="13">
        <v>225</v>
      </c>
      <c r="D14" s="14">
        <v>126</v>
      </c>
      <c r="E14" s="40">
        <v>0.35</v>
      </c>
      <c r="F14" s="15">
        <f t="shared" si="0"/>
        <v>-2.3245189536519346</v>
      </c>
      <c r="H14" s="16">
        <f t="shared" si="1"/>
        <v>0.97675481046348067</v>
      </c>
      <c r="I14" s="1">
        <f t="shared" si="2"/>
        <v>0.96667718146663528</v>
      </c>
    </row>
    <row r="15" spans="1:9" x14ac:dyDescent="0.25">
      <c r="C15" s="13">
        <v>295</v>
      </c>
      <c r="D15" s="14">
        <v>127</v>
      </c>
      <c r="E15" s="40">
        <v>0.62</v>
      </c>
      <c r="F15" s="15">
        <f t="shared" si="0"/>
        <v>-1.5493167231253626</v>
      </c>
      <c r="H15" s="16">
        <f t="shared" si="1"/>
        <v>0.9845068327687464</v>
      </c>
      <c r="I15" s="1">
        <f t="shared" si="2"/>
        <v>0.96667718146663528</v>
      </c>
    </row>
    <row r="16" spans="1:9" x14ac:dyDescent="0.25">
      <c r="C16" s="13">
        <v>339</v>
      </c>
      <c r="D16" s="14">
        <v>126</v>
      </c>
      <c r="E16" s="40">
        <v>0.35</v>
      </c>
      <c r="F16" s="15">
        <f t="shared" si="0"/>
        <v>-2.3245189536519346</v>
      </c>
      <c r="H16" s="16">
        <f t="shared" si="1"/>
        <v>0.97675481046348067</v>
      </c>
      <c r="I16" s="1">
        <f t="shared" si="2"/>
        <v>0.96667718146663528</v>
      </c>
    </row>
    <row r="17" spans="3:9" x14ac:dyDescent="0.25">
      <c r="C17" s="13">
        <v>385</v>
      </c>
      <c r="D17" s="14">
        <v>122</v>
      </c>
      <c r="E17" s="40">
        <v>-0.72</v>
      </c>
      <c r="F17" s="15">
        <f t="shared" si="0"/>
        <v>-5.4253278757582217</v>
      </c>
      <c r="H17" s="16">
        <f t="shared" si="1"/>
        <v>0.94574672124241776</v>
      </c>
      <c r="I17" s="1">
        <f t="shared" si="2"/>
        <v>0.96667718146663528</v>
      </c>
    </row>
    <row r="18" spans="3:9" x14ac:dyDescent="0.25">
      <c r="C18" s="13">
        <v>428</v>
      </c>
      <c r="D18" s="14">
        <v>135</v>
      </c>
      <c r="E18" s="41">
        <v>2.76</v>
      </c>
      <c r="F18" s="15">
        <f t="shared" si="0"/>
        <v>4.6523011210872127</v>
      </c>
      <c r="H18" s="16">
        <f t="shared" si="1"/>
        <v>1.0465230112108721</v>
      </c>
      <c r="I18" s="1">
        <f t="shared" si="2"/>
        <v>0.96667718146663528</v>
      </c>
    </row>
    <row r="19" spans="3:9" x14ac:dyDescent="0.25">
      <c r="C19" s="13">
        <v>446</v>
      </c>
      <c r="D19" s="14">
        <v>123</v>
      </c>
      <c r="E19" s="40">
        <v>-0.46</v>
      </c>
      <c r="F19" s="15">
        <f t="shared" si="0"/>
        <v>-4.6501256452316504</v>
      </c>
      <c r="H19" s="16">
        <f t="shared" si="1"/>
        <v>0.95349874354768349</v>
      </c>
      <c r="I19" s="1">
        <f t="shared" si="2"/>
        <v>0.96667718146663528</v>
      </c>
    </row>
    <row r="20" spans="3:9" x14ac:dyDescent="0.25">
      <c r="C20" s="13">
        <v>509</v>
      </c>
      <c r="D20" s="14">
        <v>122</v>
      </c>
      <c r="E20" s="40">
        <v>-0.72</v>
      </c>
      <c r="F20" s="15">
        <f t="shared" si="0"/>
        <v>-5.4253278757582217</v>
      </c>
      <c r="H20" s="16">
        <f t="shared" si="1"/>
        <v>0.94574672124241776</v>
      </c>
      <c r="I20" s="1">
        <f t="shared" si="2"/>
        <v>0.96667718146663528</v>
      </c>
    </row>
    <row r="21" spans="3:9" x14ac:dyDescent="0.25">
      <c r="C21" s="13">
        <v>512</v>
      </c>
      <c r="D21" s="14">
        <v>129</v>
      </c>
      <c r="E21" s="40">
        <v>1.1499999999999999</v>
      </c>
      <c r="F21" s="15">
        <f t="shared" si="0"/>
        <v>1.0877379277813356E-3</v>
      </c>
      <c r="H21" s="16">
        <f t="shared" si="1"/>
        <v>1.0000108773792777</v>
      </c>
      <c r="I21" s="1">
        <f t="shared" si="2"/>
        <v>0.96667718146663528</v>
      </c>
    </row>
    <row r="22" spans="3:9" x14ac:dyDescent="0.25">
      <c r="C22" s="13">
        <v>579</v>
      </c>
      <c r="D22" s="14">
        <v>129</v>
      </c>
      <c r="E22" s="40">
        <v>1.1499999999999999</v>
      </c>
      <c r="F22" s="15">
        <f t="shared" si="0"/>
        <v>1.0877379277813356E-3</v>
      </c>
      <c r="H22" s="16">
        <f t="shared" si="1"/>
        <v>1.0000108773792777</v>
      </c>
      <c r="I22" s="1">
        <f t="shared" si="2"/>
        <v>0.96667718146663528</v>
      </c>
    </row>
    <row r="23" spans="3:9" x14ac:dyDescent="0.25">
      <c r="C23" s="13">
        <v>591</v>
      </c>
      <c r="D23" s="14">
        <v>124</v>
      </c>
      <c r="E23" s="40">
        <v>-0.19</v>
      </c>
      <c r="F23" s="15">
        <f t="shared" si="0"/>
        <v>-3.8749234147050782</v>
      </c>
      <c r="H23" s="16">
        <f t="shared" si="1"/>
        <v>0.96125076585294922</v>
      </c>
      <c r="I23" s="1">
        <f t="shared" si="2"/>
        <v>0.96667718146663528</v>
      </c>
    </row>
    <row r="24" spans="3:9" x14ac:dyDescent="0.25">
      <c r="C24" s="13">
        <v>644</v>
      </c>
      <c r="D24" s="14">
        <v>131</v>
      </c>
      <c r="E24" s="40">
        <v>1.69</v>
      </c>
      <c r="F24" s="15">
        <f t="shared" si="0"/>
        <v>1.5514921989809254</v>
      </c>
      <c r="H24" s="16">
        <f t="shared" si="1"/>
        <v>1.0155149219898092</v>
      </c>
      <c r="I24" s="1">
        <f t="shared" si="2"/>
        <v>0.96667718146663528</v>
      </c>
    </row>
    <row r="25" spans="3:9" x14ac:dyDescent="0.25">
      <c r="C25" s="15">
        <v>689</v>
      </c>
      <c r="D25" s="14">
        <v>121</v>
      </c>
      <c r="E25" s="40">
        <v>-0.99</v>
      </c>
      <c r="F25" s="15">
        <f t="shared" si="0"/>
        <v>-6.200530106284794</v>
      </c>
      <c r="H25" s="16">
        <f t="shared" si="1"/>
        <v>0.93799469893715215</v>
      </c>
      <c r="I25" s="1">
        <f t="shared" si="2"/>
        <v>0.96667718146663528</v>
      </c>
    </row>
    <row r="26" spans="3:9" x14ac:dyDescent="0.25">
      <c r="C26" s="15">
        <v>717</v>
      </c>
      <c r="D26" s="1">
        <v>120</v>
      </c>
      <c r="E26" s="40">
        <v>-1.26</v>
      </c>
      <c r="F26" s="15">
        <f t="shared" si="0"/>
        <v>-6.9757323368113662</v>
      </c>
      <c r="H26" s="16">
        <f t="shared" si="1"/>
        <v>0.93024267663188642</v>
      </c>
      <c r="I26" s="1">
        <f t="shared" si="2"/>
        <v>0.96667718146663528</v>
      </c>
    </row>
    <row r="27" spans="3:9" x14ac:dyDescent="0.25">
      <c r="C27" s="15">
        <v>744</v>
      </c>
      <c r="D27" s="1">
        <v>123</v>
      </c>
      <c r="E27" s="40">
        <v>-0.46</v>
      </c>
      <c r="F27" s="15">
        <f t="shared" si="0"/>
        <v>-4.6501256452316504</v>
      </c>
      <c r="H27" s="16">
        <f t="shared" si="1"/>
        <v>0.95349874354768349</v>
      </c>
      <c r="I27" s="1">
        <f t="shared" si="2"/>
        <v>0.96667718146663528</v>
      </c>
    </row>
    <row r="28" spans="3:9" x14ac:dyDescent="0.25">
      <c r="C28" s="15">
        <v>904</v>
      </c>
      <c r="D28" s="1">
        <v>124</v>
      </c>
      <c r="E28" s="40">
        <v>-0.19</v>
      </c>
      <c r="F28" s="15">
        <f t="shared" si="0"/>
        <v>-3.8749234147050782</v>
      </c>
      <c r="H28" s="16">
        <f t="shared" si="1"/>
        <v>0.96125076585294922</v>
      </c>
      <c r="I28" s="1">
        <f t="shared" si="2"/>
        <v>0.96667718146663528</v>
      </c>
    </row>
    <row r="29" spans="3:9" x14ac:dyDescent="0.25">
      <c r="C29" s="15">
        <v>928</v>
      </c>
      <c r="D29" s="1">
        <v>121</v>
      </c>
      <c r="E29" s="40">
        <v>-0.99</v>
      </c>
      <c r="F29" s="15">
        <f t="shared" si="0"/>
        <v>-6.200530106284794</v>
      </c>
      <c r="H29" s="16">
        <f t="shared" si="1"/>
        <v>0.93799469893715215</v>
      </c>
      <c r="I29" s="1">
        <f t="shared" si="2"/>
        <v>0.96667718146663528</v>
      </c>
    </row>
  </sheetData>
  <sheetProtection algorithmName="SHA-512" hashValue="Lb0/+4Yj8BDLiLA9Af0f9AqDZs0oF0JR8dDedU8mKt5ld0T6tCQDt3c6ji9X8BtWaUB9/sGlXCZVx7zxVzK6IA==" saltValue="hsHCUKQyruatBi+LV2P2Mg==" spinCount="100000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2019</Jaar>
    <Ringtest xmlns="eba2475f-4c5c-418a-90c2-2b36802fc485">LABS</Ringtest>
    <DEEL xmlns="08cda046-0f15-45eb-a9d5-77306d3264cd">Deel 3</DEEL>
    <Publicatiedatum xmlns="dda9e79c-c62e-445e-b991-197574827cb3">2021-05-25T07:56:41+00:00</Publicatiedatum>
    <Distributie_x0020_datum xmlns="eba2475f-4c5c-418a-90c2-2b36802fc485">25 januari 2012</Distributie_x0020_datum>
    <PublicURL xmlns="08cda046-0f15-45eb-a9d5-77306d3264cd">https://reflabos.vito.be/ree/LABS_2019-5_Deel3.xlsx</PublicURL>
  </documentManagement>
</p:properties>
</file>

<file path=customXml/itemProps1.xml><?xml version="1.0" encoding="utf-8"?>
<ds:datastoreItem xmlns:ds="http://schemas.openxmlformats.org/officeDocument/2006/customXml" ds:itemID="{1D50D007-2348-4948-8FD4-0BA42F892052}"/>
</file>

<file path=customXml/itemProps2.xml><?xml version="1.0" encoding="utf-8"?>
<ds:datastoreItem xmlns:ds="http://schemas.openxmlformats.org/officeDocument/2006/customXml" ds:itemID="{11F0B15A-1120-4FF0-BDBC-5BC40AABE1E3}"/>
</file>

<file path=customXml/itemProps3.xml><?xml version="1.0" encoding="utf-8"?>
<ds:datastoreItem xmlns:ds="http://schemas.openxmlformats.org/officeDocument/2006/customXml" ds:itemID="{A75042AA-8889-4BD7-86F2-FE117105F3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23</vt:i4>
      </vt:variant>
    </vt:vector>
  </HeadingPairs>
  <TitlesOfParts>
    <vt:vector size="46" baseType="lpstr">
      <vt:lpstr>CO stap 2</vt:lpstr>
      <vt:lpstr>CO stap 3</vt:lpstr>
      <vt:lpstr>CO stap 4</vt:lpstr>
      <vt:lpstr>SO2 stap 2</vt:lpstr>
      <vt:lpstr>SO2 stap 3</vt:lpstr>
      <vt:lpstr>SO2 stap 5</vt:lpstr>
      <vt:lpstr>SO2 stap 7</vt:lpstr>
      <vt:lpstr>SO2 stap 8</vt:lpstr>
      <vt:lpstr>NOx stap 1</vt:lpstr>
      <vt:lpstr>NOx stap 2</vt:lpstr>
      <vt:lpstr>NOx stap 3</vt:lpstr>
      <vt:lpstr>NOx stap 5</vt:lpstr>
      <vt:lpstr>NOx stap 6</vt:lpstr>
      <vt:lpstr>NOx stap 9</vt:lpstr>
      <vt:lpstr>O2 stap 1</vt:lpstr>
      <vt:lpstr>O2 stap 2</vt:lpstr>
      <vt:lpstr>O2 stap 3</vt:lpstr>
      <vt:lpstr>O2 stap 5</vt:lpstr>
      <vt:lpstr>O2 stap 7</vt:lpstr>
      <vt:lpstr>O2 stap 8</vt:lpstr>
      <vt:lpstr>O2 stap 9</vt:lpstr>
      <vt:lpstr>CO2 stap 2</vt:lpstr>
      <vt:lpstr>CO2 stap 3 </vt:lpstr>
      <vt:lpstr>'CO stap 2'!Print_Area</vt:lpstr>
      <vt:lpstr>'CO stap 3'!Print_Area</vt:lpstr>
      <vt:lpstr>'CO stap 4'!Print_Area</vt:lpstr>
      <vt:lpstr>'CO2 stap 2'!Print_Area</vt:lpstr>
      <vt:lpstr>'CO2 stap 3 '!Print_Area</vt:lpstr>
      <vt:lpstr>'NOx stap 1'!Print_Area</vt:lpstr>
      <vt:lpstr>'NOx stap 2'!Print_Area</vt:lpstr>
      <vt:lpstr>'NOx stap 3'!Print_Area</vt:lpstr>
      <vt:lpstr>'NOx stap 5'!Print_Area</vt:lpstr>
      <vt:lpstr>'NOx stap 6'!Print_Area</vt:lpstr>
      <vt:lpstr>'NOx stap 9'!Print_Area</vt:lpstr>
      <vt:lpstr>'O2 stap 1'!Print_Area</vt:lpstr>
      <vt:lpstr>'O2 stap 2'!Print_Area</vt:lpstr>
      <vt:lpstr>'O2 stap 3'!Print_Area</vt:lpstr>
      <vt:lpstr>'O2 stap 5'!Print_Area</vt:lpstr>
      <vt:lpstr>'O2 stap 7'!Print_Area</vt:lpstr>
      <vt:lpstr>'O2 stap 8'!Print_Area</vt:lpstr>
      <vt:lpstr>'O2 stap 9'!Print_Area</vt:lpstr>
      <vt:lpstr>'SO2 stap 2'!Print_Area</vt:lpstr>
      <vt:lpstr>'SO2 stap 3'!Print_Area</vt:lpstr>
      <vt:lpstr>'SO2 stap 5'!Print_Area</vt:lpstr>
      <vt:lpstr>'SO2 stap 7'!Print_Area</vt:lpstr>
      <vt:lpstr>'SO2 stap 8'!Print_Area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2019-5 deel 3</dc:title>
  <dc:creator>BAEYENSB</dc:creator>
  <cp:lastModifiedBy>Baeyens Bart</cp:lastModifiedBy>
  <cp:lastPrinted>2013-08-28T07:21:24Z</cp:lastPrinted>
  <dcterms:created xsi:type="dcterms:W3CDTF">2010-09-21T12:11:22Z</dcterms:created>
  <dcterms:modified xsi:type="dcterms:W3CDTF">2019-12-12T07:13:24Z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25800</vt:r8>
  </property>
</Properties>
</file>