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1\LABS2021\5. Rapportering\Eindrapport\bijlagen eindrapport\Deel 2 per labo\"/>
    </mc:Choice>
  </mc:AlternateContent>
  <xr:revisionPtr revIDLastSave="0" documentId="13_ncr:1_{5CBF6D8F-0126-491D-8037-68BEF9D3ECCC}" xr6:coauthVersionLast="45" xr6:coauthVersionMax="45" xr10:uidLastSave="{00000000-0000-0000-0000-000000000000}"/>
  <bookViews>
    <workbookView xWindow="-120" yWindow="-120" windowWidth="29040" windowHeight="15840" tabRatio="952" xr2:uid="{00000000-000D-0000-FFFF-FFFF00000000}"/>
  </bookViews>
  <sheets>
    <sheet name="139" sheetId="36" r:id="rId1"/>
    <sheet name="223" sheetId="47" r:id="rId2"/>
    <sheet name="225" sheetId="35" r:id="rId3"/>
    <sheet name="295" sheetId="43" r:id="rId4"/>
    <sheet name="339" sheetId="34" r:id="rId5"/>
    <sheet name="428" sheetId="44" r:id="rId6"/>
    <sheet name="446" sheetId="42" r:id="rId7"/>
    <sheet name="509" sheetId="41" r:id="rId8"/>
    <sheet name="512" sheetId="46" r:id="rId9"/>
    <sheet name="551" sheetId="38" r:id="rId10"/>
    <sheet name="579" sheetId="50" r:id="rId11"/>
    <sheet name="585" sheetId="48" r:id="rId12"/>
    <sheet name="591" sheetId="52" r:id="rId13"/>
    <sheet name="644" sheetId="33" r:id="rId14"/>
    <sheet name="689" sheetId="49" r:id="rId15"/>
    <sheet name="700" sheetId="45" r:id="rId16"/>
    <sheet name="744" sheetId="39" r:id="rId17"/>
    <sheet name="772" sheetId="29" r:id="rId18"/>
    <sheet name="807" sheetId="40" r:id="rId19"/>
    <sheet name="904" sheetId="51" r:id="rId20"/>
    <sheet name="928 " sheetId="37" r:id="rId21"/>
  </sheets>
  <definedNames>
    <definedName name="_xlnm.Print_Area" localSheetId="0">'139'!$A$1:$W$67</definedName>
    <definedName name="_xlnm.Print_Area" localSheetId="1">'223'!$A$1:$W$67</definedName>
    <definedName name="_xlnm.Print_Area" localSheetId="2">'225'!$A$1:$W$67</definedName>
    <definedName name="_xlnm.Print_Area" localSheetId="3">'295'!$A$1:$W$67</definedName>
    <definedName name="_xlnm.Print_Area" localSheetId="4">'339'!$A$1:$W$67</definedName>
    <definedName name="_xlnm.Print_Area" localSheetId="5">'428'!$A$1:$W$67</definedName>
    <definedName name="_xlnm.Print_Area" localSheetId="6">'446'!$A$1:$W$77</definedName>
    <definedName name="_xlnm.Print_Area" localSheetId="7">'509'!$A$1:$W$69</definedName>
    <definedName name="_xlnm.Print_Area" localSheetId="8">'512'!$A$1:$W$65</definedName>
    <definedName name="_xlnm.Print_Area" localSheetId="9">'551'!$A$1:$W$67</definedName>
    <definedName name="_xlnm.Print_Area" localSheetId="10">'579'!$A$1:$W$65</definedName>
    <definedName name="_xlnm.Print_Area" localSheetId="11">'585'!$A$1:$W$65</definedName>
    <definedName name="_xlnm.Print_Area" localSheetId="12">'591'!$A$1:$W$69</definedName>
    <definedName name="_xlnm.Print_Area" localSheetId="13">'644'!$A$1:$W$67</definedName>
    <definedName name="_xlnm.Print_Area" localSheetId="14">'689'!$A$1:$W$65</definedName>
    <definedName name="_xlnm.Print_Area" localSheetId="15">'700'!$A$1:$W$32</definedName>
    <definedName name="_xlnm.Print_Area" localSheetId="16">'744'!$A$1:$W$67</definedName>
    <definedName name="_xlnm.Print_Area" localSheetId="17">'772'!$A$1:$W$28</definedName>
    <definedName name="_xlnm.Print_Area" localSheetId="18">'807'!$A$1:$W$50</definedName>
    <definedName name="_xlnm.Print_Area" localSheetId="19">'904'!$A$1:$W$67</definedName>
    <definedName name="_xlnm.Print_Area" localSheetId="20">'928 '!$A$1:$W$65</definedName>
    <definedName name="_xlnm.Print_Titles" localSheetId="0">'139'!$2:$6</definedName>
    <definedName name="_xlnm.Print_Titles" localSheetId="1">'223'!$2:$6</definedName>
    <definedName name="_xlnm.Print_Titles" localSheetId="2">'225'!$2:$6</definedName>
    <definedName name="_xlnm.Print_Titles" localSheetId="3">'295'!$2:$6</definedName>
    <definedName name="_xlnm.Print_Titles" localSheetId="4">'339'!$2:$6</definedName>
    <definedName name="_xlnm.Print_Titles" localSheetId="5">'428'!$2:$6</definedName>
    <definedName name="_xlnm.Print_Titles" localSheetId="6">'446'!$2:$6</definedName>
    <definedName name="_xlnm.Print_Titles" localSheetId="7">'509'!$2:$6</definedName>
    <definedName name="_xlnm.Print_Titles" localSheetId="8">'512'!$2:$6</definedName>
    <definedName name="_xlnm.Print_Titles" localSheetId="9">'551'!$2:$6</definedName>
    <definedName name="_xlnm.Print_Titles" localSheetId="10">'579'!$2:$6</definedName>
    <definedName name="_xlnm.Print_Titles" localSheetId="11">'585'!$2:$6</definedName>
    <definedName name="_xlnm.Print_Titles" localSheetId="12">'591'!$2:$6</definedName>
    <definedName name="_xlnm.Print_Titles" localSheetId="13">'644'!$2:$6</definedName>
    <definedName name="_xlnm.Print_Titles" localSheetId="14">'689'!$2:$6</definedName>
    <definedName name="_xlnm.Print_Titles" localSheetId="15">'700'!$2:$6</definedName>
    <definedName name="_xlnm.Print_Titles" localSheetId="16">'744'!$2:$6</definedName>
    <definedName name="_xlnm.Print_Titles" localSheetId="17">'772'!$2:$6</definedName>
    <definedName name="_xlnm.Print_Titles" localSheetId="18">'807'!$2:$6</definedName>
    <definedName name="_xlnm.Print_Titles" localSheetId="19">'904'!$2:$6</definedName>
    <definedName name="_xlnm.Print_Titles" localSheetId="20">'928 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5" i="50" l="1"/>
  <c r="J65" i="50"/>
  <c r="K64" i="50"/>
  <c r="J64" i="50"/>
  <c r="K63" i="50"/>
  <c r="J63" i="50"/>
  <c r="K62" i="50"/>
  <c r="J62" i="50"/>
  <c r="K61" i="50"/>
  <c r="J61" i="50"/>
  <c r="K60" i="50"/>
  <c r="J60" i="50"/>
  <c r="K59" i="50"/>
  <c r="J59" i="50"/>
  <c r="K58" i="50"/>
  <c r="J58" i="50"/>
  <c r="K57" i="50"/>
  <c r="J57" i="50"/>
  <c r="K56" i="50"/>
  <c r="J56" i="50"/>
  <c r="K55" i="50"/>
  <c r="J55" i="50"/>
  <c r="K54" i="50"/>
  <c r="J54" i="50"/>
  <c r="K53" i="50"/>
  <c r="J53" i="50"/>
  <c r="K52" i="50"/>
  <c r="J52" i="50"/>
  <c r="K51" i="50"/>
  <c r="J51" i="50"/>
  <c r="K50" i="50"/>
  <c r="J50" i="50"/>
  <c r="J49" i="50"/>
  <c r="K49" i="50"/>
  <c r="J48" i="50"/>
  <c r="K48" i="50"/>
  <c r="J47" i="50"/>
  <c r="K47" i="50"/>
  <c r="K46" i="50"/>
  <c r="J46" i="50"/>
  <c r="K45" i="50"/>
  <c r="J45" i="50"/>
  <c r="K44" i="50"/>
  <c r="J44" i="50"/>
  <c r="K43" i="50"/>
  <c r="J43" i="50"/>
  <c r="K42" i="50"/>
  <c r="J42" i="50"/>
  <c r="K67" i="51"/>
  <c r="J67" i="51"/>
  <c r="K66" i="51"/>
  <c r="J66" i="51"/>
  <c r="K65" i="51"/>
  <c r="J65" i="51"/>
  <c r="K64" i="51"/>
  <c r="J64" i="51"/>
  <c r="K63" i="51"/>
  <c r="J63" i="51"/>
  <c r="K62" i="51"/>
  <c r="J62" i="51"/>
  <c r="K61" i="51"/>
  <c r="J61" i="51"/>
  <c r="K60" i="51"/>
  <c r="J60" i="51"/>
  <c r="K58" i="51"/>
  <c r="J58" i="51"/>
  <c r="K57" i="51"/>
  <c r="J57" i="51"/>
  <c r="K56" i="51"/>
  <c r="J56" i="51"/>
  <c r="K55" i="51"/>
  <c r="J55" i="51"/>
  <c r="K54" i="51"/>
  <c r="J54" i="51"/>
  <c r="K47" i="51"/>
  <c r="J47" i="51"/>
  <c r="K46" i="51"/>
  <c r="J46" i="51"/>
  <c r="K45" i="51"/>
  <c r="J45" i="51"/>
  <c r="K44" i="51"/>
  <c r="J44" i="51"/>
  <c r="K69" i="52"/>
  <c r="J69" i="52"/>
  <c r="K68" i="52"/>
  <c r="J68" i="52"/>
  <c r="K67" i="52"/>
  <c r="J67" i="52"/>
  <c r="K66" i="52"/>
  <c r="J66" i="52"/>
  <c r="K65" i="52"/>
  <c r="J65" i="52"/>
  <c r="K64" i="52"/>
  <c r="J64" i="52"/>
  <c r="K63" i="52"/>
  <c r="J63" i="52"/>
  <c r="K62" i="52"/>
  <c r="J62" i="52"/>
  <c r="K61" i="52"/>
  <c r="J61" i="52"/>
  <c r="K60" i="52"/>
  <c r="J60" i="52"/>
  <c r="K59" i="52"/>
  <c r="J59" i="52"/>
  <c r="K58" i="52"/>
  <c r="J58" i="52"/>
  <c r="K57" i="52"/>
  <c r="J57" i="52"/>
  <c r="K56" i="52"/>
  <c r="J56" i="52"/>
  <c r="K55" i="52"/>
  <c r="J55" i="52"/>
  <c r="K54" i="52"/>
  <c r="J54" i="52"/>
  <c r="J53" i="52"/>
  <c r="K53" i="52"/>
  <c r="J52" i="52"/>
  <c r="K52" i="52"/>
  <c r="K51" i="52"/>
  <c r="J51" i="52"/>
  <c r="K50" i="52"/>
  <c r="J50" i="52"/>
  <c r="K49" i="52"/>
  <c r="J49" i="52"/>
  <c r="K48" i="52"/>
  <c r="J48" i="52"/>
  <c r="K47" i="52"/>
  <c r="J47" i="52"/>
  <c r="K46" i="52"/>
  <c r="J46" i="52"/>
  <c r="K50" i="40"/>
  <c r="J50" i="40"/>
  <c r="K49" i="40"/>
  <c r="J49" i="40"/>
  <c r="K48" i="40"/>
  <c r="J48" i="40"/>
  <c r="K47" i="40"/>
  <c r="J47" i="40"/>
  <c r="K46" i="40"/>
  <c r="J46" i="40"/>
  <c r="K45" i="40"/>
  <c r="J45" i="40"/>
  <c r="K44" i="40"/>
  <c r="J44" i="40"/>
  <c r="K43" i="40"/>
  <c r="J43" i="40"/>
  <c r="K42" i="40"/>
  <c r="J42" i="40"/>
  <c r="K41" i="40"/>
  <c r="J41" i="40"/>
  <c r="K40" i="40"/>
  <c r="J40" i="40"/>
  <c r="K39" i="40"/>
  <c r="J39" i="40"/>
  <c r="K38" i="40"/>
  <c r="J38" i="40"/>
  <c r="K37" i="40"/>
  <c r="J37" i="40"/>
  <c r="J36" i="40"/>
  <c r="J35" i="40"/>
  <c r="K35" i="40"/>
  <c r="K34" i="40"/>
  <c r="J34" i="40"/>
  <c r="K33" i="40"/>
  <c r="J33" i="40"/>
  <c r="K32" i="40"/>
  <c r="J32" i="40"/>
  <c r="J31" i="40"/>
  <c r="K31" i="40"/>
  <c r="K30" i="40"/>
  <c r="J30" i="40"/>
  <c r="K29" i="40"/>
  <c r="J29" i="40"/>
  <c r="K28" i="40"/>
  <c r="J28" i="40"/>
  <c r="K27" i="40"/>
  <c r="J27" i="40"/>
  <c r="K69" i="41"/>
  <c r="J69" i="41"/>
  <c r="K68" i="41"/>
  <c r="J68" i="41"/>
  <c r="K67" i="41"/>
  <c r="J67" i="41"/>
  <c r="K66" i="41"/>
  <c r="J66" i="41"/>
  <c r="K65" i="41"/>
  <c r="J65" i="41"/>
  <c r="K64" i="41"/>
  <c r="J64" i="41"/>
  <c r="K63" i="41"/>
  <c r="J63" i="41"/>
  <c r="K62" i="41"/>
  <c r="J62" i="41"/>
  <c r="K61" i="41"/>
  <c r="J61" i="41"/>
  <c r="K60" i="41"/>
  <c r="J60" i="41"/>
  <c r="K59" i="41"/>
  <c r="J59" i="41"/>
  <c r="K58" i="41"/>
  <c r="J58" i="41"/>
  <c r="K57" i="41"/>
  <c r="J57" i="41"/>
  <c r="K56" i="41"/>
  <c r="J56" i="41"/>
  <c r="J55" i="41"/>
  <c r="K54" i="41"/>
  <c r="J54" i="41"/>
  <c r="K53" i="41"/>
  <c r="J53" i="41"/>
  <c r="J52" i="41"/>
  <c r="K52" i="41"/>
  <c r="J51" i="41"/>
  <c r="K51" i="41"/>
  <c r="K50" i="41"/>
  <c r="J50" i="41"/>
  <c r="K49" i="41"/>
  <c r="J49" i="41"/>
  <c r="K48" i="41"/>
  <c r="J48" i="41"/>
  <c r="K47" i="41"/>
  <c r="J47" i="41"/>
  <c r="K46" i="41"/>
  <c r="J46" i="41"/>
  <c r="K77" i="42"/>
  <c r="J77" i="42"/>
  <c r="K76" i="42"/>
  <c r="J76" i="42"/>
  <c r="K75" i="42"/>
  <c r="J75" i="42"/>
  <c r="K74" i="42"/>
  <c r="J74" i="42"/>
  <c r="K73" i="42"/>
  <c r="J73" i="42"/>
  <c r="K72" i="42"/>
  <c r="J72" i="42"/>
  <c r="K71" i="42"/>
  <c r="J71" i="42"/>
  <c r="K70" i="42"/>
  <c r="J70" i="42"/>
  <c r="K69" i="42"/>
  <c r="J69" i="42"/>
  <c r="K68" i="42"/>
  <c r="J68" i="42"/>
  <c r="K67" i="42"/>
  <c r="J67" i="42"/>
  <c r="K66" i="42"/>
  <c r="J66" i="42"/>
  <c r="K65" i="42"/>
  <c r="J65" i="42"/>
  <c r="K64" i="42"/>
  <c r="J64" i="42"/>
  <c r="K63" i="42"/>
  <c r="J63" i="42"/>
  <c r="J62" i="42"/>
  <c r="K62" i="42"/>
  <c r="J61" i="42"/>
  <c r="K61" i="42"/>
  <c r="K60" i="42"/>
  <c r="J60" i="42"/>
  <c r="J59" i="42"/>
  <c r="K59" i="42"/>
  <c r="J58" i="42"/>
  <c r="K58" i="42"/>
  <c r="K57" i="42"/>
  <c r="J57" i="42"/>
  <c r="K56" i="42"/>
  <c r="J56" i="42"/>
  <c r="K55" i="42"/>
  <c r="J55" i="42"/>
  <c r="K54" i="42"/>
  <c r="J54" i="42"/>
  <c r="J67" i="43"/>
  <c r="K66" i="43"/>
  <c r="J66" i="43"/>
  <c r="K65" i="43"/>
  <c r="J65" i="43"/>
  <c r="K64" i="43"/>
  <c r="J64" i="43"/>
  <c r="K63" i="43"/>
  <c r="J63" i="43"/>
  <c r="K62" i="43"/>
  <c r="J62" i="43"/>
  <c r="K61" i="43"/>
  <c r="J61" i="43"/>
  <c r="K60" i="43"/>
  <c r="J60" i="43"/>
  <c r="K59" i="43"/>
  <c r="J59" i="43"/>
  <c r="K58" i="43"/>
  <c r="J58" i="43"/>
  <c r="K57" i="43"/>
  <c r="J57" i="43"/>
  <c r="K56" i="43"/>
  <c r="J56" i="43"/>
  <c r="K55" i="43"/>
  <c r="J55" i="43"/>
  <c r="K54" i="43"/>
  <c r="J54" i="43"/>
  <c r="K53" i="43"/>
  <c r="J53" i="43"/>
  <c r="K52" i="43"/>
  <c r="J52" i="43"/>
  <c r="J51" i="43"/>
  <c r="K51" i="43"/>
  <c r="J50" i="43"/>
  <c r="K50" i="43"/>
  <c r="K49" i="43"/>
  <c r="J49" i="43"/>
  <c r="K48" i="43"/>
  <c r="J48" i="43"/>
  <c r="K47" i="43"/>
  <c r="J47" i="43"/>
  <c r="K46" i="43"/>
  <c r="J46" i="43"/>
  <c r="K45" i="43"/>
  <c r="J45" i="43"/>
  <c r="K44" i="43"/>
  <c r="J44" i="43"/>
  <c r="K67" i="44"/>
  <c r="J67" i="44"/>
  <c r="K66" i="44"/>
  <c r="J66" i="44"/>
  <c r="K65" i="44"/>
  <c r="J65" i="44"/>
  <c r="K64" i="44"/>
  <c r="J64" i="44"/>
  <c r="K63" i="44"/>
  <c r="J63" i="44"/>
  <c r="K62" i="44"/>
  <c r="J62" i="44"/>
  <c r="K61" i="44"/>
  <c r="J61" i="44"/>
  <c r="K60" i="44"/>
  <c r="J60" i="44"/>
  <c r="K59" i="44"/>
  <c r="J59" i="44"/>
  <c r="K58" i="44"/>
  <c r="J58" i="44"/>
  <c r="K57" i="44"/>
  <c r="J57" i="44"/>
  <c r="J56" i="44"/>
  <c r="K55" i="44"/>
  <c r="J55" i="44"/>
  <c r="K54" i="44"/>
  <c r="J54" i="44"/>
  <c r="K53" i="44"/>
  <c r="J53" i="44"/>
  <c r="J52" i="44"/>
  <c r="K52" i="44"/>
  <c r="K51" i="44"/>
  <c r="J51" i="44"/>
  <c r="K50" i="44"/>
  <c r="J50" i="44"/>
  <c r="K49" i="44"/>
  <c r="J49" i="44"/>
  <c r="J48" i="44"/>
  <c r="K48" i="44"/>
  <c r="K47" i="44"/>
  <c r="J47" i="44"/>
  <c r="K46" i="44"/>
  <c r="J46" i="44"/>
  <c r="K45" i="44"/>
  <c r="J45" i="44"/>
  <c r="K44" i="44"/>
  <c r="J44" i="44"/>
  <c r="K65" i="46"/>
  <c r="J65" i="46"/>
  <c r="K64" i="46"/>
  <c r="J64" i="46"/>
  <c r="K63" i="46"/>
  <c r="J63" i="46"/>
  <c r="K62" i="46"/>
  <c r="J62" i="46"/>
  <c r="K61" i="46"/>
  <c r="J61" i="46"/>
  <c r="K60" i="46"/>
  <c r="J60" i="46"/>
  <c r="K59" i="46"/>
  <c r="J59" i="46"/>
  <c r="K58" i="46"/>
  <c r="J58" i="46"/>
  <c r="K57" i="46"/>
  <c r="J57" i="46"/>
  <c r="K56" i="46"/>
  <c r="J56" i="46"/>
  <c r="K55" i="46"/>
  <c r="J55" i="46"/>
  <c r="K54" i="46"/>
  <c r="J54" i="46"/>
  <c r="K53" i="46"/>
  <c r="J53" i="46"/>
  <c r="K52" i="46"/>
  <c r="J52" i="46"/>
  <c r="J51" i="46"/>
  <c r="J50" i="46"/>
  <c r="K50" i="46"/>
  <c r="J49" i="46"/>
  <c r="K49" i="46"/>
  <c r="K48" i="46"/>
  <c r="J48" i="46"/>
  <c r="J47" i="46"/>
  <c r="K47" i="46"/>
  <c r="J46" i="46"/>
  <c r="K46" i="46"/>
  <c r="K45" i="46"/>
  <c r="J45" i="46"/>
  <c r="K44" i="46"/>
  <c r="J44" i="46"/>
  <c r="K43" i="46"/>
  <c r="J43" i="46"/>
  <c r="K42" i="46"/>
  <c r="J42" i="46"/>
  <c r="K67" i="47"/>
  <c r="J67" i="47"/>
  <c r="K66" i="47"/>
  <c r="J66" i="47"/>
  <c r="K65" i="47"/>
  <c r="J65" i="47"/>
  <c r="K64" i="47"/>
  <c r="J64" i="47"/>
  <c r="K63" i="47"/>
  <c r="J63" i="47"/>
  <c r="K62" i="47"/>
  <c r="J62" i="47"/>
  <c r="K61" i="47"/>
  <c r="J61" i="47"/>
  <c r="K60" i="47"/>
  <c r="J60" i="47"/>
  <c r="K59" i="47"/>
  <c r="J59" i="47"/>
  <c r="K58" i="47"/>
  <c r="J58" i="47"/>
  <c r="K57" i="47"/>
  <c r="J57" i="47"/>
  <c r="J56" i="47"/>
  <c r="K55" i="47"/>
  <c r="J55" i="47"/>
  <c r="K54" i="47"/>
  <c r="J54" i="47"/>
  <c r="K53" i="47"/>
  <c r="J53" i="47"/>
  <c r="K52" i="47"/>
  <c r="J52" i="47"/>
  <c r="J51" i="47"/>
  <c r="K51" i="47"/>
  <c r="J50" i="47"/>
  <c r="K50" i="47"/>
  <c r="K49" i="47"/>
  <c r="J49" i="47"/>
  <c r="K48" i="47"/>
  <c r="J48" i="47"/>
  <c r="K47" i="47"/>
  <c r="J47" i="47"/>
  <c r="K46" i="47"/>
  <c r="J46" i="47"/>
  <c r="K45" i="47"/>
  <c r="J45" i="47"/>
  <c r="K44" i="47"/>
  <c r="J44" i="47"/>
  <c r="K67" i="36"/>
  <c r="J67" i="36"/>
  <c r="K66" i="36"/>
  <c r="J66" i="36"/>
  <c r="K65" i="36"/>
  <c r="J65" i="36"/>
  <c r="K64" i="36"/>
  <c r="J64" i="36"/>
  <c r="K63" i="36"/>
  <c r="J63" i="36"/>
  <c r="K62" i="36"/>
  <c r="J62" i="36"/>
  <c r="K61" i="36"/>
  <c r="J61" i="36"/>
  <c r="K60" i="36"/>
  <c r="J60" i="36"/>
  <c r="K59" i="36"/>
  <c r="J59" i="36"/>
  <c r="K58" i="36"/>
  <c r="J58" i="36"/>
  <c r="K57" i="36"/>
  <c r="J57" i="36"/>
  <c r="K56" i="36"/>
  <c r="J56" i="36"/>
  <c r="K55" i="36"/>
  <c r="J55" i="36"/>
  <c r="K54" i="36"/>
  <c r="J54" i="36"/>
  <c r="K53" i="36"/>
  <c r="J53" i="36"/>
  <c r="J52" i="36"/>
  <c r="K52" i="36"/>
  <c r="K51" i="36"/>
  <c r="J51" i="36"/>
  <c r="K50" i="36"/>
  <c r="J50" i="36"/>
  <c r="K49" i="36"/>
  <c r="J49" i="36"/>
  <c r="J48" i="36"/>
  <c r="K48" i="36"/>
  <c r="K47" i="36"/>
  <c r="J47" i="36"/>
  <c r="K46" i="36"/>
  <c r="J46" i="36"/>
  <c r="K45" i="36"/>
  <c r="J45" i="36"/>
  <c r="K44" i="36"/>
  <c r="J44" i="36"/>
  <c r="K65" i="37"/>
  <c r="J65" i="37"/>
  <c r="K64" i="37"/>
  <c r="J64" i="37"/>
  <c r="K63" i="37"/>
  <c r="J63" i="37"/>
  <c r="K62" i="37"/>
  <c r="J62" i="37"/>
  <c r="K61" i="37"/>
  <c r="J61" i="37"/>
  <c r="K60" i="37"/>
  <c r="J60" i="37"/>
  <c r="K59" i="37"/>
  <c r="J59" i="37"/>
  <c r="K58" i="37"/>
  <c r="J58" i="37"/>
  <c r="K57" i="37"/>
  <c r="J57" i="37"/>
  <c r="K56" i="37"/>
  <c r="J56" i="37"/>
  <c r="K55" i="37"/>
  <c r="J55" i="37"/>
  <c r="K54" i="37"/>
  <c r="J54" i="37"/>
  <c r="K53" i="37"/>
  <c r="J53" i="37"/>
  <c r="K52" i="37"/>
  <c r="J52" i="37"/>
  <c r="K51" i="37"/>
  <c r="J51" i="37"/>
  <c r="K50" i="37"/>
  <c r="J50" i="37"/>
  <c r="K49" i="37"/>
  <c r="J49" i="37"/>
  <c r="J48" i="37"/>
  <c r="K48" i="37"/>
  <c r="J47" i="37"/>
  <c r="K47" i="37"/>
  <c r="K46" i="37"/>
  <c r="J46" i="37"/>
  <c r="K45" i="37"/>
  <c r="J45" i="37"/>
  <c r="K44" i="37"/>
  <c r="J44" i="37"/>
  <c r="K43" i="37"/>
  <c r="J43" i="37"/>
  <c r="K42" i="37"/>
  <c r="J42" i="37"/>
  <c r="K67" i="38"/>
  <c r="J67" i="38"/>
  <c r="K66" i="38"/>
  <c r="J66" i="38"/>
  <c r="K65" i="38"/>
  <c r="J65" i="38"/>
  <c r="K64" i="38"/>
  <c r="J64" i="38"/>
  <c r="K63" i="38"/>
  <c r="J63" i="38"/>
  <c r="K62" i="38"/>
  <c r="J62" i="38"/>
  <c r="K61" i="38"/>
  <c r="J61" i="38"/>
  <c r="K60" i="38"/>
  <c r="J60" i="38"/>
  <c r="K59" i="38"/>
  <c r="J59" i="38"/>
  <c r="K58" i="38"/>
  <c r="J58" i="38"/>
  <c r="K57" i="38"/>
  <c r="J57" i="38"/>
  <c r="K56" i="38"/>
  <c r="J56" i="38"/>
  <c r="K55" i="38"/>
  <c r="J55" i="38"/>
  <c r="K54" i="38"/>
  <c r="J54" i="38"/>
  <c r="K53" i="38"/>
  <c r="J53" i="38"/>
  <c r="J52" i="38"/>
  <c r="K52" i="38"/>
  <c r="J51" i="38"/>
  <c r="K51" i="38"/>
  <c r="K50" i="38"/>
  <c r="J50" i="38"/>
  <c r="J49" i="38"/>
  <c r="K49" i="38"/>
  <c r="J48" i="38"/>
  <c r="K48" i="38"/>
  <c r="K47" i="38"/>
  <c r="J47" i="38"/>
  <c r="K46" i="38"/>
  <c r="J46" i="38"/>
  <c r="K45" i="38"/>
  <c r="J45" i="38"/>
  <c r="K44" i="38"/>
  <c r="J44" i="38"/>
  <c r="K67" i="39"/>
  <c r="J67" i="39"/>
  <c r="K66" i="39"/>
  <c r="J66" i="39"/>
  <c r="K65" i="39"/>
  <c r="J65" i="39"/>
  <c r="K64" i="39"/>
  <c r="J64" i="39"/>
  <c r="K63" i="39"/>
  <c r="J63" i="39"/>
  <c r="K62" i="39"/>
  <c r="J62" i="39"/>
  <c r="K61" i="39"/>
  <c r="J61" i="39"/>
  <c r="K60" i="39"/>
  <c r="J60" i="39"/>
  <c r="K59" i="39"/>
  <c r="J59" i="39"/>
  <c r="K58" i="39"/>
  <c r="J58" i="39"/>
  <c r="K57" i="39"/>
  <c r="J57" i="39"/>
  <c r="J56" i="39"/>
  <c r="K55" i="39"/>
  <c r="J55" i="39"/>
  <c r="K54" i="39"/>
  <c r="J54" i="39"/>
  <c r="K53" i="39"/>
  <c r="J53" i="39"/>
  <c r="K52" i="39"/>
  <c r="J52" i="39"/>
  <c r="J51" i="39"/>
  <c r="K51" i="39"/>
  <c r="J50" i="39"/>
  <c r="K50" i="39"/>
  <c r="K49" i="39"/>
  <c r="J49" i="39"/>
  <c r="K48" i="39"/>
  <c r="J48" i="39"/>
  <c r="K47" i="39"/>
  <c r="J47" i="39"/>
  <c r="K46" i="39"/>
  <c r="J46" i="39"/>
  <c r="K45" i="39"/>
  <c r="J45" i="39"/>
  <c r="K44" i="39"/>
  <c r="J44" i="39"/>
  <c r="K67" i="34"/>
  <c r="J67" i="34"/>
  <c r="K66" i="34"/>
  <c r="J66" i="34"/>
  <c r="K65" i="34"/>
  <c r="J65" i="34"/>
  <c r="K64" i="34"/>
  <c r="J64" i="34"/>
  <c r="K63" i="34"/>
  <c r="J63" i="34"/>
  <c r="K62" i="34"/>
  <c r="J62" i="34"/>
  <c r="K61" i="34"/>
  <c r="J61" i="34"/>
  <c r="K60" i="34"/>
  <c r="J60" i="34"/>
  <c r="K59" i="34"/>
  <c r="J59" i="34"/>
  <c r="K58" i="34"/>
  <c r="J58" i="34"/>
  <c r="K57" i="34"/>
  <c r="J57" i="34"/>
  <c r="K56" i="34"/>
  <c r="J56" i="34"/>
  <c r="K55" i="34"/>
  <c r="J55" i="34"/>
  <c r="K54" i="34"/>
  <c r="J54" i="34"/>
  <c r="K53" i="34"/>
  <c r="J53" i="34"/>
  <c r="J52" i="34"/>
  <c r="K52" i="34"/>
  <c r="K51" i="34"/>
  <c r="J51" i="34"/>
  <c r="K50" i="34"/>
  <c r="J50" i="34"/>
  <c r="K49" i="34"/>
  <c r="J49" i="34"/>
  <c r="J48" i="34"/>
  <c r="K48" i="34"/>
  <c r="K47" i="34"/>
  <c r="J47" i="34"/>
  <c r="K46" i="34"/>
  <c r="J46" i="34"/>
  <c r="K45" i="34"/>
  <c r="J45" i="34"/>
  <c r="K44" i="34"/>
  <c r="J44" i="34"/>
  <c r="K67" i="35"/>
  <c r="J67" i="35"/>
  <c r="K66" i="35"/>
  <c r="J66" i="35"/>
  <c r="K65" i="35"/>
  <c r="J65" i="35"/>
  <c r="K64" i="35"/>
  <c r="J64" i="35"/>
  <c r="K63" i="35"/>
  <c r="J63" i="35"/>
  <c r="K62" i="35"/>
  <c r="J62" i="35"/>
  <c r="K61" i="35"/>
  <c r="J61" i="35"/>
  <c r="K60" i="35"/>
  <c r="J60" i="35"/>
  <c r="K59" i="35"/>
  <c r="J59" i="35"/>
  <c r="K58" i="35"/>
  <c r="J58" i="35"/>
  <c r="K57" i="35"/>
  <c r="J57" i="35"/>
  <c r="K56" i="35"/>
  <c r="J56" i="35"/>
  <c r="K55" i="35"/>
  <c r="J55" i="35"/>
  <c r="K54" i="35"/>
  <c r="J54" i="35"/>
  <c r="K53" i="35"/>
  <c r="J53" i="35"/>
  <c r="K52" i="35"/>
  <c r="J52" i="35"/>
  <c r="K51" i="35"/>
  <c r="J51" i="35"/>
  <c r="J50" i="35"/>
  <c r="K50" i="35"/>
  <c r="J49" i="35"/>
  <c r="K49" i="35"/>
  <c r="K48" i="35"/>
  <c r="J48" i="35"/>
  <c r="K47" i="35"/>
  <c r="J47" i="35"/>
  <c r="K46" i="35"/>
  <c r="J46" i="35"/>
  <c r="K45" i="35"/>
  <c r="J45" i="35"/>
  <c r="K44" i="35"/>
  <c r="J44" i="35"/>
  <c r="K65" i="48"/>
  <c r="J65" i="48"/>
  <c r="K64" i="48"/>
  <c r="J64" i="48"/>
  <c r="K63" i="48"/>
  <c r="J63" i="48"/>
  <c r="K62" i="48"/>
  <c r="J62" i="48"/>
  <c r="K61" i="48"/>
  <c r="J61" i="48"/>
  <c r="K60" i="48"/>
  <c r="J60" i="48"/>
  <c r="K59" i="48"/>
  <c r="J59" i="48"/>
  <c r="K58" i="48"/>
  <c r="J58" i="48"/>
  <c r="K57" i="48"/>
  <c r="J57" i="48"/>
  <c r="K56" i="48"/>
  <c r="J56" i="48"/>
  <c r="K55" i="48"/>
  <c r="J55" i="48"/>
  <c r="K54" i="48"/>
  <c r="J54" i="48"/>
  <c r="K53" i="48"/>
  <c r="J53" i="48"/>
  <c r="K52" i="48"/>
  <c r="J52" i="48"/>
  <c r="J51" i="48"/>
  <c r="K50" i="48"/>
  <c r="J50" i="48"/>
  <c r="J49" i="48"/>
  <c r="K49" i="48"/>
  <c r="J48" i="48"/>
  <c r="K48" i="48"/>
  <c r="K47" i="48"/>
  <c r="J47" i="48"/>
  <c r="K46" i="48"/>
  <c r="J46" i="48"/>
  <c r="K45" i="48"/>
  <c r="J45" i="48"/>
  <c r="K44" i="48"/>
  <c r="J44" i="48"/>
  <c r="K43" i="48"/>
  <c r="J43" i="48"/>
  <c r="K42" i="48"/>
  <c r="J42" i="48"/>
  <c r="K65" i="49"/>
  <c r="J65" i="49"/>
  <c r="K64" i="49"/>
  <c r="J64" i="49"/>
  <c r="K63" i="49"/>
  <c r="J63" i="49"/>
  <c r="K62" i="49"/>
  <c r="J62" i="49"/>
  <c r="K61" i="49"/>
  <c r="J61" i="49"/>
  <c r="K60" i="49"/>
  <c r="J60" i="49"/>
  <c r="K59" i="49"/>
  <c r="J59" i="49"/>
  <c r="K58" i="49"/>
  <c r="J58" i="49"/>
  <c r="K57" i="49"/>
  <c r="J57" i="49"/>
  <c r="K56" i="49"/>
  <c r="J56" i="49"/>
  <c r="K55" i="49"/>
  <c r="J55" i="49"/>
  <c r="K54" i="49"/>
  <c r="J54" i="49"/>
  <c r="K53" i="49"/>
  <c r="J53" i="49"/>
  <c r="K52" i="49"/>
  <c r="J52" i="49"/>
  <c r="J51" i="49"/>
  <c r="J50" i="49"/>
  <c r="K50" i="49"/>
  <c r="J49" i="49"/>
  <c r="K49" i="49"/>
  <c r="K48" i="49"/>
  <c r="J48" i="49"/>
  <c r="K47" i="49"/>
  <c r="J47" i="49"/>
  <c r="J46" i="49"/>
  <c r="K46" i="49"/>
  <c r="K45" i="49"/>
  <c r="J45" i="49"/>
  <c r="K44" i="49"/>
  <c r="J44" i="49"/>
  <c r="K43" i="49"/>
  <c r="J43" i="49"/>
  <c r="K42" i="49"/>
  <c r="J42" i="49"/>
  <c r="K50" i="33"/>
  <c r="K51" i="33"/>
  <c r="K52" i="33"/>
  <c r="K53" i="33"/>
  <c r="K54" i="33"/>
  <c r="K55" i="33"/>
  <c r="K56" i="33"/>
  <c r="K57" i="33"/>
  <c r="K58" i="33"/>
  <c r="K59" i="33"/>
  <c r="K60" i="33"/>
  <c r="K61" i="33"/>
  <c r="K62" i="33"/>
  <c r="K63" i="33"/>
  <c r="K64" i="33"/>
  <c r="K65" i="33"/>
  <c r="K66" i="33"/>
  <c r="K67" i="33"/>
  <c r="K44" i="33"/>
  <c r="K45" i="33"/>
  <c r="K46" i="33"/>
  <c r="K47" i="33"/>
  <c r="K48" i="33"/>
  <c r="K49" i="33"/>
  <c r="R32" i="33"/>
  <c r="R33" i="33"/>
  <c r="R34" i="33"/>
  <c r="R35" i="33"/>
  <c r="R36" i="33"/>
  <c r="R37" i="33"/>
  <c r="R38" i="33"/>
  <c r="R39" i="33"/>
  <c r="R40" i="33"/>
  <c r="R41" i="33"/>
  <c r="R42" i="33"/>
  <c r="R43" i="33"/>
  <c r="R31" i="33"/>
  <c r="V63" i="37"/>
  <c r="R43" i="49"/>
  <c r="R44" i="49"/>
  <c r="R45" i="49"/>
  <c r="R46" i="49"/>
  <c r="R47" i="49"/>
  <c r="R48" i="49"/>
  <c r="R49" i="49"/>
  <c r="R50" i="49"/>
  <c r="R51" i="49"/>
  <c r="R52" i="49"/>
  <c r="R53" i="49"/>
  <c r="R54" i="49"/>
  <c r="R55" i="49"/>
  <c r="R56" i="49"/>
  <c r="R57" i="49"/>
  <c r="V57" i="49" s="1"/>
  <c r="R58" i="49"/>
  <c r="R59" i="49"/>
  <c r="R60" i="49"/>
  <c r="R61" i="49"/>
  <c r="R62" i="49"/>
  <c r="R63" i="49"/>
  <c r="V63" i="49" s="1"/>
  <c r="R64" i="49"/>
  <c r="R65" i="49"/>
  <c r="R43" i="50"/>
  <c r="R44" i="50"/>
  <c r="R45" i="50"/>
  <c r="R46" i="50"/>
  <c r="R47" i="50"/>
  <c r="R48" i="50"/>
  <c r="R49" i="50"/>
  <c r="R50" i="50"/>
  <c r="R51" i="50"/>
  <c r="R52" i="50"/>
  <c r="R53" i="50"/>
  <c r="R54" i="50"/>
  <c r="R55" i="50"/>
  <c r="R56" i="50"/>
  <c r="R57" i="50"/>
  <c r="V57" i="50" s="1"/>
  <c r="R58" i="50"/>
  <c r="R59" i="50"/>
  <c r="R60" i="50"/>
  <c r="R61" i="50"/>
  <c r="R62" i="50"/>
  <c r="R63" i="50"/>
  <c r="V63" i="50" s="1"/>
  <c r="R64" i="50"/>
  <c r="R65" i="50"/>
  <c r="R45" i="51"/>
  <c r="R46" i="51"/>
  <c r="R47" i="51"/>
  <c r="R54" i="51"/>
  <c r="R55" i="51"/>
  <c r="R56" i="51"/>
  <c r="R57" i="51"/>
  <c r="R58" i="51"/>
  <c r="R59" i="51"/>
  <c r="V59" i="51" s="1"/>
  <c r="R60" i="51"/>
  <c r="R61" i="51"/>
  <c r="R62" i="51"/>
  <c r="R63" i="51"/>
  <c r="R64" i="51"/>
  <c r="R65" i="51"/>
  <c r="V65" i="51" s="1"/>
  <c r="R66" i="51"/>
  <c r="R67" i="51"/>
  <c r="R47" i="52"/>
  <c r="R48" i="52"/>
  <c r="R49" i="52"/>
  <c r="R50" i="52"/>
  <c r="R51" i="52"/>
  <c r="R52" i="52"/>
  <c r="R53" i="52"/>
  <c r="R54" i="52"/>
  <c r="R55" i="52"/>
  <c r="R56" i="52"/>
  <c r="R57" i="52"/>
  <c r="R58" i="52"/>
  <c r="R59" i="52"/>
  <c r="R60" i="52"/>
  <c r="R61" i="52"/>
  <c r="V61" i="52" s="1"/>
  <c r="R62" i="52"/>
  <c r="R63" i="52"/>
  <c r="R64" i="52"/>
  <c r="R65" i="52"/>
  <c r="R66" i="52"/>
  <c r="R67" i="52"/>
  <c r="V67" i="52" s="1"/>
  <c r="R68" i="52"/>
  <c r="R69" i="52"/>
  <c r="R28" i="40"/>
  <c r="R29" i="40"/>
  <c r="R30" i="40"/>
  <c r="R31" i="40"/>
  <c r="R32" i="40"/>
  <c r="R33" i="40"/>
  <c r="R34" i="40"/>
  <c r="R35" i="40"/>
  <c r="R36" i="40"/>
  <c r="R37" i="40"/>
  <c r="R38" i="40"/>
  <c r="R39" i="40"/>
  <c r="R40" i="40"/>
  <c r="R41" i="40"/>
  <c r="R42" i="40"/>
  <c r="V42" i="40" s="1"/>
  <c r="R43" i="40"/>
  <c r="R44" i="40"/>
  <c r="R45" i="40"/>
  <c r="R46" i="40"/>
  <c r="R47" i="40"/>
  <c r="R48" i="40"/>
  <c r="V48" i="40" s="1"/>
  <c r="R49" i="40"/>
  <c r="R50" i="40"/>
  <c r="R47" i="41"/>
  <c r="R48" i="41"/>
  <c r="R49" i="41"/>
  <c r="R50" i="41"/>
  <c r="R51" i="41"/>
  <c r="R52" i="41"/>
  <c r="R53" i="41"/>
  <c r="R54" i="41"/>
  <c r="R55" i="41"/>
  <c r="R56" i="41"/>
  <c r="R57" i="41"/>
  <c r="R58" i="41"/>
  <c r="R59" i="41"/>
  <c r="R60" i="41"/>
  <c r="R61" i="41"/>
  <c r="V61" i="41" s="1"/>
  <c r="R62" i="41"/>
  <c r="R63" i="41"/>
  <c r="R64" i="41"/>
  <c r="R65" i="41"/>
  <c r="R66" i="41"/>
  <c r="R67" i="41"/>
  <c r="V67" i="41" s="1"/>
  <c r="R68" i="41"/>
  <c r="R69" i="41"/>
  <c r="R55" i="42"/>
  <c r="R56" i="42"/>
  <c r="R57" i="42"/>
  <c r="R58" i="42"/>
  <c r="R59" i="42"/>
  <c r="R60" i="42"/>
  <c r="R61" i="42"/>
  <c r="R62" i="42"/>
  <c r="R63" i="42"/>
  <c r="R64" i="42"/>
  <c r="R65" i="42"/>
  <c r="R66" i="42"/>
  <c r="R67" i="42"/>
  <c r="R68" i="42"/>
  <c r="R69" i="42"/>
  <c r="V69" i="42" s="1"/>
  <c r="R70" i="42"/>
  <c r="R71" i="42"/>
  <c r="R72" i="42"/>
  <c r="R73" i="42"/>
  <c r="R74" i="42"/>
  <c r="R75" i="42"/>
  <c r="V75" i="42" s="1"/>
  <c r="R76" i="42"/>
  <c r="R77" i="42"/>
  <c r="R45" i="43"/>
  <c r="R46" i="43"/>
  <c r="R47" i="43"/>
  <c r="R48" i="43"/>
  <c r="R49" i="43"/>
  <c r="R50" i="43"/>
  <c r="R51" i="43"/>
  <c r="R52" i="43"/>
  <c r="R53" i="43"/>
  <c r="R54" i="43"/>
  <c r="R55" i="43"/>
  <c r="R56" i="43"/>
  <c r="R57" i="43"/>
  <c r="R58" i="43"/>
  <c r="R59" i="43"/>
  <c r="V59" i="43" s="1"/>
  <c r="R60" i="43"/>
  <c r="R61" i="43"/>
  <c r="R62" i="43"/>
  <c r="R63" i="43"/>
  <c r="R64" i="43"/>
  <c r="R65" i="43"/>
  <c r="V65" i="43" s="1"/>
  <c r="R66" i="43"/>
  <c r="R67" i="43"/>
  <c r="R45" i="44"/>
  <c r="R46" i="44"/>
  <c r="R47" i="44"/>
  <c r="R48" i="44"/>
  <c r="R49" i="44"/>
  <c r="R50" i="44"/>
  <c r="R51" i="44"/>
  <c r="R52" i="44"/>
  <c r="R53" i="44"/>
  <c r="R54" i="44"/>
  <c r="R55" i="44"/>
  <c r="R56" i="44"/>
  <c r="R57" i="44"/>
  <c r="R58" i="44"/>
  <c r="R59" i="44"/>
  <c r="V59" i="44" s="1"/>
  <c r="R60" i="44"/>
  <c r="R61" i="44"/>
  <c r="R62" i="44"/>
  <c r="R63" i="44"/>
  <c r="R64" i="44"/>
  <c r="R65" i="44"/>
  <c r="V65" i="44" s="1"/>
  <c r="R66" i="44"/>
  <c r="R67" i="44"/>
  <c r="R43" i="46"/>
  <c r="R44" i="46"/>
  <c r="R45" i="46"/>
  <c r="R46" i="46"/>
  <c r="R47" i="46"/>
  <c r="R48" i="46"/>
  <c r="R49" i="46"/>
  <c r="R50" i="46"/>
  <c r="R51" i="46"/>
  <c r="R52" i="46"/>
  <c r="R53" i="46"/>
  <c r="R54" i="46"/>
  <c r="R55" i="46"/>
  <c r="R56" i="46"/>
  <c r="R57" i="46"/>
  <c r="V57" i="46" s="1"/>
  <c r="R58" i="46"/>
  <c r="R59" i="46"/>
  <c r="R60" i="46"/>
  <c r="R61" i="46"/>
  <c r="R62" i="46"/>
  <c r="R63" i="46"/>
  <c r="V63" i="46" s="1"/>
  <c r="R64" i="46"/>
  <c r="R65" i="46"/>
  <c r="R45" i="47"/>
  <c r="R46" i="47"/>
  <c r="R47" i="47"/>
  <c r="R48" i="47"/>
  <c r="R49" i="47"/>
  <c r="R50" i="47"/>
  <c r="R51" i="47"/>
  <c r="R52" i="47"/>
  <c r="R53" i="47"/>
  <c r="R54" i="47"/>
  <c r="R55" i="47"/>
  <c r="R56" i="47"/>
  <c r="R57" i="47"/>
  <c r="R58" i="47"/>
  <c r="R59" i="47"/>
  <c r="V59" i="47" s="1"/>
  <c r="R60" i="47"/>
  <c r="R61" i="47"/>
  <c r="R62" i="47"/>
  <c r="R63" i="47"/>
  <c r="R64" i="47"/>
  <c r="R65" i="47"/>
  <c r="V65" i="47" s="1"/>
  <c r="R66" i="47"/>
  <c r="R67" i="47"/>
  <c r="R45" i="36"/>
  <c r="R46" i="36"/>
  <c r="R47" i="36"/>
  <c r="R48" i="36"/>
  <c r="R49" i="36"/>
  <c r="R50" i="36"/>
  <c r="R51" i="36"/>
  <c r="R52" i="36"/>
  <c r="R53" i="36"/>
  <c r="R54" i="36"/>
  <c r="R55" i="36"/>
  <c r="R56" i="36"/>
  <c r="R57" i="36"/>
  <c r="R58" i="36"/>
  <c r="R59" i="36"/>
  <c r="V59" i="36" s="1"/>
  <c r="R60" i="36"/>
  <c r="R61" i="36"/>
  <c r="R62" i="36"/>
  <c r="R63" i="36"/>
  <c r="R64" i="36"/>
  <c r="R65" i="36"/>
  <c r="V65" i="36" s="1"/>
  <c r="R66" i="36"/>
  <c r="R67" i="36"/>
  <c r="R43" i="37"/>
  <c r="R44" i="37"/>
  <c r="R45" i="37"/>
  <c r="R46" i="37"/>
  <c r="R47" i="37"/>
  <c r="R48" i="37"/>
  <c r="R49" i="37"/>
  <c r="R50" i="37"/>
  <c r="R51" i="37"/>
  <c r="R52" i="37"/>
  <c r="R53" i="37"/>
  <c r="R54" i="37"/>
  <c r="R55" i="37"/>
  <c r="R56" i="37"/>
  <c r="R57" i="37"/>
  <c r="V57" i="37" s="1"/>
  <c r="R58" i="37"/>
  <c r="R59" i="37"/>
  <c r="R60" i="37"/>
  <c r="R61" i="37"/>
  <c r="R62" i="37"/>
  <c r="R63" i="37"/>
  <c r="R64" i="37"/>
  <c r="R65" i="37"/>
  <c r="R45" i="38"/>
  <c r="R46" i="38"/>
  <c r="R47" i="38"/>
  <c r="R48" i="38"/>
  <c r="R49" i="38"/>
  <c r="R50" i="38"/>
  <c r="R51" i="38"/>
  <c r="R52" i="38"/>
  <c r="R53" i="38"/>
  <c r="R54" i="38"/>
  <c r="R55" i="38"/>
  <c r="R56" i="38"/>
  <c r="R57" i="38"/>
  <c r="R58" i="38"/>
  <c r="R59" i="38"/>
  <c r="V59" i="38" s="1"/>
  <c r="R60" i="38"/>
  <c r="R61" i="38"/>
  <c r="R62" i="38"/>
  <c r="R63" i="38"/>
  <c r="R64" i="38"/>
  <c r="R65" i="38"/>
  <c r="V65" i="38" s="1"/>
  <c r="R66" i="38"/>
  <c r="R67" i="38"/>
  <c r="R45" i="39"/>
  <c r="R46" i="39"/>
  <c r="R47" i="39"/>
  <c r="R48" i="39"/>
  <c r="R49" i="39"/>
  <c r="R50" i="39"/>
  <c r="R51" i="39"/>
  <c r="R52" i="39"/>
  <c r="R53" i="39"/>
  <c r="R54" i="39"/>
  <c r="R55" i="39"/>
  <c r="R56" i="39"/>
  <c r="R57" i="39"/>
  <c r="R58" i="39"/>
  <c r="R59" i="39"/>
  <c r="V59" i="39" s="1"/>
  <c r="R60" i="39"/>
  <c r="R61" i="39"/>
  <c r="R62" i="39"/>
  <c r="R63" i="39"/>
  <c r="R64" i="39"/>
  <c r="R65" i="39"/>
  <c r="V65" i="39" s="1"/>
  <c r="R66" i="39"/>
  <c r="R67" i="39"/>
  <c r="R45" i="34"/>
  <c r="R46" i="34"/>
  <c r="R47" i="34"/>
  <c r="R48" i="34"/>
  <c r="R49" i="34"/>
  <c r="R50" i="34"/>
  <c r="R51" i="34"/>
  <c r="R52" i="34"/>
  <c r="R53" i="34"/>
  <c r="R54" i="34"/>
  <c r="R55" i="34"/>
  <c r="R56" i="34"/>
  <c r="R57" i="34"/>
  <c r="R58" i="34"/>
  <c r="R59" i="34"/>
  <c r="V59" i="34" s="1"/>
  <c r="R60" i="34"/>
  <c r="R61" i="34"/>
  <c r="R62" i="34"/>
  <c r="R63" i="34"/>
  <c r="R64" i="34"/>
  <c r="R65" i="34"/>
  <c r="V65" i="34" s="1"/>
  <c r="R66" i="34"/>
  <c r="R67" i="34"/>
  <c r="R45" i="35"/>
  <c r="R46" i="35"/>
  <c r="R47" i="35"/>
  <c r="R48" i="35"/>
  <c r="R49" i="35"/>
  <c r="R50" i="35"/>
  <c r="R51" i="35"/>
  <c r="R52" i="35"/>
  <c r="R53" i="35"/>
  <c r="R54" i="35"/>
  <c r="R55" i="35"/>
  <c r="R56" i="35"/>
  <c r="R57" i="35"/>
  <c r="R58" i="35"/>
  <c r="R59" i="35"/>
  <c r="V59" i="35" s="1"/>
  <c r="R60" i="35"/>
  <c r="R61" i="35"/>
  <c r="R62" i="35"/>
  <c r="R63" i="35"/>
  <c r="R64" i="35"/>
  <c r="R65" i="35"/>
  <c r="V65" i="35" s="1"/>
  <c r="R66" i="35"/>
  <c r="R67" i="35"/>
  <c r="R45" i="33"/>
  <c r="R46" i="33"/>
  <c r="R47" i="33"/>
  <c r="R48" i="33"/>
  <c r="R49" i="33"/>
  <c r="R50" i="33"/>
  <c r="R51" i="33"/>
  <c r="R52" i="33"/>
  <c r="R53" i="33"/>
  <c r="R54" i="33"/>
  <c r="R55" i="33"/>
  <c r="R56" i="33"/>
  <c r="R57" i="33"/>
  <c r="R58" i="33"/>
  <c r="R59" i="33"/>
  <c r="V59" i="33" s="1"/>
  <c r="R60" i="33"/>
  <c r="R61" i="33"/>
  <c r="R62" i="33"/>
  <c r="R63" i="33"/>
  <c r="R64" i="33"/>
  <c r="R65" i="33"/>
  <c r="V65" i="33" s="1"/>
  <c r="R66" i="33"/>
  <c r="R67" i="33"/>
  <c r="R42" i="49"/>
  <c r="R42" i="50"/>
  <c r="R44" i="51"/>
  <c r="R46" i="52"/>
  <c r="R27" i="40"/>
  <c r="R46" i="41"/>
  <c r="R54" i="42"/>
  <c r="R44" i="43"/>
  <c r="R44" i="44"/>
  <c r="R42" i="46"/>
  <c r="R44" i="47"/>
  <c r="R44" i="36"/>
  <c r="R42" i="37"/>
  <c r="R44" i="38"/>
  <c r="R44" i="39"/>
  <c r="R44" i="34"/>
  <c r="R44" i="35"/>
  <c r="R44" i="33"/>
  <c r="R56" i="48"/>
  <c r="R55" i="48"/>
  <c r="R54" i="48"/>
  <c r="R53" i="48"/>
  <c r="R52" i="48"/>
  <c r="R51" i="48"/>
  <c r="R50" i="48"/>
  <c r="R48" i="48"/>
  <c r="R49" i="48"/>
  <c r="R47" i="48"/>
  <c r="R46" i="48"/>
  <c r="R45" i="48"/>
  <c r="R43" i="48"/>
  <c r="H38" i="42"/>
  <c r="H37" i="42"/>
  <c r="H36" i="42"/>
  <c r="H28" i="42"/>
  <c r="H27" i="42"/>
  <c r="H26" i="42"/>
  <c r="R32" i="49"/>
  <c r="R31" i="49"/>
  <c r="R30" i="49"/>
  <c r="R29" i="49"/>
  <c r="R31" i="50"/>
  <c r="R33" i="51"/>
  <c r="R35" i="52"/>
  <c r="R16" i="40"/>
  <c r="R35" i="41"/>
  <c r="R43" i="42"/>
  <c r="R33" i="43"/>
  <c r="R33" i="44"/>
  <c r="R31" i="46"/>
  <c r="R33" i="47"/>
  <c r="R33" i="36"/>
  <c r="R31" i="37"/>
  <c r="R33" i="38"/>
  <c r="R33" i="39"/>
  <c r="R33" i="34"/>
  <c r="R33" i="35"/>
  <c r="R31" i="48"/>
  <c r="R30" i="50"/>
  <c r="R32" i="51"/>
  <c r="R34" i="52"/>
  <c r="R15" i="40"/>
  <c r="R34" i="41"/>
  <c r="R42" i="42"/>
  <c r="R32" i="43"/>
  <c r="R32" i="44"/>
  <c r="R30" i="46"/>
  <c r="R32" i="47"/>
  <c r="R32" i="36"/>
  <c r="R30" i="37"/>
  <c r="R32" i="38"/>
  <c r="R32" i="39"/>
  <c r="R32" i="34"/>
  <c r="R32" i="35"/>
  <c r="R30" i="48"/>
  <c r="H41" i="50" l="1"/>
  <c r="H31" i="50"/>
  <c r="H30" i="50"/>
  <c r="H29" i="50"/>
  <c r="H26" i="50"/>
  <c r="H25" i="50"/>
  <c r="H24" i="50"/>
  <c r="H21" i="50"/>
  <c r="H20" i="50"/>
  <c r="H19" i="50"/>
  <c r="H18" i="50"/>
  <c r="H17" i="50"/>
  <c r="H16" i="50"/>
  <c r="H15" i="50"/>
  <c r="H14" i="50"/>
  <c r="H43" i="51"/>
  <c r="H33" i="51"/>
  <c r="H32" i="51"/>
  <c r="H31" i="51"/>
  <c r="H28" i="51"/>
  <c r="H27" i="51"/>
  <c r="H26" i="51"/>
  <c r="K26" i="51" s="1"/>
  <c r="H23" i="51"/>
  <c r="K23" i="51" s="1"/>
  <c r="H22" i="51"/>
  <c r="K22" i="51" s="1"/>
  <c r="H21" i="51"/>
  <c r="H20" i="51"/>
  <c r="H19" i="51"/>
  <c r="H18" i="51"/>
  <c r="H17" i="51"/>
  <c r="H16" i="51"/>
  <c r="H15" i="51"/>
  <c r="H14" i="51"/>
  <c r="H45" i="52"/>
  <c r="H35" i="52"/>
  <c r="H34" i="52"/>
  <c r="H33" i="52"/>
  <c r="H30" i="52"/>
  <c r="H29" i="52"/>
  <c r="H28" i="52"/>
  <c r="H25" i="52"/>
  <c r="H24" i="52"/>
  <c r="H23" i="52"/>
  <c r="H22" i="52"/>
  <c r="H21" i="52"/>
  <c r="K21" i="52" s="1"/>
  <c r="H20" i="52"/>
  <c r="H19" i="52"/>
  <c r="H18" i="52"/>
  <c r="K18" i="52" s="1"/>
  <c r="H17" i="52"/>
  <c r="H16" i="52"/>
  <c r="H15" i="52"/>
  <c r="H14" i="52"/>
  <c r="H26" i="40"/>
  <c r="H16" i="40"/>
  <c r="H15" i="40"/>
  <c r="H14" i="40"/>
  <c r="H45" i="41"/>
  <c r="H35" i="41"/>
  <c r="H34" i="41"/>
  <c r="H33" i="41"/>
  <c r="H30" i="41"/>
  <c r="H29" i="41"/>
  <c r="H28" i="41"/>
  <c r="H25" i="41"/>
  <c r="H24" i="41"/>
  <c r="H23" i="41"/>
  <c r="H22" i="41"/>
  <c r="H21" i="41"/>
  <c r="H20" i="41"/>
  <c r="H19" i="41"/>
  <c r="H18" i="41"/>
  <c r="H17" i="41"/>
  <c r="H16" i="41"/>
  <c r="H15" i="41"/>
  <c r="H14" i="41"/>
  <c r="H53" i="42"/>
  <c r="H43" i="42"/>
  <c r="H42" i="42"/>
  <c r="H41" i="42"/>
  <c r="H33" i="42"/>
  <c r="H32" i="42"/>
  <c r="H31" i="42"/>
  <c r="H23" i="42"/>
  <c r="H22" i="42"/>
  <c r="H21" i="42"/>
  <c r="H20" i="42"/>
  <c r="H19" i="42"/>
  <c r="H18" i="42"/>
  <c r="H17" i="42"/>
  <c r="H16" i="42"/>
  <c r="H15" i="42"/>
  <c r="H14" i="42"/>
  <c r="H43" i="43"/>
  <c r="H33" i="43"/>
  <c r="H32" i="43"/>
  <c r="H31" i="43"/>
  <c r="H28" i="43"/>
  <c r="H27" i="43"/>
  <c r="H26" i="43"/>
  <c r="H23" i="43"/>
  <c r="H22" i="43"/>
  <c r="H21" i="43"/>
  <c r="H20" i="43"/>
  <c r="H19" i="43"/>
  <c r="H18" i="43"/>
  <c r="H17" i="43"/>
  <c r="H16" i="43"/>
  <c r="H15" i="43"/>
  <c r="H14" i="43"/>
  <c r="H43" i="44"/>
  <c r="H33" i="44"/>
  <c r="H32" i="44"/>
  <c r="H31" i="44"/>
  <c r="H28" i="44"/>
  <c r="H27" i="44"/>
  <c r="H26" i="44"/>
  <c r="H23" i="44"/>
  <c r="H22" i="44"/>
  <c r="H21" i="44"/>
  <c r="H20" i="44"/>
  <c r="H19" i="44"/>
  <c r="H18" i="44"/>
  <c r="H17" i="44"/>
  <c r="H16" i="44"/>
  <c r="H15" i="44"/>
  <c r="H14" i="44"/>
  <c r="H30" i="45"/>
  <c r="H29" i="45"/>
  <c r="H28" i="45"/>
  <c r="H25" i="45"/>
  <c r="H24" i="45"/>
  <c r="H23" i="45"/>
  <c r="H22" i="45"/>
  <c r="H21" i="45"/>
  <c r="K21" i="45" s="1"/>
  <c r="H20" i="45"/>
  <c r="H19" i="45"/>
  <c r="H18" i="45"/>
  <c r="H17" i="45"/>
  <c r="H16" i="45"/>
  <c r="H15" i="45"/>
  <c r="H14" i="45"/>
  <c r="H41" i="46"/>
  <c r="H31" i="46"/>
  <c r="H30" i="46"/>
  <c r="H29" i="46"/>
  <c r="H26" i="46"/>
  <c r="H25" i="46"/>
  <c r="H24" i="46"/>
  <c r="H21" i="46"/>
  <c r="H20" i="46"/>
  <c r="H19" i="46"/>
  <c r="H18" i="46"/>
  <c r="H17" i="46"/>
  <c r="H16" i="46"/>
  <c r="H15" i="46"/>
  <c r="H14" i="46"/>
  <c r="H43" i="47"/>
  <c r="H33" i="47"/>
  <c r="H32" i="47"/>
  <c r="H31" i="47"/>
  <c r="H28" i="47"/>
  <c r="H27" i="47"/>
  <c r="H26" i="47"/>
  <c r="H23" i="47"/>
  <c r="H22" i="47"/>
  <c r="H21" i="47"/>
  <c r="H20" i="47"/>
  <c r="H19" i="47"/>
  <c r="H18" i="47"/>
  <c r="H17" i="47"/>
  <c r="H16" i="47"/>
  <c r="H15" i="47"/>
  <c r="H14" i="47"/>
  <c r="H43" i="36"/>
  <c r="H33" i="36"/>
  <c r="H32" i="36"/>
  <c r="H31" i="36"/>
  <c r="H28" i="36"/>
  <c r="H27" i="36"/>
  <c r="H26" i="36"/>
  <c r="H23" i="36"/>
  <c r="H22" i="36"/>
  <c r="H21" i="36"/>
  <c r="H20" i="36"/>
  <c r="H19" i="36"/>
  <c r="K19" i="36" s="1"/>
  <c r="H18" i="36"/>
  <c r="H17" i="36"/>
  <c r="H16" i="36"/>
  <c r="H15" i="36"/>
  <c r="H14" i="36"/>
  <c r="H41" i="37"/>
  <c r="H31" i="37"/>
  <c r="H30" i="37"/>
  <c r="H29" i="37"/>
  <c r="H26" i="37"/>
  <c r="H25" i="37"/>
  <c r="H24" i="37"/>
  <c r="H21" i="37"/>
  <c r="H20" i="37"/>
  <c r="H19" i="37"/>
  <c r="H18" i="37"/>
  <c r="H17" i="37"/>
  <c r="H16" i="37"/>
  <c r="H15" i="37"/>
  <c r="H14" i="37"/>
  <c r="H43" i="38"/>
  <c r="H33" i="38"/>
  <c r="H32" i="38"/>
  <c r="H31" i="38"/>
  <c r="H28" i="38"/>
  <c r="H27" i="38"/>
  <c r="H26" i="38"/>
  <c r="H23" i="38"/>
  <c r="H22" i="38"/>
  <c r="H21" i="38"/>
  <c r="H20" i="38"/>
  <c r="H19" i="38"/>
  <c r="H18" i="38"/>
  <c r="H17" i="38"/>
  <c r="H16" i="38"/>
  <c r="H15" i="38"/>
  <c r="H14" i="38"/>
  <c r="H43" i="39"/>
  <c r="H33" i="39"/>
  <c r="H32" i="39"/>
  <c r="H31" i="39"/>
  <c r="H28" i="39"/>
  <c r="H27" i="39"/>
  <c r="H26" i="39"/>
  <c r="H23" i="39"/>
  <c r="H22" i="39"/>
  <c r="H21" i="39"/>
  <c r="H20" i="39"/>
  <c r="H19" i="39"/>
  <c r="H18" i="39"/>
  <c r="H17" i="39"/>
  <c r="H16" i="39"/>
  <c r="H15" i="39"/>
  <c r="H14" i="39"/>
  <c r="H43" i="34"/>
  <c r="H33" i="34"/>
  <c r="H32" i="34"/>
  <c r="H31" i="34"/>
  <c r="H28" i="34"/>
  <c r="H27" i="34"/>
  <c r="H26" i="34"/>
  <c r="H23" i="34"/>
  <c r="H22" i="34"/>
  <c r="H21" i="34"/>
  <c r="H20" i="34"/>
  <c r="H19" i="34"/>
  <c r="H18" i="34"/>
  <c r="H17" i="34"/>
  <c r="H16" i="34"/>
  <c r="H15" i="34"/>
  <c r="H14" i="34"/>
  <c r="H43" i="35"/>
  <c r="H33" i="35"/>
  <c r="H32" i="35"/>
  <c r="H31" i="35"/>
  <c r="H28" i="35"/>
  <c r="H27" i="35"/>
  <c r="H26" i="35"/>
  <c r="H23" i="35"/>
  <c r="H22" i="35"/>
  <c r="H21" i="35"/>
  <c r="H20" i="35"/>
  <c r="H19" i="35"/>
  <c r="H18" i="35"/>
  <c r="H17" i="35"/>
  <c r="H16" i="35"/>
  <c r="H15" i="35"/>
  <c r="H14" i="35"/>
  <c r="H26" i="29"/>
  <c r="H25" i="29"/>
  <c r="H24" i="29"/>
  <c r="H21" i="29"/>
  <c r="H20" i="29"/>
  <c r="H19" i="29"/>
  <c r="H18" i="29"/>
  <c r="H17" i="29"/>
  <c r="H16" i="29"/>
  <c r="H15" i="29"/>
  <c r="H14" i="29"/>
  <c r="H41" i="48"/>
  <c r="H31" i="48"/>
  <c r="H30" i="48"/>
  <c r="H29" i="48"/>
  <c r="H26" i="48"/>
  <c r="H25" i="48"/>
  <c r="H24" i="48"/>
  <c r="H21" i="48"/>
  <c r="H20" i="48"/>
  <c r="H19" i="48"/>
  <c r="H18" i="48"/>
  <c r="H17" i="48"/>
  <c r="H16" i="48"/>
  <c r="H15" i="48"/>
  <c r="H14" i="48"/>
  <c r="H41" i="49"/>
  <c r="H31" i="49"/>
  <c r="H30" i="49"/>
  <c r="H29" i="49"/>
  <c r="H26" i="49"/>
  <c r="H25" i="49"/>
  <c r="H24" i="49"/>
  <c r="H21" i="49"/>
  <c r="H20" i="49"/>
  <c r="H19" i="49"/>
  <c r="H18" i="49"/>
  <c r="H17" i="49"/>
  <c r="H16" i="49"/>
  <c r="H15" i="49"/>
  <c r="H14" i="49"/>
  <c r="H14" i="33"/>
  <c r="J25" i="49"/>
  <c r="J26" i="49"/>
  <c r="J25" i="50"/>
  <c r="J26" i="50"/>
  <c r="J27" i="51"/>
  <c r="J28" i="51"/>
  <c r="J29" i="52"/>
  <c r="J30" i="52"/>
  <c r="J29" i="41"/>
  <c r="J30" i="41"/>
  <c r="J32" i="42"/>
  <c r="J33" i="42"/>
  <c r="J27" i="43"/>
  <c r="J28" i="43"/>
  <c r="J27" i="44"/>
  <c r="J28" i="44"/>
  <c r="J29" i="45"/>
  <c r="J30" i="45"/>
  <c r="J25" i="46"/>
  <c r="J26" i="46"/>
  <c r="J27" i="47"/>
  <c r="J28" i="47"/>
  <c r="J27" i="36"/>
  <c r="J28" i="36"/>
  <c r="J25" i="37"/>
  <c r="J26" i="37"/>
  <c r="J27" i="38"/>
  <c r="J28" i="38"/>
  <c r="J27" i="39"/>
  <c r="J28" i="39"/>
  <c r="J27" i="34"/>
  <c r="J28" i="34"/>
  <c r="J27" i="35"/>
  <c r="J28" i="35"/>
  <c r="J25" i="29"/>
  <c r="J26" i="29"/>
  <c r="J25" i="48"/>
  <c r="J26" i="48"/>
  <c r="J19" i="36"/>
  <c r="J22" i="51"/>
  <c r="J23" i="51"/>
  <c r="J26" i="51"/>
  <c r="K27" i="51"/>
  <c r="K28" i="51"/>
  <c r="J18" i="52"/>
  <c r="K18" i="41"/>
  <c r="K19" i="41"/>
  <c r="K38" i="42"/>
  <c r="K37" i="42"/>
  <c r="K36" i="42"/>
  <c r="K28" i="42"/>
  <c r="K27" i="42"/>
  <c r="K26" i="42"/>
  <c r="H43" i="33"/>
  <c r="H32" i="33"/>
  <c r="H33" i="33"/>
  <c r="H31" i="33"/>
  <c r="J27" i="33"/>
  <c r="J28" i="33"/>
  <c r="H27" i="33"/>
  <c r="H28" i="33"/>
  <c r="H26" i="33"/>
  <c r="H22" i="33"/>
  <c r="H23" i="33"/>
  <c r="H21" i="33"/>
  <c r="H20" i="33"/>
  <c r="H17" i="33"/>
  <c r="K17" i="33" s="1"/>
  <c r="H18" i="33"/>
  <c r="H19" i="33"/>
  <c r="H16" i="33"/>
  <c r="K16" i="33" s="1"/>
  <c r="H15" i="33"/>
  <c r="K15" i="33" s="1"/>
  <c r="W69" i="52" l="1"/>
  <c r="W68" i="52"/>
  <c r="V66" i="52"/>
  <c r="V63" i="52"/>
  <c r="V62" i="52"/>
  <c r="V59" i="52"/>
  <c r="V58" i="52"/>
  <c r="W58" i="52"/>
  <c r="V57" i="52"/>
  <c r="V55" i="52"/>
  <c r="V54" i="52"/>
  <c r="W54" i="52"/>
  <c r="V53" i="52"/>
  <c r="V51" i="52"/>
  <c r="W50" i="52"/>
  <c r="V49" i="52"/>
  <c r="W47" i="52"/>
  <c r="V47" i="52"/>
  <c r="W46" i="52"/>
  <c r="R45" i="52"/>
  <c r="V45" i="52" s="1"/>
  <c r="K45" i="52"/>
  <c r="R44" i="52"/>
  <c r="R43" i="52"/>
  <c r="R42" i="52"/>
  <c r="R41" i="52"/>
  <c r="R40" i="52"/>
  <c r="R39" i="52"/>
  <c r="R38" i="52"/>
  <c r="R37" i="52"/>
  <c r="R36" i="52"/>
  <c r="W35" i="52"/>
  <c r="V35" i="52"/>
  <c r="K35" i="52"/>
  <c r="V34" i="52"/>
  <c r="K34" i="52"/>
  <c r="R33" i="52"/>
  <c r="K33" i="52"/>
  <c r="K30" i="52"/>
  <c r="K29" i="52"/>
  <c r="K28" i="52"/>
  <c r="J28" i="52"/>
  <c r="J25" i="52"/>
  <c r="K25" i="52"/>
  <c r="J24" i="52"/>
  <c r="K24" i="52"/>
  <c r="K23" i="52"/>
  <c r="J23" i="52"/>
  <c r="K22" i="52"/>
  <c r="J22" i="52"/>
  <c r="J21" i="52"/>
  <c r="J20" i="52"/>
  <c r="K20" i="52"/>
  <c r="K19" i="52"/>
  <c r="J19" i="52"/>
  <c r="J17" i="52"/>
  <c r="K17" i="52"/>
  <c r="J16" i="52"/>
  <c r="K16" i="52"/>
  <c r="K15" i="52"/>
  <c r="J15" i="52"/>
  <c r="K14" i="52"/>
  <c r="J14" i="52"/>
  <c r="V67" i="51"/>
  <c r="V62" i="51"/>
  <c r="V61" i="51"/>
  <c r="V58" i="51"/>
  <c r="V56" i="51"/>
  <c r="W54" i="51"/>
  <c r="W47" i="51"/>
  <c r="W45" i="51"/>
  <c r="W44" i="51"/>
  <c r="V44" i="51"/>
  <c r="R43" i="51"/>
  <c r="W43" i="51" s="1"/>
  <c r="K43" i="51"/>
  <c r="R42" i="51"/>
  <c r="R41" i="51"/>
  <c r="R40" i="51"/>
  <c r="R39" i="51"/>
  <c r="R38" i="51"/>
  <c r="R37" i="51"/>
  <c r="R36" i="51"/>
  <c r="R35" i="51"/>
  <c r="R34" i="51"/>
  <c r="W33" i="51"/>
  <c r="V33" i="51"/>
  <c r="K33" i="51"/>
  <c r="W32" i="51"/>
  <c r="K32" i="51"/>
  <c r="R31" i="51"/>
  <c r="K31" i="51"/>
  <c r="J21" i="51"/>
  <c r="K21" i="51"/>
  <c r="K20" i="51"/>
  <c r="J20" i="51"/>
  <c r="J19" i="51"/>
  <c r="K19" i="51"/>
  <c r="J18" i="51"/>
  <c r="K18" i="51"/>
  <c r="K17" i="51"/>
  <c r="J17" i="51"/>
  <c r="J16" i="51"/>
  <c r="K16" i="51"/>
  <c r="J15" i="51"/>
  <c r="K15" i="51"/>
  <c r="K14" i="51"/>
  <c r="J14" i="51"/>
  <c r="V64" i="50"/>
  <c r="V62" i="50"/>
  <c r="V61" i="50"/>
  <c r="V60" i="50"/>
  <c r="V59" i="50"/>
  <c r="V58" i="50"/>
  <c r="V56" i="50"/>
  <c r="W55" i="50"/>
  <c r="W54" i="50"/>
  <c r="V54" i="50"/>
  <c r="W53" i="50"/>
  <c r="V52" i="50"/>
  <c r="W51" i="50"/>
  <c r="V50" i="50"/>
  <c r="W49" i="50"/>
  <c r="V48" i="50"/>
  <c r="W47" i="50"/>
  <c r="V46" i="50"/>
  <c r="W45" i="50"/>
  <c r="V44" i="50"/>
  <c r="W43" i="50"/>
  <c r="V42" i="50"/>
  <c r="R41" i="50"/>
  <c r="V41" i="50" s="1"/>
  <c r="K41" i="50"/>
  <c r="R40" i="50"/>
  <c r="R39" i="50"/>
  <c r="R38" i="50"/>
  <c r="R37" i="50"/>
  <c r="R36" i="50"/>
  <c r="R35" i="50"/>
  <c r="R34" i="50"/>
  <c r="R33" i="50"/>
  <c r="R32" i="50"/>
  <c r="V31" i="50"/>
  <c r="W31" i="50"/>
  <c r="K31" i="50"/>
  <c r="K30" i="50"/>
  <c r="R29" i="50"/>
  <c r="V29" i="50" s="1"/>
  <c r="K29" i="50"/>
  <c r="K26" i="50"/>
  <c r="K25" i="50"/>
  <c r="J24" i="50"/>
  <c r="K24" i="50"/>
  <c r="K21" i="50"/>
  <c r="J21" i="50"/>
  <c r="K20" i="50"/>
  <c r="J20" i="50"/>
  <c r="J19" i="50"/>
  <c r="K19" i="50"/>
  <c r="J18" i="50"/>
  <c r="K18" i="50"/>
  <c r="K17" i="50"/>
  <c r="J17" i="50"/>
  <c r="K16" i="50"/>
  <c r="J16" i="50"/>
  <c r="J15" i="50"/>
  <c r="K15" i="50"/>
  <c r="J14" i="50"/>
  <c r="K14" i="50"/>
  <c r="V65" i="49"/>
  <c r="W65" i="49"/>
  <c r="W64" i="49"/>
  <c r="V64" i="49"/>
  <c r="V61" i="49"/>
  <c r="V59" i="49"/>
  <c r="W55" i="49"/>
  <c r="V55" i="49"/>
  <c r="W54" i="49"/>
  <c r="W53" i="49"/>
  <c r="V53" i="49"/>
  <c r="W51" i="49"/>
  <c r="W50" i="49"/>
  <c r="W49" i="49"/>
  <c r="V49" i="49"/>
  <c r="W47" i="49"/>
  <c r="W46" i="49"/>
  <c r="W45" i="49"/>
  <c r="W43" i="49"/>
  <c r="V43" i="49"/>
  <c r="V42" i="49"/>
  <c r="W42" i="49"/>
  <c r="R41" i="49"/>
  <c r="V41" i="49" s="1"/>
  <c r="K41" i="49"/>
  <c r="R40" i="49"/>
  <c r="R39" i="49"/>
  <c r="R38" i="49"/>
  <c r="R37" i="49"/>
  <c r="R36" i="49"/>
  <c r="R35" i="49"/>
  <c r="R34" i="49"/>
  <c r="R33" i="49"/>
  <c r="W31" i="49"/>
  <c r="K31" i="49"/>
  <c r="K30" i="49"/>
  <c r="V29" i="49"/>
  <c r="K29" i="49"/>
  <c r="K26" i="49"/>
  <c r="K25" i="49"/>
  <c r="K24" i="49"/>
  <c r="J24" i="49"/>
  <c r="J21" i="49"/>
  <c r="K21" i="49"/>
  <c r="K20" i="49"/>
  <c r="J20" i="49"/>
  <c r="K19" i="49"/>
  <c r="J19" i="49"/>
  <c r="J18" i="49"/>
  <c r="K18" i="49"/>
  <c r="K17" i="49"/>
  <c r="J17" i="49"/>
  <c r="K16" i="49"/>
  <c r="J16" i="49"/>
  <c r="K15" i="49"/>
  <c r="J15" i="49"/>
  <c r="J14" i="49"/>
  <c r="K14" i="49"/>
  <c r="R65" i="48"/>
  <c r="R64" i="48"/>
  <c r="R63" i="48"/>
  <c r="R62" i="48"/>
  <c r="V62" i="48" s="1"/>
  <c r="R61" i="48"/>
  <c r="R60" i="48"/>
  <c r="V60" i="48" s="1"/>
  <c r="R59" i="48"/>
  <c r="V59" i="48" s="1"/>
  <c r="R58" i="48"/>
  <c r="V58" i="48" s="1"/>
  <c r="R57" i="48"/>
  <c r="V57" i="48" s="1"/>
  <c r="V56" i="48"/>
  <c r="V55" i="48"/>
  <c r="V53" i="48"/>
  <c r="V51" i="48"/>
  <c r="W50" i="48"/>
  <c r="W49" i="48"/>
  <c r="V49" i="48"/>
  <c r="W48" i="48"/>
  <c r="V47" i="48"/>
  <c r="W46" i="48"/>
  <c r="V45" i="48"/>
  <c r="R44" i="48"/>
  <c r="V43" i="48"/>
  <c r="R42" i="48"/>
  <c r="R41" i="48"/>
  <c r="V41" i="48" s="1"/>
  <c r="K41" i="48"/>
  <c r="R40" i="48"/>
  <c r="R39" i="48"/>
  <c r="R38" i="48"/>
  <c r="R37" i="48"/>
  <c r="R36" i="48"/>
  <c r="R35" i="48"/>
  <c r="R34" i="48"/>
  <c r="R33" i="48"/>
  <c r="R32" i="48"/>
  <c r="K31" i="48"/>
  <c r="V30" i="48"/>
  <c r="K30" i="48"/>
  <c r="R29" i="48"/>
  <c r="K29" i="48"/>
  <c r="K26" i="48"/>
  <c r="K25" i="48"/>
  <c r="K24" i="48"/>
  <c r="J24" i="48"/>
  <c r="K21" i="48"/>
  <c r="J21" i="48"/>
  <c r="J20" i="48"/>
  <c r="K20" i="48"/>
  <c r="J19" i="48"/>
  <c r="K19" i="48"/>
  <c r="J18" i="48"/>
  <c r="K18" i="48"/>
  <c r="J17" i="48"/>
  <c r="K17" i="48"/>
  <c r="J16" i="48"/>
  <c r="K16" i="48"/>
  <c r="J15" i="48"/>
  <c r="K15" i="48"/>
  <c r="J14" i="48"/>
  <c r="K14" i="48"/>
  <c r="W67" i="47"/>
  <c r="V66" i="47"/>
  <c r="V63" i="47"/>
  <c r="V60" i="47"/>
  <c r="W58" i="47"/>
  <c r="V58" i="47"/>
  <c r="V57" i="47"/>
  <c r="W55" i="47"/>
  <c r="W54" i="47"/>
  <c r="W53" i="47"/>
  <c r="V53" i="47"/>
  <c r="W51" i="47"/>
  <c r="W50" i="47"/>
  <c r="W49" i="47"/>
  <c r="V49" i="47"/>
  <c r="W47" i="47"/>
  <c r="W45" i="47"/>
  <c r="V45" i="47"/>
  <c r="R43" i="47"/>
  <c r="W43" i="47" s="1"/>
  <c r="K43" i="47"/>
  <c r="R42" i="47"/>
  <c r="R41" i="47"/>
  <c r="R40" i="47"/>
  <c r="R39" i="47"/>
  <c r="R38" i="47"/>
  <c r="R37" i="47"/>
  <c r="R36" i="47"/>
  <c r="R35" i="47"/>
  <c r="R34" i="47"/>
  <c r="W33" i="47"/>
  <c r="K33" i="47"/>
  <c r="W32" i="47"/>
  <c r="V32" i="47"/>
  <c r="K32" i="47"/>
  <c r="R31" i="47"/>
  <c r="W31" i="47" s="1"/>
  <c r="K31" i="47"/>
  <c r="K28" i="47"/>
  <c r="K27" i="47"/>
  <c r="K26" i="47"/>
  <c r="J26" i="47"/>
  <c r="K23" i="47"/>
  <c r="J23" i="47"/>
  <c r="J22" i="47"/>
  <c r="K22" i="47"/>
  <c r="K21" i="47"/>
  <c r="J21" i="47"/>
  <c r="J20" i="47"/>
  <c r="K20" i="47"/>
  <c r="K19" i="47"/>
  <c r="J19" i="47"/>
  <c r="J18" i="47"/>
  <c r="K18" i="47"/>
  <c r="K17" i="47"/>
  <c r="J17" i="47"/>
  <c r="J16" i="47"/>
  <c r="K16" i="47"/>
  <c r="K15" i="47"/>
  <c r="J15" i="47"/>
  <c r="K14" i="47"/>
  <c r="J14" i="47"/>
  <c r="V65" i="46"/>
  <c r="V62" i="46"/>
  <c r="V59" i="46"/>
  <c r="V54" i="46"/>
  <c r="V53" i="46"/>
  <c r="V50" i="46"/>
  <c r="W49" i="46"/>
  <c r="V49" i="46"/>
  <c r="W48" i="46"/>
  <c r="W47" i="46"/>
  <c r="V46" i="46"/>
  <c r="V45" i="46"/>
  <c r="W43" i="46"/>
  <c r="W42" i="46"/>
  <c r="V42" i="46"/>
  <c r="R41" i="46"/>
  <c r="V41" i="46" s="1"/>
  <c r="K41" i="46"/>
  <c r="R40" i="46"/>
  <c r="R39" i="46"/>
  <c r="R38" i="46"/>
  <c r="R37" i="46"/>
  <c r="R36" i="46"/>
  <c r="R35" i="46"/>
  <c r="R34" i="46"/>
  <c r="R33" i="46"/>
  <c r="R32" i="46"/>
  <c r="W31" i="46"/>
  <c r="V31" i="46"/>
  <c r="K31" i="46"/>
  <c r="W30" i="46"/>
  <c r="K30" i="46"/>
  <c r="R29" i="46"/>
  <c r="V29" i="46" s="1"/>
  <c r="K29" i="46"/>
  <c r="K26" i="46"/>
  <c r="K25" i="46"/>
  <c r="J24" i="46"/>
  <c r="K24" i="46"/>
  <c r="J21" i="46"/>
  <c r="K21" i="46"/>
  <c r="K20" i="46"/>
  <c r="J20" i="46"/>
  <c r="J19" i="46"/>
  <c r="K19" i="46"/>
  <c r="K18" i="46"/>
  <c r="J18" i="46"/>
  <c r="K17" i="46"/>
  <c r="J17" i="46"/>
  <c r="K16" i="46"/>
  <c r="J16" i="46"/>
  <c r="J15" i="46"/>
  <c r="K15" i="46"/>
  <c r="K14" i="46"/>
  <c r="J14" i="46"/>
  <c r="K30" i="45"/>
  <c r="K29" i="45"/>
  <c r="K28" i="45"/>
  <c r="J28" i="45"/>
  <c r="J25" i="45"/>
  <c r="K25" i="45"/>
  <c r="J24" i="45"/>
  <c r="K24" i="45"/>
  <c r="K23" i="45"/>
  <c r="J23" i="45"/>
  <c r="J22" i="45"/>
  <c r="K22" i="45"/>
  <c r="J21" i="45"/>
  <c r="K20" i="45"/>
  <c r="J20" i="45"/>
  <c r="J19" i="45"/>
  <c r="K19" i="45"/>
  <c r="K18" i="45"/>
  <c r="J18" i="45"/>
  <c r="J17" i="45"/>
  <c r="K17" i="45"/>
  <c r="J16" i="45"/>
  <c r="K16" i="45"/>
  <c r="K15" i="45"/>
  <c r="J15" i="45"/>
  <c r="J14" i="45"/>
  <c r="K14" i="45"/>
  <c r="W67" i="44"/>
  <c r="V66" i="44"/>
  <c r="V63" i="44"/>
  <c r="W58" i="44"/>
  <c r="W57" i="44"/>
  <c r="W56" i="44"/>
  <c r="V56" i="44"/>
  <c r="W55" i="44"/>
  <c r="W54" i="44"/>
  <c r="W53" i="44"/>
  <c r="V52" i="44"/>
  <c r="W51" i="44"/>
  <c r="W50" i="44"/>
  <c r="V49" i="44"/>
  <c r="W49" i="44"/>
  <c r="W48" i="44"/>
  <c r="W47" i="44"/>
  <c r="W46" i="44"/>
  <c r="V45" i="44"/>
  <c r="W45" i="44"/>
  <c r="V44" i="44"/>
  <c r="R43" i="44"/>
  <c r="W43" i="44" s="1"/>
  <c r="K43" i="44"/>
  <c r="R42" i="44"/>
  <c r="R41" i="44"/>
  <c r="R40" i="44"/>
  <c r="R39" i="44"/>
  <c r="R38" i="44"/>
  <c r="R37" i="44"/>
  <c r="R36" i="44"/>
  <c r="R35" i="44"/>
  <c r="R34" i="44"/>
  <c r="V33" i="44"/>
  <c r="W33" i="44"/>
  <c r="K33" i="44"/>
  <c r="V32" i="44"/>
  <c r="W32" i="44"/>
  <c r="K32" i="44"/>
  <c r="R31" i="44"/>
  <c r="W31" i="44" s="1"/>
  <c r="K31" i="44"/>
  <c r="K28" i="44"/>
  <c r="K27" i="44"/>
  <c r="J26" i="44"/>
  <c r="K26" i="44"/>
  <c r="J23" i="44"/>
  <c r="K23" i="44"/>
  <c r="J22" i="44"/>
  <c r="K22" i="44"/>
  <c r="J21" i="44"/>
  <c r="K21" i="44"/>
  <c r="K20" i="44"/>
  <c r="J20" i="44"/>
  <c r="K19" i="44"/>
  <c r="J19" i="44"/>
  <c r="J18" i="44"/>
  <c r="K18" i="44"/>
  <c r="J17" i="44"/>
  <c r="K17" i="44"/>
  <c r="J16" i="44"/>
  <c r="K16" i="44"/>
  <c r="K15" i="44"/>
  <c r="J15" i="44"/>
  <c r="J14" i="44"/>
  <c r="K14" i="44"/>
  <c r="V67" i="43"/>
  <c r="W67" i="43"/>
  <c r="W66" i="43"/>
  <c r="V61" i="43"/>
  <c r="W57" i="43"/>
  <c r="V56" i="43"/>
  <c r="W56" i="43"/>
  <c r="V55" i="43"/>
  <c r="W53" i="43"/>
  <c r="V52" i="43"/>
  <c r="W52" i="43"/>
  <c r="V51" i="43"/>
  <c r="V49" i="43"/>
  <c r="W48" i="43"/>
  <c r="V48" i="43"/>
  <c r="W47" i="43"/>
  <c r="V47" i="43"/>
  <c r="W45" i="43"/>
  <c r="W44" i="43"/>
  <c r="V44" i="43"/>
  <c r="R43" i="43"/>
  <c r="V43" i="43" s="1"/>
  <c r="K43" i="43"/>
  <c r="R42" i="43"/>
  <c r="R41" i="43"/>
  <c r="R40" i="43"/>
  <c r="R39" i="43"/>
  <c r="R38" i="43"/>
  <c r="R37" i="43"/>
  <c r="R36" i="43"/>
  <c r="R35" i="43"/>
  <c r="R34" i="43"/>
  <c r="V33" i="43"/>
  <c r="W33" i="43"/>
  <c r="K33" i="43"/>
  <c r="W32" i="43"/>
  <c r="K32" i="43"/>
  <c r="R31" i="43"/>
  <c r="W31" i="43" s="1"/>
  <c r="K31" i="43"/>
  <c r="K28" i="43"/>
  <c r="K27" i="43"/>
  <c r="K26" i="43"/>
  <c r="J26" i="43"/>
  <c r="J23" i="43"/>
  <c r="K23" i="43"/>
  <c r="J22" i="43"/>
  <c r="K22" i="43"/>
  <c r="J21" i="43"/>
  <c r="K21" i="43"/>
  <c r="J20" i="43"/>
  <c r="K20" i="43"/>
  <c r="J19" i="43"/>
  <c r="K19" i="43"/>
  <c r="K18" i="43"/>
  <c r="J18" i="43"/>
  <c r="J17" i="43"/>
  <c r="K17" i="43"/>
  <c r="J16" i="43"/>
  <c r="K16" i="43"/>
  <c r="J15" i="43"/>
  <c r="K15" i="43"/>
  <c r="J14" i="43"/>
  <c r="K14" i="43"/>
  <c r="V77" i="42"/>
  <c r="V76" i="42"/>
  <c r="V74" i="42"/>
  <c r="V73" i="42"/>
  <c r="V71" i="42"/>
  <c r="V68" i="42"/>
  <c r="V66" i="42"/>
  <c r="V64" i="42"/>
  <c r="W62" i="42"/>
  <c r="W61" i="42"/>
  <c r="W60" i="42"/>
  <c r="V60" i="42"/>
  <c r="W59" i="42"/>
  <c r="W58" i="42"/>
  <c r="V58" i="42"/>
  <c r="W57" i="42"/>
  <c r="V56" i="42"/>
  <c r="W55" i="42"/>
  <c r="W54" i="42"/>
  <c r="R53" i="42"/>
  <c r="W53" i="42" s="1"/>
  <c r="K53" i="42"/>
  <c r="R52" i="42"/>
  <c r="R51" i="42"/>
  <c r="R50" i="42"/>
  <c r="R49" i="42"/>
  <c r="R48" i="42"/>
  <c r="R47" i="42"/>
  <c r="R46" i="42"/>
  <c r="R45" i="42"/>
  <c r="R44" i="42"/>
  <c r="W43" i="42"/>
  <c r="K43" i="42"/>
  <c r="W42" i="42"/>
  <c r="K42" i="42"/>
  <c r="R41" i="42"/>
  <c r="K41" i="42"/>
  <c r="K33" i="42"/>
  <c r="K32" i="42"/>
  <c r="K31" i="42"/>
  <c r="J31" i="42"/>
  <c r="K23" i="42"/>
  <c r="J23" i="42"/>
  <c r="J22" i="42"/>
  <c r="K22" i="42"/>
  <c r="J21" i="42"/>
  <c r="K21" i="42"/>
  <c r="K20" i="42"/>
  <c r="J20" i="42"/>
  <c r="J19" i="42"/>
  <c r="K19" i="42"/>
  <c r="J18" i="42"/>
  <c r="K18" i="42"/>
  <c r="K17" i="42"/>
  <c r="J17" i="42"/>
  <c r="J16" i="42"/>
  <c r="K16" i="42"/>
  <c r="J15" i="42"/>
  <c r="K15" i="42"/>
  <c r="K14" i="42"/>
  <c r="J14" i="42"/>
  <c r="V66" i="41"/>
  <c r="V58" i="41"/>
  <c r="V56" i="41"/>
  <c r="W54" i="41"/>
  <c r="V54" i="41"/>
  <c r="V53" i="41"/>
  <c r="W53" i="41"/>
  <c r="W52" i="41"/>
  <c r="V52" i="41"/>
  <c r="W50" i="41"/>
  <c r="V50" i="41"/>
  <c r="W49" i="41"/>
  <c r="V48" i="41"/>
  <c r="W46" i="41"/>
  <c r="V46" i="41"/>
  <c r="R45" i="41"/>
  <c r="W45" i="41" s="1"/>
  <c r="K45" i="41"/>
  <c r="R44" i="41"/>
  <c r="R43" i="41"/>
  <c r="R42" i="41"/>
  <c r="R41" i="41"/>
  <c r="R40" i="41"/>
  <c r="R39" i="41"/>
  <c r="R38" i="41"/>
  <c r="R37" i="41"/>
  <c r="R36" i="41"/>
  <c r="W35" i="41"/>
  <c r="K35" i="41"/>
  <c r="K34" i="41"/>
  <c r="R33" i="41"/>
  <c r="W33" i="41" s="1"/>
  <c r="K33" i="41"/>
  <c r="K30" i="41"/>
  <c r="K29" i="41"/>
  <c r="K28" i="41"/>
  <c r="J28" i="41"/>
  <c r="K25" i="41"/>
  <c r="J25" i="41"/>
  <c r="J24" i="41"/>
  <c r="K24" i="41"/>
  <c r="J23" i="41"/>
  <c r="K23" i="41"/>
  <c r="J22" i="41"/>
  <c r="K22" i="41"/>
  <c r="J21" i="41"/>
  <c r="K21" i="41"/>
  <c r="J20" i="41"/>
  <c r="K20" i="41"/>
  <c r="J19" i="41"/>
  <c r="J18" i="41"/>
  <c r="K17" i="41"/>
  <c r="J17" i="41"/>
  <c r="J16" i="41"/>
  <c r="K16" i="41"/>
  <c r="J15" i="41"/>
  <c r="K15" i="41"/>
  <c r="J14" i="41"/>
  <c r="K14" i="41"/>
  <c r="V47" i="40"/>
  <c r="V41" i="40"/>
  <c r="V37" i="40"/>
  <c r="W35" i="40"/>
  <c r="V35" i="40"/>
  <c r="W34" i="40"/>
  <c r="W33" i="40"/>
  <c r="V33" i="40"/>
  <c r="V32" i="40"/>
  <c r="W32" i="40"/>
  <c r="W31" i="40"/>
  <c r="V30" i="40"/>
  <c r="V29" i="40"/>
  <c r="W29" i="40"/>
  <c r="W28" i="40"/>
  <c r="W27" i="40"/>
  <c r="V27" i="40"/>
  <c r="R26" i="40"/>
  <c r="W26" i="40" s="1"/>
  <c r="K26" i="40"/>
  <c r="R25" i="40"/>
  <c r="R24" i="40"/>
  <c r="R23" i="40"/>
  <c r="R22" i="40"/>
  <c r="R21" i="40"/>
  <c r="R20" i="40"/>
  <c r="R19" i="40"/>
  <c r="R18" i="40"/>
  <c r="R17" i="40"/>
  <c r="W16" i="40"/>
  <c r="K16" i="40"/>
  <c r="W15" i="40"/>
  <c r="K15" i="40"/>
  <c r="R14" i="40"/>
  <c r="V14" i="40" s="1"/>
  <c r="K14" i="40"/>
  <c r="V66" i="39"/>
  <c r="V60" i="39"/>
  <c r="V57" i="39"/>
  <c r="V53" i="39"/>
  <c r="W52" i="39"/>
  <c r="W51" i="39"/>
  <c r="W50" i="39"/>
  <c r="V49" i="39"/>
  <c r="W48" i="39"/>
  <c r="V45" i="39"/>
  <c r="R43" i="39"/>
  <c r="W43" i="39" s="1"/>
  <c r="K43" i="39"/>
  <c r="R42" i="39"/>
  <c r="R41" i="39"/>
  <c r="R40" i="39"/>
  <c r="R39" i="39"/>
  <c r="R38" i="39"/>
  <c r="R37" i="39"/>
  <c r="R36" i="39"/>
  <c r="R35" i="39"/>
  <c r="R34" i="39"/>
  <c r="W33" i="39"/>
  <c r="K33" i="39"/>
  <c r="V32" i="39"/>
  <c r="K32" i="39"/>
  <c r="R31" i="39"/>
  <c r="V31" i="39" s="1"/>
  <c r="K31" i="39"/>
  <c r="K28" i="39"/>
  <c r="K27" i="39"/>
  <c r="K26" i="39"/>
  <c r="J26" i="39"/>
  <c r="J23" i="39"/>
  <c r="K23" i="39"/>
  <c r="K22" i="39"/>
  <c r="J22" i="39"/>
  <c r="K21" i="39"/>
  <c r="J21" i="39"/>
  <c r="J20" i="39"/>
  <c r="K20" i="39"/>
  <c r="J19" i="39"/>
  <c r="K19" i="39"/>
  <c r="J18" i="39"/>
  <c r="K18" i="39"/>
  <c r="J17" i="39"/>
  <c r="K17" i="39"/>
  <c r="J16" i="39"/>
  <c r="K16" i="39"/>
  <c r="K15" i="39"/>
  <c r="J15" i="39"/>
  <c r="J14" i="39"/>
  <c r="K14" i="39"/>
  <c r="V67" i="38"/>
  <c r="V61" i="38"/>
  <c r="V60" i="38"/>
  <c r="V58" i="38"/>
  <c r="W58" i="38"/>
  <c r="V57" i="38"/>
  <c r="V54" i="38"/>
  <c r="V53" i="38"/>
  <c r="W51" i="38"/>
  <c r="V50" i="38"/>
  <c r="W50" i="38"/>
  <c r="W49" i="38"/>
  <c r="V49" i="38"/>
  <c r="W48" i="38"/>
  <c r="V46" i="38"/>
  <c r="V45" i="38"/>
  <c r="R43" i="38"/>
  <c r="W43" i="38" s="1"/>
  <c r="K43" i="38"/>
  <c r="R42" i="38"/>
  <c r="R41" i="38"/>
  <c r="R40" i="38"/>
  <c r="R39" i="38"/>
  <c r="R38" i="38"/>
  <c r="R37" i="38"/>
  <c r="R36" i="38"/>
  <c r="R35" i="38"/>
  <c r="R34" i="38"/>
  <c r="V33" i="38"/>
  <c r="K33" i="38"/>
  <c r="V32" i="38"/>
  <c r="W32" i="38"/>
  <c r="K32" i="38"/>
  <c r="R31" i="38"/>
  <c r="K31" i="38"/>
  <c r="K28" i="38"/>
  <c r="K27" i="38"/>
  <c r="J26" i="38"/>
  <c r="K26" i="38"/>
  <c r="K23" i="38"/>
  <c r="J23" i="38"/>
  <c r="J22" i="38"/>
  <c r="K22" i="38"/>
  <c r="K21" i="38"/>
  <c r="J21" i="38"/>
  <c r="K20" i="38"/>
  <c r="J20" i="38"/>
  <c r="J19" i="38"/>
  <c r="K19" i="38"/>
  <c r="J18" i="38"/>
  <c r="K18" i="38"/>
  <c r="K17" i="38"/>
  <c r="J17" i="38"/>
  <c r="J16" i="38"/>
  <c r="K16" i="38"/>
  <c r="J15" i="38"/>
  <c r="K15" i="38"/>
  <c r="K14" i="38"/>
  <c r="J14" i="38"/>
  <c r="V60" i="37"/>
  <c r="V59" i="37"/>
  <c r="V53" i="37"/>
  <c r="V50" i="37"/>
  <c r="W49" i="37"/>
  <c r="V49" i="37"/>
  <c r="W47" i="37"/>
  <c r="W46" i="37"/>
  <c r="V46" i="37"/>
  <c r="V45" i="37"/>
  <c r="V42" i="37"/>
  <c r="R41" i="37"/>
  <c r="V41" i="37" s="1"/>
  <c r="K41" i="37"/>
  <c r="R40" i="37"/>
  <c r="R39" i="37"/>
  <c r="R38" i="37"/>
  <c r="R37" i="37"/>
  <c r="R36" i="37"/>
  <c r="R35" i="37"/>
  <c r="R34" i="37"/>
  <c r="R33" i="37"/>
  <c r="R32" i="37"/>
  <c r="V31" i="37"/>
  <c r="K31" i="37"/>
  <c r="K30" i="37"/>
  <c r="V29" i="37"/>
  <c r="R29" i="37"/>
  <c r="K29" i="37"/>
  <c r="K26" i="37"/>
  <c r="K25" i="37"/>
  <c r="J24" i="37"/>
  <c r="K24" i="37"/>
  <c r="J21" i="37"/>
  <c r="K21" i="37"/>
  <c r="K20" i="37"/>
  <c r="J20" i="37"/>
  <c r="J19" i="37"/>
  <c r="K19" i="37"/>
  <c r="J18" i="37"/>
  <c r="K18" i="37"/>
  <c r="J17" i="37"/>
  <c r="K17" i="37"/>
  <c r="K16" i="37"/>
  <c r="J16" i="37"/>
  <c r="J15" i="37"/>
  <c r="K15" i="37"/>
  <c r="J14" i="37"/>
  <c r="K14" i="37"/>
  <c r="W67" i="36"/>
  <c r="V66" i="36"/>
  <c r="V62" i="36"/>
  <c r="V60" i="36"/>
  <c r="V53" i="36"/>
  <c r="W52" i="36"/>
  <c r="W51" i="36"/>
  <c r="W50" i="36"/>
  <c r="V50" i="36"/>
  <c r="W49" i="36"/>
  <c r="V48" i="36"/>
  <c r="W48" i="36"/>
  <c r="V46" i="36"/>
  <c r="R43" i="36"/>
  <c r="K43" i="36"/>
  <c r="R42" i="36"/>
  <c r="R41" i="36"/>
  <c r="R40" i="36"/>
  <c r="R39" i="36"/>
  <c r="R38" i="36"/>
  <c r="R37" i="36"/>
  <c r="R36" i="36"/>
  <c r="R35" i="36"/>
  <c r="R34" i="36"/>
  <c r="W33" i="36"/>
  <c r="K33" i="36"/>
  <c r="V32" i="36"/>
  <c r="K32" i="36"/>
  <c r="R31" i="36"/>
  <c r="K31" i="36"/>
  <c r="K28" i="36"/>
  <c r="K27" i="36"/>
  <c r="J26" i="36"/>
  <c r="K26" i="36"/>
  <c r="J23" i="36"/>
  <c r="K23" i="36"/>
  <c r="J22" i="36"/>
  <c r="K22" i="36"/>
  <c r="K21" i="36"/>
  <c r="J21" i="36"/>
  <c r="J20" i="36"/>
  <c r="K20" i="36"/>
  <c r="J18" i="36"/>
  <c r="K18" i="36"/>
  <c r="J17" i="36"/>
  <c r="K17" i="36"/>
  <c r="J16" i="36"/>
  <c r="K16" i="36"/>
  <c r="K15" i="36"/>
  <c r="J15" i="36"/>
  <c r="J14" i="36"/>
  <c r="K14" i="36"/>
  <c r="V67" i="35"/>
  <c r="V64" i="35"/>
  <c r="V63" i="35"/>
  <c r="V61" i="35"/>
  <c r="V57" i="35"/>
  <c r="V55" i="35"/>
  <c r="V53" i="35"/>
  <c r="W52" i="35"/>
  <c r="W51" i="35"/>
  <c r="V51" i="35"/>
  <c r="W50" i="35"/>
  <c r="V49" i="35"/>
  <c r="W48" i="35"/>
  <c r="V47" i="35"/>
  <c r="V45" i="35"/>
  <c r="R43" i="35"/>
  <c r="V43" i="35" s="1"/>
  <c r="K43" i="35"/>
  <c r="R42" i="35"/>
  <c r="R41" i="35"/>
  <c r="R40" i="35"/>
  <c r="R39" i="35"/>
  <c r="R38" i="35"/>
  <c r="R37" i="35"/>
  <c r="R36" i="35"/>
  <c r="R35" i="35"/>
  <c r="R34" i="35"/>
  <c r="W33" i="35"/>
  <c r="K33" i="35"/>
  <c r="V32" i="35"/>
  <c r="K32" i="35"/>
  <c r="R31" i="35"/>
  <c r="V31" i="35" s="1"/>
  <c r="K31" i="35"/>
  <c r="K28" i="35"/>
  <c r="K27" i="35"/>
  <c r="K26" i="35"/>
  <c r="J26" i="35"/>
  <c r="J23" i="35"/>
  <c r="K23" i="35"/>
  <c r="J22" i="35"/>
  <c r="K22" i="35"/>
  <c r="K21" i="35"/>
  <c r="J21" i="35"/>
  <c r="J20" i="35"/>
  <c r="K20" i="35"/>
  <c r="J19" i="35"/>
  <c r="K19" i="35"/>
  <c r="K18" i="35"/>
  <c r="J18" i="35"/>
  <c r="J17" i="35"/>
  <c r="K17" i="35"/>
  <c r="J16" i="35"/>
  <c r="K16" i="35"/>
  <c r="K15" i="35"/>
  <c r="J15" i="35"/>
  <c r="K14" i="35"/>
  <c r="J14" i="35"/>
  <c r="V67" i="34"/>
  <c r="V64" i="34"/>
  <c r="V62" i="34"/>
  <c r="V61" i="34"/>
  <c r="V58" i="34"/>
  <c r="W52" i="34"/>
  <c r="W51" i="34"/>
  <c r="W50" i="34"/>
  <c r="W49" i="34"/>
  <c r="V48" i="34"/>
  <c r="W48" i="34"/>
  <c r="V46" i="34"/>
  <c r="V44" i="34"/>
  <c r="R43" i="34"/>
  <c r="W43" i="34" s="1"/>
  <c r="K43" i="34"/>
  <c r="R42" i="34"/>
  <c r="R41" i="34"/>
  <c r="R40" i="34"/>
  <c r="R39" i="34"/>
  <c r="R38" i="34"/>
  <c r="R37" i="34"/>
  <c r="R36" i="34"/>
  <c r="R35" i="34"/>
  <c r="R34" i="34"/>
  <c r="W33" i="34"/>
  <c r="V33" i="34"/>
  <c r="K33" i="34"/>
  <c r="K32" i="34"/>
  <c r="R31" i="34"/>
  <c r="W31" i="34" s="1"/>
  <c r="K31" i="34"/>
  <c r="K28" i="34"/>
  <c r="K27" i="34"/>
  <c r="K26" i="34"/>
  <c r="J26" i="34"/>
  <c r="J23" i="34"/>
  <c r="K23" i="34"/>
  <c r="J22" i="34"/>
  <c r="K22" i="34"/>
  <c r="J21" i="34"/>
  <c r="K21" i="34"/>
  <c r="K20" i="34"/>
  <c r="J20" i="34"/>
  <c r="J19" i="34"/>
  <c r="K19" i="34"/>
  <c r="J18" i="34"/>
  <c r="K18" i="34"/>
  <c r="J17" i="34"/>
  <c r="K17" i="34"/>
  <c r="J16" i="34"/>
  <c r="K16" i="34"/>
  <c r="J15" i="34"/>
  <c r="K15" i="34"/>
  <c r="K14" i="34"/>
  <c r="J14" i="34"/>
  <c r="V67" i="33"/>
  <c r="J67" i="33"/>
  <c r="V66" i="33"/>
  <c r="W66" i="33"/>
  <c r="J66" i="33"/>
  <c r="J65" i="33"/>
  <c r="V64" i="33"/>
  <c r="J64" i="33"/>
  <c r="V63" i="33"/>
  <c r="J63" i="33"/>
  <c r="J62" i="33"/>
  <c r="V61" i="33"/>
  <c r="J61" i="33"/>
  <c r="V60" i="33"/>
  <c r="J60" i="33"/>
  <c r="J59" i="33"/>
  <c r="V58" i="33"/>
  <c r="J58" i="33"/>
  <c r="V57" i="33"/>
  <c r="J57" i="33"/>
  <c r="J56" i="33"/>
  <c r="V55" i="33"/>
  <c r="J55" i="33"/>
  <c r="J54" i="33"/>
  <c r="J53" i="33"/>
  <c r="W52" i="33"/>
  <c r="J52" i="33"/>
  <c r="V51" i="33"/>
  <c r="J51" i="33"/>
  <c r="V50" i="33"/>
  <c r="J50" i="33"/>
  <c r="W49" i="33"/>
  <c r="J49" i="33"/>
  <c r="W48" i="33"/>
  <c r="J48" i="33"/>
  <c r="V47" i="33"/>
  <c r="J47" i="33"/>
  <c r="V46" i="33"/>
  <c r="J46" i="33"/>
  <c r="V45" i="33"/>
  <c r="J45" i="33"/>
  <c r="J44" i="33"/>
  <c r="W43" i="33"/>
  <c r="V43" i="33"/>
  <c r="K43" i="33"/>
  <c r="K33" i="33"/>
  <c r="W32" i="33"/>
  <c r="K32" i="33"/>
  <c r="W31" i="33"/>
  <c r="K31" i="33"/>
  <c r="K28" i="33"/>
  <c r="K27" i="33"/>
  <c r="J26" i="33"/>
  <c r="K26" i="33"/>
  <c r="K23" i="33"/>
  <c r="J23" i="33"/>
  <c r="J22" i="33"/>
  <c r="K22" i="33"/>
  <c r="J21" i="33"/>
  <c r="K21" i="33"/>
  <c r="J20" i="33"/>
  <c r="K20" i="33"/>
  <c r="J19" i="33"/>
  <c r="K19" i="33"/>
  <c r="J18" i="33"/>
  <c r="K18" i="33"/>
  <c r="J17" i="33"/>
  <c r="J16" i="33"/>
  <c r="J15" i="33"/>
  <c r="J14" i="33"/>
  <c r="K14" i="33"/>
  <c r="W29" i="46" l="1"/>
  <c r="V63" i="48"/>
  <c r="W31" i="39"/>
  <c r="W41" i="46"/>
  <c r="W41" i="49"/>
  <c r="V31" i="48"/>
  <c r="V42" i="48"/>
  <c r="W47" i="48"/>
  <c r="V65" i="48"/>
  <c r="W50" i="33"/>
  <c r="V32" i="33"/>
  <c r="W67" i="33"/>
  <c r="V49" i="33"/>
  <c r="W51" i="33"/>
  <c r="V53" i="33"/>
  <c r="V31" i="33"/>
  <c r="V33" i="33"/>
  <c r="W49" i="35"/>
  <c r="V60" i="35"/>
  <c r="W43" i="35"/>
  <c r="V33" i="35"/>
  <c r="V52" i="34"/>
  <c r="V54" i="34"/>
  <c r="V56" i="34"/>
  <c r="V50" i="34"/>
  <c r="W49" i="39"/>
  <c r="V63" i="39"/>
  <c r="W32" i="39"/>
  <c r="W33" i="38"/>
  <c r="V54" i="37"/>
  <c r="V65" i="37"/>
  <c r="V52" i="36"/>
  <c r="V45" i="36"/>
  <c r="V49" i="36"/>
  <c r="V56" i="36"/>
  <c r="V63" i="36"/>
  <c r="V57" i="36"/>
  <c r="V44" i="36"/>
  <c r="V64" i="47"/>
  <c r="W46" i="46"/>
  <c r="V56" i="46"/>
  <c r="V48" i="46"/>
  <c r="W50" i="46"/>
  <c r="V52" i="46"/>
  <c r="V60" i="46"/>
  <c r="V44" i="46"/>
  <c r="W52" i="44"/>
  <c r="V60" i="44"/>
  <c r="V53" i="44"/>
  <c r="V57" i="44"/>
  <c r="W66" i="44"/>
  <c r="W44" i="44"/>
  <c r="V31" i="44"/>
  <c r="W43" i="43"/>
  <c r="W49" i="43"/>
  <c r="W51" i="43"/>
  <c r="W55" i="43"/>
  <c r="V64" i="43"/>
  <c r="V60" i="43"/>
  <c r="V62" i="43"/>
  <c r="V43" i="42"/>
  <c r="V54" i="42"/>
  <c r="V72" i="42"/>
  <c r="V62" i="42"/>
  <c r="V60" i="41"/>
  <c r="V65" i="41"/>
  <c r="V57" i="41"/>
  <c r="V68" i="41"/>
  <c r="W14" i="40"/>
  <c r="V34" i="40"/>
  <c r="V39" i="40"/>
  <c r="V26" i="40"/>
  <c r="V31" i="40"/>
  <c r="V36" i="40"/>
  <c r="V15" i="40"/>
  <c r="V28" i="40"/>
  <c r="V38" i="40"/>
  <c r="V40" i="40"/>
  <c r="V69" i="52"/>
  <c r="W53" i="52"/>
  <c r="W57" i="52"/>
  <c r="W59" i="52"/>
  <c r="V46" i="52"/>
  <c r="W51" i="52"/>
  <c r="W55" i="52"/>
  <c r="W49" i="52"/>
  <c r="W45" i="52"/>
  <c r="V64" i="52"/>
  <c r="V46" i="51"/>
  <c r="V54" i="51"/>
  <c r="W67" i="51"/>
  <c r="V49" i="50"/>
  <c r="V51" i="50"/>
  <c r="V53" i="50"/>
  <c r="V55" i="50"/>
  <c r="W64" i="50"/>
  <c r="V45" i="50"/>
  <c r="V47" i="50"/>
  <c r="W50" i="50"/>
  <c r="W52" i="50"/>
  <c r="W46" i="50"/>
  <c r="V65" i="50"/>
  <c r="V45" i="49"/>
  <c r="W29" i="49"/>
  <c r="V47" i="49"/>
  <c r="V58" i="49"/>
  <c r="V62" i="49"/>
  <c r="V50" i="49"/>
  <c r="V30" i="49"/>
  <c r="V51" i="49"/>
  <c r="V46" i="48"/>
  <c r="V50" i="48"/>
  <c r="V54" i="48"/>
  <c r="V64" i="48"/>
  <c r="V44" i="48"/>
  <c r="W30" i="48"/>
  <c r="V31" i="49"/>
  <c r="V46" i="49"/>
  <c r="V54" i="49"/>
  <c r="V43" i="50"/>
  <c r="W48" i="50"/>
  <c r="V60" i="51"/>
  <c r="V66" i="51"/>
  <c r="W33" i="52"/>
  <c r="V33" i="52"/>
  <c r="W48" i="49"/>
  <c r="V48" i="49"/>
  <c r="W56" i="49"/>
  <c r="V56" i="49"/>
  <c r="W48" i="52"/>
  <c r="V48" i="52"/>
  <c r="V48" i="48"/>
  <c r="V60" i="49"/>
  <c r="V32" i="51"/>
  <c r="V50" i="52"/>
  <c r="W52" i="52"/>
  <c r="V52" i="52"/>
  <c r="V56" i="52"/>
  <c r="W56" i="52"/>
  <c r="V60" i="52"/>
  <c r="V52" i="48"/>
  <c r="V61" i="48"/>
  <c r="V44" i="49"/>
  <c r="W52" i="49"/>
  <c r="V52" i="49"/>
  <c r="V30" i="50"/>
  <c r="V45" i="51"/>
  <c r="V57" i="51"/>
  <c r="V63" i="51"/>
  <c r="W29" i="48"/>
  <c r="V29" i="48"/>
  <c r="W31" i="51"/>
  <c r="V31" i="51"/>
  <c r="V43" i="51"/>
  <c r="V47" i="51"/>
  <c r="V55" i="51"/>
  <c r="V64" i="51"/>
  <c r="V65" i="52"/>
  <c r="V68" i="52"/>
  <c r="W47" i="41"/>
  <c r="V47" i="41"/>
  <c r="V34" i="41"/>
  <c r="V62" i="41"/>
  <c r="V44" i="40"/>
  <c r="V55" i="41"/>
  <c r="W64" i="46"/>
  <c r="V64" i="46"/>
  <c r="W44" i="47"/>
  <c r="V44" i="47"/>
  <c r="W48" i="47"/>
  <c r="V48" i="47"/>
  <c r="V59" i="41"/>
  <c r="W41" i="42"/>
  <c r="V41" i="42"/>
  <c r="W52" i="47"/>
  <c r="V52" i="47"/>
  <c r="V16" i="40"/>
  <c r="V46" i="43"/>
  <c r="W56" i="47"/>
  <c r="V56" i="47"/>
  <c r="V50" i="40"/>
  <c r="V62" i="47"/>
  <c r="W51" i="41"/>
  <c r="V51" i="41"/>
  <c r="V43" i="40"/>
  <c r="W50" i="43"/>
  <c r="V50" i="43"/>
  <c r="W54" i="43"/>
  <c r="V54" i="43"/>
  <c r="W58" i="43"/>
  <c r="V58" i="43"/>
  <c r="V61" i="46"/>
  <c r="V53" i="42"/>
  <c r="V57" i="42"/>
  <c r="V61" i="42"/>
  <c r="V65" i="42"/>
  <c r="V63" i="43"/>
  <c r="V66" i="43"/>
  <c r="V48" i="44"/>
  <c r="V62" i="44"/>
  <c r="V30" i="46"/>
  <c r="V43" i="46"/>
  <c r="V47" i="46"/>
  <c r="V51" i="46"/>
  <c r="V55" i="46"/>
  <c r="V58" i="46"/>
  <c r="V31" i="47"/>
  <c r="V46" i="40"/>
  <c r="V49" i="40"/>
  <c r="V64" i="41"/>
  <c r="V32" i="43"/>
  <c r="V45" i="43"/>
  <c r="V53" i="43"/>
  <c r="V57" i="43"/>
  <c r="V43" i="47"/>
  <c r="V47" i="47"/>
  <c r="V51" i="47"/>
  <c r="V55" i="47"/>
  <c r="V33" i="41"/>
  <c r="V43" i="44"/>
  <c r="V47" i="44"/>
  <c r="V51" i="44"/>
  <c r="V55" i="44"/>
  <c r="V64" i="44"/>
  <c r="V33" i="47"/>
  <c r="V61" i="47"/>
  <c r="V67" i="47"/>
  <c r="V45" i="41"/>
  <c r="V49" i="41"/>
  <c r="V61" i="44"/>
  <c r="V67" i="44"/>
  <c r="V46" i="47"/>
  <c r="V50" i="47"/>
  <c r="V54" i="47"/>
  <c r="V45" i="40"/>
  <c r="V35" i="41"/>
  <c r="V63" i="41"/>
  <c r="V69" i="41"/>
  <c r="V42" i="42"/>
  <c r="V55" i="42"/>
  <c r="V59" i="42"/>
  <c r="V63" i="42"/>
  <c r="V67" i="42"/>
  <c r="V70" i="42"/>
  <c r="V31" i="43"/>
  <c r="V46" i="44"/>
  <c r="V50" i="44"/>
  <c r="V54" i="44"/>
  <c r="V58" i="44"/>
  <c r="V44" i="37"/>
  <c r="V63" i="38"/>
  <c r="V66" i="38"/>
  <c r="V48" i="37"/>
  <c r="W48" i="37"/>
  <c r="V62" i="37"/>
  <c r="V31" i="36"/>
  <c r="V52" i="37"/>
  <c r="V56" i="37"/>
  <c r="W56" i="37"/>
  <c r="V44" i="39"/>
  <c r="V48" i="39"/>
  <c r="V52" i="39"/>
  <c r="V56" i="39"/>
  <c r="V62" i="39"/>
  <c r="V43" i="39"/>
  <c r="V47" i="39"/>
  <c r="V51" i="39"/>
  <c r="V55" i="39"/>
  <c r="V64" i="39"/>
  <c r="V43" i="36"/>
  <c r="V47" i="36"/>
  <c r="V51" i="36"/>
  <c r="V55" i="36"/>
  <c r="V64" i="36"/>
  <c r="V61" i="37"/>
  <c r="V64" i="37"/>
  <c r="V44" i="38"/>
  <c r="V48" i="38"/>
  <c r="V52" i="38"/>
  <c r="V56" i="38"/>
  <c r="V62" i="38"/>
  <c r="V33" i="39"/>
  <c r="V61" i="39"/>
  <c r="V67" i="39"/>
  <c r="V33" i="36"/>
  <c r="V61" i="36"/>
  <c r="V67" i="36"/>
  <c r="V30" i="37"/>
  <c r="V43" i="37"/>
  <c r="V47" i="37"/>
  <c r="V51" i="37"/>
  <c r="V55" i="37"/>
  <c r="V58" i="37"/>
  <c r="V31" i="38"/>
  <c r="V46" i="39"/>
  <c r="V50" i="39"/>
  <c r="V54" i="39"/>
  <c r="V58" i="39"/>
  <c r="V54" i="36"/>
  <c r="V58" i="36"/>
  <c r="V43" i="38"/>
  <c r="V47" i="38"/>
  <c r="V51" i="38"/>
  <c r="V55" i="38"/>
  <c r="V64" i="38"/>
  <c r="V63" i="34"/>
  <c r="V66" i="34"/>
  <c r="V44" i="35"/>
  <c r="V48" i="35"/>
  <c r="V52" i="35"/>
  <c r="V56" i="35"/>
  <c r="V62" i="35"/>
  <c r="V32" i="34"/>
  <c r="V45" i="34"/>
  <c r="V49" i="34"/>
  <c r="V53" i="34"/>
  <c r="V57" i="34"/>
  <c r="V60" i="34"/>
  <c r="V31" i="34"/>
  <c r="V46" i="35"/>
  <c r="V50" i="35"/>
  <c r="V54" i="35"/>
  <c r="V58" i="35"/>
  <c r="V43" i="34"/>
  <c r="V47" i="34"/>
  <c r="V51" i="34"/>
  <c r="V55" i="34"/>
  <c r="V66" i="35"/>
  <c r="V44" i="33"/>
  <c r="V48" i="33"/>
  <c r="V52" i="33"/>
  <c r="V56" i="33"/>
  <c r="V62" i="33"/>
  <c r="V54" i="33"/>
  <c r="K15" i="29" l="1"/>
  <c r="K16" i="29"/>
  <c r="K20" i="29"/>
  <c r="K25" i="29"/>
  <c r="K24" i="29"/>
  <c r="K21" i="29"/>
  <c r="K26" i="29"/>
  <c r="K19" i="29"/>
  <c r="K17" i="29"/>
  <c r="J24" i="29"/>
  <c r="J21" i="29"/>
  <c r="J20" i="29"/>
  <c r="J19" i="29"/>
  <c r="J17" i="29" l="1"/>
  <c r="J18" i="29" l="1"/>
  <c r="K18" i="29"/>
  <c r="J16" i="29"/>
  <c r="J15" i="29"/>
  <c r="J14" i="29"/>
  <c r="K14" i="29"/>
</calcChain>
</file>

<file path=xl/sharedStrings.xml><?xml version="1.0" encoding="utf-8"?>
<sst xmlns="http://schemas.openxmlformats.org/spreadsheetml/2006/main" count="9127" uniqueCount="109">
  <si>
    <t>µ</t>
  </si>
  <si>
    <t>Monster</t>
  </si>
  <si>
    <t>Nr.</t>
  </si>
  <si>
    <t>parameter</t>
  </si>
  <si>
    <t>eenheid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</si>
  <si>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</si>
  <si>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</si>
  <si>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</si>
  <si>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</si>
  <si>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</si>
  <si>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</si>
  <si>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</si>
  <si>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>stap 3</t>
  </si>
  <si>
    <t>gas</t>
  </si>
  <si>
    <t>CO2</t>
  </si>
  <si>
    <t>vol%</t>
  </si>
  <si>
    <t>stap 2</t>
  </si>
  <si>
    <t>stap 9</t>
  </si>
  <si>
    <t>O2</t>
  </si>
  <si>
    <t>stap 8</t>
  </si>
  <si>
    <t>stap 7</t>
  </si>
  <si>
    <t>stap 5</t>
  </si>
  <si>
    <t>stap 1</t>
  </si>
  <si>
    <t>mg/Nm³</t>
  </si>
  <si>
    <t>stap 6</t>
  </si>
  <si>
    <t>SO2</t>
  </si>
  <si>
    <t>stap 4</t>
  </si>
  <si>
    <t>CO</t>
  </si>
  <si>
    <t xml:space="preserve"> stap13</t>
  </si>
  <si>
    <t>TOC</t>
  </si>
  <si>
    <t>mgC/Nm³</t>
  </si>
  <si>
    <t xml:space="preserve"> stap12</t>
  </si>
  <si>
    <t xml:space="preserve"> stap11</t>
  </si>
  <si>
    <t xml:space="preserve"> stap10</t>
  </si>
  <si>
    <t xml:space="preserve"> stap9</t>
  </si>
  <si>
    <t xml:space="preserve"> stap8</t>
  </si>
  <si>
    <t xml:space="preserve"> stap7</t>
  </si>
  <si>
    <t xml:space="preserve"> stap6</t>
  </si>
  <si>
    <t xml:space="preserve"> stap5</t>
  </si>
  <si>
    <t xml:space="preserve"> stap4</t>
  </si>
  <si>
    <t xml:space="preserve"> stap3</t>
  </si>
  <si>
    <t xml:space="preserve"> stap2</t>
  </si>
  <si>
    <t xml:space="preserve"> stap1</t>
  </si>
  <si>
    <t>stof</t>
  </si>
  <si>
    <t>massatoename</t>
  </si>
  <si>
    <t>mg</t>
  </si>
  <si>
    <t>stof hoge conc 1e set filter 3</t>
  </si>
  <si>
    <t>stof hoge conc 1e set filter 2</t>
  </si>
  <si>
    <t>stof hoge conc 1e set filter 1</t>
  </si>
  <si>
    <t>stof lage conc 1e set filter 3</t>
  </si>
  <si>
    <t>stof lage conc 1e set filter 2</t>
  </si>
  <si>
    <t>stof lage conc 1e set filter 1</t>
  </si>
  <si>
    <t>Waterdampgehalte</t>
  </si>
  <si>
    <t>vol % in natte gas</t>
  </si>
  <si>
    <t>Snelheid hoog-3</t>
  </si>
  <si>
    <t>m/s</t>
  </si>
  <si>
    <t>Snelheid hoog-2</t>
  </si>
  <si>
    <t>Snelheid hoog-1</t>
  </si>
  <si>
    <t>Snelheid laag-3</t>
  </si>
  <si>
    <t>Snelheid laag-2</t>
  </si>
  <si>
    <t>Snelheid laag-1</t>
  </si>
  <si>
    <t>zand</t>
  </si>
  <si>
    <t>Temperatuur</t>
  </si>
  <si>
    <t>°C</t>
  </si>
  <si>
    <t>Volume</t>
  </si>
  <si>
    <t>Nl dr</t>
  </si>
  <si>
    <t>Referentie-
waarde</t>
  </si>
  <si>
    <t>INFORMATIEVE STATISTISCHE VERWERKING</t>
  </si>
  <si>
    <t>Versie : 1</t>
  </si>
  <si>
    <t>% Afwijking
of Abs afwijking</t>
  </si>
  <si>
    <t>EVALUATIE TOV REFERENTIEWAARDE</t>
  </si>
  <si>
    <t>stof lage conc 1e set filter 4</t>
  </si>
  <si>
    <t>stof lage conc 1e set filter 5</t>
  </si>
  <si>
    <t>stof hoge conc 1e set filter 4</t>
  </si>
  <si>
    <t>stof hoge conc 1e set filter 5</t>
  </si>
  <si>
    <t>1</t>
  </si>
  <si>
    <t>NOX (uitgedrukt als NO2)</t>
  </si>
  <si>
    <t>&lt;0.2</t>
  </si>
  <si>
    <t>92</t>
  </si>
  <si>
    <t>46,9</t>
  </si>
  <si>
    <t>62,9</t>
  </si>
  <si>
    <t>15,9</t>
  </si>
  <si>
    <t>17,2</t>
  </si>
  <si>
    <t>21,3</t>
  </si>
  <si>
    <t>65,2</t>
  </si>
  <si>
    <t>83,5</t>
  </si>
  <si>
    <t>74,5</t>
  </si>
  <si>
    <t>65,8</t>
  </si>
  <si>
    <t>51,2</t>
  </si>
  <si>
    <t>93,4</t>
  </si>
  <si>
    <t>&lt;1</t>
  </si>
  <si>
    <t>stof lage conc 2e set filter 1</t>
  </si>
  <si>
    <t>stof lage conc 2e set filter 2</t>
  </si>
  <si>
    <t>stof lage conc 2e set filter 3</t>
  </si>
  <si>
    <t>stof lage conc 2e set filter 4</t>
  </si>
  <si>
    <t>stof lage conc 2e set filter 5</t>
  </si>
  <si>
    <t>stof hoge conc 2e set filter 1</t>
  </si>
  <si>
    <t>stof hoge conc 2e set filter 2</t>
  </si>
  <si>
    <t>stof hoge conc 2e set filter 3</t>
  </si>
  <si>
    <t>stof hoge conc 2e set filter 4</t>
  </si>
  <si>
    <t>stof hoge conc 2e set filter 5</t>
  </si>
  <si>
    <t>Rapportnr. : 2021/HEALTH/R/2619</t>
  </si>
  <si>
    <t>&lt;0,5</t>
  </si>
  <si>
    <t>&lt;0,2</t>
  </si>
  <si>
    <t>&lt;0,25</t>
  </si>
  <si>
    <t>&lt;2</t>
  </si>
  <si>
    <t>&lt;0,6</t>
  </si>
  <si>
    <t>&lt;0,33</t>
  </si>
  <si>
    <t>&lt;0,4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</si>
</sst>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00"/>
    <numFmt numFmtId="167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0EE9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2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Font="1" applyFill="1" applyBorder="1" applyAlignment="1">
      <alignment horizontal="center"/>
    </xf>
    <xf numFmtId="0" fontId="0" fillId="0" borderId="0" xfId="0"/>
    <xf numFmtId="0" fontId="12" fillId="3" borderId="2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21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49" fontId="0" fillId="0" borderId="6" xfId="0" applyNumberFormat="1" applyFill="1" applyBorder="1"/>
    <xf numFmtId="49" fontId="0" fillId="0" borderId="7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left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2" fontId="0" fillId="0" borderId="7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0" fillId="0" borderId="0" xfId="0" applyFill="1"/>
    <xf numFmtId="1" fontId="0" fillId="0" borderId="7" xfId="120" applyNumberFormat="1" applyFont="1" applyFill="1" applyBorder="1" applyAlignment="1">
      <alignment horizontal="center"/>
    </xf>
    <xf numFmtId="0" fontId="11" fillId="0" borderId="0" xfId="0" applyFont="1" applyFill="1" applyBorder="1"/>
    <xf numFmtId="0" fontId="14" fillId="3" borderId="0" xfId="0" applyFont="1" applyFill="1" applyBorder="1" applyAlignment="1">
      <alignment horizontal="left"/>
    </xf>
    <xf numFmtId="0" fontId="14" fillId="3" borderId="18" xfId="0" applyFont="1" applyFill="1" applyBorder="1" applyAlignment="1">
      <alignment horizontal="left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15" fillId="2" borderId="2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2" fontId="11" fillId="0" borderId="7" xfId="0" applyNumberFormat="1" applyFont="1" applyFill="1" applyBorder="1" applyAlignment="1">
      <alignment horizontal="center"/>
    </xf>
    <xf numFmtId="49" fontId="0" fillId="5" borderId="6" xfId="0" applyNumberFormat="1" applyFill="1" applyBorder="1"/>
    <xf numFmtId="49" fontId="0" fillId="5" borderId="7" xfId="0" applyNumberFormat="1" applyFill="1" applyBorder="1" applyAlignment="1">
      <alignment horizontal="center"/>
    </xf>
    <xf numFmtId="49" fontId="0" fillId="5" borderId="7" xfId="0" applyNumberFormat="1" applyFont="1" applyFill="1" applyBorder="1" applyAlignment="1">
      <alignment horizontal="center"/>
    </xf>
    <xf numFmtId="49" fontId="0" fillId="5" borderId="7" xfId="0" applyNumberFormat="1" applyFont="1" applyFill="1" applyBorder="1" applyAlignment="1">
      <alignment horizontal="left"/>
    </xf>
    <xf numFmtId="2" fontId="11" fillId="5" borderId="7" xfId="0" applyNumberFormat="1" applyFont="1" applyFill="1" applyBorder="1" applyAlignment="1">
      <alignment horizontal="center"/>
    </xf>
    <xf numFmtId="2" fontId="0" fillId="5" borderId="7" xfId="0" applyNumberFormat="1" applyFont="1" applyFill="1" applyBorder="1" applyAlignment="1">
      <alignment horizontal="center"/>
    </xf>
    <xf numFmtId="1" fontId="0" fillId="5" borderId="7" xfId="120" applyNumberFormat="1" applyFont="1" applyFill="1" applyBorder="1" applyAlignment="1">
      <alignment horizontal="center"/>
    </xf>
    <xf numFmtId="49" fontId="11" fillId="0" borderId="6" xfId="0" applyNumberFormat="1" applyFont="1" applyFill="1" applyBorder="1"/>
    <xf numFmtId="49" fontId="11" fillId="0" borderId="7" xfId="0" applyNumberFormat="1" applyFont="1" applyFill="1" applyBorder="1" applyAlignment="1">
      <alignment horizontal="left"/>
    </xf>
    <xf numFmtId="1" fontId="0" fillId="0" borderId="7" xfId="0" applyNumberFormat="1" applyFont="1" applyFill="1" applyBorder="1" applyAlignment="1">
      <alignment horizontal="center"/>
    </xf>
    <xf numFmtId="1" fontId="0" fillId="5" borderId="7" xfId="0" applyNumberFormat="1" applyFont="1" applyFill="1" applyBorder="1" applyAlignment="1">
      <alignment horizontal="center"/>
    </xf>
    <xf numFmtId="2" fontId="0" fillId="0" borderId="0" xfId="0" applyNumberFormat="1" applyFill="1" applyBorder="1"/>
    <xf numFmtId="2" fontId="12" fillId="3" borderId="0" xfId="0" applyNumberFormat="1" applyFont="1" applyFill="1" applyBorder="1" applyAlignment="1">
      <alignment horizontal="left"/>
    </xf>
    <xf numFmtId="2" fontId="12" fillId="3" borderId="18" xfId="0" applyNumberFormat="1" applyFont="1" applyFill="1" applyBorder="1" applyAlignment="1">
      <alignment horizontal="left"/>
    </xf>
    <xf numFmtId="2" fontId="0" fillId="0" borderId="12" xfId="0" applyNumberFormat="1" applyBorder="1"/>
    <xf numFmtId="2" fontId="0" fillId="0" borderId="0" xfId="0" applyNumberFormat="1" applyBorder="1"/>
    <xf numFmtId="2" fontId="2" fillId="2" borderId="2" xfId="0" applyNumberFormat="1" applyFont="1" applyFill="1" applyBorder="1" applyAlignment="1" applyProtection="1">
      <alignment horizontal="center" vertical="center" wrapText="1"/>
    </xf>
    <xf numFmtId="2" fontId="0" fillId="0" borderId="4" xfId="0" applyNumberFormat="1" applyFont="1" applyFill="1" applyBorder="1" applyAlignment="1">
      <alignment horizontal="center"/>
    </xf>
    <xf numFmtId="2" fontId="0" fillId="5" borderId="7" xfId="12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center"/>
    </xf>
    <xf numFmtId="2" fontId="0" fillId="0" borderId="9" xfId="0" applyNumberFormat="1" applyFont="1" applyFill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/>
    </xf>
    <xf numFmtId="49" fontId="0" fillId="5" borderId="23" xfId="0" applyNumberFormat="1" applyFill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/>
    </xf>
    <xf numFmtId="2" fontId="0" fillId="4" borderId="22" xfId="0" applyNumberFormat="1" applyFon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4" fontId="12" fillId="3" borderId="0" xfId="0" applyNumberFormat="1" applyFont="1" applyFill="1" applyBorder="1" applyAlignment="1">
      <alignment horizontal="left"/>
    </xf>
    <xf numFmtId="2" fontId="0" fillId="4" borderId="10" xfId="0" applyNumberFormat="1" applyFont="1" applyFill="1" applyBorder="1" applyAlignment="1">
      <alignment horizontal="center"/>
    </xf>
    <xf numFmtId="167" fontId="0" fillId="0" borderId="7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67" fontId="11" fillId="5" borderId="7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left"/>
    </xf>
    <xf numFmtId="2" fontId="13" fillId="0" borderId="22" xfId="0" applyNumberFormat="1" applyFont="1" applyFill="1" applyBorder="1" applyAlignment="1">
      <alignment horizontal="center"/>
    </xf>
    <xf numFmtId="2" fontId="13" fillId="4" borderId="22" xfId="0" applyNumberFormat="1" applyFont="1" applyFill="1" applyBorder="1" applyAlignment="1">
      <alignment horizontal="center"/>
    </xf>
    <xf numFmtId="167" fontId="11" fillId="0" borderId="7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166" fontId="0" fillId="0" borderId="9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167" fontId="0" fillId="5" borderId="7" xfId="0" applyNumberFormat="1" applyFont="1" applyFill="1" applyBorder="1" applyAlignment="1">
      <alignment horizontal="center"/>
    </xf>
    <xf numFmtId="2" fontId="11" fillId="0" borderId="23" xfId="0" applyNumberFormat="1" applyFont="1" applyFill="1" applyBorder="1" applyAlignment="1">
      <alignment horizontal="center"/>
    </xf>
    <xf numFmtId="2" fontId="16" fillId="0" borderId="7" xfId="0" applyNumberFormat="1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 horizontal="center"/>
    </xf>
    <xf numFmtId="49" fontId="11" fillId="0" borderId="8" xfId="0" applyNumberFormat="1" applyFont="1" applyFill="1" applyBorder="1"/>
    <xf numFmtId="49" fontId="11" fillId="0" borderId="25" xfId="0" applyNumberFormat="1" applyFont="1" applyFill="1" applyBorder="1" applyAlignment="1">
      <alignment horizontal="center"/>
    </xf>
    <xf numFmtId="49" fontId="11" fillId="0" borderId="9" xfId="0" applyNumberFormat="1" applyFont="1" applyFill="1" applyBorder="1" applyAlignment="1">
      <alignment horizontal="left"/>
    </xf>
    <xf numFmtId="0" fontId="0" fillId="0" borderId="12" xfId="0" applyFill="1" applyBorder="1" applyAlignment="1"/>
    <xf numFmtId="0" fontId="11" fillId="0" borderId="12" xfId="0" applyFont="1" applyFill="1" applyBorder="1" applyAlignment="1"/>
    <xf numFmtId="1" fontId="0" fillId="5" borderId="22" xfId="120" applyNumberFormat="1" applyFont="1" applyFill="1" applyBorder="1" applyAlignment="1">
      <alignment horizontal="center"/>
    </xf>
    <xf numFmtId="49" fontId="0" fillId="0" borderId="8" xfId="0" applyNumberFormat="1" applyFill="1" applyBorder="1"/>
    <xf numFmtId="49" fontId="0" fillId="0" borderId="25" xfId="0" applyNumberFormat="1" applyFill="1" applyBorder="1" applyAlignment="1">
      <alignment horizontal="center"/>
    </xf>
    <xf numFmtId="2" fontId="16" fillId="0" borderId="26" xfId="0" applyNumberFormat="1" applyFont="1" applyFill="1" applyBorder="1" applyAlignment="1">
      <alignment horizontal="center"/>
    </xf>
    <xf numFmtId="167" fontId="16" fillId="0" borderId="9" xfId="0" applyNumberFormat="1" applyFont="1" applyFill="1" applyBorder="1" applyAlignment="1">
      <alignment horizontal="center"/>
    </xf>
    <xf numFmtId="1" fontId="0" fillId="0" borderId="9" xfId="12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6" borderId="22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21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" xfId="120" builtinId="5"/>
    <cellStyle name="Percent 10" xfId="68" xr:uid="{00000000-0005-0000-0000-000044000000}"/>
    <cellStyle name="Percent 11" xfId="69" xr:uid="{00000000-0005-0000-0000-000045000000}"/>
    <cellStyle name="Percent 12" xfId="70" xr:uid="{00000000-0005-0000-0000-000046000000}"/>
    <cellStyle name="Percent 13" xfId="71" xr:uid="{00000000-0005-0000-0000-000047000000}"/>
    <cellStyle name="Percent 14" xfId="72" xr:uid="{00000000-0005-0000-0000-000048000000}"/>
    <cellStyle name="Percent 15" xfId="73" xr:uid="{00000000-0005-0000-0000-000049000000}"/>
    <cellStyle name="Percent 16" xfId="74" xr:uid="{00000000-0005-0000-0000-00004A000000}"/>
    <cellStyle name="Percent 17" xfId="75" xr:uid="{00000000-0005-0000-0000-00004B000000}"/>
    <cellStyle name="Percent 18" xfId="76" xr:uid="{00000000-0005-0000-0000-00004C000000}"/>
    <cellStyle name="Percent 19" xfId="77" xr:uid="{00000000-0005-0000-0000-00004D000000}"/>
    <cellStyle name="Percent 2" xfId="7" xr:uid="{00000000-0005-0000-0000-00004E000000}"/>
    <cellStyle name="Percent 2 2" xfId="117" xr:uid="{00000000-0005-0000-0000-00004F000000}"/>
    <cellStyle name="Percent 20" xfId="78" xr:uid="{00000000-0005-0000-0000-000050000000}"/>
    <cellStyle name="Percent 21" xfId="79" xr:uid="{00000000-0005-0000-0000-000051000000}"/>
    <cellStyle name="Percent 22" xfId="80" xr:uid="{00000000-0005-0000-0000-000052000000}"/>
    <cellStyle name="Percent 23" xfId="81" xr:uid="{00000000-0005-0000-0000-000053000000}"/>
    <cellStyle name="Percent 24" xfId="82" xr:uid="{00000000-0005-0000-0000-000054000000}"/>
    <cellStyle name="Percent 27" xfId="83" xr:uid="{00000000-0005-0000-0000-000055000000}"/>
    <cellStyle name="Percent 28" xfId="84" xr:uid="{00000000-0005-0000-0000-000056000000}"/>
    <cellStyle name="Percent 29" xfId="85" xr:uid="{00000000-0005-0000-0000-000057000000}"/>
    <cellStyle name="Percent 3" xfId="13" xr:uid="{00000000-0005-0000-0000-000058000000}"/>
    <cellStyle name="Percent 30" xfId="86" xr:uid="{00000000-0005-0000-0000-000059000000}"/>
    <cellStyle name="Percent 31" xfId="87" xr:uid="{00000000-0005-0000-0000-00005A000000}"/>
    <cellStyle name="Percent 32" xfId="88" xr:uid="{00000000-0005-0000-0000-00005B000000}"/>
    <cellStyle name="Percent 33" xfId="89" xr:uid="{00000000-0005-0000-0000-00005C000000}"/>
    <cellStyle name="Percent 34" xfId="90" xr:uid="{00000000-0005-0000-0000-00005D000000}"/>
    <cellStyle name="Percent 35" xfId="91" xr:uid="{00000000-0005-0000-0000-00005E000000}"/>
    <cellStyle name="Percent 36" xfId="92" xr:uid="{00000000-0005-0000-0000-00005F000000}"/>
    <cellStyle name="Percent 37" xfId="93" xr:uid="{00000000-0005-0000-0000-000060000000}"/>
    <cellStyle name="Percent 38" xfId="94" xr:uid="{00000000-0005-0000-0000-000061000000}"/>
    <cellStyle name="Percent 39" xfId="95" xr:uid="{00000000-0005-0000-0000-000062000000}"/>
    <cellStyle name="Percent 4" xfId="96" xr:uid="{00000000-0005-0000-0000-000063000000}"/>
    <cellStyle name="Percent 40" xfId="97" xr:uid="{00000000-0005-0000-0000-000064000000}"/>
    <cellStyle name="Percent 41" xfId="98" xr:uid="{00000000-0005-0000-0000-000065000000}"/>
    <cellStyle name="Percent 42" xfId="99" xr:uid="{00000000-0005-0000-0000-000066000000}"/>
    <cellStyle name="Percent 43" xfId="100" xr:uid="{00000000-0005-0000-0000-000067000000}"/>
    <cellStyle name="Percent 44" xfId="101" xr:uid="{00000000-0005-0000-0000-000068000000}"/>
    <cellStyle name="Percent 45" xfId="102" xr:uid="{00000000-0005-0000-0000-000069000000}"/>
    <cellStyle name="Percent 46" xfId="103" xr:uid="{00000000-0005-0000-0000-00006A000000}"/>
    <cellStyle name="Percent 47" xfId="104" xr:uid="{00000000-0005-0000-0000-00006B000000}"/>
    <cellStyle name="Percent 48" xfId="105" xr:uid="{00000000-0005-0000-0000-00006C000000}"/>
    <cellStyle name="Percent 49" xfId="106" xr:uid="{00000000-0005-0000-0000-00006D000000}"/>
    <cellStyle name="Percent 5" xfId="107" xr:uid="{00000000-0005-0000-0000-00006E000000}"/>
    <cellStyle name="Percent 50" xfId="108" xr:uid="{00000000-0005-0000-0000-00006F000000}"/>
    <cellStyle name="Percent 51" xfId="109" xr:uid="{00000000-0005-0000-0000-000070000000}"/>
    <cellStyle name="Percent 52" xfId="110" xr:uid="{00000000-0005-0000-0000-000071000000}"/>
    <cellStyle name="Percent 53" xfId="111" xr:uid="{00000000-0005-0000-0000-000072000000}"/>
    <cellStyle name="Percent 54" xfId="112" xr:uid="{00000000-0005-0000-0000-000073000000}"/>
    <cellStyle name="Percent 6" xfId="113" xr:uid="{00000000-0005-0000-0000-000074000000}"/>
    <cellStyle name="Percent 7" xfId="114" xr:uid="{00000000-0005-0000-0000-000075000000}"/>
    <cellStyle name="Percent 8" xfId="115" xr:uid="{00000000-0005-0000-0000-000076000000}"/>
    <cellStyle name="Percent 9" xfId="116" xr:uid="{00000000-0005-0000-0000-000077000000}"/>
    <cellStyle name="Standaard_PCBBEREK-I014-WHO" xfId="14" xr:uid="{00000000-0005-0000-0000-000078000000}"/>
  </cellStyles>
  <dxfs count="348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colors>
    <mruColors>
      <color rgb="FF90EE90"/>
      <color rgb="FF94D094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432718-5DF8-453C-A432-ECFD2F675459}">
  <sheetPr>
    <pageSetUpPr fitToPage="1"/>
  </sheetPr>
  <dimension ref="A1:W67"/>
  <sheetViews>
    <sheetView tabSelected="1" topLeftCell="A2" zoomScale="70" zoomScaleNormal="70" zoomScalePageLayoutView="85" workbookViewId="0">
      <selection activeCell="A8" sqref="A8:K8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139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91.4</v>
      </c>
      <c r="G14" s="91">
        <v>91.679798890525561</v>
      </c>
      <c r="H14" s="54">
        <f>G14*0.025</f>
        <v>2.2919949722631392</v>
      </c>
      <c r="I14" s="51"/>
      <c r="J14" s="55">
        <f>((F14-G14)/G14)*100</f>
        <v>-0.30519143138573163</v>
      </c>
      <c r="K14" s="85">
        <f>(F14-G14)/H14</f>
        <v>-0.12207657255429265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134.5</v>
      </c>
      <c r="G15" s="91">
        <v>133.07749999999999</v>
      </c>
      <c r="H15" s="54">
        <f>2/2</f>
        <v>1</v>
      </c>
      <c r="I15" s="51"/>
      <c r="J15" s="67">
        <f>F15-G15</f>
        <v>1.4225000000000136</v>
      </c>
      <c r="K15" s="85">
        <f t="shared" ref="K15:K28" si="0">(F15-G15)/H15</f>
        <v>1.4225000000000136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6.28</v>
      </c>
      <c r="G16" s="54">
        <v>6.3011847232540443</v>
      </c>
      <c r="H16" s="54">
        <f>G16*((14-0.53*G16)/200)</f>
        <v>0.33586486899887219</v>
      </c>
      <c r="I16" s="51"/>
      <c r="J16" s="55">
        <f t="shared" ref="J16:J28" si="1">((F16-G16)/G16)*100</f>
        <v>-0.33620222520795917</v>
      </c>
      <c r="K16" s="85">
        <f t="shared" si="0"/>
        <v>-6.307513887114885E-2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26</v>
      </c>
      <c r="B17" s="74" t="s">
        <v>13</v>
      </c>
      <c r="C17" s="52">
        <v>4</v>
      </c>
      <c r="D17" s="52" t="s">
        <v>59</v>
      </c>
      <c r="E17" s="51" t="s">
        <v>55</v>
      </c>
      <c r="F17" s="53">
        <v>6.21</v>
      </c>
      <c r="G17" s="54">
        <v>6.36894497796587</v>
      </c>
      <c r="H17" s="54">
        <f t="shared" ref="H17:H19" si="2">G17*((14-0.53*G17)/200)</f>
        <v>0.33833297910686572</v>
      </c>
      <c r="I17" s="51"/>
      <c r="J17" s="55">
        <f t="shared" si="1"/>
        <v>-2.4956249192881912</v>
      </c>
      <c r="K17" s="85">
        <f t="shared" si="0"/>
        <v>-0.46978860407121514</v>
      </c>
      <c r="L17" s="37"/>
      <c r="M17" s="49" t="s">
        <v>26</v>
      </c>
      <c r="N17" s="74" t="s">
        <v>13</v>
      </c>
      <c r="O17" s="52">
        <v>4</v>
      </c>
      <c r="P17" s="52" t="s">
        <v>59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24</v>
      </c>
      <c r="B18" s="74" t="s">
        <v>13</v>
      </c>
      <c r="C18" s="52">
        <v>6</v>
      </c>
      <c r="D18" s="52" t="s">
        <v>57</v>
      </c>
      <c r="E18" s="51" t="s">
        <v>55</v>
      </c>
      <c r="F18" s="83">
        <v>13.31</v>
      </c>
      <c r="G18" s="91">
        <v>13.343638409147392</v>
      </c>
      <c r="H18" s="54">
        <f t="shared" si="2"/>
        <v>0.46221507075602247</v>
      </c>
      <c r="I18" s="51"/>
      <c r="J18" s="55">
        <f t="shared" si="1"/>
        <v>-0.2520932306164067</v>
      </c>
      <c r="K18" s="85">
        <f t="shared" si="0"/>
        <v>-7.2776530398220601E-2</v>
      </c>
      <c r="L18" s="37"/>
      <c r="M18" s="49" t="s">
        <v>24</v>
      </c>
      <c r="N18" s="74" t="s">
        <v>13</v>
      </c>
      <c r="O18" s="52">
        <v>6</v>
      </c>
      <c r="P18" s="52" t="s">
        <v>57</v>
      </c>
      <c r="Q18" s="51" t="s">
        <v>55</v>
      </c>
      <c r="R18" s="83"/>
      <c r="S18" s="54"/>
      <c r="T18" s="51"/>
      <c r="U18" s="51"/>
      <c r="V18" s="51"/>
      <c r="W18" s="100"/>
    </row>
    <row r="19" spans="1:23" x14ac:dyDescent="0.25">
      <c r="A19" s="49" t="s">
        <v>20</v>
      </c>
      <c r="B19" s="74" t="s">
        <v>13</v>
      </c>
      <c r="C19" s="52">
        <v>7</v>
      </c>
      <c r="D19" s="52" t="s">
        <v>56</v>
      </c>
      <c r="E19" s="51" t="s">
        <v>55</v>
      </c>
      <c r="F19" s="83">
        <v>13.19</v>
      </c>
      <c r="G19" s="91">
        <v>13.307822291612938</v>
      </c>
      <c r="H19" s="54">
        <f t="shared" si="2"/>
        <v>0.4622375049282576</v>
      </c>
      <c r="I19" s="51"/>
      <c r="J19" s="55">
        <f t="shared" si="1"/>
        <v>-0.88536117353471377</v>
      </c>
      <c r="K19" s="85">
        <f t="shared" si="0"/>
        <v>-0.25489556852645562</v>
      </c>
      <c r="L19" s="37"/>
      <c r="M19" s="49" t="s">
        <v>20</v>
      </c>
      <c r="N19" s="74" t="s">
        <v>13</v>
      </c>
      <c r="O19" s="52">
        <v>7</v>
      </c>
      <c r="P19" s="52" t="s">
        <v>56</v>
      </c>
      <c r="Q19" s="51" t="s">
        <v>55</v>
      </c>
      <c r="R19" s="83"/>
      <c r="S19" s="54"/>
      <c r="T19" s="51"/>
      <c r="U19" s="51"/>
      <c r="V19" s="51"/>
      <c r="W19" s="100"/>
    </row>
    <row r="20" spans="1:23" x14ac:dyDescent="0.25">
      <c r="A20" s="49" t="s">
        <v>17</v>
      </c>
      <c r="B20" s="74" t="s">
        <v>13</v>
      </c>
      <c r="C20" s="52">
        <v>9</v>
      </c>
      <c r="D20" s="52" t="s">
        <v>52</v>
      </c>
      <c r="E20" s="51" t="s">
        <v>53</v>
      </c>
      <c r="F20" s="53">
        <v>9.58</v>
      </c>
      <c r="G20" s="54">
        <v>9.3938470348456065</v>
      </c>
      <c r="H20" s="54">
        <f>G20*0.05</f>
        <v>0.46969235174228036</v>
      </c>
      <c r="I20" s="51"/>
      <c r="J20" s="55">
        <f t="shared" si="1"/>
        <v>1.9816478218548417</v>
      </c>
      <c r="K20" s="85">
        <f t="shared" si="0"/>
        <v>0.39632956437096833</v>
      </c>
      <c r="L20" s="37"/>
      <c r="M20" s="49" t="s">
        <v>17</v>
      </c>
      <c r="N20" s="74" t="s">
        <v>13</v>
      </c>
      <c r="O20" s="52">
        <v>9</v>
      </c>
      <c r="P20" s="52" t="s">
        <v>52</v>
      </c>
      <c r="Q20" s="51" t="s">
        <v>53</v>
      </c>
      <c r="R20" s="83"/>
      <c r="S20" s="54"/>
      <c r="T20" s="51"/>
      <c r="U20" s="51"/>
      <c r="V20" s="51"/>
      <c r="W20" s="100"/>
    </row>
    <row r="21" spans="1:23" ht="15.75" x14ac:dyDescent="0.25">
      <c r="A21" s="17" t="s">
        <v>51</v>
      </c>
      <c r="B21" s="73" t="s">
        <v>43</v>
      </c>
      <c r="C21" s="20">
        <v>10</v>
      </c>
      <c r="D21" s="20" t="s">
        <v>44</v>
      </c>
      <c r="E21" s="19" t="s">
        <v>45</v>
      </c>
      <c r="F21" s="90">
        <v>6.75</v>
      </c>
      <c r="G21" s="93">
        <v>6.6812632374735248</v>
      </c>
      <c r="H21" s="35">
        <f>G21*0.075/2</f>
        <v>0.25054737140525718</v>
      </c>
      <c r="I21" s="19"/>
      <c r="J21" s="39">
        <f t="shared" si="1"/>
        <v>1.0287988975041125</v>
      </c>
      <c r="K21" s="85">
        <f t="shared" si="0"/>
        <v>0.27434637266776335</v>
      </c>
      <c r="L21" s="37"/>
      <c r="M21" s="17" t="s">
        <v>51</v>
      </c>
      <c r="N21" s="18" t="s">
        <v>43</v>
      </c>
      <c r="O21" s="19">
        <v>10</v>
      </c>
      <c r="P21" s="20" t="s">
        <v>44</v>
      </c>
      <c r="Q21" s="19" t="s">
        <v>45</v>
      </c>
      <c r="R21" s="35"/>
      <c r="S21" s="35"/>
      <c r="T21" s="19"/>
      <c r="U21" s="19"/>
      <c r="V21" s="58"/>
      <c r="W21" s="26"/>
    </row>
    <row r="22" spans="1:23" ht="15.75" x14ac:dyDescent="0.25">
      <c r="A22" s="17" t="s">
        <v>50</v>
      </c>
      <c r="B22" s="73" t="s">
        <v>43</v>
      </c>
      <c r="C22" s="20">
        <v>11</v>
      </c>
      <c r="D22" s="20" t="s">
        <v>44</v>
      </c>
      <c r="E22" s="19" t="s">
        <v>45</v>
      </c>
      <c r="F22" s="90">
        <v>13.26</v>
      </c>
      <c r="G22" s="94">
        <v>13.116534571686277</v>
      </c>
      <c r="H22" s="35">
        <f t="shared" ref="H22:H23" si="3">G22*0.075/2</f>
        <v>0.49187004643823534</v>
      </c>
      <c r="I22" s="58"/>
      <c r="J22" s="39">
        <f t="shared" si="1"/>
        <v>1.0937753987506094</v>
      </c>
      <c r="K22" s="85">
        <f t="shared" si="0"/>
        <v>0.29167343966682918</v>
      </c>
      <c r="L22" s="37"/>
      <c r="M22" s="17" t="s">
        <v>50</v>
      </c>
      <c r="N22" s="18" t="s">
        <v>43</v>
      </c>
      <c r="O22" s="19">
        <v>11</v>
      </c>
      <c r="P22" s="20" t="s">
        <v>44</v>
      </c>
      <c r="Q22" s="19" t="s">
        <v>45</v>
      </c>
      <c r="R22" s="35"/>
      <c r="S22" s="35"/>
      <c r="T22" s="19"/>
      <c r="U22" s="19"/>
      <c r="V22" s="58"/>
      <c r="W22" s="26"/>
    </row>
    <row r="23" spans="1:23" ht="15.75" x14ac:dyDescent="0.25">
      <c r="A23" s="17" t="s">
        <v>49</v>
      </c>
      <c r="B23" s="73" t="s">
        <v>43</v>
      </c>
      <c r="C23" s="20">
        <v>12</v>
      </c>
      <c r="D23" s="20" t="s">
        <v>44</v>
      </c>
      <c r="E23" s="19" t="s">
        <v>45</v>
      </c>
      <c r="F23" s="90">
        <v>21.51</v>
      </c>
      <c r="G23" s="94">
        <v>20.71529255531912</v>
      </c>
      <c r="H23" s="35">
        <f t="shared" si="3"/>
        <v>0.77682347082446701</v>
      </c>
      <c r="I23" s="58"/>
      <c r="J23" s="39">
        <f t="shared" si="1"/>
        <v>3.8363322292391291</v>
      </c>
      <c r="K23" s="85">
        <f t="shared" si="0"/>
        <v>1.0230219277971011</v>
      </c>
      <c r="M23" s="17" t="s">
        <v>49</v>
      </c>
      <c r="N23" s="18" t="s">
        <v>43</v>
      </c>
      <c r="O23" s="19">
        <v>12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71</v>
      </c>
      <c r="B24" s="73" t="s">
        <v>43</v>
      </c>
      <c r="C24" s="20">
        <v>13</v>
      </c>
      <c r="D24" s="20" t="s">
        <v>44</v>
      </c>
      <c r="E24" s="19" t="s">
        <v>45</v>
      </c>
      <c r="F24" s="90" t="s">
        <v>107</v>
      </c>
      <c r="G24" s="94">
        <v>0</v>
      </c>
      <c r="H24" s="35"/>
      <c r="I24" s="58"/>
      <c r="J24" s="39"/>
      <c r="K24" s="85"/>
      <c r="M24" s="17" t="s">
        <v>71</v>
      </c>
      <c r="N24" s="18" t="s">
        <v>43</v>
      </c>
      <c r="O24" s="19">
        <v>13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72</v>
      </c>
      <c r="B25" s="73" t="s">
        <v>43</v>
      </c>
      <c r="C25" s="20">
        <v>14</v>
      </c>
      <c r="D25" s="20" t="s">
        <v>44</v>
      </c>
      <c r="E25" s="19" t="s">
        <v>45</v>
      </c>
      <c r="F25" s="90" t="s">
        <v>107</v>
      </c>
      <c r="G25" s="94">
        <v>0</v>
      </c>
      <c r="H25" s="35"/>
      <c r="I25" s="58"/>
      <c r="J25" s="39"/>
      <c r="K25" s="85"/>
      <c r="M25" s="17" t="s">
        <v>72</v>
      </c>
      <c r="N25" s="18" t="s">
        <v>43</v>
      </c>
      <c r="O25" s="19">
        <v>14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48</v>
      </c>
      <c r="B26" s="73" t="s">
        <v>43</v>
      </c>
      <c r="C26" s="20">
        <v>20</v>
      </c>
      <c r="D26" s="20" t="s">
        <v>44</v>
      </c>
      <c r="E26" s="19" t="s">
        <v>45</v>
      </c>
      <c r="F26" s="90">
        <v>87.46</v>
      </c>
      <c r="G26" s="94">
        <v>87.036374678295829</v>
      </c>
      <c r="H26" s="35">
        <f>G26*0.025</f>
        <v>2.1759093669573959</v>
      </c>
      <c r="I26" s="58"/>
      <c r="J26" s="39">
        <f t="shared" si="1"/>
        <v>0.48672215871808827</v>
      </c>
      <c r="K26" s="85">
        <f t="shared" si="0"/>
        <v>0.1946888634872353</v>
      </c>
      <c r="M26" s="17" t="s">
        <v>48</v>
      </c>
      <c r="N26" s="18" t="s">
        <v>43</v>
      </c>
      <c r="O26" s="19">
        <v>20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47</v>
      </c>
      <c r="B27" s="73" t="s">
        <v>43</v>
      </c>
      <c r="C27" s="20">
        <v>21</v>
      </c>
      <c r="D27" s="20" t="s">
        <v>44</v>
      </c>
      <c r="E27" s="19" t="s">
        <v>45</v>
      </c>
      <c r="F27" s="90">
        <v>114.23</v>
      </c>
      <c r="G27" s="94">
        <v>113.52315038853939</v>
      </c>
      <c r="H27" s="35">
        <f t="shared" ref="H27:H28" si="4">G27*0.025</f>
        <v>2.8380787597134849</v>
      </c>
      <c r="I27" s="58"/>
      <c r="J27" s="39">
        <f t="shared" si="1"/>
        <v>0.62264798769359309</v>
      </c>
      <c r="K27" s="85">
        <f t="shared" si="0"/>
        <v>0.24905919507743723</v>
      </c>
      <c r="M27" s="17" t="s">
        <v>47</v>
      </c>
      <c r="N27" s="18" t="s">
        <v>43</v>
      </c>
      <c r="O27" s="19">
        <v>21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46</v>
      </c>
      <c r="B28" s="73" t="s">
        <v>43</v>
      </c>
      <c r="C28" s="20">
        <v>22</v>
      </c>
      <c r="D28" s="20" t="s">
        <v>44</v>
      </c>
      <c r="E28" s="19" t="s">
        <v>45</v>
      </c>
      <c r="F28" s="90">
        <v>203.6</v>
      </c>
      <c r="G28" s="94">
        <v>201.08568761975644</v>
      </c>
      <c r="H28" s="35">
        <f t="shared" si="4"/>
        <v>5.0271421904939118</v>
      </c>
      <c r="I28" s="58"/>
      <c r="J28" s="39">
        <f t="shared" si="1"/>
        <v>1.2503686413515409</v>
      </c>
      <c r="K28" s="85">
        <f t="shared" si="0"/>
        <v>0.50014745654061632</v>
      </c>
      <c r="M28" s="17" t="s">
        <v>46</v>
      </c>
      <c r="N28" s="18" t="s">
        <v>43</v>
      </c>
      <c r="O28" s="19">
        <v>22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ht="15.75" x14ac:dyDescent="0.25">
      <c r="A29" s="17" t="s">
        <v>73</v>
      </c>
      <c r="B29" s="73" t="s">
        <v>43</v>
      </c>
      <c r="C29" s="20">
        <v>23</v>
      </c>
      <c r="D29" s="20" t="s">
        <v>44</v>
      </c>
      <c r="E29" s="19" t="s">
        <v>45</v>
      </c>
      <c r="F29" s="90" t="s">
        <v>107</v>
      </c>
      <c r="G29" s="94">
        <v>0</v>
      </c>
      <c r="H29" s="35"/>
      <c r="I29" s="58"/>
      <c r="J29" s="39"/>
      <c r="K29" s="85"/>
      <c r="M29" s="17" t="s">
        <v>73</v>
      </c>
      <c r="N29" s="18" t="s">
        <v>43</v>
      </c>
      <c r="O29" s="19">
        <v>23</v>
      </c>
      <c r="P29" s="20" t="s">
        <v>44</v>
      </c>
      <c r="Q29" s="19" t="s">
        <v>45</v>
      </c>
      <c r="R29" s="35"/>
      <c r="S29" s="35"/>
      <c r="T29" s="19"/>
      <c r="U29" s="19"/>
      <c r="V29" s="58"/>
      <c r="W29" s="26"/>
    </row>
    <row r="30" spans="1:23" ht="15.75" x14ac:dyDescent="0.25">
      <c r="A30" s="17" t="s">
        <v>74</v>
      </c>
      <c r="B30" s="73" t="s">
        <v>43</v>
      </c>
      <c r="C30" s="20">
        <v>24</v>
      </c>
      <c r="D30" s="20" t="s">
        <v>44</v>
      </c>
      <c r="E30" s="19" t="s">
        <v>45</v>
      </c>
      <c r="F30" s="90" t="s">
        <v>107</v>
      </c>
      <c r="G30" s="94">
        <v>0</v>
      </c>
      <c r="H30" s="35"/>
      <c r="I30" s="58"/>
      <c r="J30" s="39"/>
      <c r="K30" s="85"/>
      <c r="M30" s="17" t="s">
        <v>74</v>
      </c>
      <c r="N30" s="18" t="s">
        <v>43</v>
      </c>
      <c r="O30" s="19">
        <v>24</v>
      </c>
      <c r="P30" s="20" t="s">
        <v>44</v>
      </c>
      <c r="Q30" s="19" t="s">
        <v>45</v>
      </c>
      <c r="R30" s="35"/>
      <c r="S30" s="35"/>
      <c r="T30" s="19"/>
      <c r="U30" s="19"/>
      <c r="V30" s="58"/>
      <c r="W30" s="26"/>
    </row>
    <row r="31" spans="1:23" x14ac:dyDescent="0.25">
      <c r="A31" s="49" t="s">
        <v>42</v>
      </c>
      <c r="B31" s="74" t="s">
        <v>13</v>
      </c>
      <c r="C31" s="52">
        <v>30</v>
      </c>
      <c r="D31" s="52" t="s">
        <v>29</v>
      </c>
      <c r="E31" s="51" t="s">
        <v>30</v>
      </c>
      <c r="F31" s="83">
        <v>85.7</v>
      </c>
      <c r="G31" s="83">
        <v>90</v>
      </c>
      <c r="H31" s="54">
        <f>0.05*G31</f>
        <v>4.5</v>
      </c>
      <c r="I31" s="59">
        <v>4</v>
      </c>
      <c r="J31" s="59"/>
      <c r="K31" s="76">
        <f>(F31-G31)/H31</f>
        <v>-0.95555555555555494</v>
      </c>
      <c r="M31" s="49" t="s">
        <v>42</v>
      </c>
      <c r="N31" s="50" t="s">
        <v>13</v>
      </c>
      <c r="O31" s="51">
        <v>30</v>
      </c>
      <c r="P31" s="52" t="s">
        <v>29</v>
      </c>
      <c r="Q31" s="51" t="s">
        <v>30</v>
      </c>
      <c r="R31" s="83">
        <f>ROUND(F31,1)</f>
        <v>85.7</v>
      </c>
      <c r="S31" s="54">
        <v>91.64</v>
      </c>
      <c r="T31" s="54">
        <v>1.39</v>
      </c>
      <c r="U31" s="51">
        <v>1</v>
      </c>
      <c r="V31" s="55">
        <f>((R31-S31)/S31)*100</f>
        <v>-6.4818856394587492</v>
      </c>
      <c r="W31" s="86">
        <v>-4.28</v>
      </c>
    </row>
    <row r="32" spans="1:23" x14ac:dyDescent="0.25">
      <c r="A32" s="49" t="s">
        <v>41</v>
      </c>
      <c r="B32" s="74" t="s">
        <v>13</v>
      </c>
      <c r="C32" s="52">
        <v>31</v>
      </c>
      <c r="D32" s="52" t="s">
        <v>29</v>
      </c>
      <c r="E32" s="51" t="s">
        <v>30</v>
      </c>
      <c r="F32" s="83">
        <v>43.1</v>
      </c>
      <c r="G32" s="91">
        <v>46.4</v>
      </c>
      <c r="H32" s="54">
        <f t="shared" ref="H32:H33" si="5">0.05*G32</f>
        <v>2.3199999999999998</v>
      </c>
      <c r="I32" s="59">
        <v>4</v>
      </c>
      <c r="J32" s="59"/>
      <c r="K32" s="76">
        <f t="shared" ref="K32:K67" si="6">(F32-G32)/H32</f>
        <v>-1.4224137931034471</v>
      </c>
      <c r="M32" s="49" t="s">
        <v>41</v>
      </c>
      <c r="N32" s="50" t="s">
        <v>13</v>
      </c>
      <c r="O32" s="51">
        <v>31</v>
      </c>
      <c r="P32" s="52" t="s">
        <v>29</v>
      </c>
      <c r="Q32" s="51" t="s">
        <v>30</v>
      </c>
      <c r="R32" s="83">
        <f>ROUND(F32,1)</f>
        <v>43.1</v>
      </c>
      <c r="S32" s="54">
        <v>47.61</v>
      </c>
      <c r="T32" s="54">
        <v>1.1299999999999999</v>
      </c>
      <c r="U32" s="51">
        <v>1</v>
      </c>
      <c r="V32" s="55">
        <f t="shared" ref="V32:V56" si="7">((R32-S32)/S32)*100</f>
        <v>-9.4727998319680697</v>
      </c>
      <c r="W32" s="86">
        <v>-4.01</v>
      </c>
    </row>
    <row r="33" spans="1:23" x14ac:dyDescent="0.25">
      <c r="A33" s="49" t="s">
        <v>40</v>
      </c>
      <c r="B33" s="74" t="s">
        <v>13</v>
      </c>
      <c r="C33" s="52">
        <v>32</v>
      </c>
      <c r="D33" s="52" t="s">
        <v>29</v>
      </c>
      <c r="E33" s="51" t="s">
        <v>30</v>
      </c>
      <c r="F33" s="83">
        <v>57.5</v>
      </c>
      <c r="G33" s="91">
        <v>60.8</v>
      </c>
      <c r="H33" s="54">
        <f t="shared" si="5"/>
        <v>3.04</v>
      </c>
      <c r="I33" s="59">
        <v>4</v>
      </c>
      <c r="J33" s="59"/>
      <c r="K33" s="76">
        <f t="shared" si="6"/>
        <v>-1.0855263157894728</v>
      </c>
      <c r="M33" s="49" t="s">
        <v>40</v>
      </c>
      <c r="N33" s="50" t="s">
        <v>13</v>
      </c>
      <c r="O33" s="51">
        <v>32</v>
      </c>
      <c r="P33" s="52" t="s">
        <v>29</v>
      </c>
      <c r="Q33" s="51" t="s">
        <v>30</v>
      </c>
      <c r="R33" s="83">
        <f>ROUND(F33,1)</f>
        <v>57.5</v>
      </c>
      <c r="S33" s="54">
        <v>62.43</v>
      </c>
      <c r="T33" s="54">
        <v>2.19</v>
      </c>
      <c r="U33" s="51">
        <v>1</v>
      </c>
      <c r="V33" s="55">
        <f t="shared" si="7"/>
        <v>-7.8968444658016974</v>
      </c>
      <c r="W33" s="86">
        <f t="shared" ref="W33:W52" si="8">(R33-S33)/T33</f>
        <v>-2.2511415525114153</v>
      </c>
    </row>
    <row r="34" spans="1:23" x14ac:dyDescent="0.25">
      <c r="A34" s="49" t="s">
        <v>39</v>
      </c>
      <c r="B34" s="74" t="s">
        <v>13</v>
      </c>
      <c r="C34" s="52">
        <v>33</v>
      </c>
      <c r="D34" s="52" t="s">
        <v>29</v>
      </c>
      <c r="E34" s="51" t="s">
        <v>30</v>
      </c>
      <c r="F34" s="83">
        <v>12.2</v>
      </c>
      <c r="G34" s="91">
        <v>22.4</v>
      </c>
      <c r="H34" s="54"/>
      <c r="I34" s="59"/>
      <c r="J34" s="59"/>
      <c r="K34" s="100"/>
      <c r="M34" s="49" t="s">
        <v>39</v>
      </c>
      <c r="N34" s="50" t="s">
        <v>13</v>
      </c>
      <c r="O34" s="51">
        <v>33</v>
      </c>
      <c r="P34" s="52" t="s">
        <v>29</v>
      </c>
      <c r="Q34" s="51" t="s">
        <v>30</v>
      </c>
      <c r="R34" s="83">
        <f t="shared" ref="R34:R42" si="9">F34</f>
        <v>12.2</v>
      </c>
      <c r="S34" s="54"/>
      <c r="T34" s="54"/>
      <c r="U34" s="51"/>
      <c r="V34" s="55"/>
      <c r="W34" s="100"/>
    </row>
    <row r="35" spans="1:23" x14ac:dyDescent="0.25">
      <c r="A35" s="49" t="s">
        <v>38</v>
      </c>
      <c r="B35" s="74" t="s">
        <v>13</v>
      </c>
      <c r="C35" s="52">
        <v>34</v>
      </c>
      <c r="D35" s="52" t="s">
        <v>29</v>
      </c>
      <c r="E35" s="51" t="s">
        <v>30</v>
      </c>
      <c r="F35" s="83">
        <v>14.2</v>
      </c>
      <c r="G35" s="91">
        <v>19.2</v>
      </c>
      <c r="H35" s="54"/>
      <c r="I35" s="59"/>
      <c r="J35" s="59"/>
      <c r="K35" s="100"/>
      <c r="M35" s="49" t="s">
        <v>38</v>
      </c>
      <c r="N35" s="50" t="s">
        <v>13</v>
      </c>
      <c r="O35" s="51">
        <v>34</v>
      </c>
      <c r="P35" s="52" t="s">
        <v>29</v>
      </c>
      <c r="Q35" s="51" t="s">
        <v>30</v>
      </c>
      <c r="R35" s="83">
        <f t="shared" si="9"/>
        <v>14.2</v>
      </c>
      <c r="S35" s="54"/>
      <c r="T35" s="54"/>
      <c r="U35" s="51"/>
      <c r="V35" s="55"/>
      <c r="W35" s="100"/>
    </row>
    <row r="36" spans="1:23" x14ac:dyDescent="0.25">
      <c r="A36" s="49" t="s">
        <v>37</v>
      </c>
      <c r="B36" s="74" t="s">
        <v>13</v>
      </c>
      <c r="C36" s="52">
        <v>35</v>
      </c>
      <c r="D36" s="52" t="s">
        <v>29</v>
      </c>
      <c r="E36" s="51" t="s">
        <v>30</v>
      </c>
      <c r="F36" s="83">
        <v>17.8</v>
      </c>
      <c r="G36" s="91">
        <v>26.7</v>
      </c>
      <c r="H36" s="54"/>
      <c r="I36" s="59"/>
      <c r="J36" s="59"/>
      <c r="K36" s="100"/>
      <c r="M36" s="49" t="s">
        <v>37</v>
      </c>
      <c r="N36" s="50" t="s">
        <v>13</v>
      </c>
      <c r="O36" s="51">
        <v>35</v>
      </c>
      <c r="P36" s="52" t="s">
        <v>29</v>
      </c>
      <c r="Q36" s="51" t="s">
        <v>30</v>
      </c>
      <c r="R36" s="83">
        <f t="shared" si="9"/>
        <v>17.8</v>
      </c>
      <c r="S36" s="54"/>
      <c r="T36" s="54"/>
      <c r="U36" s="51"/>
      <c r="V36" s="55"/>
      <c r="W36" s="100"/>
    </row>
    <row r="37" spans="1:23" x14ac:dyDescent="0.25">
      <c r="A37" s="49" t="s">
        <v>36</v>
      </c>
      <c r="B37" s="74" t="s">
        <v>13</v>
      </c>
      <c r="C37" s="52">
        <v>36</v>
      </c>
      <c r="D37" s="52" t="s">
        <v>29</v>
      </c>
      <c r="E37" s="51" t="s">
        <v>30</v>
      </c>
      <c r="F37" s="83">
        <v>43.6</v>
      </c>
      <c r="G37" s="91">
        <v>97.8</v>
      </c>
      <c r="H37" s="54"/>
      <c r="I37" s="59"/>
      <c r="J37" s="59"/>
      <c r="K37" s="100"/>
      <c r="M37" s="49" t="s">
        <v>36</v>
      </c>
      <c r="N37" s="50" t="s">
        <v>13</v>
      </c>
      <c r="O37" s="51">
        <v>36</v>
      </c>
      <c r="P37" s="52" t="s">
        <v>29</v>
      </c>
      <c r="Q37" s="51" t="s">
        <v>30</v>
      </c>
      <c r="R37" s="83">
        <f t="shared" si="9"/>
        <v>43.6</v>
      </c>
      <c r="S37" s="54"/>
      <c r="T37" s="54"/>
      <c r="U37" s="51"/>
      <c r="V37" s="55"/>
      <c r="W37" s="100"/>
    </row>
    <row r="38" spans="1:23" x14ac:dyDescent="0.25">
      <c r="A38" s="49" t="s">
        <v>35</v>
      </c>
      <c r="B38" s="74" t="s">
        <v>13</v>
      </c>
      <c r="C38" s="52">
        <v>37</v>
      </c>
      <c r="D38" s="52" t="s">
        <v>29</v>
      </c>
      <c r="E38" s="51" t="s">
        <v>30</v>
      </c>
      <c r="F38" s="83">
        <v>68.2</v>
      </c>
      <c r="G38" s="91">
        <v>124</v>
      </c>
      <c r="H38" s="54"/>
      <c r="I38" s="59"/>
      <c r="J38" s="59"/>
      <c r="K38" s="100"/>
      <c r="M38" s="49" t="s">
        <v>35</v>
      </c>
      <c r="N38" s="50" t="s">
        <v>13</v>
      </c>
      <c r="O38" s="51">
        <v>37</v>
      </c>
      <c r="P38" s="52" t="s">
        <v>29</v>
      </c>
      <c r="Q38" s="51" t="s">
        <v>30</v>
      </c>
      <c r="R38" s="83">
        <f t="shared" si="9"/>
        <v>68.2</v>
      </c>
      <c r="S38" s="54"/>
      <c r="T38" s="54"/>
      <c r="U38" s="51"/>
      <c r="V38" s="55"/>
      <c r="W38" s="100"/>
    </row>
    <row r="39" spans="1:23" x14ac:dyDescent="0.25">
      <c r="A39" s="49" t="s">
        <v>34</v>
      </c>
      <c r="B39" s="74" t="s">
        <v>13</v>
      </c>
      <c r="C39" s="52">
        <v>38</v>
      </c>
      <c r="D39" s="52" t="s">
        <v>29</v>
      </c>
      <c r="E39" s="51" t="s">
        <v>30</v>
      </c>
      <c r="F39" s="83">
        <v>85.8</v>
      </c>
      <c r="G39" s="91">
        <v>149</v>
      </c>
      <c r="H39" s="54"/>
      <c r="I39" s="59"/>
      <c r="J39" s="59"/>
      <c r="K39" s="100"/>
      <c r="M39" s="49" t="s">
        <v>34</v>
      </c>
      <c r="N39" s="50" t="s">
        <v>13</v>
      </c>
      <c r="O39" s="51">
        <v>38</v>
      </c>
      <c r="P39" s="52" t="s">
        <v>29</v>
      </c>
      <c r="Q39" s="51" t="s">
        <v>30</v>
      </c>
      <c r="R39" s="83">
        <f t="shared" si="9"/>
        <v>85.8</v>
      </c>
      <c r="S39" s="54"/>
      <c r="T39" s="54"/>
      <c r="U39" s="51"/>
      <c r="V39" s="55"/>
      <c r="W39" s="100"/>
    </row>
    <row r="40" spans="1:23" x14ac:dyDescent="0.25">
      <c r="A40" s="49" t="s">
        <v>33</v>
      </c>
      <c r="B40" s="74" t="s">
        <v>13</v>
      </c>
      <c r="C40" s="52">
        <v>39</v>
      </c>
      <c r="D40" s="52" t="s">
        <v>29</v>
      </c>
      <c r="E40" s="51" t="s">
        <v>30</v>
      </c>
      <c r="F40" s="83">
        <v>66.3</v>
      </c>
      <c r="G40" s="91">
        <v>77.099999999999994</v>
      </c>
      <c r="H40" s="54"/>
      <c r="I40" s="59"/>
      <c r="J40" s="59"/>
      <c r="K40" s="100"/>
      <c r="M40" s="49" t="s">
        <v>33</v>
      </c>
      <c r="N40" s="50" t="s">
        <v>13</v>
      </c>
      <c r="O40" s="51">
        <v>39</v>
      </c>
      <c r="P40" s="52" t="s">
        <v>29</v>
      </c>
      <c r="Q40" s="51" t="s">
        <v>30</v>
      </c>
      <c r="R40" s="83">
        <f t="shared" si="9"/>
        <v>66.3</v>
      </c>
      <c r="S40" s="54"/>
      <c r="T40" s="54"/>
      <c r="U40" s="51"/>
      <c r="V40" s="55"/>
      <c r="W40" s="100"/>
    </row>
    <row r="41" spans="1:23" x14ac:dyDescent="0.25">
      <c r="A41" s="49" t="s">
        <v>32</v>
      </c>
      <c r="B41" s="74" t="s">
        <v>13</v>
      </c>
      <c r="C41" s="52">
        <v>40</v>
      </c>
      <c r="D41" s="52" t="s">
        <v>29</v>
      </c>
      <c r="E41" s="51" t="s">
        <v>30</v>
      </c>
      <c r="F41" s="83">
        <v>60.3</v>
      </c>
      <c r="G41" s="91">
        <v>68.7</v>
      </c>
      <c r="H41" s="54"/>
      <c r="I41" s="59"/>
      <c r="J41" s="59"/>
      <c r="K41" s="100"/>
      <c r="M41" s="49" t="s">
        <v>32</v>
      </c>
      <c r="N41" s="50" t="s">
        <v>13</v>
      </c>
      <c r="O41" s="51">
        <v>40</v>
      </c>
      <c r="P41" s="52" t="s">
        <v>29</v>
      </c>
      <c r="Q41" s="51" t="s">
        <v>30</v>
      </c>
      <c r="R41" s="83">
        <f t="shared" si="9"/>
        <v>60.3</v>
      </c>
      <c r="S41" s="54"/>
      <c r="T41" s="54"/>
      <c r="U41" s="51"/>
      <c r="V41" s="55"/>
      <c r="W41" s="100"/>
    </row>
    <row r="42" spans="1:23" x14ac:dyDescent="0.25">
      <c r="A42" s="49" t="s">
        <v>31</v>
      </c>
      <c r="B42" s="74" t="s">
        <v>13</v>
      </c>
      <c r="C42" s="52">
        <v>41</v>
      </c>
      <c r="D42" s="52" t="s">
        <v>29</v>
      </c>
      <c r="E42" s="51" t="s">
        <v>30</v>
      </c>
      <c r="F42" s="83">
        <v>44.8</v>
      </c>
      <c r="G42" s="91">
        <v>55</v>
      </c>
      <c r="H42" s="54"/>
      <c r="I42" s="59"/>
      <c r="J42" s="59"/>
      <c r="K42" s="100"/>
      <c r="M42" s="49" t="s">
        <v>31</v>
      </c>
      <c r="N42" s="50" t="s">
        <v>13</v>
      </c>
      <c r="O42" s="51">
        <v>41</v>
      </c>
      <c r="P42" s="52" t="s">
        <v>29</v>
      </c>
      <c r="Q42" s="51" t="s">
        <v>30</v>
      </c>
      <c r="R42" s="83">
        <f t="shared" si="9"/>
        <v>44.8</v>
      </c>
      <c r="S42" s="91"/>
      <c r="T42" s="54"/>
      <c r="U42" s="51"/>
      <c r="V42" s="55"/>
      <c r="W42" s="100"/>
    </row>
    <row r="43" spans="1:23" x14ac:dyDescent="0.25">
      <c r="A43" s="49" t="s">
        <v>28</v>
      </c>
      <c r="B43" s="74" t="s">
        <v>13</v>
      </c>
      <c r="C43" s="52">
        <v>42</v>
      </c>
      <c r="D43" s="52" t="s">
        <v>29</v>
      </c>
      <c r="E43" s="51" t="s">
        <v>30</v>
      </c>
      <c r="F43" s="83">
        <v>86.3</v>
      </c>
      <c r="G43" s="91">
        <v>90</v>
      </c>
      <c r="H43" s="54">
        <f>0.05*G43</f>
        <v>4.5</v>
      </c>
      <c r="I43" s="59">
        <v>4</v>
      </c>
      <c r="J43" s="59"/>
      <c r="K43" s="76">
        <f t="shared" si="6"/>
        <v>-0.82222222222222285</v>
      </c>
      <c r="M43" s="49" t="s">
        <v>28</v>
      </c>
      <c r="N43" s="50" t="s">
        <v>13</v>
      </c>
      <c r="O43" s="51">
        <v>42</v>
      </c>
      <c r="P43" s="52" t="s">
        <v>29</v>
      </c>
      <c r="Q43" s="51" t="s">
        <v>30</v>
      </c>
      <c r="R43" s="83">
        <f>ROUND(F43,1)</f>
        <v>86.3</v>
      </c>
      <c r="S43" s="91">
        <v>91.42</v>
      </c>
      <c r="T43" s="54">
        <v>1.92</v>
      </c>
      <c r="U43" s="51">
        <v>1</v>
      </c>
      <c r="V43" s="55">
        <f t="shared" si="7"/>
        <v>-5.6005250492233696</v>
      </c>
      <c r="W43" s="86">
        <v>-2.66</v>
      </c>
    </row>
    <row r="44" spans="1:23" x14ac:dyDescent="0.25">
      <c r="A44" s="17" t="s">
        <v>12</v>
      </c>
      <c r="B44" s="73" t="s">
        <v>13</v>
      </c>
      <c r="C44" s="20">
        <v>43</v>
      </c>
      <c r="D44" s="20" t="s">
        <v>27</v>
      </c>
      <c r="E44" s="19" t="s">
        <v>23</v>
      </c>
      <c r="F44" s="87">
        <v>270.39999999999998</v>
      </c>
      <c r="G44" s="58">
        <v>272</v>
      </c>
      <c r="H44" s="35">
        <v>13.6</v>
      </c>
      <c r="I44" s="58">
        <v>4</v>
      </c>
      <c r="J44" s="58">
        <f>((F44-G44)/G44)*100</f>
        <v>-0.58823529411765541</v>
      </c>
      <c r="K44" s="76">
        <f t="shared" si="6"/>
        <v>-0.11764705882353109</v>
      </c>
      <c r="M44" s="17" t="s">
        <v>12</v>
      </c>
      <c r="N44" s="73" t="s">
        <v>13</v>
      </c>
      <c r="O44" s="20">
        <v>43</v>
      </c>
      <c r="P44" s="20" t="s">
        <v>27</v>
      </c>
      <c r="Q44" s="19" t="s">
        <v>23</v>
      </c>
      <c r="R44" s="58">
        <f>F44</f>
        <v>270.39999999999998</v>
      </c>
      <c r="S44" s="58">
        <v>268.89999999999998</v>
      </c>
      <c r="T44" s="35">
        <v>7.7</v>
      </c>
      <c r="U44" s="19">
        <v>1</v>
      </c>
      <c r="V44" s="58">
        <f t="shared" si="7"/>
        <v>0.55782818891781338</v>
      </c>
      <c r="W44" s="86">
        <v>0.19</v>
      </c>
    </row>
    <row r="45" spans="1:23" x14ac:dyDescent="0.25">
      <c r="A45" s="17" t="s">
        <v>24</v>
      </c>
      <c r="B45" s="73" t="s">
        <v>13</v>
      </c>
      <c r="C45" s="20">
        <v>44</v>
      </c>
      <c r="D45" s="20" t="s">
        <v>27</v>
      </c>
      <c r="E45" s="19" t="s">
        <v>23</v>
      </c>
      <c r="F45" s="87">
        <v>43.2</v>
      </c>
      <c r="G45" s="80">
        <v>43.2</v>
      </c>
      <c r="H45" s="35">
        <v>2.16</v>
      </c>
      <c r="I45" s="58">
        <v>4</v>
      </c>
      <c r="J45" s="58">
        <f t="shared" ref="J45:J67" si="10">((F45-G45)/G45)*100</f>
        <v>0</v>
      </c>
      <c r="K45" s="76">
        <f t="shared" si="6"/>
        <v>0</v>
      </c>
      <c r="M45" s="17" t="s">
        <v>24</v>
      </c>
      <c r="N45" s="73" t="s">
        <v>13</v>
      </c>
      <c r="O45" s="20">
        <v>44</v>
      </c>
      <c r="P45" s="20" t="s">
        <v>27</v>
      </c>
      <c r="Q45" s="19" t="s">
        <v>23</v>
      </c>
      <c r="R45" s="80">
        <f t="shared" ref="R45:R67" si="11">F45</f>
        <v>43.2</v>
      </c>
      <c r="S45" s="80">
        <v>42.97</v>
      </c>
      <c r="T45" s="35">
        <v>1.86</v>
      </c>
      <c r="U45" s="19">
        <v>1</v>
      </c>
      <c r="V45" s="58">
        <f t="shared" si="7"/>
        <v>0.53525715615546665</v>
      </c>
      <c r="W45" s="86">
        <v>0.12</v>
      </c>
    </row>
    <row r="46" spans="1:23" x14ac:dyDescent="0.25">
      <c r="A46" s="17" t="s">
        <v>20</v>
      </c>
      <c r="B46" s="73" t="s">
        <v>13</v>
      </c>
      <c r="C46" s="20">
        <v>45</v>
      </c>
      <c r="D46" s="20" t="s">
        <v>27</v>
      </c>
      <c r="E46" s="19" t="s">
        <v>23</v>
      </c>
      <c r="F46" s="81">
        <v>117.3</v>
      </c>
      <c r="G46" s="58">
        <v>119</v>
      </c>
      <c r="H46" s="35">
        <v>6</v>
      </c>
      <c r="I46" s="58">
        <v>4</v>
      </c>
      <c r="J46" s="58">
        <f t="shared" si="10"/>
        <v>-1.428571428571431</v>
      </c>
      <c r="K46" s="76">
        <f t="shared" si="6"/>
        <v>-0.28333333333333383</v>
      </c>
      <c r="M46" s="17" t="s">
        <v>20</v>
      </c>
      <c r="N46" s="73" t="s">
        <v>13</v>
      </c>
      <c r="O46" s="20">
        <v>45</v>
      </c>
      <c r="P46" s="20" t="s">
        <v>27</v>
      </c>
      <c r="Q46" s="19" t="s">
        <v>23</v>
      </c>
      <c r="R46" s="58">
        <f t="shared" si="11"/>
        <v>117.3</v>
      </c>
      <c r="S46" s="58">
        <v>116.8</v>
      </c>
      <c r="T46" s="35">
        <v>2.6</v>
      </c>
      <c r="U46" s="19">
        <v>1</v>
      </c>
      <c r="V46" s="58">
        <f t="shared" si="7"/>
        <v>0.42808219178082191</v>
      </c>
      <c r="W46" s="86">
        <v>0.21</v>
      </c>
    </row>
    <row r="47" spans="1:23" x14ac:dyDescent="0.25">
      <c r="A47" s="17" t="s">
        <v>19</v>
      </c>
      <c r="B47" s="73" t="s">
        <v>13</v>
      </c>
      <c r="C47" s="20">
        <v>46</v>
      </c>
      <c r="D47" s="20" t="s">
        <v>27</v>
      </c>
      <c r="E47" s="19" t="s">
        <v>23</v>
      </c>
      <c r="F47" s="87">
        <v>92.3</v>
      </c>
      <c r="G47" s="80">
        <v>92.9</v>
      </c>
      <c r="H47" s="35">
        <v>4.6500000000000004</v>
      </c>
      <c r="I47" s="58">
        <v>4</v>
      </c>
      <c r="J47" s="58">
        <f t="shared" si="10"/>
        <v>-0.64585575888052582</v>
      </c>
      <c r="K47" s="76">
        <f t="shared" si="6"/>
        <v>-0.12903225806451796</v>
      </c>
      <c r="M47" s="17" t="s">
        <v>19</v>
      </c>
      <c r="N47" s="73" t="s">
        <v>13</v>
      </c>
      <c r="O47" s="20">
        <v>46</v>
      </c>
      <c r="P47" s="20" t="s">
        <v>27</v>
      </c>
      <c r="Q47" s="19" t="s">
        <v>23</v>
      </c>
      <c r="R47" s="80">
        <f t="shared" si="11"/>
        <v>92.3</v>
      </c>
      <c r="S47" s="80">
        <v>91.44</v>
      </c>
      <c r="T47" s="35">
        <v>2.08</v>
      </c>
      <c r="U47" s="19">
        <v>1</v>
      </c>
      <c r="V47" s="58">
        <f t="shared" si="7"/>
        <v>0.94050743657042801</v>
      </c>
      <c r="W47" s="86">
        <v>0.41</v>
      </c>
    </row>
    <row r="48" spans="1:23" x14ac:dyDescent="0.25">
      <c r="A48" s="17" t="s">
        <v>26</v>
      </c>
      <c r="B48" s="73" t="s">
        <v>13</v>
      </c>
      <c r="C48" s="20">
        <v>47</v>
      </c>
      <c r="D48" s="20" t="s">
        <v>25</v>
      </c>
      <c r="E48" s="19" t="s">
        <v>23</v>
      </c>
      <c r="F48" s="87">
        <v>68.3</v>
      </c>
      <c r="G48" s="80">
        <v>61.4</v>
      </c>
      <c r="H48" s="35">
        <v>4.6100000000000003</v>
      </c>
      <c r="I48" s="58">
        <v>4</v>
      </c>
      <c r="J48" s="58">
        <f t="shared" si="10"/>
        <v>11.237785016286644</v>
      </c>
      <c r="K48" s="76">
        <f t="shared" si="6"/>
        <v>1.4967462039045549</v>
      </c>
      <c r="M48" s="17" t="s">
        <v>26</v>
      </c>
      <c r="N48" s="73" t="s">
        <v>13</v>
      </c>
      <c r="O48" s="20">
        <v>47</v>
      </c>
      <c r="P48" s="20" t="s">
        <v>25</v>
      </c>
      <c r="Q48" s="19" t="s">
        <v>23</v>
      </c>
      <c r="R48" s="80">
        <f t="shared" si="11"/>
        <v>68.3</v>
      </c>
      <c r="S48" s="80">
        <v>58.64</v>
      </c>
      <c r="T48" s="35">
        <v>2.99</v>
      </c>
      <c r="U48" s="19">
        <v>1</v>
      </c>
      <c r="V48" s="58">
        <f t="shared" si="7"/>
        <v>16.473396998635735</v>
      </c>
      <c r="W48" s="86">
        <f t="shared" si="8"/>
        <v>3.2307692307692295</v>
      </c>
    </row>
    <row r="49" spans="1:23" x14ac:dyDescent="0.25">
      <c r="A49" s="17" t="s">
        <v>21</v>
      </c>
      <c r="B49" s="73" t="s">
        <v>13</v>
      </c>
      <c r="C49" s="20">
        <v>48</v>
      </c>
      <c r="D49" s="20" t="s">
        <v>25</v>
      </c>
      <c r="E49" s="19" t="s">
        <v>23</v>
      </c>
      <c r="F49" s="87">
        <v>126.1</v>
      </c>
      <c r="G49" s="58">
        <v>118</v>
      </c>
      <c r="H49" s="35">
        <v>8.85</v>
      </c>
      <c r="I49" s="58">
        <v>4</v>
      </c>
      <c r="J49" s="58">
        <f t="shared" si="10"/>
        <v>6.8644067796610129</v>
      </c>
      <c r="K49" s="76">
        <f t="shared" si="6"/>
        <v>0.91525423728813504</v>
      </c>
      <c r="M49" s="17" t="s">
        <v>21</v>
      </c>
      <c r="N49" s="73" t="s">
        <v>13</v>
      </c>
      <c r="O49" s="20">
        <v>48</v>
      </c>
      <c r="P49" s="20" t="s">
        <v>25</v>
      </c>
      <c r="Q49" s="19" t="s">
        <v>23</v>
      </c>
      <c r="R49" s="58">
        <f t="shared" si="11"/>
        <v>126.1</v>
      </c>
      <c r="S49" s="80">
        <v>112.1</v>
      </c>
      <c r="T49" s="35">
        <v>4.3</v>
      </c>
      <c r="U49" s="19">
        <v>1</v>
      </c>
      <c r="V49" s="58">
        <f t="shared" si="7"/>
        <v>12.48884924174844</v>
      </c>
      <c r="W49" s="86">
        <f t="shared" si="8"/>
        <v>3.2558139534883721</v>
      </c>
    </row>
    <row r="50" spans="1:23" x14ac:dyDescent="0.25">
      <c r="A50" s="17" t="s">
        <v>20</v>
      </c>
      <c r="B50" s="73" t="s">
        <v>13</v>
      </c>
      <c r="C50" s="20">
        <v>49</v>
      </c>
      <c r="D50" s="20" t="s">
        <v>25</v>
      </c>
      <c r="E50" s="19" t="s">
        <v>23</v>
      </c>
      <c r="F50" s="87">
        <v>185.2</v>
      </c>
      <c r="G50" s="58">
        <v>181</v>
      </c>
      <c r="H50" s="35">
        <v>13.6</v>
      </c>
      <c r="I50" s="58">
        <v>4</v>
      </c>
      <c r="J50" s="58">
        <f t="shared" si="10"/>
        <v>2.3204419889502703</v>
      </c>
      <c r="K50" s="76">
        <f t="shared" si="6"/>
        <v>0.30882352941176389</v>
      </c>
      <c r="M50" s="17" t="s">
        <v>20</v>
      </c>
      <c r="N50" s="73" t="s">
        <v>13</v>
      </c>
      <c r="O50" s="20">
        <v>49</v>
      </c>
      <c r="P50" s="20" t="s">
        <v>25</v>
      </c>
      <c r="Q50" s="19" t="s">
        <v>23</v>
      </c>
      <c r="R50" s="58">
        <f t="shared" si="11"/>
        <v>185.2</v>
      </c>
      <c r="S50" s="80">
        <v>180.1</v>
      </c>
      <c r="T50" s="35">
        <v>5.3</v>
      </c>
      <c r="U50" s="19">
        <v>1</v>
      </c>
      <c r="V50" s="58">
        <f t="shared" si="7"/>
        <v>2.831760133259297</v>
      </c>
      <c r="W50" s="86">
        <f t="shared" si="8"/>
        <v>0.96226415094339524</v>
      </c>
    </row>
    <row r="51" spans="1:23" x14ac:dyDescent="0.25">
      <c r="A51" s="17" t="s">
        <v>19</v>
      </c>
      <c r="B51" s="73" t="s">
        <v>13</v>
      </c>
      <c r="C51" s="20">
        <v>50</v>
      </c>
      <c r="D51" s="20" t="s">
        <v>25</v>
      </c>
      <c r="E51" s="19" t="s">
        <v>23</v>
      </c>
      <c r="F51" s="87">
        <v>347.5</v>
      </c>
      <c r="G51" s="58">
        <v>336</v>
      </c>
      <c r="H51" s="35">
        <v>25.2</v>
      </c>
      <c r="I51" s="19">
        <v>4</v>
      </c>
      <c r="J51" s="58">
        <f t="shared" si="10"/>
        <v>3.4226190476190479</v>
      </c>
      <c r="K51" s="76">
        <f t="shared" si="6"/>
        <v>0.45634920634920634</v>
      </c>
      <c r="M51" s="17" t="s">
        <v>19</v>
      </c>
      <c r="N51" s="73" t="s">
        <v>13</v>
      </c>
      <c r="O51" s="20">
        <v>50</v>
      </c>
      <c r="P51" s="20" t="s">
        <v>25</v>
      </c>
      <c r="Q51" s="19" t="s">
        <v>23</v>
      </c>
      <c r="R51" s="58">
        <f t="shared" si="11"/>
        <v>347.5</v>
      </c>
      <c r="S51" s="80">
        <v>336</v>
      </c>
      <c r="T51" s="35">
        <v>8.6</v>
      </c>
      <c r="U51" s="19">
        <v>1</v>
      </c>
      <c r="V51" s="58">
        <f t="shared" si="7"/>
        <v>3.4226190476190479</v>
      </c>
      <c r="W51" s="86">
        <f t="shared" si="8"/>
        <v>1.3372093023255816</v>
      </c>
    </row>
    <row r="52" spans="1:23" x14ac:dyDescent="0.25">
      <c r="A52" s="17" t="s">
        <v>17</v>
      </c>
      <c r="B52" s="73" t="s">
        <v>13</v>
      </c>
      <c r="C52" s="20">
        <v>51</v>
      </c>
      <c r="D52" s="20" t="s">
        <v>25</v>
      </c>
      <c r="E52" s="19" t="s">
        <v>23</v>
      </c>
      <c r="F52" s="87">
        <v>57</v>
      </c>
      <c r="G52" s="80">
        <v>54.9</v>
      </c>
      <c r="H52" s="35">
        <v>4.12</v>
      </c>
      <c r="I52" s="19">
        <v>4</v>
      </c>
      <c r="J52" s="58">
        <f t="shared" si="10"/>
        <v>3.8251366120218608</v>
      </c>
      <c r="K52" s="76">
        <f t="shared" si="6"/>
        <v>0.509708737864078</v>
      </c>
      <c r="M52" s="17" t="s">
        <v>17</v>
      </c>
      <c r="N52" s="73" t="s">
        <v>13</v>
      </c>
      <c r="O52" s="20">
        <v>51</v>
      </c>
      <c r="P52" s="20" t="s">
        <v>25</v>
      </c>
      <c r="Q52" s="19" t="s">
        <v>23</v>
      </c>
      <c r="R52" s="80">
        <f t="shared" si="11"/>
        <v>57</v>
      </c>
      <c r="S52" s="80">
        <v>52.02</v>
      </c>
      <c r="T52" s="35">
        <v>4.0199999999999996</v>
      </c>
      <c r="U52" s="19">
        <v>1</v>
      </c>
      <c r="V52" s="58">
        <f t="shared" si="7"/>
        <v>9.5732410611303269</v>
      </c>
      <c r="W52" s="86">
        <f t="shared" si="8"/>
        <v>1.2388059701492531</v>
      </c>
    </row>
    <row r="53" spans="1:23" x14ac:dyDescent="0.25">
      <c r="A53" s="17" t="s">
        <v>22</v>
      </c>
      <c r="B53" s="73" t="s">
        <v>13</v>
      </c>
      <c r="C53" s="20">
        <v>52</v>
      </c>
      <c r="D53" s="20" t="s">
        <v>76</v>
      </c>
      <c r="E53" s="19" t="s">
        <v>23</v>
      </c>
      <c r="F53" s="87">
        <v>62.6</v>
      </c>
      <c r="G53" s="80">
        <v>56.5</v>
      </c>
      <c r="H53" s="35">
        <v>2.83</v>
      </c>
      <c r="I53" s="19">
        <v>4</v>
      </c>
      <c r="J53" s="58">
        <f t="shared" si="10"/>
        <v>10.796460176991154</v>
      </c>
      <c r="K53" s="76">
        <f t="shared" si="6"/>
        <v>2.1554770318021208</v>
      </c>
      <c r="M53" s="17" t="s">
        <v>22</v>
      </c>
      <c r="N53" s="73" t="s">
        <v>13</v>
      </c>
      <c r="O53" s="20">
        <v>52</v>
      </c>
      <c r="P53" s="20" t="s">
        <v>76</v>
      </c>
      <c r="Q53" s="19" t="s">
        <v>23</v>
      </c>
      <c r="R53" s="80">
        <f t="shared" si="11"/>
        <v>62.6</v>
      </c>
      <c r="S53" s="80">
        <v>52.44</v>
      </c>
      <c r="T53" s="35">
        <v>7.16</v>
      </c>
      <c r="U53" s="19">
        <v>1</v>
      </c>
      <c r="V53" s="58">
        <f t="shared" si="7"/>
        <v>19.374523264683454</v>
      </c>
      <c r="W53" s="86">
        <v>1.42</v>
      </c>
    </row>
    <row r="54" spans="1:23" x14ac:dyDescent="0.25">
      <c r="A54" s="17" t="s">
        <v>16</v>
      </c>
      <c r="B54" s="73" t="s">
        <v>13</v>
      </c>
      <c r="C54" s="20">
        <v>53</v>
      </c>
      <c r="D54" s="20" t="s">
        <v>76</v>
      </c>
      <c r="E54" s="19" t="s">
        <v>23</v>
      </c>
      <c r="F54" s="81">
        <v>179.6</v>
      </c>
      <c r="G54" s="58">
        <v>194</v>
      </c>
      <c r="H54" s="35">
        <v>9.6999999999999993</v>
      </c>
      <c r="I54" s="19">
        <v>4</v>
      </c>
      <c r="J54" s="58">
        <f t="shared" si="10"/>
        <v>-7.422680412371137</v>
      </c>
      <c r="K54" s="76">
        <f t="shared" si="6"/>
        <v>-1.4845360824742275</v>
      </c>
      <c r="M54" s="17" t="s">
        <v>16</v>
      </c>
      <c r="N54" s="73" t="s">
        <v>13</v>
      </c>
      <c r="O54" s="20">
        <v>53</v>
      </c>
      <c r="P54" s="20" t="s">
        <v>76</v>
      </c>
      <c r="Q54" s="19" t="s">
        <v>23</v>
      </c>
      <c r="R54" s="58">
        <f t="shared" si="11"/>
        <v>179.6</v>
      </c>
      <c r="S54" s="58">
        <v>187</v>
      </c>
      <c r="T54" s="35">
        <v>11.2</v>
      </c>
      <c r="U54" s="19">
        <v>1</v>
      </c>
      <c r="V54" s="58">
        <f t="shared" si="7"/>
        <v>-3.9572192513369013</v>
      </c>
      <c r="W54" s="86">
        <v>-0.66</v>
      </c>
    </row>
    <row r="55" spans="1:23" x14ac:dyDescent="0.25">
      <c r="A55" s="17" t="s">
        <v>12</v>
      </c>
      <c r="B55" s="73" t="s">
        <v>13</v>
      </c>
      <c r="C55" s="20">
        <v>54</v>
      </c>
      <c r="D55" s="20" t="s">
        <v>76</v>
      </c>
      <c r="E55" s="19" t="s">
        <v>23</v>
      </c>
      <c r="F55" s="81">
        <v>87.2</v>
      </c>
      <c r="G55" s="80">
        <v>96.7</v>
      </c>
      <c r="H55" s="35">
        <v>4.84</v>
      </c>
      <c r="I55" s="19">
        <v>4</v>
      </c>
      <c r="J55" s="58">
        <f t="shared" si="10"/>
        <v>-9.8241985522233701</v>
      </c>
      <c r="K55" s="76">
        <f t="shared" si="6"/>
        <v>-1.9628099173553719</v>
      </c>
      <c r="M55" s="17" t="s">
        <v>12</v>
      </c>
      <c r="N55" s="73" t="s">
        <v>13</v>
      </c>
      <c r="O55" s="20">
        <v>54</v>
      </c>
      <c r="P55" s="20" t="s">
        <v>76</v>
      </c>
      <c r="Q55" s="19" t="s">
        <v>23</v>
      </c>
      <c r="R55" s="80">
        <f t="shared" si="11"/>
        <v>87.2</v>
      </c>
      <c r="S55" s="80">
        <v>93.03</v>
      </c>
      <c r="T55" s="35">
        <v>6.56</v>
      </c>
      <c r="U55" s="19">
        <v>1</v>
      </c>
      <c r="V55" s="58">
        <f t="shared" si="7"/>
        <v>-6.2667956573148427</v>
      </c>
      <c r="W55" s="86">
        <v>-0.89</v>
      </c>
    </row>
    <row r="56" spans="1:23" x14ac:dyDescent="0.25">
      <c r="A56" s="17" t="s">
        <v>20</v>
      </c>
      <c r="B56" s="73" t="s">
        <v>13</v>
      </c>
      <c r="C56" s="20">
        <v>55</v>
      </c>
      <c r="D56" s="20" t="s">
        <v>76</v>
      </c>
      <c r="E56" s="19" t="s">
        <v>23</v>
      </c>
      <c r="F56" s="87">
        <v>46.3</v>
      </c>
      <c r="G56" s="80">
        <v>51.5</v>
      </c>
      <c r="H56" s="35">
        <v>2.58</v>
      </c>
      <c r="I56" s="19">
        <v>4</v>
      </c>
      <c r="J56" s="58">
        <f t="shared" si="10"/>
        <v>-10.097087378640781</v>
      </c>
      <c r="K56" s="76">
        <f t="shared" si="6"/>
        <v>-2.0155038759689932</v>
      </c>
      <c r="M56" s="17" t="s">
        <v>20</v>
      </c>
      <c r="N56" s="73" t="s">
        <v>13</v>
      </c>
      <c r="O56" s="20">
        <v>55</v>
      </c>
      <c r="P56" s="20" t="s">
        <v>76</v>
      </c>
      <c r="Q56" s="19" t="s">
        <v>23</v>
      </c>
      <c r="R56" s="80">
        <f t="shared" si="11"/>
        <v>46.3</v>
      </c>
      <c r="S56" s="80">
        <v>49.35</v>
      </c>
      <c r="T56" s="35">
        <v>4.97</v>
      </c>
      <c r="U56" s="19">
        <v>1</v>
      </c>
      <c r="V56" s="58">
        <f t="shared" si="7"/>
        <v>-6.1803444782168278</v>
      </c>
      <c r="W56" s="86">
        <v>-0.61</v>
      </c>
    </row>
    <row r="57" spans="1:23" x14ac:dyDescent="0.25">
      <c r="A57" s="17" t="s">
        <v>19</v>
      </c>
      <c r="B57" s="73" t="s">
        <v>13</v>
      </c>
      <c r="C57" s="20">
        <v>56</v>
      </c>
      <c r="D57" s="20" t="s">
        <v>76</v>
      </c>
      <c r="E57" s="19" t="s">
        <v>23</v>
      </c>
      <c r="F57" s="87">
        <v>234.6</v>
      </c>
      <c r="G57" s="58">
        <v>258</v>
      </c>
      <c r="H57" s="35">
        <v>12.9</v>
      </c>
      <c r="I57" s="19">
        <v>4</v>
      </c>
      <c r="J57" s="58">
        <f t="shared" si="10"/>
        <v>-9.069767441860467</v>
      </c>
      <c r="K57" s="76">
        <f t="shared" si="6"/>
        <v>-1.8139534883720934</v>
      </c>
      <c r="M57" s="17" t="s">
        <v>19</v>
      </c>
      <c r="N57" s="73" t="s">
        <v>13</v>
      </c>
      <c r="O57" s="20">
        <v>56</v>
      </c>
      <c r="P57" s="20" t="s">
        <v>76</v>
      </c>
      <c r="Q57" s="19" t="s">
        <v>23</v>
      </c>
      <c r="R57" s="58">
        <f t="shared" si="11"/>
        <v>234.6</v>
      </c>
      <c r="S57" s="58">
        <v>248.5</v>
      </c>
      <c r="T57" s="35">
        <v>9.8000000000000007</v>
      </c>
      <c r="U57" s="19">
        <v>1</v>
      </c>
      <c r="V57" s="58">
        <f>((R57-S57)/S57)*100</f>
        <v>-5.593561368209258</v>
      </c>
      <c r="W57" s="86">
        <v>-1.42</v>
      </c>
    </row>
    <row r="58" spans="1:23" x14ac:dyDescent="0.25">
      <c r="A58" s="17" t="s">
        <v>17</v>
      </c>
      <c r="B58" s="73" t="s">
        <v>13</v>
      </c>
      <c r="C58" s="20">
        <v>57</v>
      </c>
      <c r="D58" s="20" t="s">
        <v>76</v>
      </c>
      <c r="E58" s="19" t="s">
        <v>23</v>
      </c>
      <c r="F58" s="81">
        <v>374.2</v>
      </c>
      <c r="G58" s="58">
        <v>411</v>
      </c>
      <c r="H58" s="35">
        <v>20.6</v>
      </c>
      <c r="I58" s="19">
        <v>4</v>
      </c>
      <c r="J58" s="58">
        <f t="shared" si="10"/>
        <v>-8.9537712895377162</v>
      </c>
      <c r="K58" s="76">
        <f t="shared" si="6"/>
        <v>-1.7864077669902918</v>
      </c>
      <c r="M58" s="17" t="s">
        <v>17</v>
      </c>
      <c r="N58" s="73" t="s">
        <v>13</v>
      </c>
      <c r="O58" s="20">
        <v>57</v>
      </c>
      <c r="P58" s="20" t="s">
        <v>76</v>
      </c>
      <c r="Q58" s="19" t="s">
        <v>23</v>
      </c>
      <c r="R58" s="58">
        <f t="shared" si="11"/>
        <v>374.2</v>
      </c>
      <c r="S58" s="58">
        <v>397.5</v>
      </c>
      <c r="T58" s="35">
        <v>9.5</v>
      </c>
      <c r="U58" s="19" t="s">
        <v>75</v>
      </c>
      <c r="V58" s="58">
        <f>S58-R58</f>
        <v>23.300000000000011</v>
      </c>
      <c r="W58" s="86">
        <v>-2.46</v>
      </c>
    </row>
    <row r="59" spans="1:23" x14ac:dyDescent="0.25">
      <c r="A59" s="17" t="s">
        <v>22</v>
      </c>
      <c r="B59" s="73" t="s">
        <v>13</v>
      </c>
      <c r="C59" s="20">
        <v>58</v>
      </c>
      <c r="D59" s="20" t="s">
        <v>18</v>
      </c>
      <c r="E59" s="19" t="s">
        <v>15</v>
      </c>
      <c r="F59" s="48">
        <v>0.55000000000000004</v>
      </c>
      <c r="G59" s="35">
        <v>0.57999999999999996</v>
      </c>
      <c r="H59" s="35">
        <v>0.15</v>
      </c>
      <c r="I59" s="19">
        <v>4</v>
      </c>
      <c r="J59" s="35">
        <f t="shared" ref="J59:J65" si="12">((F59-G59))</f>
        <v>-2.9999999999999916E-2</v>
      </c>
      <c r="K59" s="76">
        <f t="shared" si="6"/>
        <v>-0.19999999999999946</v>
      </c>
      <c r="M59" s="17" t="s">
        <v>22</v>
      </c>
      <c r="N59" s="73" t="s">
        <v>13</v>
      </c>
      <c r="O59" s="20">
        <v>58</v>
      </c>
      <c r="P59" s="20" t="s">
        <v>18</v>
      </c>
      <c r="Q59" s="19" t="s">
        <v>15</v>
      </c>
      <c r="R59" s="35">
        <f t="shared" si="11"/>
        <v>0.55000000000000004</v>
      </c>
      <c r="S59" s="80">
        <v>0.58909999999999996</v>
      </c>
      <c r="T59" s="35">
        <v>4.4600000000000001E-2</v>
      </c>
      <c r="U59" s="19" t="s">
        <v>75</v>
      </c>
      <c r="V59" s="35">
        <f t="shared" ref="V59:V65" si="13">S59-R59</f>
        <v>3.9099999999999913E-2</v>
      </c>
      <c r="W59" s="86">
        <v>-0.88</v>
      </c>
    </row>
    <row r="60" spans="1:23" x14ac:dyDescent="0.25">
      <c r="A60" s="17" t="s">
        <v>16</v>
      </c>
      <c r="B60" s="73" t="s">
        <v>13</v>
      </c>
      <c r="C60" s="20">
        <v>59</v>
      </c>
      <c r="D60" s="20" t="s">
        <v>18</v>
      </c>
      <c r="E60" s="19" t="s">
        <v>15</v>
      </c>
      <c r="F60" s="48">
        <v>16.07</v>
      </c>
      <c r="G60" s="35">
        <v>16.03</v>
      </c>
      <c r="H60" s="35">
        <v>0.15</v>
      </c>
      <c r="I60" s="58">
        <v>4</v>
      </c>
      <c r="J60" s="35">
        <f t="shared" si="12"/>
        <v>3.9999999999999147E-2</v>
      </c>
      <c r="K60" s="76">
        <f t="shared" si="6"/>
        <v>0.266666666666661</v>
      </c>
      <c r="M60" s="17" t="s">
        <v>16</v>
      </c>
      <c r="N60" s="73" t="s">
        <v>13</v>
      </c>
      <c r="O60" s="20">
        <v>59</v>
      </c>
      <c r="P60" s="20" t="s">
        <v>18</v>
      </c>
      <c r="Q60" s="19" t="s">
        <v>15</v>
      </c>
      <c r="R60" s="35">
        <f t="shared" si="11"/>
        <v>16.07</v>
      </c>
      <c r="S60" s="80">
        <v>16.05</v>
      </c>
      <c r="T60" s="77">
        <v>0.1</v>
      </c>
      <c r="U60" s="19" t="s">
        <v>75</v>
      </c>
      <c r="V60" s="35">
        <f t="shared" si="13"/>
        <v>-1.9999999999999574E-2</v>
      </c>
      <c r="W60" s="86">
        <v>0.2</v>
      </c>
    </row>
    <row r="61" spans="1:23" x14ac:dyDescent="0.25">
      <c r="A61" s="17" t="s">
        <v>12</v>
      </c>
      <c r="B61" s="73" t="s">
        <v>13</v>
      </c>
      <c r="C61" s="20">
        <v>61</v>
      </c>
      <c r="D61" s="20" t="s">
        <v>18</v>
      </c>
      <c r="E61" s="19" t="s">
        <v>15</v>
      </c>
      <c r="F61" s="48">
        <v>13.68</v>
      </c>
      <c r="G61" s="35">
        <v>13.67</v>
      </c>
      <c r="H61" s="35">
        <v>0.15</v>
      </c>
      <c r="I61" s="58">
        <v>4</v>
      </c>
      <c r="J61" s="35">
        <f t="shared" si="12"/>
        <v>9.9999999999997868E-3</v>
      </c>
      <c r="K61" s="76">
        <f t="shared" si="6"/>
        <v>6.666666666666525E-2</v>
      </c>
      <c r="M61" s="17" t="s">
        <v>12</v>
      </c>
      <c r="N61" s="73" t="s">
        <v>13</v>
      </c>
      <c r="O61" s="20">
        <v>61</v>
      </c>
      <c r="P61" s="20" t="s">
        <v>18</v>
      </c>
      <c r="Q61" s="19" t="s">
        <v>15</v>
      </c>
      <c r="R61" s="35">
        <f t="shared" si="11"/>
        <v>13.68</v>
      </c>
      <c r="S61" s="80">
        <v>13.68</v>
      </c>
      <c r="T61" s="77">
        <v>0.06</v>
      </c>
      <c r="U61" s="19" t="s">
        <v>75</v>
      </c>
      <c r="V61" s="35">
        <f t="shared" si="13"/>
        <v>0</v>
      </c>
      <c r="W61" s="86">
        <v>0.04</v>
      </c>
    </row>
    <row r="62" spans="1:23" x14ac:dyDescent="0.25">
      <c r="A62" s="17" t="s">
        <v>26</v>
      </c>
      <c r="B62" s="73" t="s">
        <v>13</v>
      </c>
      <c r="C62" s="20">
        <v>63</v>
      </c>
      <c r="D62" s="20" t="s">
        <v>18</v>
      </c>
      <c r="E62" s="19" t="s">
        <v>15</v>
      </c>
      <c r="F62" s="48">
        <v>6.67</v>
      </c>
      <c r="G62" s="35">
        <v>6.7</v>
      </c>
      <c r="H62" s="35">
        <v>0.15</v>
      </c>
      <c r="I62" s="58">
        <v>4</v>
      </c>
      <c r="J62" s="35">
        <f t="shared" si="12"/>
        <v>-3.0000000000000249E-2</v>
      </c>
      <c r="K62" s="76">
        <f t="shared" si="6"/>
        <v>-0.20000000000000168</v>
      </c>
      <c r="M62" s="17" t="s">
        <v>26</v>
      </c>
      <c r="N62" s="73" t="s">
        <v>13</v>
      </c>
      <c r="O62" s="20">
        <v>63</v>
      </c>
      <c r="P62" s="20" t="s">
        <v>18</v>
      </c>
      <c r="Q62" s="19" t="s">
        <v>15</v>
      </c>
      <c r="R62" s="35">
        <f t="shared" si="11"/>
        <v>6.67</v>
      </c>
      <c r="S62" s="80">
        <v>6.702</v>
      </c>
      <c r="T62" s="77">
        <v>5.0999999999999997E-2</v>
      </c>
      <c r="U62" s="19" t="s">
        <v>75</v>
      </c>
      <c r="V62" s="35">
        <f t="shared" si="13"/>
        <v>3.2000000000000028E-2</v>
      </c>
      <c r="W62" s="86">
        <v>-0.64</v>
      </c>
    </row>
    <row r="63" spans="1:23" x14ac:dyDescent="0.25">
      <c r="A63" s="17" t="s">
        <v>24</v>
      </c>
      <c r="B63" s="73" t="s">
        <v>13</v>
      </c>
      <c r="C63" s="20">
        <v>64</v>
      </c>
      <c r="D63" s="20" t="s">
        <v>18</v>
      </c>
      <c r="E63" s="19" t="s">
        <v>15</v>
      </c>
      <c r="F63" s="48">
        <v>20.94</v>
      </c>
      <c r="G63" s="35">
        <v>20.95</v>
      </c>
      <c r="H63" s="35">
        <v>0.15</v>
      </c>
      <c r="I63" s="58">
        <v>4</v>
      </c>
      <c r="J63" s="35">
        <f t="shared" si="12"/>
        <v>-9.9999999999980105E-3</v>
      </c>
      <c r="K63" s="76">
        <f t="shared" si="6"/>
        <v>-6.6666666666653412E-2</v>
      </c>
      <c r="M63" s="17" t="s">
        <v>24</v>
      </c>
      <c r="N63" s="73" t="s">
        <v>13</v>
      </c>
      <c r="O63" s="20">
        <v>64</v>
      </c>
      <c r="P63" s="20" t="s">
        <v>18</v>
      </c>
      <c r="Q63" s="19" t="s">
        <v>15</v>
      </c>
      <c r="R63" s="35">
        <f t="shared" si="11"/>
        <v>20.94</v>
      </c>
      <c r="S63" s="80">
        <v>20.91</v>
      </c>
      <c r="T63" s="77">
        <v>0.08</v>
      </c>
      <c r="U63" s="19" t="s">
        <v>75</v>
      </c>
      <c r="V63" s="35">
        <f t="shared" si="13"/>
        <v>-3.0000000000001137E-2</v>
      </c>
      <c r="W63" s="86">
        <v>0.4</v>
      </c>
    </row>
    <row r="64" spans="1:23" x14ac:dyDescent="0.25">
      <c r="A64" s="17" t="s">
        <v>20</v>
      </c>
      <c r="B64" s="73" t="s">
        <v>13</v>
      </c>
      <c r="C64" s="20">
        <v>65</v>
      </c>
      <c r="D64" s="20" t="s">
        <v>18</v>
      </c>
      <c r="E64" s="19" t="s">
        <v>15</v>
      </c>
      <c r="F64" s="48">
        <v>11.73</v>
      </c>
      <c r="G64" s="35">
        <v>11.76</v>
      </c>
      <c r="H64" s="35">
        <v>0.15</v>
      </c>
      <c r="I64" s="58">
        <v>4</v>
      </c>
      <c r="J64" s="35">
        <f t="shared" si="12"/>
        <v>-2.9999999999999361E-2</v>
      </c>
      <c r="K64" s="76">
        <f t="shared" si="6"/>
        <v>-0.19999999999999574</v>
      </c>
      <c r="M64" s="17" t="s">
        <v>20</v>
      </c>
      <c r="N64" s="73" t="s">
        <v>13</v>
      </c>
      <c r="O64" s="20">
        <v>65</v>
      </c>
      <c r="P64" s="20" t="s">
        <v>18</v>
      </c>
      <c r="Q64" s="19" t="s">
        <v>15</v>
      </c>
      <c r="R64" s="35">
        <f t="shared" si="11"/>
        <v>11.73</v>
      </c>
      <c r="S64" s="80">
        <v>11.76</v>
      </c>
      <c r="T64" s="77">
        <v>0.05</v>
      </c>
      <c r="U64" s="19" t="s">
        <v>75</v>
      </c>
      <c r="V64" s="35">
        <f t="shared" si="13"/>
        <v>2.9999999999999361E-2</v>
      </c>
      <c r="W64" s="86">
        <v>-0.6</v>
      </c>
    </row>
    <row r="65" spans="1:23" x14ac:dyDescent="0.25">
      <c r="A65" s="56" t="s">
        <v>19</v>
      </c>
      <c r="B65" s="75" t="s">
        <v>13</v>
      </c>
      <c r="C65" s="20">
        <v>66</v>
      </c>
      <c r="D65" s="57" t="s">
        <v>18</v>
      </c>
      <c r="E65" s="47" t="s">
        <v>15</v>
      </c>
      <c r="F65" s="48">
        <v>5.32</v>
      </c>
      <c r="G65" s="35">
        <v>5.33</v>
      </c>
      <c r="H65" s="35">
        <v>0.15</v>
      </c>
      <c r="I65" s="58">
        <v>4</v>
      </c>
      <c r="J65" s="35">
        <f t="shared" si="12"/>
        <v>-9.9999999999997868E-3</v>
      </c>
      <c r="K65" s="76">
        <f t="shared" si="6"/>
        <v>-6.666666666666525E-2</v>
      </c>
      <c r="M65" s="56" t="s">
        <v>19</v>
      </c>
      <c r="N65" s="75" t="s">
        <v>13</v>
      </c>
      <c r="O65" s="57">
        <v>66</v>
      </c>
      <c r="P65" s="57" t="s">
        <v>18</v>
      </c>
      <c r="Q65" s="47" t="s">
        <v>15</v>
      </c>
      <c r="R65" s="35">
        <f t="shared" si="11"/>
        <v>5.32</v>
      </c>
      <c r="S65" s="87">
        <v>5.35</v>
      </c>
      <c r="T65" s="77">
        <v>6.2E-2</v>
      </c>
      <c r="U65" s="81">
        <v>1</v>
      </c>
      <c r="V65" s="35">
        <f t="shared" si="13"/>
        <v>2.9999999999999361E-2</v>
      </c>
      <c r="W65" s="76">
        <v>-0.48</v>
      </c>
    </row>
    <row r="66" spans="1:23" x14ac:dyDescent="0.25">
      <c r="A66" s="17" t="s">
        <v>12</v>
      </c>
      <c r="B66" s="73" t="s">
        <v>13</v>
      </c>
      <c r="C66" s="20">
        <v>66</v>
      </c>
      <c r="D66" s="20" t="s">
        <v>14</v>
      </c>
      <c r="E66" s="19" t="s">
        <v>15</v>
      </c>
      <c r="F66" s="48">
        <v>5.84</v>
      </c>
      <c r="G66" s="35">
        <v>6.02</v>
      </c>
      <c r="H66" s="35">
        <v>0.30099999999999999</v>
      </c>
      <c r="I66" s="58">
        <v>4</v>
      </c>
      <c r="J66" s="58">
        <f t="shared" si="10"/>
        <v>-2.9900332225913577</v>
      </c>
      <c r="K66" s="76">
        <f t="shared" si="6"/>
        <v>-0.59800664451827146</v>
      </c>
      <c r="M66" s="17" t="s">
        <v>12</v>
      </c>
      <c r="N66" s="73" t="s">
        <v>13</v>
      </c>
      <c r="O66" s="20">
        <v>66</v>
      </c>
      <c r="P66" s="20" t="s">
        <v>14</v>
      </c>
      <c r="Q66" s="19" t="s">
        <v>15</v>
      </c>
      <c r="R66" s="35">
        <f t="shared" si="11"/>
        <v>5.84</v>
      </c>
      <c r="S66" s="35">
        <v>5.8789999999999996</v>
      </c>
      <c r="T66" s="77">
        <v>9.1999999999999998E-2</v>
      </c>
      <c r="U66" s="19">
        <v>1</v>
      </c>
      <c r="V66" s="58">
        <f>((R66-S66)/S66)*100</f>
        <v>-0.66337812553154796</v>
      </c>
      <c r="W66" s="86">
        <v>-0.43</v>
      </c>
    </row>
    <row r="67" spans="1:23" ht="15.75" thickBot="1" x14ac:dyDescent="0.3">
      <c r="A67" s="95" t="s">
        <v>24</v>
      </c>
      <c r="B67" s="96" t="s">
        <v>13</v>
      </c>
      <c r="C67" s="84">
        <v>67</v>
      </c>
      <c r="D67" s="97" t="s">
        <v>14</v>
      </c>
      <c r="E67" s="88" t="s">
        <v>15</v>
      </c>
      <c r="F67" s="71">
        <v>2.69</v>
      </c>
      <c r="G67" s="69">
        <v>2.69</v>
      </c>
      <c r="H67" s="69">
        <v>0.13500000000000001</v>
      </c>
      <c r="I67" s="70">
        <v>4</v>
      </c>
      <c r="J67" s="70">
        <f t="shared" si="10"/>
        <v>0</v>
      </c>
      <c r="K67" s="79">
        <f t="shared" si="6"/>
        <v>0</v>
      </c>
      <c r="M67" s="95" t="s">
        <v>24</v>
      </c>
      <c r="N67" s="96" t="s">
        <v>13</v>
      </c>
      <c r="O67" s="97">
        <v>67</v>
      </c>
      <c r="P67" s="97" t="s">
        <v>14</v>
      </c>
      <c r="Q67" s="68" t="s">
        <v>15</v>
      </c>
      <c r="R67" s="69">
        <f t="shared" si="11"/>
        <v>2.69</v>
      </c>
      <c r="S67" s="71">
        <v>2.6880000000000002</v>
      </c>
      <c r="T67" s="89">
        <v>7.4999999999999997E-2</v>
      </c>
      <c r="U67" s="82">
        <v>1</v>
      </c>
      <c r="V67" s="70">
        <f t="shared" ref="V67" si="14">((R67-S67)/S67)*100</f>
        <v>7.4404761904753702E-2</v>
      </c>
      <c r="W67" s="79">
        <f t="shared" ref="W67" si="15">(R67-S67)/T67</f>
        <v>2.666666666666373E-2</v>
      </c>
    </row>
  </sheetData>
  <sheetProtection algorithmName="SHA-512" hashValue="YSTfF1ThlhPzHrjpRavhfuIDLvcQ84atQQL1lYlmCXBnUf7Moxs/FIWlF0TqnChRgMDkSI1FxsAck+Z0GF3SBg==" saltValue="lHe+EgaRe5NpakUczi7n3g==" spinCount="100000" sheet="1" objects="1" scenarios="1"/>
  <mergeCells count="3">
    <mergeCell ref="A2:K2"/>
    <mergeCell ref="A8:K8"/>
    <mergeCell ref="M8:W8"/>
  </mergeCells>
  <conditionalFormatting sqref="K43 K14:K33">
    <cfRule type="cellIs" dxfId="347" priority="19" stopIfTrue="1" operator="between">
      <formula>-2</formula>
      <formula>2</formula>
    </cfRule>
    <cfRule type="cellIs" dxfId="346" priority="20" stopIfTrue="1" operator="between">
      <formula>-3</formula>
      <formula>3</formula>
    </cfRule>
    <cfRule type="cellIs" dxfId="345" priority="21" operator="notBetween">
      <formula>-3</formula>
      <formula>3</formula>
    </cfRule>
  </conditionalFormatting>
  <conditionalFormatting sqref="W31:W33 W65 W43:W57">
    <cfRule type="cellIs" dxfId="344" priority="16" stopIfTrue="1" operator="between">
      <formula>-2</formula>
      <formula>2</formula>
    </cfRule>
    <cfRule type="cellIs" dxfId="343" priority="17" stopIfTrue="1" operator="between">
      <formula>-3</formula>
      <formula>3</formula>
    </cfRule>
    <cfRule type="cellIs" dxfId="342" priority="18" operator="notBetween">
      <formula>-3</formula>
      <formula>3</formula>
    </cfRule>
  </conditionalFormatting>
  <conditionalFormatting sqref="W58:W64">
    <cfRule type="cellIs" dxfId="341" priority="13" stopIfTrue="1" operator="between">
      <formula>-2</formula>
      <formula>2</formula>
    </cfRule>
    <cfRule type="cellIs" dxfId="340" priority="14" stopIfTrue="1" operator="between">
      <formula>-3</formula>
      <formula>3</formula>
    </cfRule>
    <cfRule type="cellIs" dxfId="339" priority="15" operator="notBetween">
      <formula>-3</formula>
      <formula>3</formula>
    </cfRule>
  </conditionalFormatting>
  <conditionalFormatting sqref="W66">
    <cfRule type="cellIs" dxfId="338" priority="4" stopIfTrue="1" operator="between">
      <formula>-2</formula>
      <formula>2</formula>
    </cfRule>
    <cfRule type="cellIs" dxfId="337" priority="5" stopIfTrue="1" operator="between">
      <formula>-3</formula>
      <formula>3</formula>
    </cfRule>
    <cfRule type="cellIs" dxfId="336" priority="6" operator="notBetween">
      <formula>-3</formula>
      <formula>3</formula>
    </cfRule>
  </conditionalFormatting>
  <conditionalFormatting sqref="W67">
    <cfRule type="cellIs" dxfId="335" priority="7" stopIfTrue="1" operator="between">
      <formula>-2</formula>
      <formula>2</formula>
    </cfRule>
    <cfRule type="cellIs" dxfId="334" priority="8" stopIfTrue="1" operator="between">
      <formula>-3</formula>
      <formula>3</formula>
    </cfRule>
    <cfRule type="cellIs" dxfId="333" priority="9" operator="notBetween">
      <formula>-3</formula>
      <formula>3</formula>
    </cfRule>
  </conditionalFormatting>
  <conditionalFormatting sqref="K44:K67">
    <cfRule type="cellIs" dxfId="332" priority="1" stopIfTrue="1" operator="between">
      <formula>-2</formula>
      <formula>2</formula>
    </cfRule>
    <cfRule type="cellIs" dxfId="331" priority="2" stopIfTrue="1" operator="between">
      <formula>-3</formula>
      <formula>3</formula>
    </cfRule>
    <cfRule type="cellIs" dxfId="330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BB7D5-72A0-40D2-A934-4BE32A129B3A}">
  <sheetPr>
    <pageSetUpPr fitToPage="1"/>
  </sheetPr>
  <dimension ref="A1:W67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551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89</v>
      </c>
      <c r="G14" s="91">
        <v>89.594343812879458</v>
      </c>
      <c r="H14" s="54">
        <f>G14*0.025</f>
        <v>2.2398585953219867</v>
      </c>
      <c r="I14" s="51"/>
      <c r="J14" s="55">
        <f>((F14-G14)/G14)*100</f>
        <v>-0.66337202504743331</v>
      </c>
      <c r="K14" s="85">
        <f>(F14-G14)/H14</f>
        <v>-0.26534881001897331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130.80000000000001</v>
      </c>
      <c r="G15" s="91">
        <v>133.20083333333335</v>
      </c>
      <c r="H15" s="54">
        <f>2/2</f>
        <v>1</v>
      </c>
      <c r="I15" s="51"/>
      <c r="J15" s="67">
        <f>F15-G15</f>
        <v>-2.4008333333333383</v>
      </c>
      <c r="K15" s="85">
        <f t="shared" ref="K15:K28" si="0">(F15-G15)/H15</f>
        <v>-2.4008333333333383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6.03</v>
      </c>
      <c r="G16" s="54">
        <v>6.5304536896221848</v>
      </c>
      <c r="H16" s="54">
        <f>G16*((14-0.53*G16)/200)</f>
        <v>0.3441176709839579</v>
      </c>
      <c r="I16" s="51"/>
      <c r="J16" s="55">
        <f t="shared" ref="J16:J28" si="1">((F16-G16)/G16)*100</f>
        <v>-7.6633831799079486</v>
      </c>
      <c r="K16" s="85">
        <f t="shared" si="0"/>
        <v>-1.4543097661657565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26</v>
      </c>
      <c r="B17" s="74" t="s">
        <v>13</v>
      </c>
      <c r="C17" s="52">
        <v>4</v>
      </c>
      <c r="D17" s="52" t="s">
        <v>59</v>
      </c>
      <c r="E17" s="51" t="s">
        <v>55</v>
      </c>
      <c r="F17" s="53">
        <v>7.09</v>
      </c>
      <c r="G17" s="54">
        <v>6.4145149381365556</v>
      </c>
      <c r="H17" s="54">
        <f t="shared" ref="H17:H19" si="2">G17*((14-0.53*G17)/200)</f>
        <v>0.33997914065687979</v>
      </c>
      <c r="I17" s="51"/>
      <c r="J17" s="55">
        <f t="shared" si="1"/>
        <v>10.530571187034692</v>
      </c>
      <c r="K17" s="85">
        <f t="shared" si="0"/>
        <v>1.9868426649891739</v>
      </c>
      <c r="L17" s="37"/>
      <c r="M17" s="49" t="s">
        <v>26</v>
      </c>
      <c r="N17" s="74" t="s">
        <v>13</v>
      </c>
      <c r="O17" s="52">
        <v>4</v>
      </c>
      <c r="P17" s="52" t="s">
        <v>59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24</v>
      </c>
      <c r="B18" s="74" t="s">
        <v>13</v>
      </c>
      <c r="C18" s="52">
        <v>6</v>
      </c>
      <c r="D18" s="52" t="s">
        <v>57</v>
      </c>
      <c r="E18" s="51" t="s">
        <v>55</v>
      </c>
      <c r="F18" s="83">
        <v>13.2</v>
      </c>
      <c r="G18" s="91">
        <v>13.746035458426348</v>
      </c>
      <c r="H18" s="54">
        <f t="shared" si="2"/>
        <v>0.461495731405411</v>
      </c>
      <c r="I18" s="51"/>
      <c r="J18" s="55">
        <f t="shared" si="1"/>
        <v>-3.9723123083581764</v>
      </c>
      <c r="K18" s="85">
        <f t="shared" si="0"/>
        <v>-1.1831863682974619</v>
      </c>
      <c r="L18" s="37"/>
      <c r="M18" s="49" t="s">
        <v>24</v>
      </c>
      <c r="N18" s="74" t="s">
        <v>13</v>
      </c>
      <c r="O18" s="52">
        <v>6</v>
      </c>
      <c r="P18" s="52" t="s">
        <v>57</v>
      </c>
      <c r="Q18" s="51" t="s">
        <v>55</v>
      </c>
      <c r="R18" s="83"/>
      <c r="S18" s="54"/>
      <c r="T18" s="51"/>
      <c r="U18" s="51"/>
      <c r="V18" s="51"/>
      <c r="W18" s="100"/>
    </row>
    <row r="19" spans="1:23" x14ac:dyDescent="0.25">
      <c r="A19" s="49" t="s">
        <v>20</v>
      </c>
      <c r="B19" s="74" t="s">
        <v>13</v>
      </c>
      <c r="C19" s="52">
        <v>7</v>
      </c>
      <c r="D19" s="52" t="s">
        <v>56</v>
      </c>
      <c r="E19" s="51" t="s">
        <v>55</v>
      </c>
      <c r="F19" s="83">
        <v>14</v>
      </c>
      <c r="G19" s="91">
        <v>13.509351995840818</v>
      </c>
      <c r="H19" s="54">
        <f t="shared" si="2"/>
        <v>0.46202277263790725</v>
      </c>
      <c r="I19" s="51"/>
      <c r="J19" s="55">
        <f t="shared" si="1"/>
        <v>3.6319136869795052</v>
      </c>
      <c r="K19" s="85">
        <f t="shared" si="0"/>
        <v>1.0619563216718504</v>
      </c>
      <c r="L19" s="37"/>
      <c r="M19" s="49" t="s">
        <v>20</v>
      </c>
      <c r="N19" s="74" t="s">
        <v>13</v>
      </c>
      <c r="O19" s="52">
        <v>7</v>
      </c>
      <c r="P19" s="52" t="s">
        <v>56</v>
      </c>
      <c r="Q19" s="51" t="s">
        <v>55</v>
      </c>
      <c r="R19" s="83"/>
      <c r="S19" s="54"/>
      <c r="T19" s="51"/>
      <c r="U19" s="51"/>
      <c r="V19" s="51"/>
      <c r="W19" s="100"/>
    </row>
    <row r="20" spans="1:23" x14ac:dyDescent="0.25">
      <c r="A20" s="49" t="s">
        <v>17</v>
      </c>
      <c r="B20" s="74" t="s">
        <v>13</v>
      </c>
      <c r="C20" s="52">
        <v>9</v>
      </c>
      <c r="D20" s="52" t="s">
        <v>52</v>
      </c>
      <c r="E20" s="51" t="s">
        <v>53</v>
      </c>
      <c r="F20" s="53">
        <v>9.5</v>
      </c>
      <c r="G20" s="54">
        <v>9.3938470348456065</v>
      </c>
      <c r="H20" s="54">
        <f>G20*0.05</f>
        <v>0.46969235174228036</v>
      </c>
      <c r="I20" s="51"/>
      <c r="J20" s="55">
        <f t="shared" si="1"/>
        <v>1.1300265456806879</v>
      </c>
      <c r="K20" s="85">
        <f t="shared" si="0"/>
        <v>0.22600530913613759</v>
      </c>
      <c r="L20" s="37"/>
      <c r="M20" s="49" t="s">
        <v>17</v>
      </c>
      <c r="N20" s="74" t="s">
        <v>13</v>
      </c>
      <c r="O20" s="52">
        <v>9</v>
      </c>
      <c r="P20" s="52" t="s">
        <v>52</v>
      </c>
      <c r="Q20" s="51" t="s">
        <v>53</v>
      </c>
      <c r="R20" s="83"/>
      <c r="S20" s="54"/>
      <c r="T20" s="51"/>
      <c r="U20" s="51"/>
      <c r="V20" s="51"/>
      <c r="W20" s="100"/>
    </row>
    <row r="21" spans="1:23" ht="15.75" x14ac:dyDescent="0.25">
      <c r="A21" s="17" t="s">
        <v>51</v>
      </c>
      <c r="B21" s="73" t="s">
        <v>43</v>
      </c>
      <c r="C21" s="20">
        <v>10</v>
      </c>
      <c r="D21" s="20" t="s">
        <v>44</v>
      </c>
      <c r="E21" s="19" t="s">
        <v>45</v>
      </c>
      <c r="F21" s="90">
        <v>6.5</v>
      </c>
      <c r="G21" s="93">
        <v>6.6812632374735248</v>
      </c>
      <c r="H21" s="35">
        <f>G21*0.075/2</f>
        <v>0.25054737140525718</v>
      </c>
      <c r="I21" s="19"/>
      <c r="J21" s="39">
        <f t="shared" si="1"/>
        <v>-2.7130084690701137</v>
      </c>
      <c r="K21" s="85">
        <f t="shared" si="0"/>
        <v>-0.72346892508536365</v>
      </c>
      <c r="L21" s="37"/>
      <c r="M21" s="17" t="s">
        <v>51</v>
      </c>
      <c r="N21" s="18" t="s">
        <v>43</v>
      </c>
      <c r="O21" s="19">
        <v>10</v>
      </c>
      <c r="P21" s="20" t="s">
        <v>44</v>
      </c>
      <c r="Q21" s="19" t="s">
        <v>45</v>
      </c>
      <c r="R21" s="35"/>
      <c r="S21" s="35"/>
      <c r="T21" s="19"/>
      <c r="U21" s="19"/>
      <c r="V21" s="58"/>
      <c r="W21" s="26"/>
    </row>
    <row r="22" spans="1:23" ht="15.75" x14ac:dyDescent="0.25">
      <c r="A22" s="17" t="s">
        <v>50</v>
      </c>
      <c r="B22" s="73" t="s">
        <v>43</v>
      </c>
      <c r="C22" s="20">
        <v>11</v>
      </c>
      <c r="D22" s="20" t="s">
        <v>44</v>
      </c>
      <c r="E22" s="19" t="s">
        <v>45</v>
      </c>
      <c r="F22" s="90">
        <v>13.1</v>
      </c>
      <c r="G22" s="94">
        <v>13.116534571686277</v>
      </c>
      <c r="H22" s="35">
        <f t="shared" ref="H22:H23" si="3">G22*0.075/2</f>
        <v>0.49187004643823534</v>
      </c>
      <c r="I22" s="58"/>
      <c r="J22" s="39">
        <f t="shared" si="1"/>
        <v>-0.12605899520113359</v>
      </c>
      <c r="K22" s="85">
        <f t="shared" si="0"/>
        <v>-3.3615732053635626E-2</v>
      </c>
      <c r="L22" s="37"/>
      <c r="M22" s="17" t="s">
        <v>50</v>
      </c>
      <c r="N22" s="18" t="s">
        <v>43</v>
      </c>
      <c r="O22" s="19">
        <v>11</v>
      </c>
      <c r="P22" s="20" t="s">
        <v>44</v>
      </c>
      <c r="Q22" s="19" t="s">
        <v>45</v>
      </c>
      <c r="R22" s="35"/>
      <c r="S22" s="35"/>
      <c r="T22" s="19"/>
      <c r="U22" s="19"/>
      <c r="V22" s="58"/>
      <c r="W22" s="26"/>
    </row>
    <row r="23" spans="1:23" ht="15.75" x14ac:dyDescent="0.25">
      <c r="A23" s="17" t="s">
        <v>49</v>
      </c>
      <c r="B23" s="73" t="s">
        <v>43</v>
      </c>
      <c r="C23" s="20">
        <v>12</v>
      </c>
      <c r="D23" s="20" t="s">
        <v>44</v>
      </c>
      <c r="E23" s="19" t="s">
        <v>45</v>
      </c>
      <c r="F23" s="90">
        <v>21.2</v>
      </c>
      <c r="G23" s="94">
        <v>20.639578766739735</v>
      </c>
      <c r="H23" s="35">
        <f t="shared" si="3"/>
        <v>0.77398420375274002</v>
      </c>
      <c r="I23" s="58"/>
      <c r="J23" s="39">
        <f t="shared" si="1"/>
        <v>2.715274568313244</v>
      </c>
      <c r="K23" s="85">
        <f t="shared" si="0"/>
        <v>0.7240732182168651</v>
      </c>
      <c r="M23" s="17" t="s">
        <v>49</v>
      </c>
      <c r="N23" s="18" t="s">
        <v>43</v>
      </c>
      <c r="O23" s="19">
        <v>12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71</v>
      </c>
      <c r="B24" s="73" t="s">
        <v>43</v>
      </c>
      <c r="C24" s="20">
        <v>13</v>
      </c>
      <c r="D24" s="20" t="s">
        <v>44</v>
      </c>
      <c r="E24" s="19" t="s">
        <v>45</v>
      </c>
      <c r="F24" s="90" t="s">
        <v>102</v>
      </c>
      <c r="G24" s="94">
        <v>0</v>
      </c>
      <c r="H24" s="35"/>
      <c r="I24" s="58"/>
      <c r="J24" s="39"/>
      <c r="K24" s="85"/>
      <c r="M24" s="17" t="s">
        <v>71</v>
      </c>
      <c r="N24" s="18" t="s">
        <v>43</v>
      </c>
      <c r="O24" s="19">
        <v>13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72</v>
      </c>
      <c r="B25" s="73" t="s">
        <v>43</v>
      </c>
      <c r="C25" s="20">
        <v>14</v>
      </c>
      <c r="D25" s="20" t="s">
        <v>44</v>
      </c>
      <c r="E25" s="19" t="s">
        <v>45</v>
      </c>
      <c r="F25" s="90" t="s">
        <v>102</v>
      </c>
      <c r="G25" s="94">
        <v>0</v>
      </c>
      <c r="H25" s="35"/>
      <c r="I25" s="58"/>
      <c r="J25" s="39"/>
      <c r="K25" s="85"/>
      <c r="M25" s="17" t="s">
        <v>72</v>
      </c>
      <c r="N25" s="18" t="s">
        <v>43</v>
      </c>
      <c r="O25" s="19">
        <v>14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48</v>
      </c>
      <c r="B26" s="73" t="s">
        <v>43</v>
      </c>
      <c r="C26" s="20">
        <v>20</v>
      </c>
      <c r="D26" s="20" t="s">
        <v>44</v>
      </c>
      <c r="E26" s="19" t="s">
        <v>45</v>
      </c>
      <c r="F26" s="90">
        <v>87.3</v>
      </c>
      <c r="G26" s="94">
        <v>87.159865561778091</v>
      </c>
      <c r="H26" s="35">
        <f>G26*0.025</f>
        <v>2.1789966390444522</v>
      </c>
      <c r="I26" s="58"/>
      <c r="J26" s="39">
        <f t="shared" si="1"/>
        <v>0.16077863052987451</v>
      </c>
      <c r="K26" s="85">
        <f t="shared" si="0"/>
        <v>6.431145221194981E-2</v>
      </c>
      <c r="M26" s="17" t="s">
        <v>48</v>
      </c>
      <c r="N26" s="18" t="s">
        <v>43</v>
      </c>
      <c r="O26" s="19">
        <v>20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47</v>
      </c>
      <c r="B27" s="73" t="s">
        <v>43</v>
      </c>
      <c r="C27" s="20">
        <v>21</v>
      </c>
      <c r="D27" s="20" t="s">
        <v>44</v>
      </c>
      <c r="E27" s="19" t="s">
        <v>45</v>
      </c>
      <c r="F27" s="90">
        <v>113.7</v>
      </c>
      <c r="G27" s="94">
        <v>113.52315038853939</v>
      </c>
      <c r="H27" s="35">
        <f t="shared" ref="H27:H28" si="4">G27*0.025</f>
        <v>2.8380787597134849</v>
      </c>
      <c r="I27" s="58"/>
      <c r="J27" s="39">
        <f t="shared" si="1"/>
        <v>0.15578286090135188</v>
      </c>
      <c r="K27" s="85">
        <f t="shared" si="0"/>
        <v>6.2313144360540758E-2</v>
      </c>
      <c r="M27" s="17" t="s">
        <v>47</v>
      </c>
      <c r="N27" s="18" t="s">
        <v>43</v>
      </c>
      <c r="O27" s="19">
        <v>21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46</v>
      </c>
      <c r="B28" s="73" t="s">
        <v>43</v>
      </c>
      <c r="C28" s="20">
        <v>22</v>
      </c>
      <c r="D28" s="20" t="s">
        <v>44</v>
      </c>
      <c r="E28" s="19" t="s">
        <v>45</v>
      </c>
      <c r="F28" s="90">
        <v>205.3</v>
      </c>
      <c r="G28" s="94">
        <v>202.8686255918542</v>
      </c>
      <c r="H28" s="35">
        <f t="shared" si="4"/>
        <v>5.0717156397963556</v>
      </c>
      <c r="I28" s="58"/>
      <c r="J28" s="39">
        <f t="shared" si="1"/>
        <v>1.1984970081265445</v>
      </c>
      <c r="K28" s="85">
        <f t="shared" si="0"/>
        <v>0.47939880325061773</v>
      </c>
      <c r="M28" s="17" t="s">
        <v>46</v>
      </c>
      <c r="N28" s="18" t="s">
        <v>43</v>
      </c>
      <c r="O28" s="19">
        <v>22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ht="15.75" x14ac:dyDescent="0.25">
      <c r="A29" s="17" t="s">
        <v>73</v>
      </c>
      <c r="B29" s="73" t="s">
        <v>43</v>
      </c>
      <c r="C29" s="20">
        <v>23</v>
      </c>
      <c r="D29" s="20" t="s">
        <v>44</v>
      </c>
      <c r="E29" s="19" t="s">
        <v>45</v>
      </c>
      <c r="F29" s="90" t="s">
        <v>102</v>
      </c>
      <c r="G29" s="94">
        <v>0</v>
      </c>
      <c r="H29" s="35"/>
      <c r="I29" s="58"/>
      <c r="J29" s="39"/>
      <c r="K29" s="85"/>
      <c r="M29" s="17" t="s">
        <v>73</v>
      </c>
      <c r="N29" s="18" t="s">
        <v>43</v>
      </c>
      <c r="O29" s="19">
        <v>23</v>
      </c>
      <c r="P29" s="20" t="s">
        <v>44</v>
      </c>
      <c r="Q29" s="19" t="s">
        <v>45</v>
      </c>
      <c r="R29" s="35"/>
      <c r="S29" s="35"/>
      <c r="T29" s="19"/>
      <c r="U29" s="19"/>
      <c r="V29" s="58"/>
      <c r="W29" s="26"/>
    </row>
    <row r="30" spans="1:23" ht="15.75" x14ac:dyDescent="0.25">
      <c r="A30" s="17" t="s">
        <v>74</v>
      </c>
      <c r="B30" s="73" t="s">
        <v>43</v>
      </c>
      <c r="C30" s="20">
        <v>24</v>
      </c>
      <c r="D30" s="20" t="s">
        <v>44</v>
      </c>
      <c r="E30" s="19" t="s">
        <v>45</v>
      </c>
      <c r="F30" s="90" t="s">
        <v>102</v>
      </c>
      <c r="G30" s="94">
        <v>0</v>
      </c>
      <c r="H30" s="35"/>
      <c r="I30" s="58"/>
      <c r="J30" s="39"/>
      <c r="K30" s="85"/>
      <c r="M30" s="17" t="s">
        <v>74</v>
      </c>
      <c r="N30" s="18" t="s">
        <v>43</v>
      </c>
      <c r="O30" s="19">
        <v>24</v>
      </c>
      <c r="P30" s="20" t="s">
        <v>44</v>
      </c>
      <c r="Q30" s="19" t="s">
        <v>45</v>
      </c>
      <c r="R30" s="35"/>
      <c r="S30" s="35"/>
      <c r="T30" s="19"/>
      <c r="U30" s="19"/>
      <c r="V30" s="58"/>
      <c r="W30" s="26"/>
    </row>
    <row r="31" spans="1:23" x14ac:dyDescent="0.25">
      <c r="A31" s="49" t="s">
        <v>42</v>
      </c>
      <c r="B31" s="74" t="s">
        <v>13</v>
      </c>
      <c r="C31" s="52">
        <v>30</v>
      </c>
      <c r="D31" s="52" t="s">
        <v>29</v>
      </c>
      <c r="E31" s="51" t="s">
        <v>30</v>
      </c>
      <c r="F31" s="83">
        <v>90.8</v>
      </c>
      <c r="G31" s="83">
        <v>90</v>
      </c>
      <c r="H31" s="54">
        <f>0.05*G31</f>
        <v>4.5</v>
      </c>
      <c r="I31" s="59">
        <v>4</v>
      </c>
      <c r="J31" s="59"/>
      <c r="K31" s="76">
        <f>(F31-G31)/H31</f>
        <v>0.17777777777777715</v>
      </c>
      <c r="M31" s="49" t="s">
        <v>42</v>
      </c>
      <c r="N31" s="50" t="s">
        <v>13</v>
      </c>
      <c r="O31" s="51">
        <v>30</v>
      </c>
      <c r="P31" s="52" t="s">
        <v>29</v>
      </c>
      <c r="Q31" s="51" t="s">
        <v>30</v>
      </c>
      <c r="R31" s="83">
        <f>ROUND(F31,1)</f>
        <v>90.8</v>
      </c>
      <c r="S31" s="54">
        <v>91.64</v>
      </c>
      <c r="T31" s="54">
        <v>1.39</v>
      </c>
      <c r="U31" s="51">
        <v>1</v>
      </c>
      <c r="V31" s="55">
        <f>((R31-S31)/S31)*100</f>
        <v>-0.91663029244871597</v>
      </c>
      <c r="W31" s="86">
        <v>-0.61</v>
      </c>
    </row>
    <row r="32" spans="1:23" x14ac:dyDescent="0.25">
      <c r="A32" s="49" t="s">
        <v>41</v>
      </c>
      <c r="B32" s="74" t="s">
        <v>13</v>
      </c>
      <c r="C32" s="52">
        <v>31</v>
      </c>
      <c r="D32" s="52" t="s">
        <v>29</v>
      </c>
      <c r="E32" s="51" t="s">
        <v>30</v>
      </c>
      <c r="F32" s="83">
        <v>47</v>
      </c>
      <c r="G32" s="91">
        <v>46.4</v>
      </c>
      <c r="H32" s="54">
        <f t="shared" ref="H32:H33" si="5">0.05*G32</f>
        <v>2.3199999999999998</v>
      </c>
      <c r="I32" s="59">
        <v>4</v>
      </c>
      <c r="J32" s="59"/>
      <c r="K32" s="76">
        <f t="shared" ref="K32:K67" si="6">(F32-G32)/H32</f>
        <v>0.25862068965517304</v>
      </c>
      <c r="M32" s="49" t="s">
        <v>41</v>
      </c>
      <c r="N32" s="50" t="s">
        <v>13</v>
      </c>
      <c r="O32" s="51">
        <v>31</v>
      </c>
      <c r="P32" s="52" t="s">
        <v>29</v>
      </c>
      <c r="Q32" s="51" t="s">
        <v>30</v>
      </c>
      <c r="R32" s="83">
        <f>ROUND(F32,1)</f>
        <v>47</v>
      </c>
      <c r="S32" s="54">
        <v>47.61</v>
      </c>
      <c r="T32" s="54">
        <v>1.1299999999999999</v>
      </c>
      <c r="U32" s="51">
        <v>1</v>
      </c>
      <c r="V32" s="55">
        <f t="shared" ref="V32:V56" si="7">((R32-S32)/S32)*100</f>
        <v>-1.2812434362528868</v>
      </c>
      <c r="W32" s="86">
        <f t="shared" ref="W32:W51" si="8">(R32-S32)/T32</f>
        <v>-0.53982300884955703</v>
      </c>
    </row>
    <row r="33" spans="1:23" x14ac:dyDescent="0.25">
      <c r="A33" s="49" t="s">
        <v>40</v>
      </c>
      <c r="B33" s="74" t="s">
        <v>13</v>
      </c>
      <c r="C33" s="52">
        <v>32</v>
      </c>
      <c r="D33" s="52" t="s">
        <v>29</v>
      </c>
      <c r="E33" s="51" t="s">
        <v>30</v>
      </c>
      <c r="F33" s="83">
        <v>61.3</v>
      </c>
      <c r="G33" s="91">
        <v>60.8</v>
      </c>
      <c r="H33" s="54">
        <f t="shared" si="5"/>
        <v>3.04</v>
      </c>
      <c r="I33" s="59">
        <v>4</v>
      </c>
      <c r="J33" s="59"/>
      <c r="K33" s="76">
        <f t="shared" si="6"/>
        <v>0.16447368421052633</v>
      </c>
      <c r="M33" s="49" t="s">
        <v>40</v>
      </c>
      <c r="N33" s="50" t="s">
        <v>13</v>
      </c>
      <c r="O33" s="51">
        <v>32</v>
      </c>
      <c r="P33" s="52" t="s">
        <v>29</v>
      </c>
      <c r="Q33" s="51" t="s">
        <v>30</v>
      </c>
      <c r="R33" s="83">
        <f>ROUND(F33,1)</f>
        <v>61.3</v>
      </c>
      <c r="S33" s="54">
        <v>62.43</v>
      </c>
      <c r="T33" s="54">
        <v>2.19</v>
      </c>
      <c r="U33" s="51">
        <v>1</v>
      </c>
      <c r="V33" s="55">
        <f t="shared" si="7"/>
        <v>-1.8100272304981619</v>
      </c>
      <c r="W33" s="86">
        <f t="shared" si="8"/>
        <v>-0.51598173515981849</v>
      </c>
    </row>
    <row r="34" spans="1:23" x14ac:dyDescent="0.25">
      <c r="A34" s="49" t="s">
        <v>39</v>
      </c>
      <c r="B34" s="74" t="s">
        <v>13</v>
      </c>
      <c r="C34" s="52">
        <v>33</v>
      </c>
      <c r="D34" s="52" t="s">
        <v>29</v>
      </c>
      <c r="E34" s="51" t="s">
        <v>30</v>
      </c>
      <c r="F34" s="83">
        <v>13.9</v>
      </c>
      <c r="G34" s="91">
        <v>22.4</v>
      </c>
      <c r="H34" s="54"/>
      <c r="I34" s="59"/>
      <c r="J34" s="59"/>
      <c r="K34" s="100"/>
      <c r="M34" s="49" t="s">
        <v>39</v>
      </c>
      <c r="N34" s="50" t="s">
        <v>13</v>
      </c>
      <c r="O34" s="51">
        <v>33</v>
      </c>
      <c r="P34" s="52" t="s">
        <v>29</v>
      </c>
      <c r="Q34" s="51" t="s">
        <v>30</v>
      </c>
      <c r="R34" s="83">
        <f t="shared" ref="R34:R42" si="9">F34</f>
        <v>13.9</v>
      </c>
      <c r="S34" s="54"/>
      <c r="T34" s="54"/>
      <c r="U34" s="51"/>
      <c r="V34" s="55"/>
      <c r="W34" s="100"/>
    </row>
    <row r="35" spans="1:23" x14ac:dyDescent="0.25">
      <c r="A35" s="49" t="s">
        <v>38</v>
      </c>
      <c r="B35" s="74" t="s">
        <v>13</v>
      </c>
      <c r="C35" s="52">
        <v>34</v>
      </c>
      <c r="D35" s="52" t="s">
        <v>29</v>
      </c>
      <c r="E35" s="51" t="s">
        <v>30</v>
      </c>
      <c r="F35" s="83">
        <v>14.9</v>
      </c>
      <c r="G35" s="91">
        <v>19.2</v>
      </c>
      <c r="H35" s="54"/>
      <c r="I35" s="59"/>
      <c r="J35" s="59"/>
      <c r="K35" s="100"/>
      <c r="M35" s="49" t="s">
        <v>38</v>
      </c>
      <c r="N35" s="50" t="s">
        <v>13</v>
      </c>
      <c r="O35" s="51">
        <v>34</v>
      </c>
      <c r="P35" s="52" t="s">
        <v>29</v>
      </c>
      <c r="Q35" s="51" t="s">
        <v>30</v>
      </c>
      <c r="R35" s="83">
        <f t="shared" si="9"/>
        <v>14.9</v>
      </c>
      <c r="S35" s="54"/>
      <c r="T35" s="54"/>
      <c r="U35" s="51"/>
      <c r="V35" s="55"/>
      <c r="W35" s="100"/>
    </row>
    <row r="36" spans="1:23" x14ac:dyDescent="0.25">
      <c r="A36" s="49" t="s">
        <v>37</v>
      </c>
      <c r="B36" s="74" t="s">
        <v>13</v>
      </c>
      <c r="C36" s="52">
        <v>35</v>
      </c>
      <c r="D36" s="52" t="s">
        <v>29</v>
      </c>
      <c r="E36" s="51" t="s">
        <v>30</v>
      </c>
      <c r="F36" s="83">
        <v>18.2</v>
      </c>
      <c r="G36" s="91">
        <v>26.7</v>
      </c>
      <c r="H36" s="54"/>
      <c r="I36" s="59"/>
      <c r="J36" s="59"/>
      <c r="K36" s="100"/>
      <c r="M36" s="49" t="s">
        <v>37</v>
      </c>
      <c r="N36" s="50" t="s">
        <v>13</v>
      </c>
      <c r="O36" s="51">
        <v>35</v>
      </c>
      <c r="P36" s="52" t="s">
        <v>29</v>
      </c>
      <c r="Q36" s="51" t="s">
        <v>30</v>
      </c>
      <c r="R36" s="83">
        <f t="shared" si="9"/>
        <v>18.2</v>
      </c>
      <c r="S36" s="54"/>
      <c r="T36" s="54"/>
      <c r="U36" s="51"/>
      <c r="V36" s="55"/>
      <c r="W36" s="100"/>
    </row>
    <row r="37" spans="1:23" x14ac:dyDescent="0.25">
      <c r="A37" s="49" t="s">
        <v>36</v>
      </c>
      <c r="B37" s="74" t="s">
        <v>13</v>
      </c>
      <c r="C37" s="52">
        <v>36</v>
      </c>
      <c r="D37" s="52" t="s">
        <v>29</v>
      </c>
      <c r="E37" s="51" t="s">
        <v>30</v>
      </c>
      <c r="F37" s="83">
        <v>62.4</v>
      </c>
      <c r="G37" s="91">
        <v>97.8</v>
      </c>
      <c r="H37" s="54"/>
      <c r="I37" s="59"/>
      <c r="J37" s="59"/>
      <c r="K37" s="100"/>
      <c r="M37" s="49" t="s">
        <v>36</v>
      </c>
      <c r="N37" s="50" t="s">
        <v>13</v>
      </c>
      <c r="O37" s="51">
        <v>36</v>
      </c>
      <c r="P37" s="52" t="s">
        <v>29</v>
      </c>
      <c r="Q37" s="51" t="s">
        <v>30</v>
      </c>
      <c r="R37" s="83">
        <f t="shared" si="9"/>
        <v>62.4</v>
      </c>
      <c r="S37" s="54"/>
      <c r="T37" s="54"/>
      <c r="U37" s="51"/>
      <c r="V37" s="55"/>
      <c r="W37" s="100"/>
    </row>
    <row r="38" spans="1:23" x14ac:dyDescent="0.25">
      <c r="A38" s="49" t="s">
        <v>35</v>
      </c>
      <c r="B38" s="74" t="s">
        <v>13</v>
      </c>
      <c r="C38" s="52">
        <v>37</v>
      </c>
      <c r="D38" s="52" t="s">
        <v>29</v>
      </c>
      <c r="E38" s="51" t="s">
        <v>30</v>
      </c>
      <c r="F38" s="83">
        <v>80</v>
      </c>
      <c r="G38" s="91">
        <v>124</v>
      </c>
      <c r="H38" s="54"/>
      <c r="I38" s="59"/>
      <c r="J38" s="59"/>
      <c r="K38" s="100"/>
      <c r="M38" s="49" t="s">
        <v>35</v>
      </c>
      <c r="N38" s="50" t="s">
        <v>13</v>
      </c>
      <c r="O38" s="51">
        <v>37</v>
      </c>
      <c r="P38" s="52" t="s">
        <v>29</v>
      </c>
      <c r="Q38" s="51" t="s">
        <v>30</v>
      </c>
      <c r="R38" s="83">
        <f t="shared" si="9"/>
        <v>80</v>
      </c>
      <c r="S38" s="54"/>
      <c r="T38" s="54"/>
      <c r="U38" s="51"/>
      <c r="V38" s="55"/>
      <c r="W38" s="100"/>
    </row>
    <row r="39" spans="1:23" x14ac:dyDescent="0.25">
      <c r="A39" s="49" t="s">
        <v>34</v>
      </c>
      <c r="B39" s="74" t="s">
        <v>13</v>
      </c>
      <c r="C39" s="52">
        <v>38</v>
      </c>
      <c r="D39" s="52" t="s">
        <v>29</v>
      </c>
      <c r="E39" s="51" t="s">
        <v>30</v>
      </c>
      <c r="F39" s="83">
        <v>98.8</v>
      </c>
      <c r="G39" s="91">
        <v>149</v>
      </c>
      <c r="H39" s="54"/>
      <c r="I39" s="59"/>
      <c r="J39" s="59"/>
      <c r="K39" s="100"/>
      <c r="M39" s="49" t="s">
        <v>34</v>
      </c>
      <c r="N39" s="50" t="s">
        <v>13</v>
      </c>
      <c r="O39" s="51">
        <v>38</v>
      </c>
      <c r="P39" s="52" t="s">
        <v>29</v>
      </c>
      <c r="Q39" s="51" t="s">
        <v>30</v>
      </c>
      <c r="R39" s="83">
        <f t="shared" si="9"/>
        <v>98.8</v>
      </c>
      <c r="S39" s="54"/>
      <c r="T39" s="54"/>
      <c r="U39" s="51"/>
      <c r="V39" s="55"/>
      <c r="W39" s="100"/>
    </row>
    <row r="40" spans="1:23" x14ac:dyDescent="0.25">
      <c r="A40" s="49" t="s">
        <v>33</v>
      </c>
      <c r="B40" s="74" t="s">
        <v>13</v>
      </c>
      <c r="C40" s="52">
        <v>39</v>
      </c>
      <c r="D40" s="52" t="s">
        <v>29</v>
      </c>
      <c r="E40" s="51" t="s">
        <v>30</v>
      </c>
      <c r="F40" s="83">
        <v>70.099999999999994</v>
      </c>
      <c r="G40" s="91">
        <v>77.099999999999994</v>
      </c>
      <c r="H40" s="54"/>
      <c r="I40" s="59"/>
      <c r="J40" s="59"/>
      <c r="K40" s="100"/>
      <c r="M40" s="49" t="s">
        <v>33</v>
      </c>
      <c r="N40" s="50" t="s">
        <v>13</v>
      </c>
      <c r="O40" s="51">
        <v>39</v>
      </c>
      <c r="P40" s="52" t="s">
        <v>29</v>
      </c>
      <c r="Q40" s="51" t="s">
        <v>30</v>
      </c>
      <c r="R40" s="83">
        <f t="shared" si="9"/>
        <v>70.099999999999994</v>
      </c>
      <c r="S40" s="54"/>
      <c r="T40" s="54"/>
      <c r="U40" s="51"/>
      <c r="V40" s="55"/>
      <c r="W40" s="100"/>
    </row>
    <row r="41" spans="1:23" x14ac:dyDescent="0.25">
      <c r="A41" s="49" t="s">
        <v>32</v>
      </c>
      <c r="B41" s="74" t="s">
        <v>13</v>
      </c>
      <c r="C41" s="52">
        <v>40</v>
      </c>
      <c r="D41" s="52" t="s">
        <v>29</v>
      </c>
      <c r="E41" s="51" t="s">
        <v>30</v>
      </c>
      <c r="F41" s="83">
        <v>60.8</v>
      </c>
      <c r="G41" s="91">
        <v>68.7</v>
      </c>
      <c r="H41" s="54"/>
      <c r="I41" s="59"/>
      <c r="J41" s="59"/>
      <c r="K41" s="100"/>
      <c r="M41" s="49" t="s">
        <v>32</v>
      </c>
      <c r="N41" s="50" t="s">
        <v>13</v>
      </c>
      <c r="O41" s="51">
        <v>40</v>
      </c>
      <c r="P41" s="52" t="s">
        <v>29</v>
      </c>
      <c r="Q41" s="51" t="s">
        <v>30</v>
      </c>
      <c r="R41" s="83">
        <f t="shared" si="9"/>
        <v>60.8</v>
      </c>
      <c r="S41" s="54"/>
      <c r="T41" s="54"/>
      <c r="U41" s="51"/>
      <c r="V41" s="55"/>
      <c r="W41" s="100"/>
    </row>
    <row r="42" spans="1:23" x14ac:dyDescent="0.25">
      <c r="A42" s="49" t="s">
        <v>31</v>
      </c>
      <c r="B42" s="74" t="s">
        <v>13</v>
      </c>
      <c r="C42" s="52">
        <v>41</v>
      </c>
      <c r="D42" s="52" t="s">
        <v>29</v>
      </c>
      <c r="E42" s="51" t="s">
        <v>30</v>
      </c>
      <c r="F42" s="83">
        <v>48.4</v>
      </c>
      <c r="G42" s="91">
        <v>55</v>
      </c>
      <c r="H42" s="54"/>
      <c r="I42" s="59"/>
      <c r="J42" s="59"/>
      <c r="K42" s="100"/>
      <c r="M42" s="49" t="s">
        <v>31</v>
      </c>
      <c r="N42" s="50" t="s">
        <v>13</v>
      </c>
      <c r="O42" s="51">
        <v>41</v>
      </c>
      <c r="P42" s="52" t="s">
        <v>29</v>
      </c>
      <c r="Q42" s="51" t="s">
        <v>30</v>
      </c>
      <c r="R42" s="83">
        <f t="shared" si="9"/>
        <v>48.4</v>
      </c>
      <c r="S42" s="91"/>
      <c r="T42" s="54"/>
      <c r="U42" s="51"/>
      <c r="V42" s="55"/>
      <c r="W42" s="100"/>
    </row>
    <row r="43" spans="1:23" x14ac:dyDescent="0.25">
      <c r="A43" s="49" t="s">
        <v>28</v>
      </c>
      <c r="B43" s="74" t="s">
        <v>13</v>
      </c>
      <c r="C43" s="52">
        <v>42</v>
      </c>
      <c r="D43" s="52" t="s">
        <v>29</v>
      </c>
      <c r="E43" s="51" t="s">
        <v>30</v>
      </c>
      <c r="F43" s="83">
        <v>90.1</v>
      </c>
      <c r="G43" s="91">
        <v>90</v>
      </c>
      <c r="H43" s="54">
        <f>0.05*G43</f>
        <v>4.5</v>
      </c>
      <c r="I43" s="59">
        <v>4</v>
      </c>
      <c r="J43" s="59"/>
      <c r="K43" s="76">
        <f t="shared" si="6"/>
        <v>2.222222222222096E-2</v>
      </c>
      <c r="M43" s="49" t="s">
        <v>28</v>
      </c>
      <c r="N43" s="50" t="s">
        <v>13</v>
      </c>
      <c r="O43" s="51">
        <v>42</v>
      </c>
      <c r="P43" s="52" t="s">
        <v>29</v>
      </c>
      <c r="Q43" s="51" t="s">
        <v>30</v>
      </c>
      <c r="R43" s="83">
        <f>ROUND(F43,1)</f>
        <v>90.1</v>
      </c>
      <c r="S43" s="91">
        <v>91.42</v>
      </c>
      <c r="T43" s="54">
        <v>1.92</v>
      </c>
      <c r="U43" s="51">
        <v>1</v>
      </c>
      <c r="V43" s="55">
        <f t="shared" si="7"/>
        <v>-1.4438853642529068</v>
      </c>
      <c r="W43" s="86">
        <f t="shared" si="8"/>
        <v>-0.68750000000000389</v>
      </c>
    </row>
    <row r="44" spans="1:23" x14ac:dyDescent="0.25">
      <c r="A44" s="17" t="s">
        <v>12</v>
      </c>
      <c r="B44" s="73" t="s">
        <v>13</v>
      </c>
      <c r="C44" s="20">
        <v>43</v>
      </c>
      <c r="D44" s="20" t="s">
        <v>27</v>
      </c>
      <c r="E44" s="19" t="s">
        <v>23</v>
      </c>
      <c r="F44" s="87">
        <v>262.7</v>
      </c>
      <c r="G44" s="58">
        <v>272</v>
      </c>
      <c r="H44" s="35">
        <v>13.6</v>
      </c>
      <c r="I44" s="58">
        <v>4</v>
      </c>
      <c r="J44" s="58">
        <f>((F44-G44)/G44)*100</f>
        <v>-3.4191176470588278</v>
      </c>
      <c r="K44" s="76">
        <f t="shared" si="6"/>
        <v>-0.68382352941176561</v>
      </c>
      <c r="M44" s="17" t="s">
        <v>12</v>
      </c>
      <c r="N44" s="73" t="s">
        <v>13</v>
      </c>
      <c r="O44" s="20">
        <v>43</v>
      </c>
      <c r="P44" s="20" t="s">
        <v>27</v>
      </c>
      <c r="Q44" s="19" t="s">
        <v>23</v>
      </c>
      <c r="R44" s="58">
        <f>F44</f>
        <v>262.7</v>
      </c>
      <c r="S44" s="58">
        <v>268.89999999999998</v>
      </c>
      <c r="T44" s="35">
        <v>7.7</v>
      </c>
      <c r="U44" s="19">
        <v>1</v>
      </c>
      <c r="V44" s="58">
        <f t="shared" si="7"/>
        <v>-2.3056898475269576</v>
      </c>
      <c r="W44" s="86">
        <v>-0.81</v>
      </c>
    </row>
    <row r="45" spans="1:23" x14ac:dyDescent="0.25">
      <c r="A45" s="17" t="s">
        <v>24</v>
      </c>
      <c r="B45" s="73" t="s">
        <v>13</v>
      </c>
      <c r="C45" s="20">
        <v>44</v>
      </c>
      <c r="D45" s="20" t="s">
        <v>27</v>
      </c>
      <c r="E45" s="19" t="s">
        <v>23</v>
      </c>
      <c r="F45" s="87">
        <v>41.4</v>
      </c>
      <c r="G45" s="80">
        <v>43.2</v>
      </c>
      <c r="H45" s="35">
        <v>2.16</v>
      </c>
      <c r="I45" s="58">
        <v>4</v>
      </c>
      <c r="J45" s="58">
        <f t="shared" ref="J45:J67" si="10">((F45-G45)/G45)*100</f>
        <v>-4.1666666666666758</v>
      </c>
      <c r="K45" s="76">
        <f t="shared" si="6"/>
        <v>-0.83333333333333526</v>
      </c>
      <c r="M45" s="17" t="s">
        <v>24</v>
      </c>
      <c r="N45" s="73" t="s">
        <v>13</v>
      </c>
      <c r="O45" s="20">
        <v>44</v>
      </c>
      <c r="P45" s="20" t="s">
        <v>27</v>
      </c>
      <c r="Q45" s="19" t="s">
        <v>23</v>
      </c>
      <c r="R45" s="80">
        <f t="shared" ref="R45:R67" si="11">F45</f>
        <v>41.4</v>
      </c>
      <c r="S45" s="80">
        <v>42.97</v>
      </c>
      <c r="T45" s="35">
        <v>1.86</v>
      </c>
      <c r="U45" s="19">
        <v>1</v>
      </c>
      <c r="V45" s="58">
        <f t="shared" si="7"/>
        <v>-3.6537118920176872</v>
      </c>
      <c r="W45" s="86">
        <v>-0.85</v>
      </c>
    </row>
    <row r="46" spans="1:23" x14ac:dyDescent="0.25">
      <c r="A46" s="17" t="s">
        <v>20</v>
      </c>
      <c r="B46" s="73" t="s">
        <v>13</v>
      </c>
      <c r="C46" s="20">
        <v>45</v>
      </c>
      <c r="D46" s="20" t="s">
        <v>27</v>
      </c>
      <c r="E46" s="19" t="s">
        <v>23</v>
      </c>
      <c r="F46" s="81">
        <v>115.8</v>
      </c>
      <c r="G46" s="58">
        <v>119</v>
      </c>
      <c r="H46" s="35">
        <v>6</v>
      </c>
      <c r="I46" s="58">
        <v>4</v>
      </c>
      <c r="J46" s="58">
        <f t="shared" si="10"/>
        <v>-2.6890756302521033</v>
      </c>
      <c r="K46" s="76">
        <f t="shared" si="6"/>
        <v>-0.53333333333333377</v>
      </c>
      <c r="M46" s="17" t="s">
        <v>20</v>
      </c>
      <c r="N46" s="73" t="s">
        <v>13</v>
      </c>
      <c r="O46" s="20">
        <v>45</v>
      </c>
      <c r="P46" s="20" t="s">
        <v>27</v>
      </c>
      <c r="Q46" s="19" t="s">
        <v>23</v>
      </c>
      <c r="R46" s="58">
        <f t="shared" si="11"/>
        <v>115.8</v>
      </c>
      <c r="S46" s="58">
        <v>116.8</v>
      </c>
      <c r="T46" s="35">
        <v>2.6</v>
      </c>
      <c r="U46" s="19">
        <v>1</v>
      </c>
      <c r="V46" s="58">
        <f t="shared" si="7"/>
        <v>-0.85616438356164382</v>
      </c>
      <c r="W46" s="86">
        <v>-0.37</v>
      </c>
    </row>
    <row r="47" spans="1:23" x14ac:dyDescent="0.25">
      <c r="A47" s="17" t="s">
        <v>19</v>
      </c>
      <c r="B47" s="73" t="s">
        <v>13</v>
      </c>
      <c r="C47" s="20">
        <v>46</v>
      </c>
      <c r="D47" s="20" t="s">
        <v>27</v>
      </c>
      <c r="E47" s="19" t="s">
        <v>23</v>
      </c>
      <c r="F47" s="87">
        <v>90.6</v>
      </c>
      <c r="G47" s="80">
        <v>92.9</v>
      </c>
      <c r="H47" s="35">
        <v>4.6500000000000004</v>
      </c>
      <c r="I47" s="58">
        <v>4</v>
      </c>
      <c r="J47" s="58">
        <f t="shared" si="10"/>
        <v>-2.4757804090419926</v>
      </c>
      <c r="K47" s="76">
        <f t="shared" si="6"/>
        <v>-0.49462365591398089</v>
      </c>
      <c r="M47" s="17" t="s">
        <v>19</v>
      </c>
      <c r="N47" s="73" t="s">
        <v>13</v>
      </c>
      <c r="O47" s="20">
        <v>46</v>
      </c>
      <c r="P47" s="20" t="s">
        <v>27</v>
      </c>
      <c r="Q47" s="19" t="s">
        <v>23</v>
      </c>
      <c r="R47" s="80">
        <f t="shared" si="11"/>
        <v>90.6</v>
      </c>
      <c r="S47" s="80">
        <v>91.44</v>
      </c>
      <c r="T47" s="35">
        <v>2.08</v>
      </c>
      <c r="U47" s="19">
        <v>1</v>
      </c>
      <c r="V47" s="58">
        <f t="shared" si="7"/>
        <v>-0.91863517060367839</v>
      </c>
      <c r="W47" s="86">
        <v>-0.41</v>
      </c>
    </row>
    <row r="48" spans="1:23" x14ac:dyDescent="0.25">
      <c r="A48" s="17" t="s">
        <v>26</v>
      </c>
      <c r="B48" s="73" t="s">
        <v>13</v>
      </c>
      <c r="C48" s="20">
        <v>47</v>
      </c>
      <c r="D48" s="20" t="s">
        <v>25</v>
      </c>
      <c r="E48" s="19" t="s">
        <v>23</v>
      </c>
      <c r="F48" s="87">
        <v>56.3</v>
      </c>
      <c r="G48" s="80">
        <v>61.4</v>
      </c>
      <c r="H48" s="35">
        <v>4.6100000000000003</v>
      </c>
      <c r="I48" s="58">
        <v>4</v>
      </c>
      <c r="J48" s="58">
        <f t="shared" si="10"/>
        <v>-8.306188925081436</v>
      </c>
      <c r="K48" s="76">
        <f t="shared" si="6"/>
        <v>-1.1062906724511934</v>
      </c>
      <c r="M48" s="17" t="s">
        <v>26</v>
      </c>
      <c r="N48" s="73" t="s">
        <v>13</v>
      </c>
      <c r="O48" s="20">
        <v>47</v>
      </c>
      <c r="P48" s="20" t="s">
        <v>25</v>
      </c>
      <c r="Q48" s="19" t="s">
        <v>23</v>
      </c>
      <c r="R48" s="80">
        <f t="shared" si="11"/>
        <v>56.3</v>
      </c>
      <c r="S48" s="80">
        <v>58.64</v>
      </c>
      <c r="T48" s="35">
        <v>2.99</v>
      </c>
      <c r="U48" s="19">
        <v>1</v>
      </c>
      <c r="V48" s="58">
        <f t="shared" si="7"/>
        <v>-3.9904502046384778</v>
      </c>
      <c r="W48" s="86">
        <f t="shared" si="8"/>
        <v>-0.78260869565217495</v>
      </c>
    </row>
    <row r="49" spans="1:23" x14ac:dyDescent="0.25">
      <c r="A49" s="17" t="s">
        <v>21</v>
      </c>
      <c r="B49" s="73" t="s">
        <v>13</v>
      </c>
      <c r="C49" s="20">
        <v>48</v>
      </c>
      <c r="D49" s="20" t="s">
        <v>25</v>
      </c>
      <c r="E49" s="19" t="s">
        <v>23</v>
      </c>
      <c r="F49" s="87">
        <v>114.3</v>
      </c>
      <c r="G49" s="58">
        <v>118</v>
      </c>
      <c r="H49" s="35">
        <v>8.85</v>
      </c>
      <c r="I49" s="58">
        <v>4</v>
      </c>
      <c r="J49" s="58">
        <f t="shared" si="10"/>
        <v>-3.1355932203389858</v>
      </c>
      <c r="K49" s="76">
        <f t="shared" si="6"/>
        <v>-0.41807909604519805</v>
      </c>
      <c r="M49" s="17" t="s">
        <v>21</v>
      </c>
      <c r="N49" s="73" t="s">
        <v>13</v>
      </c>
      <c r="O49" s="20">
        <v>48</v>
      </c>
      <c r="P49" s="20" t="s">
        <v>25</v>
      </c>
      <c r="Q49" s="19" t="s">
        <v>23</v>
      </c>
      <c r="R49" s="58">
        <f t="shared" si="11"/>
        <v>114.3</v>
      </c>
      <c r="S49" s="80">
        <v>112.1</v>
      </c>
      <c r="T49" s="35">
        <v>4.3</v>
      </c>
      <c r="U49" s="19">
        <v>1</v>
      </c>
      <c r="V49" s="58">
        <f t="shared" si="7"/>
        <v>1.9625334522747573</v>
      </c>
      <c r="W49" s="86">
        <f t="shared" si="8"/>
        <v>0.51162790697674487</v>
      </c>
    </row>
    <row r="50" spans="1:23" x14ac:dyDescent="0.25">
      <c r="A50" s="17" t="s">
        <v>20</v>
      </c>
      <c r="B50" s="73" t="s">
        <v>13</v>
      </c>
      <c r="C50" s="20">
        <v>49</v>
      </c>
      <c r="D50" s="20" t="s">
        <v>25</v>
      </c>
      <c r="E50" s="19" t="s">
        <v>23</v>
      </c>
      <c r="F50" s="87">
        <v>175.9</v>
      </c>
      <c r="G50" s="58">
        <v>181</v>
      </c>
      <c r="H50" s="35">
        <v>13.6</v>
      </c>
      <c r="I50" s="58">
        <v>4</v>
      </c>
      <c r="J50" s="58">
        <f t="shared" si="10"/>
        <v>-2.8176795580110463</v>
      </c>
      <c r="K50" s="76">
        <f t="shared" si="6"/>
        <v>-0.37499999999999961</v>
      </c>
      <c r="M50" s="17" t="s">
        <v>20</v>
      </c>
      <c r="N50" s="73" t="s">
        <v>13</v>
      </c>
      <c r="O50" s="20">
        <v>49</v>
      </c>
      <c r="P50" s="20" t="s">
        <v>25</v>
      </c>
      <c r="Q50" s="19" t="s">
        <v>23</v>
      </c>
      <c r="R50" s="58">
        <f t="shared" si="11"/>
        <v>175.9</v>
      </c>
      <c r="S50" s="80">
        <v>180.1</v>
      </c>
      <c r="T50" s="35">
        <v>5.3</v>
      </c>
      <c r="U50" s="19">
        <v>1</v>
      </c>
      <c r="V50" s="58">
        <f t="shared" si="7"/>
        <v>-2.3320377568017707</v>
      </c>
      <c r="W50" s="86">
        <f t="shared" si="8"/>
        <v>-0.79245283018867718</v>
      </c>
    </row>
    <row r="51" spans="1:23" x14ac:dyDescent="0.25">
      <c r="A51" s="17" t="s">
        <v>19</v>
      </c>
      <c r="B51" s="73" t="s">
        <v>13</v>
      </c>
      <c r="C51" s="20">
        <v>50</v>
      </c>
      <c r="D51" s="20" t="s">
        <v>25</v>
      </c>
      <c r="E51" s="19" t="s">
        <v>23</v>
      </c>
      <c r="F51" s="87">
        <v>333</v>
      </c>
      <c r="G51" s="58">
        <v>336</v>
      </c>
      <c r="H51" s="35">
        <v>25.2</v>
      </c>
      <c r="I51" s="19">
        <v>4</v>
      </c>
      <c r="J51" s="58">
        <f t="shared" si="10"/>
        <v>-0.89285714285714279</v>
      </c>
      <c r="K51" s="76">
        <f t="shared" si="6"/>
        <v>-0.11904761904761905</v>
      </c>
      <c r="M51" s="17" t="s">
        <v>19</v>
      </c>
      <c r="N51" s="73" t="s">
        <v>13</v>
      </c>
      <c r="O51" s="20">
        <v>50</v>
      </c>
      <c r="P51" s="20" t="s">
        <v>25</v>
      </c>
      <c r="Q51" s="19" t="s">
        <v>23</v>
      </c>
      <c r="R51" s="58">
        <f t="shared" si="11"/>
        <v>333</v>
      </c>
      <c r="S51" s="80">
        <v>336</v>
      </c>
      <c r="T51" s="35">
        <v>8.6</v>
      </c>
      <c r="U51" s="19">
        <v>1</v>
      </c>
      <c r="V51" s="58">
        <f t="shared" si="7"/>
        <v>-0.89285714285714279</v>
      </c>
      <c r="W51" s="86">
        <f t="shared" si="8"/>
        <v>-0.34883720930232559</v>
      </c>
    </row>
    <row r="52" spans="1:23" x14ac:dyDescent="0.25">
      <c r="A52" s="17" t="s">
        <v>17</v>
      </c>
      <c r="B52" s="73" t="s">
        <v>13</v>
      </c>
      <c r="C52" s="20">
        <v>51</v>
      </c>
      <c r="D52" s="20" t="s">
        <v>25</v>
      </c>
      <c r="E52" s="19" t="s">
        <v>23</v>
      </c>
      <c r="F52" s="87">
        <v>57.7</v>
      </c>
      <c r="G52" s="80">
        <v>54.9</v>
      </c>
      <c r="H52" s="35">
        <v>4.12</v>
      </c>
      <c r="I52" s="19">
        <v>4</v>
      </c>
      <c r="J52" s="58">
        <f t="shared" si="10"/>
        <v>5.1001821493624853</v>
      </c>
      <c r="K52" s="76">
        <f t="shared" si="6"/>
        <v>0.67961165048543792</v>
      </c>
      <c r="M52" s="17" t="s">
        <v>17</v>
      </c>
      <c r="N52" s="73" t="s">
        <v>13</v>
      </c>
      <c r="O52" s="20">
        <v>51</v>
      </c>
      <c r="P52" s="20" t="s">
        <v>25</v>
      </c>
      <c r="Q52" s="19" t="s">
        <v>23</v>
      </c>
      <c r="R52" s="80">
        <f t="shared" si="11"/>
        <v>57.7</v>
      </c>
      <c r="S52" s="80">
        <v>52.02</v>
      </c>
      <c r="T52" s="35">
        <v>4.0199999999999996</v>
      </c>
      <c r="U52" s="19">
        <v>1</v>
      </c>
      <c r="V52" s="58">
        <f t="shared" si="7"/>
        <v>10.918877354863513</v>
      </c>
      <c r="W52" s="86">
        <v>-0.63</v>
      </c>
    </row>
    <row r="53" spans="1:23" x14ac:dyDescent="0.25">
      <c r="A53" s="17" t="s">
        <v>22</v>
      </c>
      <c r="B53" s="73" t="s">
        <v>13</v>
      </c>
      <c r="C53" s="20">
        <v>52</v>
      </c>
      <c r="D53" s="20" t="s">
        <v>76</v>
      </c>
      <c r="E53" s="19" t="s">
        <v>23</v>
      </c>
      <c r="F53" s="87">
        <v>47.9</v>
      </c>
      <c r="G53" s="80">
        <v>56.5</v>
      </c>
      <c r="H53" s="35">
        <v>2.83</v>
      </c>
      <c r="I53" s="19">
        <v>4</v>
      </c>
      <c r="J53" s="58">
        <f t="shared" si="10"/>
        <v>-15.2212389380531</v>
      </c>
      <c r="K53" s="76">
        <f t="shared" si="6"/>
        <v>-3.0388692579505303</v>
      </c>
      <c r="M53" s="17" t="s">
        <v>22</v>
      </c>
      <c r="N53" s="73" t="s">
        <v>13</v>
      </c>
      <c r="O53" s="20">
        <v>52</v>
      </c>
      <c r="P53" s="20" t="s">
        <v>76</v>
      </c>
      <c r="Q53" s="19" t="s">
        <v>23</v>
      </c>
      <c r="R53" s="80">
        <f t="shared" si="11"/>
        <v>47.9</v>
      </c>
      <c r="S53" s="80">
        <v>52.44</v>
      </c>
      <c r="T53" s="35">
        <v>7.16</v>
      </c>
      <c r="U53" s="19">
        <v>1</v>
      </c>
      <c r="V53" s="58">
        <f t="shared" si="7"/>
        <v>-8.6575133485888625</v>
      </c>
      <c r="W53" s="86">
        <v>-0.84</v>
      </c>
    </row>
    <row r="54" spans="1:23" x14ac:dyDescent="0.25">
      <c r="A54" s="17" t="s">
        <v>16</v>
      </c>
      <c r="B54" s="73" t="s">
        <v>13</v>
      </c>
      <c r="C54" s="20">
        <v>53</v>
      </c>
      <c r="D54" s="20" t="s">
        <v>76</v>
      </c>
      <c r="E54" s="19" t="s">
        <v>23</v>
      </c>
      <c r="F54" s="81">
        <v>177.6</v>
      </c>
      <c r="G54" s="58">
        <v>194</v>
      </c>
      <c r="H54" s="35">
        <v>9.6999999999999993</v>
      </c>
      <c r="I54" s="19">
        <v>4</v>
      </c>
      <c r="J54" s="58">
        <f t="shared" si="10"/>
        <v>-8.4536082474226841</v>
      </c>
      <c r="K54" s="76">
        <f t="shared" si="6"/>
        <v>-1.6907216494845367</v>
      </c>
      <c r="M54" s="17" t="s">
        <v>16</v>
      </c>
      <c r="N54" s="73" t="s">
        <v>13</v>
      </c>
      <c r="O54" s="20">
        <v>53</v>
      </c>
      <c r="P54" s="20" t="s">
        <v>76</v>
      </c>
      <c r="Q54" s="19" t="s">
        <v>23</v>
      </c>
      <c r="R54" s="58">
        <f t="shared" si="11"/>
        <v>177.6</v>
      </c>
      <c r="S54" s="58">
        <v>187</v>
      </c>
      <c r="T54" s="35">
        <v>11.2</v>
      </c>
      <c r="U54" s="19">
        <v>1</v>
      </c>
      <c r="V54" s="58">
        <f t="shared" si="7"/>
        <v>-5.0267379679144417</v>
      </c>
      <c r="W54" s="86">
        <v>-0.66</v>
      </c>
    </row>
    <row r="55" spans="1:23" x14ac:dyDescent="0.25">
      <c r="A55" s="17" t="s">
        <v>12</v>
      </c>
      <c r="B55" s="73" t="s">
        <v>13</v>
      </c>
      <c r="C55" s="20">
        <v>54</v>
      </c>
      <c r="D55" s="20" t="s">
        <v>76</v>
      </c>
      <c r="E55" s="19" t="s">
        <v>23</v>
      </c>
      <c r="F55" s="81">
        <v>88.7</v>
      </c>
      <c r="G55" s="80">
        <v>96.7</v>
      </c>
      <c r="H55" s="35">
        <v>4.84</v>
      </c>
      <c r="I55" s="19">
        <v>4</v>
      </c>
      <c r="J55" s="58">
        <f t="shared" si="10"/>
        <v>-8.2730093071354709</v>
      </c>
      <c r="K55" s="76">
        <f t="shared" si="6"/>
        <v>-1.6528925619834711</v>
      </c>
      <c r="M55" s="17" t="s">
        <v>12</v>
      </c>
      <c r="N55" s="73" t="s">
        <v>13</v>
      </c>
      <c r="O55" s="20">
        <v>54</v>
      </c>
      <c r="P55" s="20" t="s">
        <v>76</v>
      </c>
      <c r="Q55" s="19" t="s">
        <v>23</v>
      </c>
      <c r="R55" s="80">
        <f t="shared" si="11"/>
        <v>88.7</v>
      </c>
      <c r="S55" s="80">
        <v>93.03</v>
      </c>
      <c r="T55" s="35">
        <v>6.56</v>
      </c>
      <c r="U55" s="19">
        <v>1</v>
      </c>
      <c r="V55" s="58">
        <f t="shared" si="7"/>
        <v>-4.6544125550897544</v>
      </c>
      <c r="W55" s="86">
        <v>-0.43</v>
      </c>
    </row>
    <row r="56" spans="1:23" x14ac:dyDescent="0.25">
      <c r="A56" s="17" t="s">
        <v>20</v>
      </c>
      <c r="B56" s="73" t="s">
        <v>13</v>
      </c>
      <c r="C56" s="20">
        <v>55</v>
      </c>
      <c r="D56" s="20" t="s">
        <v>76</v>
      </c>
      <c r="E56" s="19" t="s">
        <v>23</v>
      </c>
      <c r="F56" s="87">
        <v>47.2</v>
      </c>
      <c r="G56" s="80">
        <v>51.5</v>
      </c>
      <c r="H56" s="35">
        <v>2.58</v>
      </c>
      <c r="I56" s="19">
        <v>4</v>
      </c>
      <c r="J56" s="58">
        <f t="shared" si="10"/>
        <v>-8.3495145631067906</v>
      </c>
      <c r="K56" s="76">
        <f t="shared" si="6"/>
        <v>-1.6666666666666654</v>
      </c>
      <c r="M56" s="17" t="s">
        <v>20</v>
      </c>
      <c r="N56" s="73" t="s">
        <v>13</v>
      </c>
      <c r="O56" s="20">
        <v>55</v>
      </c>
      <c r="P56" s="20" t="s">
        <v>76</v>
      </c>
      <c r="Q56" s="19" t="s">
        <v>23</v>
      </c>
      <c r="R56" s="80">
        <f t="shared" si="11"/>
        <v>47.2</v>
      </c>
      <c r="S56" s="80">
        <v>49.35</v>
      </c>
      <c r="T56" s="35">
        <v>4.97</v>
      </c>
      <c r="U56" s="19">
        <v>1</v>
      </c>
      <c r="V56" s="58">
        <f t="shared" si="7"/>
        <v>-4.3566362715298856</v>
      </c>
      <c r="W56" s="86">
        <v>-0.31</v>
      </c>
    </row>
    <row r="57" spans="1:23" x14ac:dyDescent="0.25">
      <c r="A57" s="17" t="s">
        <v>19</v>
      </c>
      <c r="B57" s="73" t="s">
        <v>13</v>
      </c>
      <c r="C57" s="20">
        <v>56</v>
      </c>
      <c r="D57" s="20" t="s">
        <v>76</v>
      </c>
      <c r="E57" s="19" t="s">
        <v>23</v>
      </c>
      <c r="F57" s="87">
        <v>245.4</v>
      </c>
      <c r="G57" s="58">
        <v>258</v>
      </c>
      <c r="H57" s="35">
        <v>12.9</v>
      </c>
      <c r="I57" s="19">
        <v>4</v>
      </c>
      <c r="J57" s="58">
        <f t="shared" si="10"/>
        <v>-4.8837209302325562</v>
      </c>
      <c r="K57" s="76">
        <f t="shared" si="6"/>
        <v>-0.97674418604651114</v>
      </c>
      <c r="M57" s="17" t="s">
        <v>19</v>
      </c>
      <c r="N57" s="73" t="s">
        <v>13</v>
      </c>
      <c r="O57" s="20">
        <v>56</v>
      </c>
      <c r="P57" s="20" t="s">
        <v>76</v>
      </c>
      <c r="Q57" s="19" t="s">
        <v>23</v>
      </c>
      <c r="R57" s="58">
        <f t="shared" si="11"/>
        <v>245.4</v>
      </c>
      <c r="S57" s="58">
        <v>248.5</v>
      </c>
      <c r="T57" s="35">
        <v>9.8000000000000007</v>
      </c>
      <c r="U57" s="19">
        <v>1</v>
      </c>
      <c r="V57" s="58">
        <f>((R57-S57)/S57)*100</f>
        <v>-1.2474849094567382</v>
      </c>
      <c r="W57" s="86">
        <v>-0.72</v>
      </c>
    </row>
    <row r="58" spans="1:23" x14ac:dyDescent="0.25">
      <c r="A58" s="17" t="s">
        <v>17</v>
      </c>
      <c r="B58" s="73" t="s">
        <v>13</v>
      </c>
      <c r="C58" s="20">
        <v>57</v>
      </c>
      <c r="D58" s="20" t="s">
        <v>76</v>
      </c>
      <c r="E58" s="19" t="s">
        <v>23</v>
      </c>
      <c r="F58" s="81">
        <v>390.7</v>
      </c>
      <c r="G58" s="58">
        <v>411</v>
      </c>
      <c r="H58" s="35">
        <v>20.6</v>
      </c>
      <c r="I58" s="19">
        <v>4</v>
      </c>
      <c r="J58" s="58">
        <f t="shared" si="10"/>
        <v>-4.9391727493917301</v>
      </c>
      <c r="K58" s="76">
        <f t="shared" si="6"/>
        <v>-0.98543689320388395</v>
      </c>
      <c r="M58" s="17" t="s">
        <v>17</v>
      </c>
      <c r="N58" s="73" t="s">
        <v>13</v>
      </c>
      <c r="O58" s="20">
        <v>57</v>
      </c>
      <c r="P58" s="20" t="s">
        <v>76</v>
      </c>
      <c r="Q58" s="19" t="s">
        <v>23</v>
      </c>
      <c r="R58" s="58">
        <f t="shared" si="11"/>
        <v>390.7</v>
      </c>
      <c r="S58" s="58">
        <v>397.5</v>
      </c>
      <c r="T58" s="35">
        <v>9.5</v>
      </c>
      <c r="U58" s="19" t="s">
        <v>75</v>
      </c>
      <c r="V58" s="58">
        <f>S58-R58</f>
        <v>6.8000000000000114</v>
      </c>
      <c r="W58" s="86">
        <f t="shared" ref="W58" si="12">(R58-S58)/T58</f>
        <v>-0.71578947368421175</v>
      </c>
    </row>
    <row r="59" spans="1:23" x14ac:dyDescent="0.25">
      <c r="A59" s="17" t="s">
        <v>22</v>
      </c>
      <c r="B59" s="73" t="s">
        <v>13</v>
      </c>
      <c r="C59" s="20">
        <v>58</v>
      </c>
      <c r="D59" s="20" t="s">
        <v>18</v>
      </c>
      <c r="E59" s="19" t="s">
        <v>15</v>
      </c>
      <c r="F59" s="48">
        <v>0.62</v>
      </c>
      <c r="G59" s="35">
        <v>0.57999999999999996</v>
      </c>
      <c r="H59" s="35">
        <v>0.15</v>
      </c>
      <c r="I59" s="19">
        <v>4</v>
      </c>
      <c r="J59" s="35">
        <f t="shared" ref="J59:J65" si="13">((F59-G59))</f>
        <v>4.0000000000000036E-2</v>
      </c>
      <c r="K59" s="76">
        <f t="shared" si="6"/>
        <v>0.26666666666666694</v>
      </c>
      <c r="M59" s="17" t="s">
        <v>22</v>
      </c>
      <c r="N59" s="73" t="s">
        <v>13</v>
      </c>
      <c r="O59" s="20">
        <v>58</v>
      </c>
      <c r="P59" s="20" t="s">
        <v>18</v>
      </c>
      <c r="Q59" s="19" t="s">
        <v>15</v>
      </c>
      <c r="R59" s="35">
        <f t="shared" si="11"/>
        <v>0.62</v>
      </c>
      <c r="S59" s="80">
        <v>0.58909999999999996</v>
      </c>
      <c r="T59" s="35">
        <v>4.4600000000000001E-2</v>
      </c>
      <c r="U59" s="19" t="s">
        <v>75</v>
      </c>
      <c r="V59" s="35">
        <f t="shared" ref="V59:V65" si="14">S59-R59</f>
        <v>-3.0900000000000039E-2</v>
      </c>
      <c r="W59" s="86">
        <v>0.69</v>
      </c>
    </row>
    <row r="60" spans="1:23" x14ac:dyDescent="0.25">
      <c r="A60" s="17" t="s">
        <v>16</v>
      </c>
      <c r="B60" s="73" t="s">
        <v>13</v>
      </c>
      <c r="C60" s="20">
        <v>59</v>
      </c>
      <c r="D60" s="20" t="s">
        <v>18</v>
      </c>
      <c r="E60" s="19" t="s">
        <v>15</v>
      </c>
      <c r="F60" s="48">
        <v>15.9</v>
      </c>
      <c r="G60" s="35">
        <v>16.03</v>
      </c>
      <c r="H60" s="35">
        <v>0.15</v>
      </c>
      <c r="I60" s="58">
        <v>4</v>
      </c>
      <c r="J60" s="35">
        <f t="shared" si="13"/>
        <v>-0.13000000000000078</v>
      </c>
      <c r="K60" s="76">
        <f t="shared" si="6"/>
        <v>-0.86666666666667191</v>
      </c>
      <c r="M60" s="17" t="s">
        <v>16</v>
      </c>
      <c r="N60" s="73" t="s">
        <v>13</v>
      </c>
      <c r="O60" s="20">
        <v>59</v>
      </c>
      <c r="P60" s="20" t="s">
        <v>18</v>
      </c>
      <c r="Q60" s="19" t="s">
        <v>15</v>
      </c>
      <c r="R60" s="35">
        <f t="shared" si="11"/>
        <v>15.9</v>
      </c>
      <c r="S60" s="80">
        <v>16.05</v>
      </c>
      <c r="T60" s="77">
        <v>0.1</v>
      </c>
      <c r="U60" s="19" t="s">
        <v>75</v>
      </c>
      <c r="V60" s="35">
        <f t="shared" si="14"/>
        <v>0.15000000000000036</v>
      </c>
      <c r="W60" s="86">
        <v>-1.48</v>
      </c>
    </row>
    <row r="61" spans="1:23" x14ac:dyDescent="0.25">
      <c r="A61" s="17" t="s">
        <v>12</v>
      </c>
      <c r="B61" s="73" t="s">
        <v>13</v>
      </c>
      <c r="C61" s="20">
        <v>61</v>
      </c>
      <c r="D61" s="20" t="s">
        <v>18</v>
      </c>
      <c r="E61" s="19" t="s">
        <v>15</v>
      </c>
      <c r="F61" s="48">
        <v>13.63</v>
      </c>
      <c r="G61" s="35">
        <v>13.67</v>
      </c>
      <c r="H61" s="35">
        <v>0.15</v>
      </c>
      <c r="I61" s="58">
        <v>4</v>
      </c>
      <c r="J61" s="35">
        <f t="shared" si="13"/>
        <v>-3.9999999999999147E-2</v>
      </c>
      <c r="K61" s="76">
        <f t="shared" si="6"/>
        <v>-0.266666666666661</v>
      </c>
      <c r="M61" s="17" t="s">
        <v>12</v>
      </c>
      <c r="N61" s="73" t="s">
        <v>13</v>
      </c>
      <c r="O61" s="20">
        <v>61</v>
      </c>
      <c r="P61" s="20" t="s">
        <v>18</v>
      </c>
      <c r="Q61" s="19" t="s">
        <v>15</v>
      </c>
      <c r="R61" s="35">
        <f t="shared" si="11"/>
        <v>13.63</v>
      </c>
      <c r="S61" s="80">
        <v>13.68</v>
      </c>
      <c r="T61" s="77">
        <v>0.06</v>
      </c>
      <c r="U61" s="19" t="s">
        <v>75</v>
      </c>
      <c r="V61" s="35">
        <f t="shared" si="14"/>
        <v>4.9999999999998934E-2</v>
      </c>
      <c r="W61" s="86">
        <v>-0.85</v>
      </c>
    </row>
    <row r="62" spans="1:23" x14ac:dyDescent="0.25">
      <c r="A62" s="17" t="s">
        <v>26</v>
      </c>
      <c r="B62" s="73" t="s">
        <v>13</v>
      </c>
      <c r="C62" s="20">
        <v>63</v>
      </c>
      <c r="D62" s="20" t="s">
        <v>18</v>
      </c>
      <c r="E62" s="19" t="s">
        <v>15</v>
      </c>
      <c r="F62" s="48">
        <v>6.68</v>
      </c>
      <c r="G62" s="35">
        <v>6.7</v>
      </c>
      <c r="H62" s="35">
        <v>0.15</v>
      </c>
      <c r="I62" s="58">
        <v>4</v>
      </c>
      <c r="J62" s="35">
        <f t="shared" si="13"/>
        <v>-2.0000000000000462E-2</v>
      </c>
      <c r="K62" s="76">
        <f t="shared" si="6"/>
        <v>-0.13333333333333641</v>
      </c>
      <c r="M62" s="17" t="s">
        <v>26</v>
      </c>
      <c r="N62" s="73" t="s">
        <v>13</v>
      </c>
      <c r="O62" s="20">
        <v>63</v>
      </c>
      <c r="P62" s="20" t="s">
        <v>18</v>
      </c>
      <c r="Q62" s="19" t="s">
        <v>15</v>
      </c>
      <c r="R62" s="35">
        <f t="shared" si="11"/>
        <v>6.68</v>
      </c>
      <c r="S62" s="80">
        <v>6.702</v>
      </c>
      <c r="T62" s="77">
        <v>5.0999999999999997E-2</v>
      </c>
      <c r="U62" s="19" t="s">
        <v>75</v>
      </c>
      <c r="V62" s="35">
        <f t="shared" si="14"/>
        <v>2.2000000000000242E-2</v>
      </c>
      <c r="W62" s="86">
        <v>-0.44</v>
      </c>
    </row>
    <row r="63" spans="1:23" x14ac:dyDescent="0.25">
      <c r="A63" s="17" t="s">
        <v>24</v>
      </c>
      <c r="B63" s="73" t="s">
        <v>13</v>
      </c>
      <c r="C63" s="20">
        <v>64</v>
      </c>
      <c r="D63" s="20" t="s">
        <v>18</v>
      </c>
      <c r="E63" s="19" t="s">
        <v>15</v>
      </c>
      <c r="F63" s="48">
        <v>20.84</v>
      </c>
      <c r="G63" s="35">
        <v>20.95</v>
      </c>
      <c r="H63" s="35">
        <v>0.15</v>
      </c>
      <c r="I63" s="58">
        <v>4</v>
      </c>
      <c r="J63" s="35">
        <f t="shared" si="13"/>
        <v>-0.10999999999999943</v>
      </c>
      <c r="K63" s="76">
        <f t="shared" si="6"/>
        <v>-0.73333333333332962</v>
      </c>
      <c r="M63" s="17" t="s">
        <v>24</v>
      </c>
      <c r="N63" s="73" t="s">
        <v>13</v>
      </c>
      <c r="O63" s="20">
        <v>64</v>
      </c>
      <c r="P63" s="20" t="s">
        <v>18</v>
      </c>
      <c r="Q63" s="19" t="s">
        <v>15</v>
      </c>
      <c r="R63" s="35">
        <f t="shared" si="11"/>
        <v>20.84</v>
      </c>
      <c r="S63" s="80">
        <v>20.91</v>
      </c>
      <c r="T63" s="77">
        <v>0.08</v>
      </c>
      <c r="U63" s="19" t="s">
        <v>75</v>
      </c>
      <c r="V63" s="35">
        <f t="shared" si="14"/>
        <v>7.0000000000000284E-2</v>
      </c>
      <c r="W63" s="86">
        <v>-0.89</v>
      </c>
    </row>
    <row r="64" spans="1:23" x14ac:dyDescent="0.25">
      <c r="A64" s="17" t="s">
        <v>20</v>
      </c>
      <c r="B64" s="73" t="s">
        <v>13</v>
      </c>
      <c r="C64" s="20">
        <v>65</v>
      </c>
      <c r="D64" s="20" t="s">
        <v>18</v>
      </c>
      <c r="E64" s="19" t="s">
        <v>15</v>
      </c>
      <c r="F64" s="48">
        <v>11.72</v>
      </c>
      <c r="G64" s="35">
        <v>11.76</v>
      </c>
      <c r="H64" s="35">
        <v>0.15</v>
      </c>
      <c r="I64" s="58">
        <v>4</v>
      </c>
      <c r="J64" s="35">
        <f t="shared" si="13"/>
        <v>-3.9999999999999147E-2</v>
      </c>
      <c r="K64" s="76">
        <f t="shared" si="6"/>
        <v>-0.266666666666661</v>
      </c>
      <c r="M64" s="17" t="s">
        <v>20</v>
      </c>
      <c r="N64" s="73" t="s">
        <v>13</v>
      </c>
      <c r="O64" s="20">
        <v>65</v>
      </c>
      <c r="P64" s="20" t="s">
        <v>18</v>
      </c>
      <c r="Q64" s="19" t="s">
        <v>15</v>
      </c>
      <c r="R64" s="35">
        <f t="shared" si="11"/>
        <v>11.72</v>
      </c>
      <c r="S64" s="80">
        <v>11.76</v>
      </c>
      <c r="T64" s="77">
        <v>0.05</v>
      </c>
      <c r="U64" s="19" t="s">
        <v>75</v>
      </c>
      <c r="V64" s="35">
        <f t="shared" si="14"/>
        <v>3.9999999999999147E-2</v>
      </c>
      <c r="W64" s="86">
        <v>-0.79</v>
      </c>
    </row>
    <row r="65" spans="1:23" x14ac:dyDescent="0.25">
      <c r="A65" s="56" t="s">
        <v>19</v>
      </c>
      <c r="B65" s="75" t="s">
        <v>13</v>
      </c>
      <c r="C65" s="20">
        <v>66</v>
      </c>
      <c r="D65" s="57" t="s">
        <v>18</v>
      </c>
      <c r="E65" s="47" t="s">
        <v>15</v>
      </c>
      <c r="F65" s="48">
        <v>5.16</v>
      </c>
      <c r="G65" s="35">
        <v>5.33</v>
      </c>
      <c r="H65" s="35">
        <v>0.15</v>
      </c>
      <c r="I65" s="58">
        <v>4</v>
      </c>
      <c r="J65" s="35">
        <f t="shared" si="13"/>
        <v>-0.16999999999999993</v>
      </c>
      <c r="K65" s="76">
        <f t="shared" si="6"/>
        <v>-1.1333333333333329</v>
      </c>
      <c r="M65" s="56" t="s">
        <v>19</v>
      </c>
      <c r="N65" s="75" t="s">
        <v>13</v>
      </c>
      <c r="O65" s="57">
        <v>66</v>
      </c>
      <c r="P65" s="57" t="s">
        <v>18</v>
      </c>
      <c r="Q65" s="47" t="s">
        <v>15</v>
      </c>
      <c r="R65" s="35">
        <f t="shared" si="11"/>
        <v>5.16</v>
      </c>
      <c r="S65" s="87">
        <v>5.35</v>
      </c>
      <c r="T65" s="77">
        <v>6.2E-2</v>
      </c>
      <c r="U65" s="81">
        <v>1</v>
      </c>
      <c r="V65" s="35">
        <f t="shared" si="14"/>
        <v>0.1899999999999995</v>
      </c>
      <c r="W65" s="76">
        <v>-3.05</v>
      </c>
    </row>
    <row r="66" spans="1:23" x14ac:dyDescent="0.25">
      <c r="A66" s="17" t="s">
        <v>12</v>
      </c>
      <c r="B66" s="73" t="s">
        <v>13</v>
      </c>
      <c r="C66" s="20">
        <v>66</v>
      </c>
      <c r="D66" s="20" t="s">
        <v>14</v>
      </c>
      <c r="E66" s="19" t="s">
        <v>15</v>
      </c>
      <c r="F66" s="48">
        <v>6</v>
      </c>
      <c r="G66" s="35">
        <v>6.02</v>
      </c>
      <c r="H66" s="35">
        <v>0.30099999999999999</v>
      </c>
      <c r="I66" s="58">
        <v>4</v>
      </c>
      <c r="J66" s="58">
        <f t="shared" si="10"/>
        <v>-0.33222591362125542</v>
      </c>
      <c r="K66" s="76">
        <f t="shared" si="6"/>
        <v>-6.6445182724251081E-2</v>
      </c>
      <c r="M66" s="17" t="s">
        <v>12</v>
      </c>
      <c r="N66" s="73" t="s">
        <v>13</v>
      </c>
      <c r="O66" s="20">
        <v>66</v>
      </c>
      <c r="P66" s="20" t="s">
        <v>14</v>
      </c>
      <c r="Q66" s="19" t="s">
        <v>15</v>
      </c>
      <c r="R66" s="35">
        <f t="shared" si="11"/>
        <v>6</v>
      </c>
      <c r="S66" s="35">
        <v>5.8789999999999996</v>
      </c>
      <c r="T66" s="77">
        <v>9.1999999999999998E-2</v>
      </c>
      <c r="U66" s="19">
        <v>1</v>
      </c>
      <c r="V66" s="58">
        <f>((R66-S66)/S66)*100</f>
        <v>2.058173158700467</v>
      </c>
      <c r="W66" s="86">
        <v>1.32</v>
      </c>
    </row>
    <row r="67" spans="1:23" ht="15.75" thickBot="1" x14ac:dyDescent="0.3">
      <c r="A67" s="95" t="s">
        <v>24</v>
      </c>
      <c r="B67" s="96" t="s">
        <v>13</v>
      </c>
      <c r="C67" s="84">
        <v>67</v>
      </c>
      <c r="D67" s="97" t="s">
        <v>14</v>
      </c>
      <c r="E67" s="88" t="s">
        <v>15</v>
      </c>
      <c r="F67" s="71">
        <v>2.7</v>
      </c>
      <c r="G67" s="69">
        <v>2.69</v>
      </c>
      <c r="H67" s="69">
        <v>0.13500000000000001</v>
      </c>
      <c r="I67" s="70">
        <v>4</v>
      </c>
      <c r="J67" s="70">
        <f t="shared" si="10"/>
        <v>0.37174721189591942</v>
      </c>
      <c r="K67" s="79">
        <f t="shared" si="6"/>
        <v>7.4074074074075777E-2</v>
      </c>
      <c r="M67" s="95" t="s">
        <v>24</v>
      </c>
      <c r="N67" s="96" t="s">
        <v>13</v>
      </c>
      <c r="O67" s="97">
        <v>67</v>
      </c>
      <c r="P67" s="97" t="s">
        <v>14</v>
      </c>
      <c r="Q67" s="68" t="s">
        <v>15</v>
      </c>
      <c r="R67" s="69">
        <f t="shared" si="11"/>
        <v>2.7</v>
      </c>
      <c r="S67" s="71">
        <v>2.6880000000000002</v>
      </c>
      <c r="T67" s="89">
        <v>7.4999999999999997E-2</v>
      </c>
      <c r="U67" s="82">
        <v>1</v>
      </c>
      <c r="V67" s="70">
        <f t="shared" ref="V67" si="15">((R67-S67)/S67)*100</f>
        <v>0.44642857142857184</v>
      </c>
      <c r="W67" s="79">
        <v>0.16</v>
      </c>
    </row>
  </sheetData>
  <sheetProtection algorithmName="SHA-512" hashValue="g175aba2866N9GOapCXOr1SMyiA+nOaKfUr6+QZ8AhwF5/L7A1/7vCKo2O2YZP0xriJJVbUU3YPHtve7F+5L3Q==" saltValue="XCqsyzJvPc5/0X4Ac1NS0A==" spinCount="100000" sheet="1" objects="1" scenarios="1"/>
  <mergeCells count="3">
    <mergeCell ref="A2:K2"/>
    <mergeCell ref="A8:K8"/>
    <mergeCell ref="M8:W8"/>
  </mergeCells>
  <conditionalFormatting sqref="K43 K14:K33">
    <cfRule type="cellIs" dxfId="179" priority="19" stopIfTrue="1" operator="between">
      <formula>-2</formula>
      <formula>2</formula>
    </cfRule>
    <cfRule type="cellIs" dxfId="178" priority="20" stopIfTrue="1" operator="between">
      <formula>-3</formula>
      <formula>3</formula>
    </cfRule>
    <cfRule type="cellIs" dxfId="177" priority="21" operator="notBetween">
      <formula>-3</formula>
      <formula>3</formula>
    </cfRule>
  </conditionalFormatting>
  <conditionalFormatting sqref="W31:W33 W65 W43:W57">
    <cfRule type="cellIs" dxfId="176" priority="16" stopIfTrue="1" operator="between">
      <formula>-2</formula>
      <formula>2</formula>
    </cfRule>
    <cfRule type="cellIs" dxfId="175" priority="17" stopIfTrue="1" operator="between">
      <formula>-3</formula>
      <formula>3</formula>
    </cfRule>
    <cfRule type="cellIs" dxfId="174" priority="18" operator="notBetween">
      <formula>-3</formula>
      <formula>3</formula>
    </cfRule>
  </conditionalFormatting>
  <conditionalFormatting sqref="W58:W64">
    <cfRule type="cellIs" dxfId="173" priority="13" stopIfTrue="1" operator="between">
      <formula>-2</formula>
      <formula>2</formula>
    </cfRule>
    <cfRule type="cellIs" dxfId="172" priority="14" stopIfTrue="1" operator="between">
      <formula>-3</formula>
      <formula>3</formula>
    </cfRule>
    <cfRule type="cellIs" dxfId="171" priority="15" operator="notBetween">
      <formula>-3</formula>
      <formula>3</formula>
    </cfRule>
  </conditionalFormatting>
  <conditionalFormatting sqref="W66">
    <cfRule type="cellIs" dxfId="170" priority="4" stopIfTrue="1" operator="between">
      <formula>-2</formula>
      <formula>2</formula>
    </cfRule>
    <cfRule type="cellIs" dxfId="169" priority="5" stopIfTrue="1" operator="between">
      <formula>-3</formula>
      <formula>3</formula>
    </cfRule>
    <cfRule type="cellIs" dxfId="168" priority="6" operator="notBetween">
      <formula>-3</formula>
      <formula>3</formula>
    </cfRule>
  </conditionalFormatting>
  <conditionalFormatting sqref="W67">
    <cfRule type="cellIs" dxfId="167" priority="7" stopIfTrue="1" operator="between">
      <formula>-2</formula>
      <formula>2</formula>
    </cfRule>
    <cfRule type="cellIs" dxfId="166" priority="8" stopIfTrue="1" operator="between">
      <formula>-3</formula>
      <formula>3</formula>
    </cfRule>
    <cfRule type="cellIs" dxfId="165" priority="9" operator="notBetween">
      <formula>-3</formula>
      <formula>3</formula>
    </cfRule>
  </conditionalFormatting>
  <conditionalFormatting sqref="K44:K67">
    <cfRule type="cellIs" dxfId="164" priority="1" stopIfTrue="1" operator="between">
      <formula>-2</formula>
      <formula>2</formula>
    </cfRule>
    <cfRule type="cellIs" dxfId="163" priority="2" stopIfTrue="1" operator="between">
      <formula>-3</formula>
      <formula>3</formula>
    </cfRule>
    <cfRule type="cellIs" dxfId="162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1BA05-E509-4CA5-8FF4-CF13AC8C688F}">
  <sheetPr>
    <pageSetUpPr fitToPage="1"/>
  </sheetPr>
  <dimension ref="A1:W65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579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93.35</v>
      </c>
      <c r="G14" s="91">
        <v>91.137939844492479</v>
      </c>
      <c r="H14" s="54">
        <f>G14*0.025</f>
        <v>2.2784484961123121</v>
      </c>
      <c r="I14" s="51"/>
      <c r="J14" s="55">
        <f>((F14-G14)/G14)*100</f>
        <v>2.4271561978270806</v>
      </c>
      <c r="K14" s="85">
        <f>(F14-G14)/H14</f>
        <v>0.97086247913083212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129.80000000000001</v>
      </c>
      <c r="G15" s="91">
        <v>130.45749999999998</v>
      </c>
      <c r="H15" s="54">
        <f>2/2</f>
        <v>1</v>
      </c>
      <c r="I15" s="51"/>
      <c r="J15" s="67">
        <f>F15-G15</f>
        <v>-0.65749999999997044</v>
      </c>
      <c r="K15" s="85">
        <f t="shared" ref="K15:K26" si="0">(F15-G15)/H15</f>
        <v>-0.65749999999997044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6.76</v>
      </c>
      <c r="G16" s="54">
        <v>6.397567608850844</v>
      </c>
      <c r="H16" s="54">
        <f>G16*((14-0.53*G16)/200)</f>
        <v>0.33936822364854269</v>
      </c>
      <c r="I16" s="51"/>
      <c r="J16" s="55">
        <f t="shared" ref="J16:J26" si="1">((F16-G16)/G16)*100</f>
        <v>5.6651592184464201</v>
      </c>
      <c r="K16" s="85">
        <f t="shared" si="0"/>
        <v>1.067962071559472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24</v>
      </c>
      <c r="B17" s="74" t="s">
        <v>13</v>
      </c>
      <c r="C17" s="52">
        <v>6</v>
      </c>
      <c r="D17" s="52" t="s">
        <v>57</v>
      </c>
      <c r="E17" s="51" t="s">
        <v>55</v>
      </c>
      <c r="F17" s="83">
        <v>13.83</v>
      </c>
      <c r="G17" s="91">
        <v>13.442021479023799</v>
      </c>
      <c r="H17" s="54">
        <f t="shared" ref="H17" si="2">G17*((14-0.53*G17)/200)</f>
        <v>0.46211845870894247</v>
      </c>
      <c r="I17" s="51"/>
      <c r="J17" s="55">
        <f t="shared" si="1"/>
        <v>2.8863108244666891</v>
      </c>
      <c r="K17" s="85">
        <f t="shared" si="0"/>
        <v>0.83956508047769407</v>
      </c>
      <c r="L17" s="37"/>
      <c r="M17" s="49" t="s">
        <v>24</v>
      </c>
      <c r="N17" s="74" t="s">
        <v>13</v>
      </c>
      <c r="O17" s="52">
        <v>6</v>
      </c>
      <c r="P17" s="52" t="s">
        <v>57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17</v>
      </c>
      <c r="B18" s="74" t="s">
        <v>13</v>
      </c>
      <c r="C18" s="52">
        <v>9</v>
      </c>
      <c r="D18" s="52" t="s">
        <v>52</v>
      </c>
      <c r="E18" s="51" t="s">
        <v>53</v>
      </c>
      <c r="F18" s="53">
        <v>8.7899999999999991</v>
      </c>
      <c r="G18" s="54">
        <v>9.3938470348456065</v>
      </c>
      <c r="H18" s="54">
        <f>G18*0.05</f>
        <v>0.46969235174228036</v>
      </c>
      <c r="I18" s="51"/>
      <c r="J18" s="55">
        <f t="shared" si="1"/>
        <v>-6.4281122803649309</v>
      </c>
      <c r="K18" s="85">
        <f t="shared" si="0"/>
        <v>-1.2856224560729861</v>
      </c>
      <c r="L18" s="37"/>
      <c r="M18" s="49" t="s">
        <v>17</v>
      </c>
      <c r="N18" s="74" t="s">
        <v>13</v>
      </c>
      <c r="O18" s="52">
        <v>9</v>
      </c>
      <c r="P18" s="52" t="s">
        <v>52</v>
      </c>
      <c r="Q18" s="51" t="s">
        <v>53</v>
      </c>
      <c r="R18" s="83"/>
      <c r="S18" s="54"/>
      <c r="T18" s="51"/>
      <c r="U18" s="51"/>
      <c r="V18" s="51"/>
      <c r="W18" s="100"/>
    </row>
    <row r="19" spans="1:23" ht="15.75" x14ac:dyDescent="0.25">
      <c r="A19" s="17" t="s">
        <v>51</v>
      </c>
      <c r="B19" s="73" t="s">
        <v>43</v>
      </c>
      <c r="C19" s="20">
        <v>10</v>
      </c>
      <c r="D19" s="20" t="s">
        <v>44</v>
      </c>
      <c r="E19" s="19" t="s">
        <v>45</v>
      </c>
      <c r="F19" s="90">
        <v>6.7399999999999958</v>
      </c>
      <c r="G19" s="93">
        <v>6.6504028991942015</v>
      </c>
      <c r="H19" s="35">
        <f>G19*0.075/2</f>
        <v>0.24939010871978254</v>
      </c>
      <c r="I19" s="19"/>
      <c r="J19" s="39">
        <f t="shared" si="1"/>
        <v>1.3472431996060024</v>
      </c>
      <c r="K19" s="85">
        <f t="shared" si="0"/>
        <v>0.35926485322826734</v>
      </c>
      <c r="L19" s="37"/>
      <c r="M19" s="17" t="s">
        <v>51</v>
      </c>
      <c r="N19" s="18" t="s">
        <v>43</v>
      </c>
      <c r="O19" s="19">
        <v>10</v>
      </c>
      <c r="P19" s="20" t="s">
        <v>44</v>
      </c>
      <c r="Q19" s="19" t="s">
        <v>45</v>
      </c>
      <c r="R19" s="35"/>
      <c r="S19" s="35"/>
      <c r="T19" s="19"/>
      <c r="U19" s="19"/>
      <c r="V19" s="58"/>
      <c r="W19" s="26"/>
    </row>
    <row r="20" spans="1:23" ht="15.75" x14ac:dyDescent="0.25">
      <c r="A20" s="17" t="s">
        <v>50</v>
      </c>
      <c r="B20" s="73" t="s">
        <v>43</v>
      </c>
      <c r="C20" s="20">
        <v>11</v>
      </c>
      <c r="D20" s="20" t="s">
        <v>44</v>
      </c>
      <c r="E20" s="19" t="s">
        <v>45</v>
      </c>
      <c r="F20" s="90">
        <v>13.259999999999994</v>
      </c>
      <c r="G20" s="94">
        <v>13.162025443033166</v>
      </c>
      <c r="H20" s="35">
        <f t="shared" ref="H20:H21" si="3">G20*0.075/2</f>
        <v>0.49357595411374366</v>
      </c>
      <c r="I20" s="58"/>
      <c r="J20" s="39">
        <f t="shared" si="1"/>
        <v>0.74437294921571606</v>
      </c>
      <c r="K20" s="85">
        <f t="shared" si="0"/>
        <v>0.19849945312419096</v>
      </c>
      <c r="L20" s="37"/>
      <c r="M20" s="17" t="s">
        <v>50</v>
      </c>
      <c r="N20" s="18" t="s">
        <v>43</v>
      </c>
      <c r="O20" s="19">
        <v>11</v>
      </c>
      <c r="P20" s="20" t="s">
        <v>44</v>
      </c>
      <c r="Q20" s="19" t="s">
        <v>45</v>
      </c>
      <c r="R20" s="35"/>
      <c r="S20" s="35"/>
      <c r="T20" s="19"/>
      <c r="U20" s="19"/>
      <c r="V20" s="58"/>
      <c r="W20" s="26"/>
    </row>
    <row r="21" spans="1:23" ht="15.75" x14ac:dyDescent="0.25">
      <c r="A21" s="17" t="s">
        <v>49</v>
      </c>
      <c r="B21" s="73" t="s">
        <v>43</v>
      </c>
      <c r="C21" s="20">
        <v>12</v>
      </c>
      <c r="D21" s="20" t="s">
        <v>44</v>
      </c>
      <c r="E21" s="19" t="s">
        <v>45</v>
      </c>
      <c r="F21" s="90">
        <v>19.77000000000001</v>
      </c>
      <c r="G21" s="94">
        <v>20.291295339274573</v>
      </c>
      <c r="H21" s="35">
        <f t="shared" si="3"/>
        <v>0.76092357522279641</v>
      </c>
      <c r="I21" s="58"/>
      <c r="J21" s="39">
        <f t="shared" si="1"/>
        <v>-2.5690589514291657</v>
      </c>
      <c r="K21" s="85">
        <f t="shared" si="0"/>
        <v>-0.68508238704777757</v>
      </c>
      <c r="M21" s="17" t="s">
        <v>49</v>
      </c>
      <c r="N21" s="18" t="s">
        <v>43</v>
      </c>
      <c r="O21" s="19">
        <v>12</v>
      </c>
      <c r="P21" s="20" t="s">
        <v>44</v>
      </c>
      <c r="Q21" s="19" t="s">
        <v>45</v>
      </c>
      <c r="R21" s="35"/>
      <c r="S21" s="35"/>
      <c r="T21" s="19"/>
      <c r="U21" s="19"/>
      <c r="V21" s="58"/>
      <c r="W21" s="26"/>
    </row>
    <row r="22" spans="1:23" ht="15.75" x14ac:dyDescent="0.25">
      <c r="A22" s="17" t="s">
        <v>71</v>
      </c>
      <c r="B22" s="73" t="s">
        <v>43</v>
      </c>
      <c r="C22" s="20">
        <v>13</v>
      </c>
      <c r="D22" s="20" t="s">
        <v>44</v>
      </c>
      <c r="E22" s="19" t="s">
        <v>45</v>
      </c>
      <c r="F22" s="90">
        <v>1.9999999999992246E-2</v>
      </c>
      <c r="G22" s="94">
        <v>0</v>
      </c>
      <c r="H22" s="35"/>
      <c r="I22" s="58"/>
      <c r="J22" s="39"/>
      <c r="K22" s="85"/>
      <c r="M22" s="17" t="s">
        <v>71</v>
      </c>
      <c r="N22" s="18" t="s">
        <v>43</v>
      </c>
      <c r="O22" s="19">
        <v>13</v>
      </c>
      <c r="P22" s="20" t="s">
        <v>44</v>
      </c>
      <c r="Q22" s="19" t="s">
        <v>45</v>
      </c>
      <c r="R22" s="35"/>
      <c r="S22" s="35"/>
      <c r="T22" s="19"/>
      <c r="U22" s="19"/>
      <c r="V22" s="58"/>
      <c r="W22" s="26"/>
    </row>
    <row r="23" spans="1:23" ht="15.75" x14ac:dyDescent="0.25">
      <c r="A23" s="17" t="s">
        <v>72</v>
      </c>
      <c r="B23" s="73" t="s">
        <v>43</v>
      </c>
      <c r="C23" s="20">
        <v>14</v>
      </c>
      <c r="D23" s="20" t="s">
        <v>44</v>
      </c>
      <c r="E23" s="19" t="s">
        <v>45</v>
      </c>
      <c r="F23" s="90">
        <v>8.9999999999978986E-2</v>
      </c>
      <c r="G23" s="94">
        <v>0</v>
      </c>
      <c r="H23" s="35"/>
      <c r="I23" s="58"/>
      <c r="J23" s="39"/>
      <c r="K23" s="85"/>
      <c r="M23" s="17" t="s">
        <v>72</v>
      </c>
      <c r="N23" s="18" t="s">
        <v>43</v>
      </c>
      <c r="O23" s="19">
        <v>14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48</v>
      </c>
      <c r="B24" s="73" t="s">
        <v>43</v>
      </c>
      <c r="C24" s="20">
        <v>20</v>
      </c>
      <c r="D24" s="20" t="s">
        <v>44</v>
      </c>
      <c r="E24" s="19" t="s">
        <v>45</v>
      </c>
      <c r="F24" s="90">
        <v>87.669999999999973</v>
      </c>
      <c r="G24" s="94">
        <v>87.505640035528415</v>
      </c>
      <c r="H24" s="35">
        <f>G24*0.025</f>
        <v>2.1876410008882106</v>
      </c>
      <c r="I24" s="58"/>
      <c r="J24" s="39">
        <f t="shared" si="1"/>
        <v>0.18782785247308129</v>
      </c>
      <c r="K24" s="85">
        <f t="shared" si="0"/>
        <v>7.5131140989232514E-2</v>
      </c>
      <c r="M24" s="17" t="s">
        <v>48</v>
      </c>
      <c r="N24" s="18" t="s">
        <v>43</v>
      </c>
      <c r="O24" s="19">
        <v>20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47</v>
      </c>
      <c r="B25" s="73" t="s">
        <v>43</v>
      </c>
      <c r="C25" s="20">
        <v>21</v>
      </c>
      <c r="D25" s="20" t="s">
        <v>44</v>
      </c>
      <c r="E25" s="19" t="s">
        <v>45</v>
      </c>
      <c r="F25" s="90">
        <v>113.82999999999998</v>
      </c>
      <c r="G25" s="94">
        <v>113.54315446790301</v>
      </c>
      <c r="H25" s="35">
        <f t="shared" ref="H25:H26" si="4">G25*0.025</f>
        <v>2.8385788616975756</v>
      </c>
      <c r="I25" s="58"/>
      <c r="J25" s="39">
        <f t="shared" si="1"/>
        <v>0.2526312867043542</v>
      </c>
      <c r="K25" s="85">
        <f t="shared" si="0"/>
        <v>0.10105251468174167</v>
      </c>
      <c r="M25" s="17" t="s">
        <v>47</v>
      </c>
      <c r="N25" s="18" t="s">
        <v>43</v>
      </c>
      <c r="O25" s="19">
        <v>21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46</v>
      </c>
      <c r="B26" s="73" t="s">
        <v>43</v>
      </c>
      <c r="C26" s="20">
        <v>22</v>
      </c>
      <c r="D26" s="20" t="s">
        <v>44</v>
      </c>
      <c r="E26" s="19" t="s">
        <v>45</v>
      </c>
      <c r="F26" s="90">
        <v>198.04</v>
      </c>
      <c r="G26" s="94">
        <v>202.51203799743467</v>
      </c>
      <c r="H26" s="35">
        <f t="shared" si="4"/>
        <v>5.062800949935867</v>
      </c>
      <c r="I26" s="58"/>
      <c r="J26" s="39">
        <f t="shared" si="1"/>
        <v>-2.2082825503397148</v>
      </c>
      <c r="K26" s="85">
        <f t="shared" si="0"/>
        <v>-0.88331302013588586</v>
      </c>
      <c r="M26" s="17" t="s">
        <v>46</v>
      </c>
      <c r="N26" s="18" t="s">
        <v>43</v>
      </c>
      <c r="O26" s="19">
        <v>22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73</v>
      </c>
      <c r="B27" s="73" t="s">
        <v>43</v>
      </c>
      <c r="C27" s="20">
        <v>23</v>
      </c>
      <c r="D27" s="20" t="s">
        <v>44</v>
      </c>
      <c r="E27" s="19" t="s">
        <v>45</v>
      </c>
      <c r="F27" s="90">
        <v>4.9999999999994493E-2</v>
      </c>
      <c r="G27" s="94">
        <v>0</v>
      </c>
      <c r="H27" s="35"/>
      <c r="I27" s="58"/>
      <c r="J27" s="39"/>
      <c r="K27" s="85"/>
      <c r="M27" s="17" t="s">
        <v>73</v>
      </c>
      <c r="N27" s="18" t="s">
        <v>43</v>
      </c>
      <c r="O27" s="19">
        <v>23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74</v>
      </c>
      <c r="B28" s="73" t="s">
        <v>43</v>
      </c>
      <c r="C28" s="20">
        <v>24</v>
      </c>
      <c r="D28" s="20" t="s">
        <v>44</v>
      </c>
      <c r="E28" s="19" t="s">
        <v>45</v>
      </c>
      <c r="F28" s="90">
        <v>3.0000000000002247E-2</v>
      </c>
      <c r="G28" s="94">
        <v>0</v>
      </c>
      <c r="H28" s="35"/>
      <c r="I28" s="58"/>
      <c r="J28" s="39"/>
      <c r="K28" s="85"/>
      <c r="M28" s="17" t="s">
        <v>74</v>
      </c>
      <c r="N28" s="18" t="s">
        <v>43</v>
      </c>
      <c r="O28" s="19">
        <v>24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x14ac:dyDescent="0.25">
      <c r="A29" s="49" t="s">
        <v>42</v>
      </c>
      <c r="B29" s="74" t="s">
        <v>13</v>
      </c>
      <c r="C29" s="52">
        <v>30</v>
      </c>
      <c r="D29" s="52" t="s">
        <v>29</v>
      </c>
      <c r="E29" s="51" t="s">
        <v>30</v>
      </c>
      <c r="F29" s="83">
        <v>91.776768187334099</v>
      </c>
      <c r="G29" s="83">
        <v>90</v>
      </c>
      <c r="H29" s="54">
        <f>0.05*G29</f>
        <v>4.5</v>
      </c>
      <c r="I29" s="59">
        <v>4</v>
      </c>
      <c r="J29" s="59"/>
      <c r="K29" s="76">
        <f>(F29-G29)/H29</f>
        <v>0.39483737496313309</v>
      </c>
      <c r="M29" s="49" t="s">
        <v>42</v>
      </c>
      <c r="N29" s="50" t="s">
        <v>13</v>
      </c>
      <c r="O29" s="51">
        <v>30</v>
      </c>
      <c r="P29" s="52" t="s">
        <v>29</v>
      </c>
      <c r="Q29" s="51" t="s">
        <v>30</v>
      </c>
      <c r="R29" s="83">
        <f>ROUND(F29,1)</f>
        <v>91.8</v>
      </c>
      <c r="S29" s="54">
        <v>91.64</v>
      </c>
      <c r="T29" s="54">
        <v>1.39</v>
      </c>
      <c r="U29" s="51">
        <v>1</v>
      </c>
      <c r="V29" s="55">
        <f>((R29-S29)/S29)*100</f>
        <v>0.17459624618070341</v>
      </c>
      <c r="W29" s="86">
        <v>0.1</v>
      </c>
    </row>
    <row r="30" spans="1:23" x14ac:dyDescent="0.25">
      <c r="A30" s="49" t="s">
        <v>41</v>
      </c>
      <c r="B30" s="74" t="s">
        <v>13</v>
      </c>
      <c r="C30" s="52">
        <v>31</v>
      </c>
      <c r="D30" s="52" t="s">
        <v>29</v>
      </c>
      <c r="E30" s="51" t="s">
        <v>30</v>
      </c>
      <c r="F30" s="83">
        <v>47.723409180777111</v>
      </c>
      <c r="G30" s="91">
        <v>46.4</v>
      </c>
      <c r="H30" s="54">
        <f t="shared" ref="H30:H31" si="5">0.05*G30</f>
        <v>2.3199999999999998</v>
      </c>
      <c r="I30" s="59">
        <v>4</v>
      </c>
      <c r="J30" s="59"/>
      <c r="K30" s="76">
        <f t="shared" ref="K30:K65" si="6">(F30-G30)/H30</f>
        <v>0.57043499171427259</v>
      </c>
      <c r="M30" s="49" t="s">
        <v>41</v>
      </c>
      <c r="N30" s="50" t="s">
        <v>13</v>
      </c>
      <c r="O30" s="51">
        <v>31</v>
      </c>
      <c r="P30" s="52" t="s">
        <v>29</v>
      </c>
      <c r="Q30" s="51" t="s">
        <v>30</v>
      </c>
      <c r="R30" s="83">
        <f>ROUND(F30,1)</f>
        <v>47.7</v>
      </c>
      <c r="S30" s="54">
        <v>47.61</v>
      </c>
      <c r="T30" s="54">
        <v>1.1299999999999999</v>
      </c>
      <c r="U30" s="51">
        <v>1</v>
      </c>
      <c r="V30" s="55">
        <f t="shared" ref="V30:V54" si="7">((R30-S30)/S30)*100</f>
        <v>0.18903591682420376</v>
      </c>
      <c r="W30" s="86">
        <v>0.1</v>
      </c>
    </row>
    <row r="31" spans="1:23" x14ac:dyDescent="0.25">
      <c r="A31" s="49" t="s">
        <v>40</v>
      </c>
      <c r="B31" s="74" t="s">
        <v>13</v>
      </c>
      <c r="C31" s="52">
        <v>32</v>
      </c>
      <c r="D31" s="52" t="s">
        <v>29</v>
      </c>
      <c r="E31" s="51" t="s">
        <v>30</v>
      </c>
      <c r="F31" s="83">
        <v>62.992461411960498</v>
      </c>
      <c r="G31" s="91">
        <v>60.8</v>
      </c>
      <c r="H31" s="54">
        <f t="shared" si="5"/>
        <v>3.04</v>
      </c>
      <c r="I31" s="59">
        <v>4</v>
      </c>
      <c r="J31" s="59"/>
      <c r="K31" s="76">
        <f t="shared" si="6"/>
        <v>0.72120441182911221</v>
      </c>
      <c r="M31" s="49" t="s">
        <v>40</v>
      </c>
      <c r="N31" s="50" t="s">
        <v>13</v>
      </c>
      <c r="O31" s="51">
        <v>32</v>
      </c>
      <c r="P31" s="52" t="s">
        <v>29</v>
      </c>
      <c r="Q31" s="51" t="s">
        <v>30</v>
      </c>
      <c r="R31" s="83">
        <f>ROUND(F31,1)</f>
        <v>63</v>
      </c>
      <c r="S31" s="54">
        <v>62.43</v>
      </c>
      <c r="T31" s="54">
        <v>2.19</v>
      </c>
      <c r="U31" s="51">
        <v>1</v>
      </c>
      <c r="V31" s="55">
        <f t="shared" si="7"/>
        <v>0.91302258529553149</v>
      </c>
      <c r="W31" s="86">
        <f t="shared" ref="W31:W54" si="8">(R31-S31)/T31</f>
        <v>0.26027397260273988</v>
      </c>
    </row>
    <row r="32" spans="1:23" x14ac:dyDescent="0.25">
      <c r="A32" s="49" t="s">
        <v>39</v>
      </c>
      <c r="B32" s="74" t="s">
        <v>13</v>
      </c>
      <c r="C32" s="52">
        <v>33</v>
      </c>
      <c r="D32" s="52" t="s">
        <v>29</v>
      </c>
      <c r="E32" s="51" t="s">
        <v>30</v>
      </c>
      <c r="F32" s="83">
        <v>17.203734447136199</v>
      </c>
      <c r="G32" s="91">
        <v>22.4</v>
      </c>
      <c r="H32" s="54"/>
      <c r="I32" s="59"/>
      <c r="J32" s="59"/>
      <c r="K32" s="100"/>
      <c r="M32" s="49" t="s">
        <v>39</v>
      </c>
      <c r="N32" s="50" t="s">
        <v>13</v>
      </c>
      <c r="O32" s="51">
        <v>33</v>
      </c>
      <c r="P32" s="52" t="s">
        <v>29</v>
      </c>
      <c r="Q32" s="51" t="s">
        <v>30</v>
      </c>
      <c r="R32" s="83">
        <f t="shared" ref="R32:R40" si="9">F32</f>
        <v>17.203734447136199</v>
      </c>
      <c r="S32" s="54"/>
      <c r="T32" s="54"/>
      <c r="U32" s="51"/>
      <c r="V32" s="55"/>
      <c r="W32" s="100"/>
    </row>
    <row r="33" spans="1:23" x14ac:dyDescent="0.25">
      <c r="A33" s="49" t="s">
        <v>38</v>
      </c>
      <c r="B33" s="74" t="s">
        <v>13</v>
      </c>
      <c r="C33" s="52">
        <v>34</v>
      </c>
      <c r="D33" s="52" t="s">
        <v>29</v>
      </c>
      <c r="E33" s="51" t="s">
        <v>30</v>
      </c>
      <c r="F33" s="83">
        <v>19.15973259252787</v>
      </c>
      <c r="G33" s="91">
        <v>19.2</v>
      </c>
      <c r="H33" s="54"/>
      <c r="I33" s="59"/>
      <c r="J33" s="59"/>
      <c r="K33" s="100"/>
      <c r="M33" s="49" t="s">
        <v>38</v>
      </c>
      <c r="N33" s="50" t="s">
        <v>13</v>
      </c>
      <c r="O33" s="51">
        <v>34</v>
      </c>
      <c r="P33" s="52" t="s">
        <v>29</v>
      </c>
      <c r="Q33" s="51" t="s">
        <v>30</v>
      </c>
      <c r="R33" s="83">
        <f t="shared" si="9"/>
        <v>19.15973259252787</v>
      </c>
      <c r="S33" s="54"/>
      <c r="T33" s="54"/>
      <c r="U33" s="51"/>
      <c r="V33" s="55"/>
      <c r="W33" s="100"/>
    </row>
    <row r="34" spans="1:23" x14ac:dyDescent="0.25">
      <c r="A34" s="49" t="s">
        <v>37</v>
      </c>
      <c r="B34" s="74" t="s">
        <v>13</v>
      </c>
      <c r="C34" s="52">
        <v>35</v>
      </c>
      <c r="D34" s="52" t="s">
        <v>29</v>
      </c>
      <c r="E34" s="51" t="s">
        <v>30</v>
      </c>
      <c r="F34" s="83">
        <v>23.152574262627635</v>
      </c>
      <c r="G34" s="91">
        <v>26.7</v>
      </c>
      <c r="H34" s="54"/>
      <c r="I34" s="59"/>
      <c r="J34" s="59"/>
      <c r="K34" s="100"/>
      <c r="M34" s="49" t="s">
        <v>37</v>
      </c>
      <c r="N34" s="50" t="s">
        <v>13</v>
      </c>
      <c r="O34" s="51">
        <v>35</v>
      </c>
      <c r="P34" s="52" t="s">
        <v>29</v>
      </c>
      <c r="Q34" s="51" t="s">
        <v>30</v>
      </c>
      <c r="R34" s="83">
        <f t="shared" si="9"/>
        <v>23.152574262627635</v>
      </c>
      <c r="S34" s="54"/>
      <c r="T34" s="54"/>
      <c r="U34" s="51"/>
      <c r="V34" s="55"/>
      <c r="W34" s="100"/>
    </row>
    <row r="35" spans="1:23" x14ac:dyDescent="0.25">
      <c r="A35" s="49" t="s">
        <v>36</v>
      </c>
      <c r="B35" s="74" t="s">
        <v>13</v>
      </c>
      <c r="C35" s="52">
        <v>36</v>
      </c>
      <c r="D35" s="52" t="s">
        <v>29</v>
      </c>
      <c r="E35" s="51" t="s">
        <v>30</v>
      </c>
      <c r="F35" s="83">
        <v>65.505923399618467</v>
      </c>
      <c r="G35" s="91">
        <v>97.8</v>
      </c>
      <c r="H35" s="54"/>
      <c r="I35" s="59"/>
      <c r="J35" s="59"/>
      <c r="K35" s="100"/>
      <c r="M35" s="49" t="s">
        <v>36</v>
      </c>
      <c r="N35" s="50" t="s">
        <v>13</v>
      </c>
      <c r="O35" s="51">
        <v>36</v>
      </c>
      <c r="P35" s="52" t="s">
        <v>29</v>
      </c>
      <c r="Q35" s="51" t="s">
        <v>30</v>
      </c>
      <c r="R35" s="83">
        <f t="shared" si="9"/>
        <v>65.505923399618467</v>
      </c>
      <c r="S35" s="54"/>
      <c r="T35" s="54"/>
      <c r="U35" s="51"/>
      <c r="V35" s="55"/>
      <c r="W35" s="100"/>
    </row>
    <row r="36" spans="1:23" x14ac:dyDescent="0.25">
      <c r="A36" s="49" t="s">
        <v>35</v>
      </c>
      <c r="B36" s="74" t="s">
        <v>13</v>
      </c>
      <c r="C36" s="52">
        <v>37</v>
      </c>
      <c r="D36" s="52" t="s">
        <v>29</v>
      </c>
      <c r="E36" s="51" t="s">
        <v>30</v>
      </c>
      <c r="F36" s="83">
        <v>82.716330938502196</v>
      </c>
      <c r="G36" s="91">
        <v>124</v>
      </c>
      <c r="H36" s="54"/>
      <c r="I36" s="59"/>
      <c r="J36" s="59"/>
      <c r="K36" s="100"/>
      <c r="M36" s="49" t="s">
        <v>35</v>
      </c>
      <c r="N36" s="50" t="s">
        <v>13</v>
      </c>
      <c r="O36" s="51">
        <v>37</v>
      </c>
      <c r="P36" s="52" t="s">
        <v>29</v>
      </c>
      <c r="Q36" s="51" t="s">
        <v>30</v>
      </c>
      <c r="R36" s="83">
        <f t="shared" si="9"/>
        <v>82.716330938502196</v>
      </c>
      <c r="S36" s="54"/>
      <c r="T36" s="54"/>
      <c r="U36" s="51"/>
      <c r="V36" s="55"/>
      <c r="W36" s="100"/>
    </row>
    <row r="37" spans="1:23" x14ac:dyDescent="0.25">
      <c r="A37" s="49" t="s">
        <v>34</v>
      </c>
      <c r="B37" s="74" t="s">
        <v>13</v>
      </c>
      <c r="C37" s="52">
        <v>38</v>
      </c>
      <c r="D37" s="52" t="s">
        <v>29</v>
      </c>
      <c r="E37" s="51" t="s">
        <v>30</v>
      </c>
      <c r="F37" s="83">
        <v>100.24059032479227</v>
      </c>
      <c r="G37" s="91">
        <v>149</v>
      </c>
      <c r="H37" s="54"/>
      <c r="I37" s="59"/>
      <c r="J37" s="59"/>
      <c r="K37" s="100"/>
      <c r="M37" s="49" t="s">
        <v>34</v>
      </c>
      <c r="N37" s="50" t="s">
        <v>13</v>
      </c>
      <c r="O37" s="51">
        <v>38</v>
      </c>
      <c r="P37" s="52" t="s">
        <v>29</v>
      </c>
      <c r="Q37" s="51" t="s">
        <v>30</v>
      </c>
      <c r="R37" s="83">
        <f t="shared" si="9"/>
        <v>100.24059032479227</v>
      </c>
      <c r="S37" s="54"/>
      <c r="T37" s="54"/>
      <c r="U37" s="51"/>
      <c r="V37" s="55"/>
      <c r="W37" s="100"/>
    </row>
    <row r="38" spans="1:23" x14ac:dyDescent="0.25">
      <c r="A38" s="49" t="s">
        <v>33</v>
      </c>
      <c r="B38" s="74" t="s">
        <v>13</v>
      </c>
      <c r="C38" s="52">
        <v>39</v>
      </c>
      <c r="D38" s="52" t="s">
        <v>29</v>
      </c>
      <c r="E38" s="51" t="s">
        <v>30</v>
      </c>
      <c r="F38" s="83">
        <v>71.907205576544627</v>
      </c>
      <c r="G38" s="91">
        <v>77.099999999999994</v>
      </c>
      <c r="H38" s="54"/>
      <c r="I38" s="59"/>
      <c r="J38" s="59"/>
      <c r="K38" s="100"/>
      <c r="M38" s="49" t="s">
        <v>33</v>
      </c>
      <c r="N38" s="50" t="s">
        <v>13</v>
      </c>
      <c r="O38" s="51">
        <v>39</v>
      </c>
      <c r="P38" s="52" t="s">
        <v>29</v>
      </c>
      <c r="Q38" s="51" t="s">
        <v>30</v>
      </c>
      <c r="R38" s="83">
        <f t="shared" si="9"/>
        <v>71.907205576544627</v>
      </c>
      <c r="S38" s="54"/>
      <c r="T38" s="54"/>
      <c r="U38" s="51"/>
      <c r="V38" s="55"/>
      <c r="W38" s="100"/>
    </row>
    <row r="39" spans="1:23" x14ac:dyDescent="0.25">
      <c r="A39" s="49" t="s">
        <v>32</v>
      </c>
      <c r="B39" s="74" t="s">
        <v>13</v>
      </c>
      <c r="C39" s="52">
        <v>40</v>
      </c>
      <c r="D39" s="52" t="s">
        <v>29</v>
      </c>
      <c r="E39" s="51" t="s">
        <v>30</v>
      </c>
      <c r="F39" s="83">
        <v>66.129187363129077</v>
      </c>
      <c r="G39" s="91">
        <v>68.7</v>
      </c>
      <c r="H39" s="54"/>
      <c r="I39" s="59"/>
      <c r="J39" s="59"/>
      <c r="K39" s="100"/>
      <c r="M39" s="49" t="s">
        <v>32</v>
      </c>
      <c r="N39" s="50" t="s">
        <v>13</v>
      </c>
      <c r="O39" s="51">
        <v>40</v>
      </c>
      <c r="P39" s="52" t="s">
        <v>29</v>
      </c>
      <c r="Q39" s="51" t="s">
        <v>30</v>
      </c>
      <c r="R39" s="83">
        <f t="shared" si="9"/>
        <v>66.129187363129077</v>
      </c>
      <c r="S39" s="54"/>
      <c r="T39" s="54"/>
      <c r="U39" s="51"/>
      <c r="V39" s="55"/>
      <c r="W39" s="100"/>
    </row>
    <row r="40" spans="1:23" x14ac:dyDescent="0.25">
      <c r="A40" s="49" t="s">
        <v>31</v>
      </c>
      <c r="B40" s="74" t="s">
        <v>13</v>
      </c>
      <c r="C40" s="52">
        <v>41</v>
      </c>
      <c r="D40" s="52" t="s">
        <v>29</v>
      </c>
      <c r="E40" s="51" t="s">
        <v>30</v>
      </c>
      <c r="F40" s="83">
        <v>50.941152362682885</v>
      </c>
      <c r="G40" s="91">
        <v>55</v>
      </c>
      <c r="H40" s="54"/>
      <c r="I40" s="59"/>
      <c r="J40" s="59"/>
      <c r="K40" s="100"/>
      <c r="M40" s="49" t="s">
        <v>31</v>
      </c>
      <c r="N40" s="50" t="s">
        <v>13</v>
      </c>
      <c r="O40" s="51">
        <v>41</v>
      </c>
      <c r="P40" s="52" t="s">
        <v>29</v>
      </c>
      <c r="Q40" s="51" t="s">
        <v>30</v>
      </c>
      <c r="R40" s="83">
        <f t="shared" si="9"/>
        <v>50.941152362682885</v>
      </c>
      <c r="S40" s="91"/>
      <c r="T40" s="54"/>
      <c r="U40" s="51"/>
      <c r="V40" s="55"/>
      <c r="W40" s="100"/>
    </row>
    <row r="41" spans="1:23" x14ac:dyDescent="0.25">
      <c r="A41" s="49" t="s">
        <v>28</v>
      </c>
      <c r="B41" s="74" t="s">
        <v>13</v>
      </c>
      <c r="C41" s="52">
        <v>42</v>
      </c>
      <c r="D41" s="52" t="s">
        <v>29</v>
      </c>
      <c r="E41" s="51" t="s">
        <v>30</v>
      </c>
      <c r="F41" s="83">
        <v>91.178047848652568</v>
      </c>
      <c r="G41" s="91">
        <v>90</v>
      </c>
      <c r="H41" s="54">
        <f>0.05*G41</f>
        <v>4.5</v>
      </c>
      <c r="I41" s="59">
        <v>4</v>
      </c>
      <c r="J41" s="59"/>
      <c r="K41" s="76">
        <f t="shared" si="6"/>
        <v>0.2617884108116818</v>
      </c>
      <c r="M41" s="49" t="s">
        <v>28</v>
      </c>
      <c r="N41" s="50" t="s">
        <v>13</v>
      </c>
      <c r="O41" s="51">
        <v>42</v>
      </c>
      <c r="P41" s="52" t="s">
        <v>29</v>
      </c>
      <c r="Q41" s="51" t="s">
        <v>30</v>
      </c>
      <c r="R41" s="83">
        <f>ROUND(F41,1)</f>
        <v>91.2</v>
      </c>
      <c r="S41" s="91">
        <v>91.42</v>
      </c>
      <c r="T41" s="54">
        <v>1.92</v>
      </c>
      <c r="U41" s="51">
        <v>1</v>
      </c>
      <c r="V41" s="55">
        <f t="shared" si="7"/>
        <v>-0.24064756070881518</v>
      </c>
      <c r="W41" s="86">
        <v>-0.12</v>
      </c>
    </row>
    <row r="42" spans="1:23" x14ac:dyDescent="0.25">
      <c r="A42" s="17" t="s">
        <v>12</v>
      </c>
      <c r="B42" s="73" t="s">
        <v>13</v>
      </c>
      <c r="C42" s="20">
        <v>43</v>
      </c>
      <c r="D42" s="20" t="s">
        <v>27</v>
      </c>
      <c r="E42" s="19" t="s">
        <v>23</v>
      </c>
      <c r="F42" s="87">
        <v>274.89999999999998</v>
      </c>
      <c r="G42" s="58">
        <v>272</v>
      </c>
      <c r="H42" s="35">
        <v>13.6</v>
      </c>
      <c r="I42" s="58">
        <v>4</v>
      </c>
      <c r="J42" s="58">
        <f>((F42-G42)/G42)*100</f>
        <v>1.0661764705882271</v>
      </c>
      <c r="K42" s="76">
        <f t="shared" si="6"/>
        <v>0.21323529411764539</v>
      </c>
      <c r="M42" s="17" t="s">
        <v>12</v>
      </c>
      <c r="N42" s="73" t="s">
        <v>13</v>
      </c>
      <c r="O42" s="20">
        <v>43</v>
      </c>
      <c r="P42" s="20" t="s">
        <v>27</v>
      </c>
      <c r="Q42" s="19" t="s">
        <v>23</v>
      </c>
      <c r="R42" s="58">
        <f>F42</f>
        <v>274.89999999999998</v>
      </c>
      <c r="S42" s="58">
        <v>268.89999999999998</v>
      </c>
      <c r="T42" s="35">
        <v>7.7</v>
      </c>
      <c r="U42" s="19">
        <v>1</v>
      </c>
      <c r="V42" s="58">
        <f t="shared" si="7"/>
        <v>2.2313127556712535</v>
      </c>
      <c r="W42" s="86">
        <v>0.78</v>
      </c>
    </row>
    <row r="43" spans="1:23" x14ac:dyDescent="0.25">
      <c r="A43" s="17" t="s">
        <v>24</v>
      </c>
      <c r="B43" s="73" t="s">
        <v>13</v>
      </c>
      <c r="C43" s="20">
        <v>44</v>
      </c>
      <c r="D43" s="20" t="s">
        <v>27</v>
      </c>
      <c r="E43" s="19" t="s">
        <v>23</v>
      </c>
      <c r="F43" s="87">
        <v>43.3</v>
      </c>
      <c r="G43" s="80">
        <v>43.2</v>
      </c>
      <c r="H43" s="35">
        <v>2.16</v>
      </c>
      <c r="I43" s="58">
        <v>4</v>
      </c>
      <c r="J43" s="58">
        <f t="shared" ref="J43:J65" si="10">((F43-G43)/G43)*100</f>
        <v>0.23148148148146833</v>
      </c>
      <c r="K43" s="76">
        <f t="shared" si="6"/>
        <v>4.6296296296293664E-2</v>
      </c>
      <c r="M43" s="17" t="s">
        <v>24</v>
      </c>
      <c r="N43" s="73" t="s">
        <v>13</v>
      </c>
      <c r="O43" s="20">
        <v>44</v>
      </c>
      <c r="P43" s="20" t="s">
        <v>27</v>
      </c>
      <c r="Q43" s="19" t="s">
        <v>23</v>
      </c>
      <c r="R43" s="80">
        <f t="shared" ref="R43:R65" si="11">F43</f>
        <v>43.3</v>
      </c>
      <c r="S43" s="80">
        <v>42.97</v>
      </c>
      <c r="T43" s="35">
        <v>1.86</v>
      </c>
      <c r="U43" s="19">
        <v>1</v>
      </c>
      <c r="V43" s="58">
        <f t="shared" si="7"/>
        <v>0.76797765883173918</v>
      </c>
      <c r="W43" s="86">
        <f t="shared" si="8"/>
        <v>0.17741935483870874</v>
      </c>
    </row>
    <row r="44" spans="1:23" x14ac:dyDescent="0.25">
      <c r="A44" s="17" t="s">
        <v>20</v>
      </c>
      <c r="B44" s="73" t="s">
        <v>13</v>
      </c>
      <c r="C44" s="20">
        <v>45</v>
      </c>
      <c r="D44" s="20" t="s">
        <v>27</v>
      </c>
      <c r="E44" s="19" t="s">
        <v>23</v>
      </c>
      <c r="F44" s="81">
        <v>116.7</v>
      </c>
      <c r="G44" s="58">
        <v>119</v>
      </c>
      <c r="H44" s="35">
        <v>6</v>
      </c>
      <c r="I44" s="58">
        <v>4</v>
      </c>
      <c r="J44" s="58">
        <f t="shared" si="10"/>
        <v>-1.9327731092436951</v>
      </c>
      <c r="K44" s="76">
        <f t="shared" si="6"/>
        <v>-0.38333333333333286</v>
      </c>
      <c r="M44" s="17" t="s">
        <v>20</v>
      </c>
      <c r="N44" s="73" t="s">
        <v>13</v>
      </c>
      <c r="O44" s="20">
        <v>45</v>
      </c>
      <c r="P44" s="20" t="s">
        <v>27</v>
      </c>
      <c r="Q44" s="19" t="s">
        <v>23</v>
      </c>
      <c r="R44" s="58">
        <f t="shared" si="11"/>
        <v>116.7</v>
      </c>
      <c r="S44" s="58">
        <v>116.8</v>
      </c>
      <c r="T44" s="35">
        <v>2.6</v>
      </c>
      <c r="U44" s="19">
        <v>1</v>
      </c>
      <c r="V44" s="58">
        <f t="shared" si="7"/>
        <v>-8.5616438356159522E-2</v>
      </c>
      <c r="W44" s="86">
        <v>-0.02</v>
      </c>
    </row>
    <row r="45" spans="1:23" x14ac:dyDescent="0.25">
      <c r="A45" s="17" t="s">
        <v>19</v>
      </c>
      <c r="B45" s="73" t="s">
        <v>13</v>
      </c>
      <c r="C45" s="20">
        <v>46</v>
      </c>
      <c r="D45" s="20" t="s">
        <v>27</v>
      </c>
      <c r="E45" s="19" t="s">
        <v>23</v>
      </c>
      <c r="F45" s="87">
        <v>91.5</v>
      </c>
      <c r="G45" s="80">
        <v>92.9</v>
      </c>
      <c r="H45" s="35">
        <v>4.6500000000000004</v>
      </c>
      <c r="I45" s="58">
        <v>4</v>
      </c>
      <c r="J45" s="58">
        <f t="shared" si="10"/>
        <v>-1.5069967707212117</v>
      </c>
      <c r="K45" s="76">
        <f t="shared" si="6"/>
        <v>-0.30107526881720548</v>
      </c>
      <c r="M45" s="17" t="s">
        <v>19</v>
      </c>
      <c r="N45" s="73" t="s">
        <v>13</v>
      </c>
      <c r="O45" s="20">
        <v>46</v>
      </c>
      <c r="P45" s="20" t="s">
        <v>27</v>
      </c>
      <c r="Q45" s="19" t="s">
        <v>23</v>
      </c>
      <c r="R45" s="80">
        <f t="shared" si="11"/>
        <v>91.5</v>
      </c>
      <c r="S45" s="80">
        <v>91.44</v>
      </c>
      <c r="T45" s="35">
        <v>2.08</v>
      </c>
      <c r="U45" s="19">
        <v>1</v>
      </c>
      <c r="V45" s="58">
        <f t="shared" si="7"/>
        <v>6.5616797900264964E-2</v>
      </c>
      <c r="W45" s="86">
        <f t="shared" si="8"/>
        <v>2.8846153846154937E-2</v>
      </c>
    </row>
    <row r="46" spans="1:23" x14ac:dyDescent="0.25">
      <c r="A46" s="17" t="s">
        <v>26</v>
      </c>
      <c r="B46" s="73" t="s">
        <v>13</v>
      </c>
      <c r="C46" s="20">
        <v>47</v>
      </c>
      <c r="D46" s="20" t="s">
        <v>25</v>
      </c>
      <c r="E46" s="19" t="s">
        <v>23</v>
      </c>
      <c r="F46" s="87">
        <v>56.8</v>
      </c>
      <c r="G46" s="80">
        <v>61.4</v>
      </c>
      <c r="H46" s="35">
        <v>4.6100000000000003</v>
      </c>
      <c r="I46" s="58">
        <v>4</v>
      </c>
      <c r="J46" s="58">
        <f t="shared" si="10"/>
        <v>-7.4918566775244315</v>
      </c>
      <c r="K46" s="76">
        <f t="shared" si="6"/>
        <v>-0.99783080260303714</v>
      </c>
      <c r="M46" s="17" t="s">
        <v>26</v>
      </c>
      <c r="N46" s="73" t="s">
        <v>13</v>
      </c>
      <c r="O46" s="20">
        <v>47</v>
      </c>
      <c r="P46" s="20" t="s">
        <v>25</v>
      </c>
      <c r="Q46" s="19" t="s">
        <v>23</v>
      </c>
      <c r="R46" s="80">
        <f t="shared" si="11"/>
        <v>56.8</v>
      </c>
      <c r="S46" s="80">
        <v>58.64</v>
      </c>
      <c r="T46" s="35">
        <v>2.99</v>
      </c>
      <c r="U46" s="19">
        <v>1</v>
      </c>
      <c r="V46" s="58">
        <f t="shared" si="7"/>
        <v>-3.1377899045020521</v>
      </c>
      <c r="W46" s="86">
        <f t="shared" si="8"/>
        <v>-0.61538461538461653</v>
      </c>
    </row>
    <row r="47" spans="1:23" x14ac:dyDescent="0.25">
      <c r="A47" s="17" t="s">
        <v>21</v>
      </c>
      <c r="B47" s="73" t="s">
        <v>13</v>
      </c>
      <c r="C47" s="20">
        <v>48</v>
      </c>
      <c r="D47" s="20" t="s">
        <v>25</v>
      </c>
      <c r="E47" s="19" t="s">
        <v>23</v>
      </c>
      <c r="F47" s="87">
        <v>106.3</v>
      </c>
      <c r="G47" s="58">
        <v>118</v>
      </c>
      <c r="H47" s="35">
        <v>8.85</v>
      </c>
      <c r="I47" s="58">
        <v>4</v>
      </c>
      <c r="J47" s="58">
        <f t="shared" si="10"/>
        <v>-9.9152542372881367</v>
      </c>
      <c r="K47" s="76">
        <f t="shared" si="6"/>
        <v>-1.3220338983050852</v>
      </c>
      <c r="M47" s="17" t="s">
        <v>21</v>
      </c>
      <c r="N47" s="73" t="s">
        <v>13</v>
      </c>
      <c r="O47" s="20">
        <v>48</v>
      </c>
      <c r="P47" s="20" t="s">
        <v>25</v>
      </c>
      <c r="Q47" s="19" t="s">
        <v>23</v>
      </c>
      <c r="R47" s="58">
        <f t="shared" si="11"/>
        <v>106.3</v>
      </c>
      <c r="S47" s="80">
        <v>112.1</v>
      </c>
      <c r="T47" s="35">
        <v>4.3</v>
      </c>
      <c r="U47" s="19">
        <v>1</v>
      </c>
      <c r="V47" s="58">
        <f t="shared" si="7"/>
        <v>-5.1739518287243511</v>
      </c>
      <c r="W47" s="86">
        <f t="shared" si="8"/>
        <v>-1.3488372093023249</v>
      </c>
    </row>
    <row r="48" spans="1:23" x14ac:dyDescent="0.25">
      <c r="A48" s="17" t="s">
        <v>20</v>
      </c>
      <c r="B48" s="73" t="s">
        <v>13</v>
      </c>
      <c r="C48" s="20">
        <v>49</v>
      </c>
      <c r="D48" s="20" t="s">
        <v>25</v>
      </c>
      <c r="E48" s="19" t="s">
        <v>23</v>
      </c>
      <c r="F48" s="87">
        <v>176.2</v>
      </c>
      <c r="G48" s="58">
        <v>181</v>
      </c>
      <c r="H48" s="35">
        <v>13.6</v>
      </c>
      <c r="I48" s="58">
        <v>4</v>
      </c>
      <c r="J48" s="58">
        <f t="shared" si="10"/>
        <v>-2.6519337016574647</v>
      </c>
      <c r="K48" s="76">
        <f t="shared" si="6"/>
        <v>-0.35294117647058909</v>
      </c>
      <c r="M48" s="17" t="s">
        <v>20</v>
      </c>
      <c r="N48" s="73" t="s">
        <v>13</v>
      </c>
      <c r="O48" s="20">
        <v>49</v>
      </c>
      <c r="P48" s="20" t="s">
        <v>25</v>
      </c>
      <c r="Q48" s="19" t="s">
        <v>23</v>
      </c>
      <c r="R48" s="58">
        <f t="shared" si="11"/>
        <v>176.2</v>
      </c>
      <c r="S48" s="80">
        <v>180.1</v>
      </c>
      <c r="T48" s="35">
        <v>5.3</v>
      </c>
      <c r="U48" s="19">
        <v>1</v>
      </c>
      <c r="V48" s="58">
        <f t="shared" si="7"/>
        <v>-2.165463631315939</v>
      </c>
      <c r="W48" s="86">
        <f t="shared" si="8"/>
        <v>-0.73584905660377464</v>
      </c>
    </row>
    <row r="49" spans="1:23" x14ac:dyDescent="0.25">
      <c r="A49" s="17" t="s">
        <v>19</v>
      </c>
      <c r="B49" s="73" t="s">
        <v>13</v>
      </c>
      <c r="C49" s="20">
        <v>50</v>
      </c>
      <c r="D49" s="20" t="s">
        <v>25</v>
      </c>
      <c r="E49" s="19" t="s">
        <v>23</v>
      </c>
      <c r="F49" s="87">
        <v>330.7</v>
      </c>
      <c r="G49" s="58">
        <v>336</v>
      </c>
      <c r="H49" s="35">
        <v>25.2</v>
      </c>
      <c r="I49" s="19">
        <v>4</v>
      </c>
      <c r="J49" s="58">
        <f t="shared" si="10"/>
        <v>-1.5773809523809559</v>
      </c>
      <c r="K49" s="76">
        <f t="shared" si="6"/>
        <v>-0.21031746031746076</v>
      </c>
      <c r="M49" s="17" t="s">
        <v>19</v>
      </c>
      <c r="N49" s="73" t="s">
        <v>13</v>
      </c>
      <c r="O49" s="20">
        <v>50</v>
      </c>
      <c r="P49" s="20" t="s">
        <v>25</v>
      </c>
      <c r="Q49" s="19" t="s">
        <v>23</v>
      </c>
      <c r="R49" s="58">
        <f t="shared" si="11"/>
        <v>330.7</v>
      </c>
      <c r="S49" s="80">
        <v>336</v>
      </c>
      <c r="T49" s="35">
        <v>8.6</v>
      </c>
      <c r="U49" s="19">
        <v>1</v>
      </c>
      <c r="V49" s="58">
        <f t="shared" si="7"/>
        <v>-1.5773809523809559</v>
      </c>
      <c r="W49" s="86">
        <f t="shared" si="8"/>
        <v>-0.61627906976744318</v>
      </c>
    </row>
    <row r="50" spans="1:23" x14ac:dyDescent="0.25">
      <c r="A50" s="17" t="s">
        <v>17</v>
      </c>
      <c r="B50" s="73" t="s">
        <v>13</v>
      </c>
      <c r="C50" s="20">
        <v>51</v>
      </c>
      <c r="D50" s="20" t="s">
        <v>25</v>
      </c>
      <c r="E50" s="19" t="s">
        <v>23</v>
      </c>
      <c r="F50" s="87">
        <v>51.3</v>
      </c>
      <c r="G50" s="80">
        <v>54.9</v>
      </c>
      <c r="H50" s="35">
        <v>4.12</v>
      </c>
      <c r="I50" s="19">
        <v>4</v>
      </c>
      <c r="J50" s="58">
        <f t="shared" si="10"/>
        <v>-6.5573770491803307</v>
      </c>
      <c r="K50" s="76">
        <f t="shared" si="6"/>
        <v>-0.87378640776699057</v>
      </c>
      <c r="M50" s="17" t="s">
        <v>17</v>
      </c>
      <c r="N50" s="73" t="s">
        <v>13</v>
      </c>
      <c r="O50" s="20">
        <v>51</v>
      </c>
      <c r="P50" s="20" t="s">
        <v>25</v>
      </c>
      <c r="Q50" s="19" t="s">
        <v>23</v>
      </c>
      <c r="R50" s="80">
        <f t="shared" si="11"/>
        <v>51.3</v>
      </c>
      <c r="S50" s="80">
        <v>52.02</v>
      </c>
      <c r="T50" s="35">
        <v>4.0199999999999996</v>
      </c>
      <c r="U50" s="19">
        <v>1</v>
      </c>
      <c r="V50" s="58">
        <f t="shared" si="7"/>
        <v>-1.3840830449827102</v>
      </c>
      <c r="W50" s="86">
        <f t="shared" si="8"/>
        <v>-0.17910447761194181</v>
      </c>
    </row>
    <row r="51" spans="1:23" x14ac:dyDescent="0.25">
      <c r="A51" s="17" t="s">
        <v>22</v>
      </c>
      <c r="B51" s="73" t="s">
        <v>13</v>
      </c>
      <c r="C51" s="20">
        <v>52</v>
      </c>
      <c r="D51" s="20" t="s">
        <v>76</v>
      </c>
      <c r="E51" s="19" t="s">
        <v>23</v>
      </c>
      <c r="F51" s="87">
        <v>55.3</v>
      </c>
      <c r="G51" s="80">
        <v>56.5</v>
      </c>
      <c r="H51" s="35">
        <v>2.83</v>
      </c>
      <c r="I51" s="19">
        <v>4</v>
      </c>
      <c r="J51" s="58">
        <f t="shared" si="10"/>
        <v>-2.1238938053097396</v>
      </c>
      <c r="K51" s="76">
        <f t="shared" si="6"/>
        <v>-0.42402826855123776</v>
      </c>
      <c r="M51" s="17" t="s">
        <v>22</v>
      </c>
      <c r="N51" s="73" t="s">
        <v>13</v>
      </c>
      <c r="O51" s="20">
        <v>52</v>
      </c>
      <c r="P51" s="20" t="s">
        <v>76</v>
      </c>
      <c r="Q51" s="19" t="s">
        <v>23</v>
      </c>
      <c r="R51" s="80">
        <f t="shared" si="11"/>
        <v>55.3</v>
      </c>
      <c r="S51" s="80">
        <v>52.44</v>
      </c>
      <c r="T51" s="35">
        <v>7.16</v>
      </c>
      <c r="U51" s="19">
        <v>1</v>
      </c>
      <c r="V51" s="58">
        <f t="shared" si="7"/>
        <v>5.4538520213577417</v>
      </c>
      <c r="W51" s="86">
        <f t="shared" si="8"/>
        <v>0.39944134078212284</v>
      </c>
    </row>
    <row r="52" spans="1:23" x14ac:dyDescent="0.25">
      <c r="A52" s="17" t="s">
        <v>16</v>
      </c>
      <c r="B52" s="73" t="s">
        <v>13</v>
      </c>
      <c r="C52" s="20">
        <v>53</v>
      </c>
      <c r="D52" s="20" t="s">
        <v>76</v>
      </c>
      <c r="E52" s="19" t="s">
        <v>23</v>
      </c>
      <c r="F52" s="81">
        <v>190.3</v>
      </c>
      <c r="G52" s="58">
        <v>194</v>
      </c>
      <c r="H52" s="35">
        <v>9.6999999999999993</v>
      </c>
      <c r="I52" s="19">
        <v>4</v>
      </c>
      <c r="J52" s="58">
        <f t="shared" si="10"/>
        <v>-1.9072164948453552</v>
      </c>
      <c r="K52" s="76">
        <f t="shared" si="6"/>
        <v>-0.38144329896907103</v>
      </c>
      <c r="M52" s="17" t="s">
        <v>16</v>
      </c>
      <c r="N52" s="73" t="s">
        <v>13</v>
      </c>
      <c r="O52" s="20">
        <v>53</v>
      </c>
      <c r="P52" s="20" t="s">
        <v>76</v>
      </c>
      <c r="Q52" s="19" t="s">
        <v>23</v>
      </c>
      <c r="R52" s="58">
        <f t="shared" si="11"/>
        <v>190.3</v>
      </c>
      <c r="S52" s="58">
        <v>187</v>
      </c>
      <c r="T52" s="35">
        <v>11.2</v>
      </c>
      <c r="U52" s="19">
        <v>1</v>
      </c>
      <c r="V52" s="58">
        <f t="shared" si="7"/>
        <v>1.7647058823529473</v>
      </c>
      <c r="W52" s="86">
        <f t="shared" si="8"/>
        <v>0.29464285714285815</v>
      </c>
    </row>
    <row r="53" spans="1:23" x14ac:dyDescent="0.25">
      <c r="A53" s="17" t="s">
        <v>12</v>
      </c>
      <c r="B53" s="73" t="s">
        <v>13</v>
      </c>
      <c r="C53" s="20">
        <v>54</v>
      </c>
      <c r="D53" s="20" t="s">
        <v>76</v>
      </c>
      <c r="E53" s="19" t="s">
        <v>23</v>
      </c>
      <c r="F53" s="81">
        <v>92.5</v>
      </c>
      <c r="G53" s="80">
        <v>96.7</v>
      </c>
      <c r="H53" s="35">
        <v>4.84</v>
      </c>
      <c r="I53" s="19">
        <v>4</v>
      </c>
      <c r="J53" s="58">
        <f t="shared" si="10"/>
        <v>-4.3433298862461251</v>
      </c>
      <c r="K53" s="76">
        <f t="shared" si="6"/>
        <v>-0.86776859504132298</v>
      </c>
      <c r="M53" s="17" t="s">
        <v>12</v>
      </c>
      <c r="N53" s="73" t="s">
        <v>13</v>
      </c>
      <c r="O53" s="20">
        <v>54</v>
      </c>
      <c r="P53" s="20" t="s">
        <v>76</v>
      </c>
      <c r="Q53" s="19" t="s">
        <v>23</v>
      </c>
      <c r="R53" s="80">
        <f t="shared" si="11"/>
        <v>92.5</v>
      </c>
      <c r="S53" s="80">
        <v>93.03</v>
      </c>
      <c r="T53" s="35">
        <v>6.56</v>
      </c>
      <c r="U53" s="19">
        <v>1</v>
      </c>
      <c r="V53" s="58">
        <f t="shared" si="7"/>
        <v>-0.56970869611953256</v>
      </c>
      <c r="W53" s="86">
        <f t="shared" si="8"/>
        <v>-8.0792682926829451E-2</v>
      </c>
    </row>
    <row r="54" spans="1:23" x14ac:dyDescent="0.25">
      <c r="A54" s="17" t="s">
        <v>20</v>
      </c>
      <c r="B54" s="73" t="s">
        <v>13</v>
      </c>
      <c r="C54" s="20">
        <v>55</v>
      </c>
      <c r="D54" s="20" t="s">
        <v>76</v>
      </c>
      <c r="E54" s="19" t="s">
        <v>23</v>
      </c>
      <c r="F54" s="87">
        <v>49.5</v>
      </c>
      <c r="G54" s="80">
        <v>51.5</v>
      </c>
      <c r="H54" s="35">
        <v>2.58</v>
      </c>
      <c r="I54" s="19">
        <v>4</v>
      </c>
      <c r="J54" s="58">
        <f t="shared" si="10"/>
        <v>-3.8834951456310676</v>
      </c>
      <c r="K54" s="76">
        <f t="shared" si="6"/>
        <v>-0.77519379844961234</v>
      </c>
      <c r="M54" s="17" t="s">
        <v>20</v>
      </c>
      <c r="N54" s="73" t="s">
        <v>13</v>
      </c>
      <c r="O54" s="20">
        <v>55</v>
      </c>
      <c r="P54" s="20" t="s">
        <v>76</v>
      </c>
      <c r="Q54" s="19" t="s">
        <v>23</v>
      </c>
      <c r="R54" s="80">
        <f t="shared" si="11"/>
        <v>49.5</v>
      </c>
      <c r="S54" s="80">
        <v>49.35</v>
      </c>
      <c r="T54" s="35">
        <v>4.97</v>
      </c>
      <c r="U54" s="19">
        <v>1</v>
      </c>
      <c r="V54" s="58">
        <f t="shared" si="7"/>
        <v>0.30395136778115212</v>
      </c>
      <c r="W54" s="86">
        <f t="shared" si="8"/>
        <v>3.0181086519114404E-2</v>
      </c>
    </row>
    <row r="55" spans="1:23" x14ac:dyDescent="0.25">
      <c r="A55" s="17" t="s">
        <v>19</v>
      </c>
      <c r="B55" s="73" t="s">
        <v>13</v>
      </c>
      <c r="C55" s="20">
        <v>56</v>
      </c>
      <c r="D55" s="20" t="s">
        <v>76</v>
      </c>
      <c r="E55" s="19" t="s">
        <v>23</v>
      </c>
      <c r="F55" s="87">
        <v>252.3</v>
      </c>
      <c r="G55" s="58">
        <v>258</v>
      </c>
      <c r="H55" s="35">
        <v>12.9</v>
      </c>
      <c r="I55" s="19">
        <v>4</v>
      </c>
      <c r="J55" s="58">
        <f t="shared" si="10"/>
        <v>-2.2093023255813908</v>
      </c>
      <c r="K55" s="76">
        <f t="shared" si="6"/>
        <v>-0.44186046511627819</v>
      </c>
      <c r="M55" s="17" t="s">
        <v>19</v>
      </c>
      <c r="N55" s="73" t="s">
        <v>13</v>
      </c>
      <c r="O55" s="20">
        <v>56</v>
      </c>
      <c r="P55" s="20" t="s">
        <v>76</v>
      </c>
      <c r="Q55" s="19" t="s">
        <v>23</v>
      </c>
      <c r="R55" s="58">
        <f t="shared" si="11"/>
        <v>252.3</v>
      </c>
      <c r="S55" s="58">
        <v>248.5</v>
      </c>
      <c r="T55" s="35">
        <v>9.8000000000000007</v>
      </c>
      <c r="U55" s="19">
        <v>1</v>
      </c>
      <c r="V55" s="58">
        <f>((R55-S55)/S55)*100</f>
        <v>1.5291750503018156</v>
      </c>
      <c r="W55" s="86">
        <f>(R55-S55)/T55</f>
        <v>0.38775510204081748</v>
      </c>
    </row>
    <row r="56" spans="1:23" x14ac:dyDescent="0.25">
      <c r="A56" s="17" t="s">
        <v>17</v>
      </c>
      <c r="B56" s="73" t="s">
        <v>13</v>
      </c>
      <c r="C56" s="20">
        <v>57</v>
      </c>
      <c r="D56" s="20" t="s">
        <v>76</v>
      </c>
      <c r="E56" s="19" t="s">
        <v>23</v>
      </c>
      <c r="F56" s="81">
        <v>408.6</v>
      </c>
      <c r="G56" s="58">
        <v>411</v>
      </c>
      <c r="H56" s="35">
        <v>20.6</v>
      </c>
      <c r="I56" s="19">
        <v>4</v>
      </c>
      <c r="J56" s="58">
        <f t="shared" si="10"/>
        <v>-0.58394160583941057</v>
      </c>
      <c r="K56" s="76">
        <f t="shared" si="6"/>
        <v>-0.11650485436893093</v>
      </c>
      <c r="M56" s="17" t="s">
        <v>17</v>
      </c>
      <c r="N56" s="73" t="s">
        <v>13</v>
      </c>
      <c r="O56" s="20">
        <v>57</v>
      </c>
      <c r="P56" s="20" t="s">
        <v>76</v>
      </c>
      <c r="Q56" s="19" t="s">
        <v>23</v>
      </c>
      <c r="R56" s="58">
        <f t="shared" si="11"/>
        <v>408.6</v>
      </c>
      <c r="S56" s="58">
        <v>397.5</v>
      </c>
      <c r="T56" s="35">
        <v>9.5</v>
      </c>
      <c r="U56" s="19" t="s">
        <v>75</v>
      </c>
      <c r="V56" s="58">
        <f>S56-R56</f>
        <v>-11.100000000000023</v>
      </c>
      <c r="W56" s="86">
        <v>1.18</v>
      </c>
    </row>
    <row r="57" spans="1:23" x14ac:dyDescent="0.25">
      <c r="A57" s="17" t="s">
        <v>22</v>
      </c>
      <c r="B57" s="73" t="s">
        <v>13</v>
      </c>
      <c r="C57" s="20">
        <v>58</v>
      </c>
      <c r="D57" s="20" t="s">
        <v>18</v>
      </c>
      <c r="E57" s="19" t="s">
        <v>15</v>
      </c>
      <c r="F57" s="48">
        <v>0.55000000000000004</v>
      </c>
      <c r="G57" s="35">
        <v>0.57999999999999996</v>
      </c>
      <c r="H57" s="35">
        <v>0.15</v>
      </c>
      <c r="I57" s="19">
        <v>4</v>
      </c>
      <c r="J57" s="35">
        <f t="shared" ref="J57:J63" si="12">((F57-G57))</f>
        <v>-2.9999999999999916E-2</v>
      </c>
      <c r="K57" s="76">
        <f t="shared" si="6"/>
        <v>-0.19999999999999946</v>
      </c>
      <c r="M57" s="17" t="s">
        <v>22</v>
      </c>
      <c r="N57" s="73" t="s">
        <v>13</v>
      </c>
      <c r="O57" s="20">
        <v>58</v>
      </c>
      <c r="P57" s="20" t="s">
        <v>18</v>
      </c>
      <c r="Q57" s="19" t="s">
        <v>15</v>
      </c>
      <c r="R57" s="35">
        <f t="shared" si="11"/>
        <v>0.55000000000000004</v>
      </c>
      <c r="S57" s="80">
        <v>0.58909999999999996</v>
      </c>
      <c r="T57" s="35">
        <v>4.4600000000000001E-2</v>
      </c>
      <c r="U57" s="19" t="s">
        <v>75</v>
      </c>
      <c r="V57" s="35">
        <f t="shared" ref="V57:V63" si="13">S57-R57</f>
        <v>3.9099999999999913E-2</v>
      </c>
      <c r="W57" s="86">
        <v>-0.88</v>
      </c>
    </row>
    <row r="58" spans="1:23" x14ac:dyDescent="0.25">
      <c r="A58" s="17" t="s">
        <v>16</v>
      </c>
      <c r="B58" s="73" t="s">
        <v>13</v>
      </c>
      <c r="C58" s="20">
        <v>59</v>
      </c>
      <c r="D58" s="20" t="s">
        <v>18</v>
      </c>
      <c r="E58" s="19" t="s">
        <v>15</v>
      </c>
      <c r="F58" s="48">
        <v>16.05</v>
      </c>
      <c r="G58" s="35">
        <v>16.03</v>
      </c>
      <c r="H58" s="35">
        <v>0.15</v>
      </c>
      <c r="I58" s="58">
        <v>4</v>
      </c>
      <c r="J58" s="35">
        <f t="shared" si="12"/>
        <v>1.9999999999999574E-2</v>
      </c>
      <c r="K58" s="76">
        <f t="shared" si="6"/>
        <v>0.1333333333333305</v>
      </c>
      <c r="M58" s="17" t="s">
        <v>16</v>
      </c>
      <c r="N58" s="73" t="s">
        <v>13</v>
      </c>
      <c r="O58" s="20">
        <v>59</v>
      </c>
      <c r="P58" s="20" t="s">
        <v>18</v>
      </c>
      <c r="Q58" s="19" t="s">
        <v>15</v>
      </c>
      <c r="R58" s="35">
        <f t="shared" si="11"/>
        <v>16.05</v>
      </c>
      <c r="S58" s="80">
        <v>16.05</v>
      </c>
      <c r="T58" s="77">
        <v>0.1</v>
      </c>
      <c r="U58" s="19" t="s">
        <v>75</v>
      </c>
      <c r="V58" s="35">
        <f t="shared" si="13"/>
        <v>0</v>
      </c>
      <c r="W58" s="86">
        <v>0.01</v>
      </c>
    </row>
    <row r="59" spans="1:23" x14ac:dyDescent="0.25">
      <c r="A59" s="17" t="s">
        <v>12</v>
      </c>
      <c r="B59" s="73" t="s">
        <v>13</v>
      </c>
      <c r="C59" s="20">
        <v>61</v>
      </c>
      <c r="D59" s="20" t="s">
        <v>18</v>
      </c>
      <c r="E59" s="19" t="s">
        <v>15</v>
      </c>
      <c r="F59" s="48">
        <v>13.68</v>
      </c>
      <c r="G59" s="35">
        <v>13.67</v>
      </c>
      <c r="H59" s="35">
        <v>0.15</v>
      </c>
      <c r="I59" s="58">
        <v>4</v>
      </c>
      <c r="J59" s="35">
        <f t="shared" si="12"/>
        <v>9.9999999999997868E-3</v>
      </c>
      <c r="K59" s="76">
        <f t="shared" si="6"/>
        <v>6.666666666666525E-2</v>
      </c>
      <c r="M59" s="17" t="s">
        <v>12</v>
      </c>
      <c r="N59" s="73" t="s">
        <v>13</v>
      </c>
      <c r="O59" s="20">
        <v>61</v>
      </c>
      <c r="P59" s="20" t="s">
        <v>18</v>
      </c>
      <c r="Q59" s="19" t="s">
        <v>15</v>
      </c>
      <c r="R59" s="35">
        <f t="shared" si="11"/>
        <v>13.68</v>
      </c>
      <c r="S59" s="80">
        <v>13.68</v>
      </c>
      <c r="T59" s="77">
        <v>0.06</v>
      </c>
      <c r="U59" s="19" t="s">
        <v>75</v>
      </c>
      <c r="V59" s="35">
        <f t="shared" si="13"/>
        <v>0</v>
      </c>
      <c r="W59" s="86">
        <v>0.04</v>
      </c>
    </row>
    <row r="60" spans="1:23" x14ac:dyDescent="0.25">
      <c r="A60" s="17" t="s">
        <v>26</v>
      </c>
      <c r="B60" s="73" t="s">
        <v>13</v>
      </c>
      <c r="C60" s="20">
        <v>63</v>
      </c>
      <c r="D60" s="20" t="s">
        <v>18</v>
      </c>
      <c r="E60" s="19" t="s">
        <v>15</v>
      </c>
      <c r="F60" s="48">
        <v>6.68</v>
      </c>
      <c r="G60" s="35">
        <v>6.7</v>
      </c>
      <c r="H60" s="35">
        <v>0.15</v>
      </c>
      <c r="I60" s="58">
        <v>4</v>
      </c>
      <c r="J60" s="35">
        <f t="shared" si="12"/>
        <v>-2.0000000000000462E-2</v>
      </c>
      <c r="K60" s="76">
        <f t="shared" si="6"/>
        <v>-0.13333333333333641</v>
      </c>
      <c r="M60" s="17" t="s">
        <v>26</v>
      </c>
      <c r="N60" s="73" t="s">
        <v>13</v>
      </c>
      <c r="O60" s="20">
        <v>63</v>
      </c>
      <c r="P60" s="20" t="s">
        <v>18</v>
      </c>
      <c r="Q60" s="19" t="s">
        <v>15</v>
      </c>
      <c r="R60" s="35">
        <f t="shared" si="11"/>
        <v>6.68</v>
      </c>
      <c r="S60" s="80">
        <v>6.702</v>
      </c>
      <c r="T60" s="77">
        <v>5.0999999999999997E-2</v>
      </c>
      <c r="U60" s="19" t="s">
        <v>75</v>
      </c>
      <c r="V60" s="35">
        <f t="shared" si="13"/>
        <v>2.2000000000000242E-2</v>
      </c>
      <c r="W60" s="86">
        <v>-0.44</v>
      </c>
    </row>
    <row r="61" spans="1:23" x14ac:dyDescent="0.25">
      <c r="A61" s="17" t="s">
        <v>24</v>
      </c>
      <c r="B61" s="73" t="s">
        <v>13</v>
      </c>
      <c r="C61" s="20">
        <v>64</v>
      </c>
      <c r="D61" s="20" t="s">
        <v>18</v>
      </c>
      <c r="E61" s="19" t="s">
        <v>15</v>
      </c>
      <c r="F61" s="48">
        <v>20.93</v>
      </c>
      <c r="G61" s="35">
        <v>20.95</v>
      </c>
      <c r="H61" s="35">
        <v>0.15</v>
      </c>
      <c r="I61" s="58">
        <v>4</v>
      </c>
      <c r="J61" s="35">
        <f t="shared" si="12"/>
        <v>-1.9999999999999574E-2</v>
      </c>
      <c r="K61" s="76">
        <f t="shared" si="6"/>
        <v>-0.1333333333333305</v>
      </c>
      <c r="M61" s="17" t="s">
        <v>24</v>
      </c>
      <c r="N61" s="73" t="s">
        <v>13</v>
      </c>
      <c r="O61" s="20">
        <v>64</v>
      </c>
      <c r="P61" s="20" t="s">
        <v>18</v>
      </c>
      <c r="Q61" s="19" t="s">
        <v>15</v>
      </c>
      <c r="R61" s="35">
        <f t="shared" si="11"/>
        <v>20.93</v>
      </c>
      <c r="S61" s="80">
        <v>20.91</v>
      </c>
      <c r="T61" s="77">
        <v>0.08</v>
      </c>
      <c r="U61" s="19" t="s">
        <v>75</v>
      </c>
      <c r="V61" s="35">
        <f t="shared" si="13"/>
        <v>-1.9999999999999574E-2</v>
      </c>
      <c r="W61" s="86">
        <v>0.27</v>
      </c>
    </row>
    <row r="62" spans="1:23" x14ac:dyDescent="0.25">
      <c r="A62" s="17" t="s">
        <v>20</v>
      </c>
      <c r="B62" s="73" t="s">
        <v>13</v>
      </c>
      <c r="C62" s="20">
        <v>65</v>
      </c>
      <c r="D62" s="20" t="s">
        <v>18</v>
      </c>
      <c r="E62" s="19" t="s">
        <v>15</v>
      </c>
      <c r="F62" s="48">
        <v>11.74</v>
      </c>
      <c r="G62" s="35">
        <v>11.76</v>
      </c>
      <c r="H62" s="35">
        <v>0.15</v>
      </c>
      <c r="I62" s="58">
        <v>4</v>
      </c>
      <c r="J62" s="35">
        <f t="shared" si="12"/>
        <v>-1.9999999999999574E-2</v>
      </c>
      <c r="K62" s="76">
        <f t="shared" si="6"/>
        <v>-0.1333333333333305</v>
      </c>
      <c r="M62" s="17" t="s">
        <v>20</v>
      </c>
      <c r="N62" s="73" t="s">
        <v>13</v>
      </c>
      <c r="O62" s="20">
        <v>65</v>
      </c>
      <c r="P62" s="20" t="s">
        <v>18</v>
      </c>
      <c r="Q62" s="19" t="s">
        <v>15</v>
      </c>
      <c r="R62" s="35">
        <f t="shared" si="11"/>
        <v>11.74</v>
      </c>
      <c r="S62" s="80">
        <v>11.76</v>
      </c>
      <c r="T62" s="77">
        <v>0.05</v>
      </c>
      <c r="U62" s="19" t="s">
        <v>75</v>
      </c>
      <c r="V62" s="35">
        <f t="shared" si="13"/>
        <v>1.9999999999999574E-2</v>
      </c>
      <c r="W62" s="86">
        <v>-0.42</v>
      </c>
    </row>
    <row r="63" spans="1:23" x14ac:dyDescent="0.25">
      <c r="A63" s="56" t="s">
        <v>19</v>
      </c>
      <c r="B63" s="75" t="s">
        <v>13</v>
      </c>
      <c r="C63" s="20">
        <v>66</v>
      </c>
      <c r="D63" s="57" t="s">
        <v>18</v>
      </c>
      <c r="E63" s="47" t="s">
        <v>15</v>
      </c>
      <c r="F63" s="48">
        <v>5.29</v>
      </c>
      <c r="G63" s="35">
        <v>5.33</v>
      </c>
      <c r="H63" s="35">
        <v>0.15</v>
      </c>
      <c r="I63" s="58">
        <v>4</v>
      </c>
      <c r="J63" s="35">
        <f t="shared" si="12"/>
        <v>-4.0000000000000036E-2</v>
      </c>
      <c r="K63" s="76">
        <f t="shared" si="6"/>
        <v>-0.26666666666666694</v>
      </c>
      <c r="M63" s="56" t="s">
        <v>19</v>
      </c>
      <c r="N63" s="75" t="s">
        <v>13</v>
      </c>
      <c r="O63" s="57">
        <v>66</v>
      </c>
      <c r="P63" s="57" t="s">
        <v>18</v>
      </c>
      <c r="Q63" s="47" t="s">
        <v>15</v>
      </c>
      <c r="R63" s="35">
        <f t="shared" si="11"/>
        <v>5.29</v>
      </c>
      <c r="S63" s="87">
        <v>5.35</v>
      </c>
      <c r="T63" s="77">
        <v>6.2E-2</v>
      </c>
      <c r="U63" s="81">
        <v>1</v>
      </c>
      <c r="V63" s="35">
        <f t="shared" si="13"/>
        <v>5.9999999999999609E-2</v>
      </c>
      <c r="W63" s="76">
        <v>-0.96</v>
      </c>
    </row>
    <row r="64" spans="1:23" x14ac:dyDescent="0.25">
      <c r="A64" s="17" t="s">
        <v>12</v>
      </c>
      <c r="B64" s="73" t="s">
        <v>13</v>
      </c>
      <c r="C64" s="20">
        <v>66</v>
      </c>
      <c r="D64" s="20" t="s">
        <v>14</v>
      </c>
      <c r="E64" s="19" t="s">
        <v>15</v>
      </c>
      <c r="F64" s="48">
        <v>5.85</v>
      </c>
      <c r="G64" s="35">
        <v>6.02</v>
      </c>
      <c r="H64" s="35">
        <v>0.30099999999999999</v>
      </c>
      <c r="I64" s="58">
        <v>4</v>
      </c>
      <c r="J64" s="58">
        <f t="shared" si="10"/>
        <v>-2.8239202657807301</v>
      </c>
      <c r="K64" s="76">
        <f t="shared" si="6"/>
        <v>-0.56478405315614599</v>
      </c>
      <c r="M64" s="17" t="s">
        <v>12</v>
      </c>
      <c r="N64" s="73" t="s">
        <v>13</v>
      </c>
      <c r="O64" s="20">
        <v>66</v>
      </c>
      <c r="P64" s="20" t="s">
        <v>14</v>
      </c>
      <c r="Q64" s="19" t="s">
        <v>15</v>
      </c>
      <c r="R64" s="35">
        <f t="shared" si="11"/>
        <v>5.85</v>
      </c>
      <c r="S64" s="35">
        <v>5.8789999999999996</v>
      </c>
      <c r="T64" s="77">
        <v>9.1999999999999998E-2</v>
      </c>
      <c r="U64" s="19">
        <v>1</v>
      </c>
      <c r="V64" s="58">
        <f>((R64-S64)/S64)*100</f>
        <v>-0.49328117026705082</v>
      </c>
      <c r="W64" s="86">
        <f>(R64-S64)/T64</f>
        <v>-0.31521739130434689</v>
      </c>
    </row>
    <row r="65" spans="1:23" ht="15.75" thickBot="1" x14ac:dyDescent="0.3">
      <c r="A65" s="95" t="s">
        <v>24</v>
      </c>
      <c r="B65" s="96" t="s">
        <v>13</v>
      </c>
      <c r="C65" s="84">
        <v>67</v>
      </c>
      <c r="D65" s="97" t="s">
        <v>14</v>
      </c>
      <c r="E65" s="88" t="s">
        <v>15</v>
      </c>
      <c r="F65" s="71">
        <v>2.62</v>
      </c>
      <c r="G65" s="69">
        <v>2.69</v>
      </c>
      <c r="H65" s="69">
        <v>0.13500000000000001</v>
      </c>
      <c r="I65" s="70">
        <v>4</v>
      </c>
      <c r="J65" s="70">
        <f t="shared" si="10"/>
        <v>-2.6022304832713696</v>
      </c>
      <c r="K65" s="79">
        <f t="shared" si="6"/>
        <v>-0.51851851851851727</v>
      </c>
      <c r="M65" s="95" t="s">
        <v>24</v>
      </c>
      <c r="N65" s="96" t="s">
        <v>13</v>
      </c>
      <c r="O65" s="97">
        <v>67</v>
      </c>
      <c r="P65" s="97" t="s">
        <v>14</v>
      </c>
      <c r="Q65" s="68" t="s">
        <v>15</v>
      </c>
      <c r="R65" s="69">
        <f t="shared" si="11"/>
        <v>2.62</v>
      </c>
      <c r="S65" s="71">
        <v>2.6880000000000002</v>
      </c>
      <c r="T65" s="89">
        <v>7.4999999999999997E-2</v>
      </c>
      <c r="U65" s="82">
        <v>1</v>
      </c>
      <c r="V65" s="70">
        <f t="shared" ref="V65" si="14">((R65-S65)/S65)*100</f>
        <v>-2.5297619047619069</v>
      </c>
      <c r="W65" s="79">
        <v>-0.9</v>
      </c>
    </row>
  </sheetData>
  <sheetProtection algorithmName="SHA-512" hashValue="MzmRWOc5y1t+h0k6oWlqq9g2wYGZfcmi9XIUMxutotD6d0NBVUlIki7plG514ue+IBqWisHfpj3zNxSoaLclEQ==" saltValue="GoDApPLoWWm4JOXyxzt/1w==" spinCount="100000" sheet="1" objects="1" scenarios="1"/>
  <mergeCells count="3">
    <mergeCell ref="A2:K2"/>
    <mergeCell ref="A8:K8"/>
    <mergeCell ref="M8:W8"/>
  </mergeCells>
  <conditionalFormatting sqref="K41 K14:K31">
    <cfRule type="cellIs" dxfId="161" priority="19" stopIfTrue="1" operator="between">
      <formula>-2</formula>
      <formula>2</formula>
    </cfRule>
    <cfRule type="cellIs" dxfId="160" priority="20" stopIfTrue="1" operator="between">
      <formula>-3</formula>
      <formula>3</formula>
    </cfRule>
    <cfRule type="cellIs" dxfId="159" priority="21" operator="notBetween">
      <formula>-3</formula>
      <formula>3</formula>
    </cfRule>
  </conditionalFormatting>
  <conditionalFormatting sqref="W29:W31 W63 W41:W55">
    <cfRule type="cellIs" dxfId="158" priority="16" stopIfTrue="1" operator="between">
      <formula>-2</formula>
      <formula>2</formula>
    </cfRule>
    <cfRule type="cellIs" dxfId="157" priority="17" stopIfTrue="1" operator="between">
      <formula>-3</formula>
      <formula>3</formula>
    </cfRule>
    <cfRule type="cellIs" dxfId="156" priority="18" operator="notBetween">
      <formula>-3</formula>
      <formula>3</formula>
    </cfRule>
  </conditionalFormatting>
  <conditionalFormatting sqref="W56:W62">
    <cfRule type="cellIs" dxfId="155" priority="13" stopIfTrue="1" operator="between">
      <formula>-2</formula>
      <formula>2</formula>
    </cfRule>
    <cfRule type="cellIs" dxfId="154" priority="14" stopIfTrue="1" operator="between">
      <formula>-3</formula>
      <formula>3</formula>
    </cfRule>
    <cfRule type="cellIs" dxfId="153" priority="15" operator="notBetween">
      <formula>-3</formula>
      <formula>3</formula>
    </cfRule>
  </conditionalFormatting>
  <conditionalFormatting sqref="W64">
    <cfRule type="cellIs" dxfId="152" priority="4" stopIfTrue="1" operator="between">
      <formula>-2</formula>
      <formula>2</formula>
    </cfRule>
    <cfRule type="cellIs" dxfId="151" priority="5" stopIfTrue="1" operator="between">
      <formula>-3</formula>
      <formula>3</formula>
    </cfRule>
    <cfRule type="cellIs" dxfId="150" priority="6" operator="notBetween">
      <formula>-3</formula>
      <formula>3</formula>
    </cfRule>
  </conditionalFormatting>
  <conditionalFormatting sqref="W65">
    <cfRule type="cellIs" dxfId="149" priority="7" stopIfTrue="1" operator="between">
      <formula>-2</formula>
      <formula>2</formula>
    </cfRule>
    <cfRule type="cellIs" dxfId="148" priority="8" stopIfTrue="1" operator="between">
      <formula>-3</formula>
      <formula>3</formula>
    </cfRule>
    <cfRule type="cellIs" dxfId="147" priority="9" operator="notBetween">
      <formula>-3</formula>
      <formula>3</formula>
    </cfRule>
  </conditionalFormatting>
  <conditionalFormatting sqref="K42:K65">
    <cfRule type="cellIs" dxfId="146" priority="1" stopIfTrue="1" operator="between">
      <formula>-2</formula>
      <formula>2</formula>
    </cfRule>
    <cfRule type="cellIs" dxfId="145" priority="2" stopIfTrue="1" operator="between">
      <formula>-3</formula>
      <formula>3</formula>
    </cfRule>
    <cfRule type="cellIs" dxfId="144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E1E00-0D3A-4C0C-9A5A-7D03887DB247}">
  <sheetPr>
    <pageSetUpPr fitToPage="1"/>
  </sheetPr>
  <dimension ref="A1:W65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585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100.1</v>
      </c>
      <c r="G14" s="91">
        <v>98.424398765942755</v>
      </c>
      <c r="H14" s="54">
        <f>G14*0.025</f>
        <v>2.4606099691485692</v>
      </c>
      <c r="I14" s="51"/>
      <c r="J14" s="55">
        <f>((F14-G14)/G14)*100</f>
        <v>1.7024246579772238</v>
      </c>
      <c r="K14" s="85">
        <f>(F14-G14)/H14</f>
        <v>0.68096986319088937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135.6</v>
      </c>
      <c r="G15" s="91">
        <v>133.73583333333332</v>
      </c>
      <c r="H15" s="54">
        <f>2/2</f>
        <v>1</v>
      </c>
      <c r="I15" s="51"/>
      <c r="J15" s="67">
        <f>F15-G15</f>
        <v>1.8641666666666765</v>
      </c>
      <c r="K15" s="85">
        <f t="shared" ref="K15:K26" si="0">(F15-G15)/H15</f>
        <v>1.8641666666666765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6.56</v>
      </c>
      <c r="G16" s="54">
        <v>6.3250132005822053</v>
      </c>
      <c r="H16" s="54">
        <f>G16*((14-0.53*G16)/200)</f>
        <v>0.33673557527377562</v>
      </c>
      <c r="I16" s="51"/>
      <c r="J16" s="55">
        <f t="shared" ref="J16:J26" si="1">((F16-G16)/G16)*100</f>
        <v>3.715198561105995</v>
      </c>
      <c r="K16" s="85">
        <f t="shared" si="0"/>
        <v>0.6978377595736458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24</v>
      </c>
      <c r="B17" s="74" t="s">
        <v>13</v>
      </c>
      <c r="C17" s="52">
        <v>6</v>
      </c>
      <c r="D17" s="52" t="s">
        <v>57</v>
      </c>
      <c r="E17" s="51" t="s">
        <v>55</v>
      </c>
      <c r="F17" s="83">
        <v>13.74</v>
      </c>
      <c r="G17" s="91">
        <v>13.394152713903871</v>
      </c>
      <c r="H17" s="54">
        <f t="shared" ref="H17" si="2">G17*((14-0.53*G17)/200)</f>
        <v>0.46217187362631812</v>
      </c>
      <c r="I17" s="51"/>
      <c r="J17" s="55">
        <f t="shared" si="1"/>
        <v>2.5820766231604964</v>
      </c>
      <c r="K17" s="85">
        <f t="shared" si="0"/>
        <v>0.74830881287198037</v>
      </c>
      <c r="L17" s="37"/>
      <c r="M17" s="49" t="s">
        <v>24</v>
      </c>
      <c r="N17" s="74" t="s">
        <v>13</v>
      </c>
      <c r="O17" s="52">
        <v>6</v>
      </c>
      <c r="P17" s="52" t="s">
        <v>57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17</v>
      </c>
      <c r="B18" s="74" t="s">
        <v>13</v>
      </c>
      <c r="C18" s="52">
        <v>9</v>
      </c>
      <c r="D18" s="52" t="s">
        <v>52</v>
      </c>
      <c r="E18" s="51" t="s">
        <v>53</v>
      </c>
      <c r="F18" s="53">
        <v>9.5</v>
      </c>
      <c r="G18" s="54">
        <v>9.3938470348456065</v>
      </c>
      <c r="H18" s="54">
        <f>G18*0.05</f>
        <v>0.46969235174228036</v>
      </c>
      <c r="I18" s="51"/>
      <c r="J18" s="55">
        <f t="shared" si="1"/>
        <v>1.1300265456806879</v>
      </c>
      <c r="K18" s="85">
        <f t="shared" si="0"/>
        <v>0.22600530913613759</v>
      </c>
      <c r="L18" s="37"/>
      <c r="M18" s="49" t="s">
        <v>17</v>
      </c>
      <c r="N18" s="74" t="s">
        <v>13</v>
      </c>
      <c r="O18" s="52">
        <v>9</v>
      </c>
      <c r="P18" s="52" t="s">
        <v>52</v>
      </c>
      <c r="Q18" s="51" t="s">
        <v>53</v>
      </c>
      <c r="R18" s="83"/>
      <c r="S18" s="54"/>
      <c r="T18" s="51"/>
      <c r="U18" s="51"/>
      <c r="V18" s="51"/>
      <c r="W18" s="100"/>
    </row>
    <row r="19" spans="1:23" ht="15.75" x14ac:dyDescent="0.25">
      <c r="A19" s="17" t="s">
        <v>51</v>
      </c>
      <c r="B19" s="73" t="s">
        <v>43</v>
      </c>
      <c r="C19" s="20">
        <v>10</v>
      </c>
      <c r="D19" s="20" t="s">
        <v>44</v>
      </c>
      <c r="E19" s="19" t="s">
        <v>45</v>
      </c>
      <c r="F19" s="90">
        <v>6.85</v>
      </c>
      <c r="G19" s="93">
        <v>6.804704590590819</v>
      </c>
      <c r="H19" s="35">
        <f>G19*0.075/2</f>
        <v>0.25517642214715569</v>
      </c>
      <c r="I19" s="19"/>
      <c r="J19" s="39">
        <f t="shared" si="1"/>
        <v>0.66564843199530965</v>
      </c>
      <c r="K19" s="85">
        <f t="shared" si="0"/>
        <v>0.17750624853208261</v>
      </c>
      <c r="L19" s="37"/>
      <c r="M19" s="17" t="s">
        <v>51</v>
      </c>
      <c r="N19" s="18" t="s">
        <v>43</v>
      </c>
      <c r="O19" s="19">
        <v>10</v>
      </c>
      <c r="P19" s="20" t="s">
        <v>44</v>
      </c>
      <c r="Q19" s="19" t="s">
        <v>45</v>
      </c>
      <c r="R19" s="35"/>
      <c r="S19" s="35"/>
      <c r="T19" s="19"/>
      <c r="U19" s="19"/>
      <c r="V19" s="58"/>
      <c r="W19" s="26"/>
    </row>
    <row r="20" spans="1:23" ht="15.75" x14ac:dyDescent="0.25">
      <c r="A20" s="17" t="s">
        <v>50</v>
      </c>
      <c r="B20" s="73" t="s">
        <v>43</v>
      </c>
      <c r="C20" s="20">
        <v>11</v>
      </c>
      <c r="D20" s="20" t="s">
        <v>44</v>
      </c>
      <c r="E20" s="19" t="s">
        <v>45</v>
      </c>
      <c r="F20" s="90">
        <v>13.1</v>
      </c>
      <c r="G20" s="94">
        <v>13.131698195468571</v>
      </c>
      <c r="H20" s="35">
        <f t="shared" ref="H20:H21" si="3">G20*0.075/2</f>
        <v>0.49243868233007138</v>
      </c>
      <c r="I20" s="58"/>
      <c r="J20" s="39">
        <f t="shared" si="1"/>
        <v>-0.24138687165007972</v>
      </c>
      <c r="K20" s="85">
        <f t="shared" si="0"/>
        <v>-6.4369832440021271E-2</v>
      </c>
      <c r="L20" s="37"/>
      <c r="M20" s="17" t="s">
        <v>50</v>
      </c>
      <c r="N20" s="18" t="s">
        <v>43</v>
      </c>
      <c r="O20" s="19">
        <v>11</v>
      </c>
      <c r="P20" s="20" t="s">
        <v>44</v>
      </c>
      <c r="Q20" s="19" t="s">
        <v>45</v>
      </c>
      <c r="R20" s="35"/>
      <c r="S20" s="35"/>
      <c r="T20" s="19"/>
      <c r="U20" s="19"/>
      <c r="V20" s="58"/>
      <c r="W20" s="26"/>
    </row>
    <row r="21" spans="1:23" ht="15.75" x14ac:dyDescent="0.25">
      <c r="A21" s="17" t="s">
        <v>49</v>
      </c>
      <c r="B21" s="73" t="s">
        <v>43</v>
      </c>
      <c r="C21" s="20">
        <v>12</v>
      </c>
      <c r="D21" s="20" t="s">
        <v>44</v>
      </c>
      <c r="E21" s="19" t="s">
        <v>45</v>
      </c>
      <c r="F21" s="90">
        <v>21.44</v>
      </c>
      <c r="G21" s="94">
        <v>20.775863586182624</v>
      </c>
      <c r="H21" s="35">
        <f t="shared" si="3"/>
        <v>0.77909488448184838</v>
      </c>
      <c r="I21" s="58"/>
      <c r="J21" s="39">
        <f t="shared" si="1"/>
        <v>3.1966729616913452</v>
      </c>
      <c r="K21" s="85">
        <f t="shared" si="0"/>
        <v>0.85244612311769197</v>
      </c>
      <c r="M21" s="17" t="s">
        <v>49</v>
      </c>
      <c r="N21" s="18" t="s">
        <v>43</v>
      </c>
      <c r="O21" s="19">
        <v>12</v>
      </c>
      <c r="P21" s="20" t="s">
        <v>44</v>
      </c>
      <c r="Q21" s="19" t="s">
        <v>45</v>
      </c>
      <c r="R21" s="35"/>
      <c r="S21" s="35"/>
      <c r="T21" s="19"/>
      <c r="U21" s="19"/>
      <c r="V21" s="58"/>
      <c r="W21" s="26"/>
    </row>
    <row r="22" spans="1:23" ht="15.75" x14ac:dyDescent="0.25">
      <c r="A22" s="17" t="s">
        <v>71</v>
      </c>
      <c r="B22" s="73" t="s">
        <v>43</v>
      </c>
      <c r="C22" s="20">
        <v>13</v>
      </c>
      <c r="D22" s="20" t="s">
        <v>44</v>
      </c>
      <c r="E22" s="19" t="s">
        <v>45</v>
      </c>
      <c r="F22" s="90">
        <v>0</v>
      </c>
      <c r="G22" s="94">
        <v>0</v>
      </c>
      <c r="H22" s="35"/>
      <c r="I22" s="58"/>
      <c r="J22" s="39"/>
      <c r="K22" s="85"/>
      <c r="M22" s="17" t="s">
        <v>71</v>
      </c>
      <c r="N22" s="18" t="s">
        <v>43</v>
      </c>
      <c r="O22" s="19">
        <v>13</v>
      </c>
      <c r="P22" s="20" t="s">
        <v>44</v>
      </c>
      <c r="Q22" s="19" t="s">
        <v>45</v>
      </c>
      <c r="R22" s="35"/>
      <c r="S22" s="35"/>
      <c r="T22" s="19"/>
      <c r="U22" s="19"/>
      <c r="V22" s="58"/>
      <c r="W22" s="26"/>
    </row>
    <row r="23" spans="1:23" ht="15.75" x14ac:dyDescent="0.25">
      <c r="A23" s="17" t="s">
        <v>72</v>
      </c>
      <c r="B23" s="73" t="s">
        <v>43</v>
      </c>
      <c r="C23" s="20">
        <v>14</v>
      </c>
      <c r="D23" s="20" t="s">
        <v>44</v>
      </c>
      <c r="E23" s="19" t="s">
        <v>45</v>
      </c>
      <c r="F23" s="90">
        <v>0.09</v>
      </c>
      <c r="G23" s="94">
        <v>0</v>
      </c>
      <c r="H23" s="35"/>
      <c r="I23" s="58"/>
      <c r="J23" s="39"/>
      <c r="K23" s="85"/>
      <c r="M23" s="17" t="s">
        <v>72</v>
      </c>
      <c r="N23" s="18" t="s">
        <v>43</v>
      </c>
      <c r="O23" s="19">
        <v>14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48</v>
      </c>
      <c r="B24" s="73" t="s">
        <v>43</v>
      </c>
      <c r="C24" s="20">
        <v>20</v>
      </c>
      <c r="D24" s="20" t="s">
        <v>44</v>
      </c>
      <c r="E24" s="19" t="s">
        <v>45</v>
      </c>
      <c r="F24" s="90">
        <v>87.18</v>
      </c>
      <c r="G24" s="94">
        <v>87.011676501599382</v>
      </c>
      <c r="H24" s="35">
        <f>G24*0.025</f>
        <v>2.1752919125399846</v>
      </c>
      <c r="I24" s="58"/>
      <c r="J24" s="39">
        <f t="shared" si="1"/>
        <v>0.19344932216945709</v>
      </c>
      <c r="K24" s="85">
        <f t="shared" si="0"/>
        <v>7.7379728867782827E-2</v>
      </c>
      <c r="M24" s="17" t="s">
        <v>48</v>
      </c>
      <c r="N24" s="18" t="s">
        <v>43</v>
      </c>
      <c r="O24" s="19">
        <v>20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47</v>
      </c>
      <c r="B25" s="73" t="s">
        <v>43</v>
      </c>
      <c r="C25" s="20">
        <v>21</v>
      </c>
      <c r="D25" s="20" t="s">
        <v>44</v>
      </c>
      <c r="E25" s="19" t="s">
        <v>45</v>
      </c>
      <c r="F25" s="90">
        <v>114.13</v>
      </c>
      <c r="G25" s="94">
        <v>113.38312183299405</v>
      </c>
      <c r="H25" s="35">
        <f t="shared" ref="H25:H26" si="4">G25*0.025</f>
        <v>2.8345780458248515</v>
      </c>
      <c r="I25" s="58"/>
      <c r="J25" s="39">
        <f t="shared" si="1"/>
        <v>0.65872076454734463</v>
      </c>
      <c r="K25" s="85">
        <f t="shared" si="0"/>
        <v>0.26348830581893784</v>
      </c>
      <c r="M25" s="17" t="s">
        <v>47</v>
      </c>
      <c r="N25" s="18" t="s">
        <v>43</v>
      </c>
      <c r="O25" s="19">
        <v>21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46</v>
      </c>
      <c r="B26" s="73" t="s">
        <v>43</v>
      </c>
      <c r="C26" s="20">
        <v>22</v>
      </c>
      <c r="D26" s="20" t="s">
        <v>44</v>
      </c>
      <c r="E26" s="19" t="s">
        <v>45</v>
      </c>
      <c r="F26" s="90">
        <v>205.02</v>
      </c>
      <c r="G26" s="94">
        <v>202.33374420022488</v>
      </c>
      <c r="H26" s="35">
        <f t="shared" si="4"/>
        <v>5.0583436050056223</v>
      </c>
      <c r="I26" s="58"/>
      <c r="J26" s="39">
        <f t="shared" si="1"/>
        <v>1.3276360848227409</v>
      </c>
      <c r="K26" s="85">
        <f t="shared" si="0"/>
        <v>0.53105443392909635</v>
      </c>
      <c r="M26" s="17" t="s">
        <v>46</v>
      </c>
      <c r="N26" s="18" t="s">
        <v>43</v>
      </c>
      <c r="O26" s="19">
        <v>22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73</v>
      </c>
      <c r="B27" s="73" t="s">
        <v>43</v>
      </c>
      <c r="C27" s="20">
        <v>23</v>
      </c>
      <c r="D27" s="20" t="s">
        <v>44</v>
      </c>
      <c r="E27" s="19" t="s">
        <v>45</v>
      </c>
      <c r="F27" s="90">
        <v>0.21</v>
      </c>
      <c r="G27" s="94">
        <v>0</v>
      </c>
      <c r="H27" s="35"/>
      <c r="I27" s="58"/>
      <c r="J27" s="39"/>
      <c r="K27" s="85"/>
      <c r="M27" s="17" t="s">
        <v>73</v>
      </c>
      <c r="N27" s="18" t="s">
        <v>43</v>
      </c>
      <c r="O27" s="19">
        <v>23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74</v>
      </c>
      <c r="B28" s="73" t="s">
        <v>43</v>
      </c>
      <c r="C28" s="20">
        <v>24</v>
      </c>
      <c r="D28" s="20" t="s">
        <v>44</v>
      </c>
      <c r="E28" s="19" t="s">
        <v>45</v>
      </c>
      <c r="F28" s="90">
        <v>7.0000000000000007E-2</v>
      </c>
      <c r="G28" s="94">
        <v>0</v>
      </c>
      <c r="H28" s="35"/>
      <c r="I28" s="58"/>
      <c r="J28" s="39"/>
      <c r="K28" s="85"/>
      <c r="M28" s="17" t="s">
        <v>74</v>
      </c>
      <c r="N28" s="18" t="s">
        <v>43</v>
      </c>
      <c r="O28" s="19">
        <v>24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x14ac:dyDescent="0.25">
      <c r="A29" s="49" t="s">
        <v>42</v>
      </c>
      <c r="B29" s="74" t="s">
        <v>13</v>
      </c>
      <c r="C29" s="52">
        <v>30</v>
      </c>
      <c r="D29" s="52" t="s">
        <v>29</v>
      </c>
      <c r="E29" s="51" t="s">
        <v>30</v>
      </c>
      <c r="F29" s="83">
        <v>87</v>
      </c>
      <c r="G29" s="83">
        <v>90</v>
      </c>
      <c r="H29" s="54">
        <f>0.05*G29</f>
        <v>4.5</v>
      </c>
      <c r="I29" s="59">
        <v>4</v>
      </c>
      <c r="J29" s="59"/>
      <c r="K29" s="76">
        <f>(F29-G29)/H29</f>
        <v>-0.66666666666666663</v>
      </c>
      <c r="M29" s="49" t="s">
        <v>42</v>
      </c>
      <c r="N29" s="50" t="s">
        <v>13</v>
      </c>
      <c r="O29" s="51">
        <v>30</v>
      </c>
      <c r="P29" s="52" t="s">
        <v>29</v>
      </c>
      <c r="Q29" s="51" t="s">
        <v>30</v>
      </c>
      <c r="R29" s="83">
        <f>ROUND(F29,1)</f>
        <v>87</v>
      </c>
      <c r="S29" s="54">
        <v>91.64</v>
      </c>
      <c r="T29" s="54">
        <v>1.39</v>
      </c>
      <c r="U29" s="51">
        <v>1</v>
      </c>
      <c r="V29" s="55">
        <f>((R29-S29)/S29)*100</f>
        <v>-5.0632911392405067</v>
      </c>
      <c r="W29" s="86">
        <f>(R29-S29)/T29</f>
        <v>-3.3381294964028783</v>
      </c>
    </row>
    <row r="30" spans="1:23" x14ac:dyDescent="0.25">
      <c r="A30" s="49" t="s">
        <v>41</v>
      </c>
      <c r="B30" s="74" t="s">
        <v>13</v>
      </c>
      <c r="C30" s="52">
        <v>31</v>
      </c>
      <c r="D30" s="52" t="s">
        <v>29</v>
      </c>
      <c r="E30" s="51" t="s">
        <v>30</v>
      </c>
      <c r="F30" s="83">
        <v>47</v>
      </c>
      <c r="G30" s="91">
        <v>46.4</v>
      </c>
      <c r="H30" s="54">
        <f t="shared" ref="H30:H31" si="5">0.05*G30</f>
        <v>2.3199999999999998</v>
      </c>
      <c r="I30" s="59">
        <v>4</v>
      </c>
      <c r="J30" s="59"/>
      <c r="K30" s="76">
        <f t="shared" ref="K30:K65" si="6">(F30-G30)/H30</f>
        <v>0.25862068965517304</v>
      </c>
      <c r="M30" s="49" t="s">
        <v>41</v>
      </c>
      <c r="N30" s="50" t="s">
        <v>13</v>
      </c>
      <c r="O30" s="51">
        <v>31</v>
      </c>
      <c r="P30" s="52" t="s">
        <v>29</v>
      </c>
      <c r="Q30" s="51" t="s">
        <v>30</v>
      </c>
      <c r="R30" s="83">
        <f>ROUND(F30,1)</f>
        <v>47</v>
      </c>
      <c r="S30" s="54">
        <v>47.61</v>
      </c>
      <c r="T30" s="54">
        <v>1.1299999999999999</v>
      </c>
      <c r="U30" s="51">
        <v>1</v>
      </c>
      <c r="V30" s="55">
        <f t="shared" ref="V30:V54" si="7">((R30-S30)/S30)*100</f>
        <v>-1.2812434362528868</v>
      </c>
      <c r="W30" s="86">
        <f t="shared" ref="W30:W50" si="8">(R30-S30)/T30</f>
        <v>-0.53982300884955703</v>
      </c>
    </row>
    <row r="31" spans="1:23" x14ac:dyDescent="0.25">
      <c r="A31" s="49" t="s">
        <v>40</v>
      </c>
      <c r="B31" s="74" t="s">
        <v>13</v>
      </c>
      <c r="C31" s="52">
        <v>32</v>
      </c>
      <c r="D31" s="52" t="s">
        <v>29</v>
      </c>
      <c r="E31" s="51" t="s">
        <v>30</v>
      </c>
      <c r="F31" s="83">
        <v>54</v>
      </c>
      <c r="G31" s="91">
        <v>60.8</v>
      </c>
      <c r="H31" s="54">
        <f t="shared" si="5"/>
        <v>3.04</v>
      </c>
      <c r="I31" s="59">
        <v>4</v>
      </c>
      <c r="J31" s="59"/>
      <c r="K31" s="76">
        <f t="shared" si="6"/>
        <v>-2.2368421052631571</v>
      </c>
      <c r="M31" s="49" t="s">
        <v>40</v>
      </c>
      <c r="N31" s="50" t="s">
        <v>13</v>
      </c>
      <c r="O31" s="51">
        <v>32</v>
      </c>
      <c r="P31" s="52" t="s">
        <v>29</v>
      </c>
      <c r="Q31" s="51" t="s">
        <v>30</v>
      </c>
      <c r="R31" s="83">
        <f>ROUND(F31,1)</f>
        <v>54</v>
      </c>
      <c r="S31" s="54">
        <v>62.43</v>
      </c>
      <c r="T31" s="54">
        <v>2.19</v>
      </c>
      <c r="U31" s="51">
        <v>1</v>
      </c>
      <c r="V31" s="55">
        <f t="shared" si="7"/>
        <v>-13.503123498318114</v>
      </c>
      <c r="W31" s="86">
        <v>-3.84</v>
      </c>
    </row>
    <row r="32" spans="1:23" x14ac:dyDescent="0.25">
      <c r="A32" s="49" t="s">
        <v>39</v>
      </c>
      <c r="B32" s="74" t="s">
        <v>13</v>
      </c>
      <c r="C32" s="52">
        <v>33</v>
      </c>
      <c r="D32" s="52" t="s">
        <v>29</v>
      </c>
      <c r="E32" s="51" t="s">
        <v>30</v>
      </c>
      <c r="F32" s="83">
        <v>10</v>
      </c>
      <c r="G32" s="91">
        <v>22.4</v>
      </c>
      <c r="H32" s="54"/>
      <c r="I32" s="59"/>
      <c r="J32" s="59"/>
      <c r="K32" s="100"/>
      <c r="M32" s="49" t="s">
        <v>39</v>
      </c>
      <c r="N32" s="50" t="s">
        <v>13</v>
      </c>
      <c r="O32" s="51">
        <v>33</v>
      </c>
      <c r="P32" s="52" t="s">
        <v>29</v>
      </c>
      <c r="Q32" s="51" t="s">
        <v>30</v>
      </c>
      <c r="R32" s="83">
        <f t="shared" ref="R32:R40" si="9">F32</f>
        <v>10</v>
      </c>
      <c r="S32" s="54"/>
      <c r="T32" s="54"/>
      <c r="U32" s="51"/>
      <c r="V32" s="55"/>
      <c r="W32" s="100"/>
    </row>
    <row r="33" spans="1:23" x14ac:dyDescent="0.25">
      <c r="A33" s="49" t="s">
        <v>38</v>
      </c>
      <c r="B33" s="74" t="s">
        <v>13</v>
      </c>
      <c r="C33" s="52">
        <v>34</v>
      </c>
      <c r="D33" s="52" t="s">
        <v>29</v>
      </c>
      <c r="E33" s="51" t="s">
        <v>30</v>
      </c>
      <c r="F33" s="83">
        <v>14</v>
      </c>
      <c r="G33" s="91">
        <v>19.2</v>
      </c>
      <c r="H33" s="54"/>
      <c r="I33" s="59"/>
      <c r="J33" s="59"/>
      <c r="K33" s="100"/>
      <c r="M33" s="49" t="s">
        <v>38</v>
      </c>
      <c r="N33" s="50" t="s">
        <v>13</v>
      </c>
      <c r="O33" s="51">
        <v>34</v>
      </c>
      <c r="P33" s="52" t="s">
        <v>29</v>
      </c>
      <c r="Q33" s="51" t="s">
        <v>30</v>
      </c>
      <c r="R33" s="83">
        <f t="shared" si="9"/>
        <v>14</v>
      </c>
      <c r="S33" s="54"/>
      <c r="T33" s="54"/>
      <c r="U33" s="51"/>
      <c r="V33" s="55"/>
      <c r="W33" s="100"/>
    </row>
    <row r="34" spans="1:23" x14ac:dyDescent="0.25">
      <c r="A34" s="49" t="s">
        <v>37</v>
      </c>
      <c r="B34" s="74" t="s">
        <v>13</v>
      </c>
      <c r="C34" s="52">
        <v>35</v>
      </c>
      <c r="D34" s="52" t="s">
        <v>29</v>
      </c>
      <c r="E34" s="51" t="s">
        <v>30</v>
      </c>
      <c r="F34" s="83">
        <v>15</v>
      </c>
      <c r="G34" s="91">
        <v>26.7</v>
      </c>
      <c r="H34" s="54"/>
      <c r="I34" s="59"/>
      <c r="J34" s="59"/>
      <c r="K34" s="100"/>
      <c r="M34" s="49" t="s">
        <v>37</v>
      </c>
      <c r="N34" s="50" t="s">
        <v>13</v>
      </c>
      <c r="O34" s="51">
        <v>35</v>
      </c>
      <c r="P34" s="52" t="s">
        <v>29</v>
      </c>
      <c r="Q34" s="51" t="s">
        <v>30</v>
      </c>
      <c r="R34" s="83">
        <f t="shared" si="9"/>
        <v>15</v>
      </c>
      <c r="S34" s="54"/>
      <c r="T34" s="54"/>
      <c r="U34" s="51"/>
      <c r="V34" s="55"/>
      <c r="W34" s="100"/>
    </row>
    <row r="35" spans="1:23" x14ac:dyDescent="0.25">
      <c r="A35" s="49" t="s">
        <v>36</v>
      </c>
      <c r="B35" s="74" t="s">
        <v>13</v>
      </c>
      <c r="C35" s="52">
        <v>36</v>
      </c>
      <c r="D35" s="52" t="s">
        <v>29</v>
      </c>
      <c r="E35" s="51" t="s">
        <v>30</v>
      </c>
      <c r="F35" s="83">
        <v>53</v>
      </c>
      <c r="G35" s="91">
        <v>97.8</v>
      </c>
      <c r="H35" s="54"/>
      <c r="I35" s="59"/>
      <c r="J35" s="59"/>
      <c r="K35" s="100"/>
      <c r="M35" s="49" t="s">
        <v>36</v>
      </c>
      <c r="N35" s="50" t="s">
        <v>13</v>
      </c>
      <c r="O35" s="51">
        <v>36</v>
      </c>
      <c r="P35" s="52" t="s">
        <v>29</v>
      </c>
      <c r="Q35" s="51" t="s">
        <v>30</v>
      </c>
      <c r="R35" s="83">
        <f t="shared" si="9"/>
        <v>53</v>
      </c>
      <c r="S35" s="54"/>
      <c r="T35" s="54"/>
      <c r="U35" s="51"/>
      <c r="V35" s="55"/>
      <c r="W35" s="100"/>
    </row>
    <row r="36" spans="1:23" x14ac:dyDescent="0.25">
      <c r="A36" s="49" t="s">
        <v>35</v>
      </c>
      <c r="B36" s="74" t="s">
        <v>13</v>
      </c>
      <c r="C36" s="52">
        <v>37</v>
      </c>
      <c r="D36" s="52" t="s">
        <v>29</v>
      </c>
      <c r="E36" s="51" t="s">
        <v>30</v>
      </c>
      <c r="F36" s="83">
        <v>75</v>
      </c>
      <c r="G36" s="91">
        <v>124</v>
      </c>
      <c r="H36" s="54"/>
      <c r="I36" s="59"/>
      <c r="J36" s="59"/>
      <c r="K36" s="100"/>
      <c r="M36" s="49" t="s">
        <v>35</v>
      </c>
      <c r="N36" s="50" t="s">
        <v>13</v>
      </c>
      <c r="O36" s="51">
        <v>37</v>
      </c>
      <c r="P36" s="52" t="s">
        <v>29</v>
      </c>
      <c r="Q36" s="51" t="s">
        <v>30</v>
      </c>
      <c r="R36" s="83">
        <f t="shared" si="9"/>
        <v>75</v>
      </c>
      <c r="S36" s="54"/>
      <c r="T36" s="54"/>
      <c r="U36" s="51"/>
      <c r="V36" s="55"/>
      <c r="W36" s="100"/>
    </row>
    <row r="37" spans="1:23" x14ac:dyDescent="0.25">
      <c r="A37" s="49" t="s">
        <v>34</v>
      </c>
      <c r="B37" s="74" t="s">
        <v>13</v>
      </c>
      <c r="C37" s="52">
        <v>38</v>
      </c>
      <c r="D37" s="52" t="s">
        <v>29</v>
      </c>
      <c r="E37" s="51" t="s">
        <v>30</v>
      </c>
      <c r="F37" s="83">
        <v>99</v>
      </c>
      <c r="G37" s="91">
        <v>149</v>
      </c>
      <c r="H37" s="54"/>
      <c r="I37" s="59"/>
      <c r="J37" s="59"/>
      <c r="K37" s="100"/>
      <c r="M37" s="49" t="s">
        <v>34</v>
      </c>
      <c r="N37" s="50" t="s">
        <v>13</v>
      </c>
      <c r="O37" s="51">
        <v>38</v>
      </c>
      <c r="P37" s="52" t="s">
        <v>29</v>
      </c>
      <c r="Q37" s="51" t="s">
        <v>30</v>
      </c>
      <c r="R37" s="83">
        <f t="shared" si="9"/>
        <v>99</v>
      </c>
      <c r="S37" s="54"/>
      <c r="T37" s="54"/>
      <c r="U37" s="51"/>
      <c r="V37" s="55"/>
      <c r="W37" s="100"/>
    </row>
    <row r="38" spans="1:23" x14ac:dyDescent="0.25">
      <c r="A38" s="49" t="s">
        <v>33</v>
      </c>
      <c r="B38" s="74" t="s">
        <v>13</v>
      </c>
      <c r="C38" s="52">
        <v>39</v>
      </c>
      <c r="D38" s="52" t="s">
        <v>29</v>
      </c>
      <c r="E38" s="51" t="s">
        <v>30</v>
      </c>
      <c r="F38" s="83">
        <v>58</v>
      </c>
      <c r="G38" s="91">
        <v>77.099999999999994</v>
      </c>
      <c r="H38" s="54"/>
      <c r="I38" s="59"/>
      <c r="J38" s="59"/>
      <c r="K38" s="100"/>
      <c r="M38" s="49" t="s">
        <v>33</v>
      </c>
      <c r="N38" s="50" t="s">
        <v>13</v>
      </c>
      <c r="O38" s="51">
        <v>39</v>
      </c>
      <c r="P38" s="52" t="s">
        <v>29</v>
      </c>
      <c r="Q38" s="51" t="s">
        <v>30</v>
      </c>
      <c r="R38" s="83">
        <f t="shared" si="9"/>
        <v>58</v>
      </c>
      <c r="S38" s="54"/>
      <c r="T38" s="54"/>
      <c r="U38" s="51"/>
      <c r="V38" s="55"/>
      <c r="W38" s="100"/>
    </row>
    <row r="39" spans="1:23" x14ac:dyDescent="0.25">
      <c r="A39" s="49" t="s">
        <v>32</v>
      </c>
      <c r="B39" s="74" t="s">
        <v>13</v>
      </c>
      <c r="C39" s="52">
        <v>40</v>
      </c>
      <c r="D39" s="52" t="s">
        <v>29</v>
      </c>
      <c r="E39" s="51" t="s">
        <v>30</v>
      </c>
      <c r="F39" s="83">
        <v>57</v>
      </c>
      <c r="G39" s="91">
        <v>68.7</v>
      </c>
      <c r="H39" s="54"/>
      <c r="I39" s="59"/>
      <c r="J39" s="59"/>
      <c r="K39" s="100"/>
      <c r="M39" s="49" t="s">
        <v>32</v>
      </c>
      <c r="N39" s="50" t="s">
        <v>13</v>
      </c>
      <c r="O39" s="51">
        <v>40</v>
      </c>
      <c r="P39" s="52" t="s">
        <v>29</v>
      </c>
      <c r="Q39" s="51" t="s">
        <v>30</v>
      </c>
      <c r="R39" s="83">
        <f t="shared" si="9"/>
        <v>57</v>
      </c>
      <c r="S39" s="54"/>
      <c r="T39" s="54"/>
      <c r="U39" s="51"/>
      <c r="V39" s="55"/>
      <c r="W39" s="100"/>
    </row>
    <row r="40" spans="1:23" x14ac:dyDescent="0.25">
      <c r="A40" s="49" t="s">
        <v>31</v>
      </c>
      <c r="B40" s="74" t="s">
        <v>13</v>
      </c>
      <c r="C40" s="52">
        <v>41</v>
      </c>
      <c r="D40" s="52" t="s">
        <v>29</v>
      </c>
      <c r="E40" s="51" t="s">
        <v>30</v>
      </c>
      <c r="F40" s="83">
        <v>42</v>
      </c>
      <c r="G40" s="91">
        <v>55</v>
      </c>
      <c r="H40" s="54"/>
      <c r="I40" s="59"/>
      <c r="J40" s="59"/>
      <c r="K40" s="100"/>
      <c r="M40" s="49" t="s">
        <v>31</v>
      </c>
      <c r="N40" s="50" t="s">
        <v>13</v>
      </c>
      <c r="O40" s="51">
        <v>41</v>
      </c>
      <c r="P40" s="52" t="s">
        <v>29</v>
      </c>
      <c r="Q40" s="51" t="s">
        <v>30</v>
      </c>
      <c r="R40" s="83">
        <f t="shared" si="9"/>
        <v>42</v>
      </c>
      <c r="S40" s="91"/>
      <c r="T40" s="54"/>
      <c r="U40" s="51"/>
      <c r="V40" s="55"/>
      <c r="W40" s="100"/>
    </row>
    <row r="41" spans="1:23" x14ac:dyDescent="0.25">
      <c r="A41" s="49" t="s">
        <v>28</v>
      </c>
      <c r="B41" s="74" t="s">
        <v>13</v>
      </c>
      <c r="C41" s="52">
        <v>42</v>
      </c>
      <c r="D41" s="52" t="s">
        <v>29</v>
      </c>
      <c r="E41" s="51" t="s">
        <v>30</v>
      </c>
      <c r="F41" s="83">
        <v>82</v>
      </c>
      <c r="G41" s="91">
        <v>90</v>
      </c>
      <c r="H41" s="54">
        <f>0.05*G41</f>
        <v>4.5</v>
      </c>
      <c r="I41" s="59">
        <v>4</v>
      </c>
      <c r="J41" s="59"/>
      <c r="K41" s="76">
        <f t="shared" si="6"/>
        <v>-1.7777777777777777</v>
      </c>
      <c r="M41" s="49" t="s">
        <v>28</v>
      </c>
      <c r="N41" s="50" t="s">
        <v>13</v>
      </c>
      <c r="O41" s="51">
        <v>42</v>
      </c>
      <c r="P41" s="52" t="s">
        <v>29</v>
      </c>
      <c r="Q41" s="51" t="s">
        <v>30</v>
      </c>
      <c r="R41" s="83">
        <f>ROUND(F41,1)</f>
        <v>82</v>
      </c>
      <c r="S41" s="91">
        <v>91.42</v>
      </c>
      <c r="T41" s="54">
        <v>1.92</v>
      </c>
      <c r="U41" s="51">
        <v>1</v>
      </c>
      <c r="V41" s="55">
        <f t="shared" si="7"/>
        <v>-10.304091008532051</v>
      </c>
      <c r="W41" s="86">
        <v>-4.8899999999999997</v>
      </c>
    </row>
    <row r="42" spans="1:23" x14ac:dyDescent="0.25">
      <c r="A42" s="17" t="s">
        <v>12</v>
      </c>
      <c r="B42" s="73" t="s">
        <v>13</v>
      </c>
      <c r="C42" s="20">
        <v>43</v>
      </c>
      <c r="D42" s="20" t="s">
        <v>27</v>
      </c>
      <c r="E42" s="19" t="s">
        <v>23</v>
      </c>
      <c r="F42" s="87">
        <v>259</v>
      </c>
      <c r="G42" s="58">
        <v>272</v>
      </c>
      <c r="H42" s="35">
        <v>13.6</v>
      </c>
      <c r="I42" s="58">
        <v>4</v>
      </c>
      <c r="J42" s="58">
        <f>((F42-G42)/G42)*100</f>
        <v>-4.7794117647058822</v>
      </c>
      <c r="K42" s="76">
        <f t="shared" si="6"/>
        <v>-0.95588235294117652</v>
      </c>
      <c r="M42" s="17" t="s">
        <v>12</v>
      </c>
      <c r="N42" s="73" t="s">
        <v>13</v>
      </c>
      <c r="O42" s="20">
        <v>43</v>
      </c>
      <c r="P42" s="20" t="s">
        <v>27</v>
      </c>
      <c r="Q42" s="19" t="s">
        <v>23</v>
      </c>
      <c r="R42" s="58">
        <f t="shared" ref="R42:R44" si="10">ROUND(F42,0)</f>
        <v>259</v>
      </c>
      <c r="S42" s="58">
        <v>268.89999999999998</v>
      </c>
      <c r="T42" s="35">
        <v>7.7</v>
      </c>
      <c r="U42" s="19">
        <v>1</v>
      </c>
      <c r="V42" s="58">
        <f t="shared" si="7"/>
        <v>-3.6816660468575595</v>
      </c>
      <c r="W42" s="86">
        <v>-1.29</v>
      </c>
    </row>
    <row r="43" spans="1:23" x14ac:dyDescent="0.25">
      <c r="A43" s="17" t="s">
        <v>24</v>
      </c>
      <c r="B43" s="73" t="s">
        <v>13</v>
      </c>
      <c r="C43" s="20">
        <v>44</v>
      </c>
      <c r="D43" s="20" t="s">
        <v>27</v>
      </c>
      <c r="E43" s="19" t="s">
        <v>23</v>
      </c>
      <c r="F43" s="87">
        <v>39</v>
      </c>
      <c r="G43" s="80">
        <v>43.2</v>
      </c>
      <c r="H43" s="35">
        <v>2.16</v>
      </c>
      <c r="I43" s="58">
        <v>4</v>
      </c>
      <c r="J43" s="58">
        <f t="shared" ref="J43:J65" si="11">((F43-G43)/G43)*100</f>
        <v>-9.7222222222222285</v>
      </c>
      <c r="K43" s="76">
        <f t="shared" si="6"/>
        <v>-1.9444444444444455</v>
      </c>
      <c r="M43" s="17" t="s">
        <v>24</v>
      </c>
      <c r="N43" s="73" t="s">
        <v>13</v>
      </c>
      <c r="O43" s="20">
        <v>44</v>
      </c>
      <c r="P43" s="20" t="s">
        <v>27</v>
      </c>
      <c r="Q43" s="19" t="s">
        <v>23</v>
      </c>
      <c r="R43" s="80">
        <f>ROUND(F43,1)</f>
        <v>39</v>
      </c>
      <c r="S43" s="80">
        <v>42.97</v>
      </c>
      <c r="T43" s="35">
        <v>1.86</v>
      </c>
      <c r="U43" s="19">
        <v>1</v>
      </c>
      <c r="V43" s="58">
        <f t="shared" si="7"/>
        <v>-9.239003956248542</v>
      </c>
      <c r="W43" s="86">
        <v>-2.14</v>
      </c>
    </row>
    <row r="44" spans="1:23" x14ac:dyDescent="0.25">
      <c r="A44" s="17" t="s">
        <v>20</v>
      </c>
      <c r="B44" s="73" t="s">
        <v>13</v>
      </c>
      <c r="C44" s="20">
        <v>45</v>
      </c>
      <c r="D44" s="20" t="s">
        <v>27</v>
      </c>
      <c r="E44" s="19" t="s">
        <v>23</v>
      </c>
      <c r="F44" s="81">
        <v>112</v>
      </c>
      <c r="G44" s="58">
        <v>119</v>
      </c>
      <c r="H44" s="35">
        <v>6</v>
      </c>
      <c r="I44" s="58">
        <v>4</v>
      </c>
      <c r="J44" s="58">
        <f t="shared" si="11"/>
        <v>-5.8823529411764701</v>
      </c>
      <c r="K44" s="76">
        <f t="shared" si="6"/>
        <v>-1.1666666666666667</v>
      </c>
      <c r="M44" s="17" t="s">
        <v>20</v>
      </c>
      <c r="N44" s="73" t="s">
        <v>13</v>
      </c>
      <c r="O44" s="20">
        <v>45</v>
      </c>
      <c r="P44" s="20" t="s">
        <v>27</v>
      </c>
      <c r="Q44" s="19" t="s">
        <v>23</v>
      </c>
      <c r="R44" s="58">
        <f t="shared" si="10"/>
        <v>112</v>
      </c>
      <c r="S44" s="58">
        <v>116.8</v>
      </c>
      <c r="T44" s="35">
        <v>2.6</v>
      </c>
      <c r="U44" s="19">
        <v>1</v>
      </c>
      <c r="V44" s="58">
        <f t="shared" si="7"/>
        <v>-4.1095890410958882</v>
      </c>
      <c r="W44" s="86">
        <v>-1.86</v>
      </c>
    </row>
    <row r="45" spans="1:23" x14ac:dyDescent="0.25">
      <c r="A45" s="17" t="s">
        <v>19</v>
      </c>
      <c r="B45" s="73" t="s">
        <v>13</v>
      </c>
      <c r="C45" s="20">
        <v>46</v>
      </c>
      <c r="D45" s="20" t="s">
        <v>27</v>
      </c>
      <c r="E45" s="19" t="s">
        <v>23</v>
      </c>
      <c r="F45" s="87">
        <v>87</v>
      </c>
      <c r="G45" s="80">
        <v>92.9</v>
      </c>
      <c r="H45" s="35">
        <v>4.6500000000000004</v>
      </c>
      <c r="I45" s="58">
        <v>4</v>
      </c>
      <c r="J45" s="58">
        <f t="shared" si="11"/>
        <v>-6.3509149623250867</v>
      </c>
      <c r="K45" s="76">
        <f t="shared" si="6"/>
        <v>-1.2688172043010764</v>
      </c>
      <c r="M45" s="17" t="s">
        <v>19</v>
      </c>
      <c r="N45" s="73" t="s">
        <v>13</v>
      </c>
      <c r="O45" s="20">
        <v>46</v>
      </c>
      <c r="P45" s="20" t="s">
        <v>27</v>
      </c>
      <c r="Q45" s="19" t="s">
        <v>23</v>
      </c>
      <c r="R45" s="80">
        <f>ROUND(F45,1)</f>
        <v>87</v>
      </c>
      <c r="S45" s="80">
        <v>91.44</v>
      </c>
      <c r="T45" s="35">
        <v>2.08</v>
      </c>
      <c r="U45" s="19">
        <v>1</v>
      </c>
      <c r="V45" s="58">
        <f t="shared" si="7"/>
        <v>-4.8556430446194208</v>
      </c>
      <c r="W45" s="86">
        <v>-2.14</v>
      </c>
    </row>
    <row r="46" spans="1:23" x14ac:dyDescent="0.25">
      <c r="A46" s="17" t="s">
        <v>26</v>
      </c>
      <c r="B46" s="73" t="s">
        <v>13</v>
      </c>
      <c r="C46" s="20">
        <v>47</v>
      </c>
      <c r="D46" s="20" t="s">
        <v>25</v>
      </c>
      <c r="E46" s="19" t="s">
        <v>23</v>
      </c>
      <c r="F46" s="87">
        <v>56</v>
      </c>
      <c r="G46" s="80">
        <v>61.4</v>
      </c>
      <c r="H46" s="35">
        <v>4.6100000000000003</v>
      </c>
      <c r="I46" s="58">
        <v>4</v>
      </c>
      <c r="J46" s="58">
        <f t="shared" si="11"/>
        <v>-8.7947882736156338</v>
      </c>
      <c r="K46" s="76">
        <f t="shared" si="6"/>
        <v>-1.1713665943600864</v>
      </c>
      <c r="M46" s="17" t="s">
        <v>26</v>
      </c>
      <c r="N46" s="73" t="s">
        <v>13</v>
      </c>
      <c r="O46" s="20">
        <v>47</v>
      </c>
      <c r="P46" s="20" t="s">
        <v>25</v>
      </c>
      <c r="Q46" s="19" t="s">
        <v>23</v>
      </c>
      <c r="R46" s="80">
        <f>ROUND(F46,1)</f>
        <v>56</v>
      </c>
      <c r="S46" s="80">
        <v>58.64</v>
      </c>
      <c r="T46" s="35">
        <v>2.99</v>
      </c>
      <c r="U46" s="19">
        <v>1</v>
      </c>
      <c r="V46" s="58">
        <f t="shared" si="7"/>
        <v>-4.5020463847203285</v>
      </c>
      <c r="W46" s="86">
        <f t="shared" si="8"/>
        <v>-0.88294314381270911</v>
      </c>
    </row>
    <row r="47" spans="1:23" x14ac:dyDescent="0.25">
      <c r="A47" s="17" t="s">
        <v>21</v>
      </c>
      <c r="B47" s="73" t="s">
        <v>13</v>
      </c>
      <c r="C47" s="20">
        <v>48</v>
      </c>
      <c r="D47" s="20" t="s">
        <v>25</v>
      </c>
      <c r="E47" s="19" t="s">
        <v>23</v>
      </c>
      <c r="F47" s="87">
        <v>107</v>
      </c>
      <c r="G47" s="58">
        <v>118</v>
      </c>
      <c r="H47" s="35">
        <v>8.85</v>
      </c>
      <c r="I47" s="58">
        <v>4</v>
      </c>
      <c r="J47" s="58">
        <f t="shared" si="11"/>
        <v>-9.3220338983050848</v>
      </c>
      <c r="K47" s="76">
        <f t="shared" si="6"/>
        <v>-1.2429378531073447</v>
      </c>
      <c r="M47" s="17" t="s">
        <v>21</v>
      </c>
      <c r="N47" s="73" t="s">
        <v>13</v>
      </c>
      <c r="O47" s="20">
        <v>48</v>
      </c>
      <c r="P47" s="20" t="s">
        <v>25</v>
      </c>
      <c r="Q47" s="19" t="s">
        <v>23</v>
      </c>
      <c r="R47" s="58">
        <f>ROUND(F47,0)</f>
        <v>107</v>
      </c>
      <c r="S47" s="80">
        <v>112.1</v>
      </c>
      <c r="T47" s="35">
        <v>4.3</v>
      </c>
      <c r="U47" s="19">
        <v>1</v>
      </c>
      <c r="V47" s="58">
        <f t="shared" si="7"/>
        <v>-4.5495093666369266</v>
      </c>
      <c r="W47" s="86">
        <f t="shared" si="8"/>
        <v>-1.1860465116279058</v>
      </c>
    </row>
    <row r="48" spans="1:23" x14ac:dyDescent="0.25">
      <c r="A48" s="17" t="s">
        <v>20</v>
      </c>
      <c r="B48" s="73" t="s">
        <v>13</v>
      </c>
      <c r="C48" s="20">
        <v>49</v>
      </c>
      <c r="D48" s="20" t="s">
        <v>25</v>
      </c>
      <c r="E48" s="19" t="s">
        <v>23</v>
      </c>
      <c r="F48" s="87">
        <v>178</v>
      </c>
      <c r="G48" s="58">
        <v>181</v>
      </c>
      <c r="H48" s="35">
        <v>13.6</v>
      </c>
      <c r="I48" s="58">
        <v>4</v>
      </c>
      <c r="J48" s="58">
        <f t="shared" si="11"/>
        <v>-1.6574585635359116</v>
      </c>
      <c r="K48" s="76">
        <f t="shared" si="6"/>
        <v>-0.22058823529411764</v>
      </c>
      <c r="M48" s="17" t="s">
        <v>20</v>
      </c>
      <c r="N48" s="73" t="s">
        <v>13</v>
      </c>
      <c r="O48" s="20">
        <v>49</v>
      </c>
      <c r="P48" s="20" t="s">
        <v>25</v>
      </c>
      <c r="Q48" s="19" t="s">
        <v>23</v>
      </c>
      <c r="R48" s="58">
        <f t="shared" ref="R48:R49" si="12">ROUND(F48,0)</f>
        <v>178</v>
      </c>
      <c r="S48" s="80">
        <v>180.1</v>
      </c>
      <c r="T48" s="35">
        <v>5.3</v>
      </c>
      <c r="U48" s="19">
        <v>1</v>
      </c>
      <c r="V48" s="58">
        <f t="shared" si="7"/>
        <v>-1.1660188784008854</v>
      </c>
      <c r="W48" s="86">
        <f t="shared" si="8"/>
        <v>-0.39622641509433859</v>
      </c>
    </row>
    <row r="49" spans="1:23" x14ac:dyDescent="0.25">
      <c r="A49" s="17" t="s">
        <v>19</v>
      </c>
      <c r="B49" s="73" t="s">
        <v>13</v>
      </c>
      <c r="C49" s="20">
        <v>50</v>
      </c>
      <c r="D49" s="20" t="s">
        <v>25</v>
      </c>
      <c r="E49" s="19" t="s">
        <v>23</v>
      </c>
      <c r="F49" s="87">
        <v>335</v>
      </c>
      <c r="G49" s="58">
        <v>336</v>
      </c>
      <c r="H49" s="35">
        <v>25.2</v>
      </c>
      <c r="I49" s="19">
        <v>4</v>
      </c>
      <c r="J49" s="58">
        <f t="shared" si="11"/>
        <v>-0.29761904761904762</v>
      </c>
      <c r="K49" s="76">
        <f t="shared" si="6"/>
        <v>-3.968253968253968E-2</v>
      </c>
      <c r="M49" s="17" t="s">
        <v>19</v>
      </c>
      <c r="N49" s="73" t="s">
        <v>13</v>
      </c>
      <c r="O49" s="20">
        <v>50</v>
      </c>
      <c r="P49" s="20" t="s">
        <v>25</v>
      </c>
      <c r="Q49" s="19" t="s">
        <v>23</v>
      </c>
      <c r="R49" s="58">
        <f t="shared" si="12"/>
        <v>335</v>
      </c>
      <c r="S49" s="80">
        <v>336</v>
      </c>
      <c r="T49" s="35">
        <v>8.6</v>
      </c>
      <c r="U49" s="19">
        <v>1</v>
      </c>
      <c r="V49" s="58">
        <f t="shared" si="7"/>
        <v>-0.29761904761904762</v>
      </c>
      <c r="W49" s="86">
        <f t="shared" si="8"/>
        <v>-0.11627906976744186</v>
      </c>
    </row>
    <row r="50" spans="1:23" x14ac:dyDescent="0.25">
      <c r="A50" s="17" t="s">
        <v>17</v>
      </c>
      <c r="B50" s="73" t="s">
        <v>13</v>
      </c>
      <c r="C50" s="20">
        <v>51</v>
      </c>
      <c r="D50" s="20" t="s">
        <v>25</v>
      </c>
      <c r="E50" s="19" t="s">
        <v>23</v>
      </c>
      <c r="F50" s="87">
        <v>48</v>
      </c>
      <c r="G50" s="80">
        <v>54.9</v>
      </c>
      <c r="H50" s="35">
        <v>4.12</v>
      </c>
      <c r="I50" s="19">
        <v>4</v>
      </c>
      <c r="J50" s="58">
        <f t="shared" si="11"/>
        <v>-12.568306010928959</v>
      </c>
      <c r="K50" s="76">
        <f t="shared" si="6"/>
        <v>-1.6747572815533978</v>
      </c>
      <c r="M50" s="17" t="s">
        <v>17</v>
      </c>
      <c r="N50" s="73" t="s">
        <v>13</v>
      </c>
      <c r="O50" s="20">
        <v>51</v>
      </c>
      <c r="P50" s="20" t="s">
        <v>25</v>
      </c>
      <c r="Q50" s="19" t="s">
        <v>23</v>
      </c>
      <c r="R50" s="80">
        <f>ROUND(F50,1)</f>
        <v>48</v>
      </c>
      <c r="S50" s="80">
        <v>52.02</v>
      </c>
      <c r="T50" s="35">
        <v>4.0199999999999996</v>
      </c>
      <c r="U50" s="19">
        <v>1</v>
      </c>
      <c r="V50" s="58">
        <f t="shared" si="7"/>
        <v>-7.7277970011534078</v>
      </c>
      <c r="W50" s="86">
        <f t="shared" si="8"/>
        <v>-1.0000000000000009</v>
      </c>
    </row>
    <row r="51" spans="1:23" x14ac:dyDescent="0.25">
      <c r="A51" s="17" t="s">
        <v>22</v>
      </c>
      <c r="B51" s="73" t="s">
        <v>13</v>
      </c>
      <c r="C51" s="20">
        <v>52</v>
      </c>
      <c r="D51" s="20" t="s">
        <v>76</v>
      </c>
      <c r="E51" s="19" t="s">
        <v>23</v>
      </c>
      <c r="F51" s="87">
        <v>65</v>
      </c>
      <c r="G51" s="80">
        <v>56.5</v>
      </c>
      <c r="H51" s="35">
        <v>2.83</v>
      </c>
      <c r="I51" s="19">
        <v>4</v>
      </c>
      <c r="J51" s="58">
        <f t="shared" si="11"/>
        <v>15.044247787610621</v>
      </c>
      <c r="K51" s="76">
        <v>3.01</v>
      </c>
      <c r="M51" s="17" t="s">
        <v>22</v>
      </c>
      <c r="N51" s="73" t="s">
        <v>13</v>
      </c>
      <c r="O51" s="20">
        <v>52</v>
      </c>
      <c r="P51" s="20" t="s">
        <v>76</v>
      </c>
      <c r="Q51" s="19" t="s">
        <v>23</v>
      </c>
      <c r="R51" s="80">
        <f t="shared" ref="R51" si="13">ROUND(F51,1)</f>
        <v>65</v>
      </c>
      <c r="S51" s="80">
        <v>52.44</v>
      </c>
      <c r="T51" s="35">
        <v>7.16</v>
      </c>
      <c r="U51" s="19">
        <v>1</v>
      </c>
      <c r="V51" s="58">
        <f t="shared" si="7"/>
        <v>23.951182303585057</v>
      </c>
      <c r="W51" s="86">
        <v>1.75</v>
      </c>
    </row>
    <row r="52" spans="1:23" x14ac:dyDescent="0.25">
      <c r="A52" s="17" t="s">
        <v>16</v>
      </c>
      <c r="B52" s="73" t="s">
        <v>13</v>
      </c>
      <c r="C52" s="20">
        <v>53</v>
      </c>
      <c r="D52" s="20" t="s">
        <v>76</v>
      </c>
      <c r="E52" s="19" t="s">
        <v>23</v>
      </c>
      <c r="F52" s="81">
        <v>203</v>
      </c>
      <c r="G52" s="58">
        <v>194</v>
      </c>
      <c r="H52" s="35">
        <v>9.6999999999999993</v>
      </c>
      <c r="I52" s="19">
        <v>4</v>
      </c>
      <c r="J52" s="58">
        <f t="shared" si="11"/>
        <v>4.6391752577319592</v>
      </c>
      <c r="K52" s="76">
        <f t="shared" si="6"/>
        <v>0.92783505154639179</v>
      </c>
      <c r="M52" s="17" t="s">
        <v>16</v>
      </c>
      <c r="N52" s="73" t="s">
        <v>13</v>
      </c>
      <c r="O52" s="20">
        <v>53</v>
      </c>
      <c r="P52" s="20" t="s">
        <v>76</v>
      </c>
      <c r="Q52" s="19" t="s">
        <v>23</v>
      </c>
      <c r="R52" s="58">
        <f>ROUND(F52,0)</f>
        <v>203</v>
      </c>
      <c r="S52" s="58">
        <v>187</v>
      </c>
      <c r="T52" s="35">
        <v>11.2</v>
      </c>
      <c r="U52" s="19">
        <v>1</v>
      </c>
      <c r="V52" s="58">
        <f t="shared" si="7"/>
        <v>8.5561497326203195</v>
      </c>
      <c r="W52" s="86">
        <v>1.43</v>
      </c>
    </row>
    <row r="53" spans="1:23" x14ac:dyDescent="0.25">
      <c r="A53" s="17" t="s">
        <v>12</v>
      </c>
      <c r="B53" s="73" t="s">
        <v>13</v>
      </c>
      <c r="C53" s="20">
        <v>54</v>
      </c>
      <c r="D53" s="20" t="s">
        <v>76</v>
      </c>
      <c r="E53" s="19" t="s">
        <v>23</v>
      </c>
      <c r="F53" s="81">
        <v>97</v>
      </c>
      <c r="G53" s="80">
        <v>96.7</v>
      </c>
      <c r="H53" s="35">
        <v>4.84</v>
      </c>
      <c r="I53" s="19">
        <v>4</v>
      </c>
      <c r="J53" s="58">
        <f t="shared" si="11"/>
        <v>0.31023784901757717</v>
      </c>
      <c r="K53" s="76">
        <f t="shared" si="6"/>
        <v>6.1983471074379577E-2</v>
      </c>
      <c r="M53" s="17" t="s">
        <v>12</v>
      </c>
      <c r="N53" s="73" t="s">
        <v>13</v>
      </c>
      <c r="O53" s="20">
        <v>54</v>
      </c>
      <c r="P53" s="20" t="s">
        <v>76</v>
      </c>
      <c r="Q53" s="19" t="s">
        <v>23</v>
      </c>
      <c r="R53" s="80">
        <f>ROUND(F53,1)</f>
        <v>97</v>
      </c>
      <c r="S53" s="80">
        <v>93.03</v>
      </c>
      <c r="T53" s="35">
        <v>6.56</v>
      </c>
      <c r="U53" s="19">
        <v>1</v>
      </c>
      <c r="V53" s="58">
        <f t="shared" si="7"/>
        <v>4.2674406105557328</v>
      </c>
      <c r="W53" s="86">
        <v>0.61</v>
      </c>
    </row>
    <row r="54" spans="1:23" x14ac:dyDescent="0.25">
      <c r="A54" s="17" t="s">
        <v>20</v>
      </c>
      <c r="B54" s="73" t="s">
        <v>13</v>
      </c>
      <c r="C54" s="20">
        <v>55</v>
      </c>
      <c r="D54" s="20" t="s">
        <v>76</v>
      </c>
      <c r="E54" s="19" t="s">
        <v>23</v>
      </c>
      <c r="F54" s="87">
        <v>58</v>
      </c>
      <c r="G54" s="80">
        <v>51.5</v>
      </c>
      <c r="H54" s="35">
        <v>2.58</v>
      </c>
      <c r="I54" s="19">
        <v>4</v>
      </c>
      <c r="J54" s="58">
        <f t="shared" si="11"/>
        <v>12.621359223300971</v>
      </c>
      <c r="K54" s="76">
        <f t="shared" si="6"/>
        <v>2.5193798449612403</v>
      </c>
      <c r="M54" s="17" t="s">
        <v>20</v>
      </c>
      <c r="N54" s="73" t="s">
        <v>13</v>
      </c>
      <c r="O54" s="20">
        <v>55</v>
      </c>
      <c r="P54" s="20" t="s">
        <v>76</v>
      </c>
      <c r="Q54" s="19" t="s">
        <v>23</v>
      </c>
      <c r="R54" s="80">
        <f>ROUND(F54,1)</f>
        <v>58</v>
      </c>
      <c r="S54" s="80">
        <v>49.35</v>
      </c>
      <c r="T54" s="35">
        <v>4.97</v>
      </c>
      <c r="U54" s="19">
        <v>1</v>
      </c>
      <c r="V54" s="58">
        <f t="shared" si="7"/>
        <v>17.52786220871327</v>
      </c>
      <c r="W54" s="86">
        <v>1.74</v>
      </c>
    </row>
    <row r="55" spans="1:23" x14ac:dyDescent="0.25">
      <c r="A55" s="17" t="s">
        <v>19</v>
      </c>
      <c r="B55" s="73" t="s">
        <v>13</v>
      </c>
      <c r="C55" s="20">
        <v>56</v>
      </c>
      <c r="D55" s="20" t="s">
        <v>76</v>
      </c>
      <c r="E55" s="19" t="s">
        <v>23</v>
      </c>
      <c r="F55" s="87">
        <v>253</v>
      </c>
      <c r="G55" s="58">
        <v>258</v>
      </c>
      <c r="H55" s="35">
        <v>12.9</v>
      </c>
      <c r="I55" s="19">
        <v>4</v>
      </c>
      <c r="J55" s="58">
        <f t="shared" si="11"/>
        <v>-1.9379844961240309</v>
      </c>
      <c r="K55" s="76">
        <f t="shared" si="6"/>
        <v>-0.38759689922480617</v>
      </c>
      <c r="M55" s="17" t="s">
        <v>19</v>
      </c>
      <c r="N55" s="73" t="s">
        <v>13</v>
      </c>
      <c r="O55" s="20">
        <v>56</v>
      </c>
      <c r="P55" s="20" t="s">
        <v>76</v>
      </c>
      <c r="Q55" s="19" t="s">
        <v>23</v>
      </c>
      <c r="R55" s="58">
        <f>ROUND(F55,0)</f>
        <v>253</v>
      </c>
      <c r="S55" s="58">
        <v>248.5</v>
      </c>
      <c r="T55" s="35">
        <v>9.8000000000000007</v>
      </c>
      <c r="U55" s="19">
        <v>1</v>
      </c>
      <c r="V55" s="58">
        <f>((R55-S55)/S55)*100</f>
        <v>1.8108651911468814</v>
      </c>
      <c r="W55" s="86">
        <v>0.46</v>
      </c>
    </row>
    <row r="56" spans="1:23" x14ac:dyDescent="0.25">
      <c r="A56" s="17" t="s">
        <v>17</v>
      </c>
      <c r="B56" s="73" t="s">
        <v>13</v>
      </c>
      <c r="C56" s="20">
        <v>57</v>
      </c>
      <c r="D56" s="20" t="s">
        <v>76</v>
      </c>
      <c r="E56" s="19" t="s">
        <v>23</v>
      </c>
      <c r="F56" s="81">
        <v>397</v>
      </c>
      <c r="G56" s="58">
        <v>411</v>
      </c>
      <c r="H56" s="35">
        <v>20.6</v>
      </c>
      <c r="I56" s="19">
        <v>4</v>
      </c>
      <c r="J56" s="58">
        <f t="shared" si="11"/>
        <v>-3.4063260340632602</v>
      </c>
      <c r="K56" s="76">
        <f t="shared" si="6"/>
        <v>-0.67961165048543681</v>
      </c>
      <c r="M56" s="17" t="s">
        <v>17</v>
      </c>
      <c r="N56" s="73" t="s">
        <v>13</v>
      </c>
      <c r="O56" s="20">
        <v>57</v>
      </c>
      <c r="P56" s="20" t="s">
        <v>76</v>
      </c>
      <c r="Q56" s="19" t="s">
        <v>23</v>
      </c>
      <c r="R56" s="58">
        <f>ROUND(F56,0)</f>
        <v>397</v>
      </c>
      <c r="S56" s="58">
        <v>397.5</v>
      </c>
      <c r="T56" s="35">
        <v>9.5</v>
      </c>
      <c r="U56" s="19" t="s">
        <v>75</v>
      </c>
      <c r="V56" s="58">
        <f>S56-R56</f>
        <v>0.5</v>
      </c>
      <c r="W56" s="86">
        <v>-0.05</v>
      </c>
    </row>
    <row r="57" spans="1:23" x14ac:dyDescent="0.25">
      <c r="A57" s="17" t="s">
        <v>22</v>
      </c>
      <c r="B57" s="73" t="s">
        <v>13</v>
      </c>
      <c r="C57" s="20">
        <v>58</v>
      </c>
      <c r="D57" s="20" t="s">
        <v>18</v>
      </c>
      <c r="E57" s="19" t="s">
        <v>15</v>
      </c>
      <c r="F57" s="48">
        <v>0.56000000000000005</v>
      </c>
      <c r="G57" s="35">
        <v>0.57999999999999996</v>
      </c>
      <c r="H57" s="35">
        <v>0.15</v>
      </c>
      <c r="I57" s="19">
        <v>4</v>
      </c>
      <c r="J57" s="35">
        <f t="shared" ref="J57:J63" si="14">((F57-G57))</f>
        <v>-1.9999999999999907E-2</v>
      </c>
      <c r="K57" s="76">
        <f t="shared" si="6"/>
        <v>-0.13333333333333272</v>
      </c>
      <c r="M57" s="17" t="s">
        <v>22</v>
      </c>
      <c r="N57" s="73" t="s">
        <v>13</v>
      </c>
      <c r="O57" s="20">
        <v>58</v>
      </c>
      <c r="P57" s="20" t="s">
        <v>18</v>
      </c>
      <c r="Q57" s="19" t="s">
        <v>15</v>
      </c>
      <c r="R57" s="35">
        <f t="shared" ref="R57:R65" si="15">F57</f>
        <v>0.56000000000000005</v>
      </c>
      <c r="S57" s="80">
        <v>0.58909999999999996</v>
      </c>
      <c r="T57" s="35">
        <v>4.4600000000000001E-2</v>
      </c>
      <c r="U57" s="19" t="s">
        <v>75</v>
      </c>
      <c r="V57" s="35">
        <f t="shared" ref="V57:V63" si="16">S57-R57</f>
        <v>2.9099999999999904E-2</v>
      </c>
      <c r="W57" s="86">
        <v>-0.65</v>
      </c>
    </row>
    <row r="58" spans="1:23" x14ac:dyDescent="0.25">
      <c r="A58" s="17" t="s">
        <v>16</v>
      </c>
      <c r="B58" s="73" t="s">
        <v>13</v>
      </c>
      <c r="C58" s="20">
        <v>59</v>
      </c>
      <c r="D58" s="20" t="s">
        <v>18</v>
      </c>
      <c r="E58" s="19" t="s">
        <v>15</v>
      </c>
      <c r="F58" s="48">
        <v>16.11</v>
      </c>
      <c r="G58" s="35">
        <v>16.03</v>
      </c>
      <c r="H58" s="35">
        <v>0.15</v>
      </c>
      <c r="I58" s="58">
        <v>4</v>
      </c>
      <c r="J58" s="35">
        <f t="shared" si="14"/>
        <v>7.9999999999998295E-2</v>
      </c>
      <c r="K58" s="76">
        <f t="shared" si="6"/>
        <v>0.533333333333322</v>
      </c>
      <c r="M58" s="17" t="s">
        <v>16</v>
      </c>
      <c r="N58" s="73" t="s">
        <v>13</v>
      </c>
      <c r="O58" s="20">
        <v>59</v>
      </c>
      <c r="P58" s="20" t="s">
        <v>18</v>
      </c>
      <c r="Q58" s="19" t="s">
        <v>15</v>
      </c>
      <c r="R58" s="35">
        <f t="shared" si="15"/>
        <v>16.11</v>
      </c>
      <c r="S58" s="80">
        <v>16.05</v>
      </c>
      <c r="T58" s="77">
        <v>0.1</v>
      </c>
      <c r="U58" s="19" t="s">
        <v>75</v>
      </c>
      <c r="V58" s="35">
        <f t="shared" si="16"/>
        <v>-5.9999999999998721E-2</v>
      </c>
      <c r="W58" s="86">
        <v>0.6</v>
      </c>
    </row>
    <row r="59" spans="1:23" x14ac:dyDescent="0.25">
      <c r="A59" s="17" t="s">
        <v>12</v>
      </c>
      <c r="B59" s="73" t="s">
        <v>13</v>
      </c>
      <c r="C59" s="20">
        <v>61</v>
      </c>
      <c r="D59" s="20" t="s">
        <v>18</v>
      </c>
      <c r="E59" s="19" t="s">
        <v>15</v>
      </c>
      <c r="F59" s="48">
        <v>13.67</v>
      </c>
      <c r="G59" s="35">
        <v>13.67</v>
      </c>
      <c r="H59" s="35">
        <v>0.15</v>
      </c>
      <c r="I59" s="58">
        <v>4</v>
      </c>
      <c r="J59" s="35">
        <f t="shared" si="14"/>
        <v>0</v>
      </c>
      <c r="K59" s="76">
        <f t="shared" si="6"/>
        <v>0</v>
      </c>
      <c r="M59" s="17" t="s">
        <v>12</v>
      </c>
      <c r="N59" s="73" t="s">
        <v>13</v>
      </c>
      <c r="O59" s="20">
        <v>61</v>
      </c>
      <c r="P59" s="20" t="s">
        <v>18</v>
      </c>
      <c r="Q59" s="19" t="s">
        <v>15</v>
      </c>
      <c r="R59" s="35">
        <f t="shared" si="15"/>
        <v>13.67</v>
      </c>
      <c r="S59" s="80">
        <v>13.68</v>
      </c>
      <c r="T59" s="77">
        <v>0.06</v>
      </c>
      <c r="U59" s="19" t="s">
        <v>75</v>
      </c>
      <c r="V59" s="35">
        <f t="shared" si="16"/>
        <v>9.9999999999997868E-3</v>
      </c>
      <c r="W59" s="86">
        <v>-0.14000000000000001</v>
      </c>
    </row>
    <row r="60" spans="1:23" x14ac:dyDescent="0.25">
      <c r="A60" s="17" t="s">
        <v>26</v>
      </c>
      <c r="B60" s="73" t="s">
        <v>13</v>
      </c>
      <c r="C60" s="20">
        <v>63</v>
      </c>
      <c r="D60" s="20" t="s">
        <v>18</v>
      </c>
      <c r="E60" s="19" t="s">
        <v>15</v>
      </c>
      <c r="F60" s="48">
        <v>6.68</v>
      </c>
      <c r="G60" s="35">
        <v>6.7</v>
      </c>
      <c r="H60" s="35">
        <v>0.15</v>
      </c>
      <c r="I60" s="58">
        <v>4</v>
      </c>
      <c r="J60" s="35">
        <f t="shared" si="14"/>
        <v>-2.0000000000000462E-2</v>
      </c>
      <c r="K60" s="76">
        <f t="shared" si="6"/>
        <v>-0.13333333333333641</v>
      </c>
      <c r="M60" s="17" t="s">
        <v>26</v>
      </c>
      <c r="N60" s="73" t="s">
        <v>13</v>
      </c>
      <c r="O60" s="20">
        <v>63</v>
      </c>
      <c r="P60" s="20" t="s">
        <v>18</v>
      </c>
      <c r="Q60" s="19" t="s">
        <v>15</v>
      </c>
      <c r="R60" s="35">
        <f t="shared" si="15"/>
        <v>6.68</v>
      </c>
      <c r="S60" s="80">
        <v>6.702</v>
      </c>
      <c r="T60" s="77">
        <v>5.0999999999999997E-2</v>
      </c>
      <c r="U60" s="19" t="s">
        <v>75</v>
      </c>
      <c r="V60" s="35">
        <f t="shared" si="16"/>
        <v>2.2000000000000242E-2</v>
      </c>
      <c r="W60" s="86">
        <v>-0.44</v>
      </c>
    </row>
    <row r="61" spans="1:23" x14ac:dyDescent="0.25">
      <c r="A61" s="17" t="s">
        <v>24</v>
      </c>
      <c r="B61" s="73" t="s">
        <v>13</v>
      </c>
      <c r="C61" s="20">
        <v>64</v>
      </c>
      <c r="D61" s="20" t="s">
        <v>18</v>
      </c>
      <c r="E61" s="19" t="s">
        <v>15</v>
      </c>
      <c r="F61" s="48">
        <v>20.94</v>
      </c>
      <c r="G61" s="35">
        <v>20.95</v>
      </c>
      <c r="H61" s="35">
        <v>0.15</v>
      </c>
      <c r="I61" s="58">
        <v>4</v>
      </c>
      <c r="J61" s="35">
        <f t="shared" si="14"/>
        <v>-9.9999999999980105E-3</v>
      </c>
      <c r="K61" s="76">
        <f t="shared" si="6"/>
        <v>-6.6666666666653412E-2</v>
      </c>
      <c r="M61" s="17" t="s">
        <v>24</v>
      </c>
      <c r="N61" s="73" t="s">
        <v>13</v>
      </c>
      <c r="O61" s="20">
        <v>64</v>
      </c>
      <c r="P61" s="20" t="s">
        <v>18</v>
      </c>
      <c r="Q61" s="19" t="s">
        <v>15</v>
      </c>
      <c r="R61" s="35">
        <f t="shared" si="15"/>
        <v>20.94</v>
      </c>
      <c r="S61" s="80">
        <v>20.91</v>
      </c>
      <c r="T61" s="77">
        <v>0.08</v>
      </c>
      <c r="U61" s="19" t="s">
        <v>75</v>
      </c>
      <c r="V61" s="35">
        <f t="shared" si="16"/>
        <v>-3.0000000000001137E-2</v>
      </c>
      <c r="W61" s="86">
        <v>0.4</v>
      </c>
    </row>
    <row r="62" spans="1:23" x14ac:dyDescent="0.25">
      <c r="A62" s="17" t="s">
        <v>20</v>
      </c>
      <c r="B62" s="73" t="s">
        <v>13</v>
      </c>
      <c r="C62" s="20">
        <v>65</v>
      </c>
      <c r="D62" s="20" t="s">
        <v>18</v>
      </c>
      <c r="E62" s="19" t="s">
        <v>15</v>
      </c>
      <c r="F62" s="48">
        <v>11.78</v>
      </c>
      <c r="G62" s="35">
        <v>11.76</v>
      </c>
      <c r="H62" s="35">
        <v>0.15</v>
      </c>
      <c r="I62" s="58">
        <v>4</v>
      </c>
      <c r="J62" s="35">
        <f t="shared" si="14"/>
        <v>1.9999999999999574E-2</v>
      </c>
      <c r="K62" s="76">
        <f t="shared" si="6"/>
        <v>0.1333333333333305</v>
      </c>
      <c r="M62" s="17" t="s">
        <v>20</v>
      </c>
      <c r="N62" s="73" t="s">
        <v>13</v>
      </c>
      <c r="O62" s="20">
        <v>65</v>
      </c>
      <c r="P62" s="20" t="s">
        <v>18</v>
      </c>
      <c r="Q62" s="19" t="s">
        <v>15</v>
      </c>
      <c r="R62" s="35">
        <f t="shared" si="15"/>
        <v>11.78</v>
      </c>
      <c r="S62" s="80">
        <v>11.76</v>
      </c>
      <c r="T62" s="77">
        <v>0.05</v>
      </c>
      <c r="U62" s="19" t="s">
        <v>75</v>
      </c>
      <c r="V62" s="35">
        <f t="shared" si="16"/>
        <v>-1.9999999999999574E-2</v>
      </c>
      <c r="W62" s="86">
        <v>0.33</v>
      </c>
    </row>
    <row r="63" spans="1:23" x14ac:dyDescent="0.25">
      <c r="A63" s="56" t="s">
        <v>19</v>
      </c>
      <c r="B63" s="75" t="s">
        <v>13</v>
      </c>
      <c r="C63" s="20">
        <v>66</v>
      </c>
      <c r="D63" s="57" t="s">
        <v>18</v>
      </c>
      <c r="E63" s="47" t="s">
        <v>15</v>
      </c>
      <c r="F63" s="48">
        <v>5.38</v>
      </c>
      <c r="G63" s="35">
        <v>5.33</v>
      </c>
      <c r="H63" s="35">
        <v>0.15</v>
      </c>
      <c r="I63" s="58">
        <v>4</v>
      </c>
      <c r="J63" s="35">
        <f t="shared" si="14"/>
        <v>4.9999999999999822E-2</v>
      </c>
      <c r="K63" s="76">
        <f t="shared" si="6"/>
        <v>0.33333333333333215</v>
      </c>
      <c r="M63" s="56" t="s">
        <v>19</v>
      </c>
      <c r="N63" s="75" t="s">
        <v>13</v>
      </c>
      <c r="O63" s="57">
        <v>66</v>
      </c>
      <c r="P63" s="57" t="s">
        <v>18</v>
      </c>
      <c r="Q63" s="47" t="s">
        <v>15</v>
      </c>
      <c r="R63" s="35">
        <f t="shared" si="15"/>
        <v>5.38</v>
      </c>
      <c r="S63" s="87">
        <v>5.35</v>
      </c>
      <c r="T63" s="77">
        <v>6.2E-2</v>
      </c>
      <c r="U63" s="81">
        <v>1</v>
      </c>
      <c r="V63" s="35">
        <f t="shared" si="16"/>
        <v>-3.0000000000000249E-2</v>
      </c>
      <c r="W63" s="76">
        <v>0.48</v>
      </c>
    </row>
    <row r="64" spans="1:23" x14ac:dyDescent="0.25">
      <c r="A64" s="17" t="s">
        <v>12</v>
      </c>
      <c r="B64" s="73" t="s">
        <v>13</v>
      </c>
      <c r="C64" s="20">
        <v>66</v>
      </c>
      <c r="D64" s="20" t="s">
        <v>14</v>
      </c>
      <c r="E64" s="19" t="s">
        <v>15</v>
      </c>
      <c r="F64" s="48">
        <v>5.9</v>
      </c>
      <c r="G64" s="35">
        <v>6.02</v>
      </c>
      <c r="H64" s="35">
        <v>0.30099999999999999</v>
      </c>
      <c r="I64" s="58">
        <v>4</v>
      </c>
      <c r="J64" s="58">
        <f t="shared" si="11"/>
        <v>-1.9933554817275618</v>
      </c>
      <c r="K64" s="76">
        <f t="shared" si="6"/>
        <v>-0.39867109634551234</v>
      </c>
      <c r="M64" s="17" t="s">
        <v>12</v>
      </c>
      <c r="N64" s="73" t="s">
        <v>13</v>
      </c>
      <c r="O64" s="20">
        <v>66</v>
      </c>
      <c r="P64" s="20" t="s">
        <v>14</v>
      </c>
      <c r="Q64" s="19" t="s">
        <v>15</v>
      </c>
      <c r="R64" s="35">
        <f t="shared" si="15"/>
        <v>5.9</v>
      </c>
      <c r="S64" s="35">
        <v>5.8789999999999996</v>
      </c>
      <c r="T64" s="77">
        <v>9.1999999999999998E-2</v>
      </c>
      <c r="U64" s="19">
        <v>1</v>
      </c>
      <c r="V64" s="58">
        <f>((R64-S64)/S64)*100</f>
        <v>0.35720360605546519</v>
      </c>
      <c r="W64" s="86">
        <v>0.23</v>
      </c>
    </row>
    <row r="65" spans="1:23" ht="15.75" thickBot="1" x14ac:dyDescent="0.3">
      <c r="A65" s="95" t="s">
        <v>24</v>
      </c>
      <c r="B65" s="96" t="s">
        <v>13</v>
      </c>
      <c r="C65" s="84">
        <v>67</v>
      </c>
      <c r="D65" s="97" t="s">
        <v>14</v>
      </c>
      <c r="E65" s="88" t="s">
        <v>15</v>
      </c>
      <c r="F65" s="71">
        <v>2.7</v>
      </c>
      <c r="G65" s="69">
        <v>2.69</v>
      </c>
      <c r="H65" s="69">
        <v>0.13500000000000001</v>
      </c>
      <c r="I65" s="70">
        <v>4</v>
      </c>
      <c r="J65" s="70">
        <f t="shared" si="11"/>
        <v>0.37174721189591942</v>
      </c>
      <c r="K65" s="79">
        <f t="shared" si="6"/>
        <v>7.4074074074075777E-2</v>
      </c>
      <c r="M65" s="95" t="s">
        <v>24</v>
      </c>
      <c r="N65" s="96" t="s">
        <v>13</v>
      </c>
      <c r="O65" s="97">
        <v>67</v>
      </c>
      <c r="P65" s="97" t="s">
        <v>14</v>
      </c>
      <c r="Q65" s="68" t="s">
        <v>15</v>
      </c>
      <c r="R65" s="69">
        <f t="shared" si="15"/>
        <v>2.7</v>
      </c>
      <c r="S65" s="71">
        <v>2.6880000000000002</v>
      </c>
      <c r="T65" s="89">
        <v>7.4999999999999997E-2</v>
      </c>
      <c r="U65" s="82">
        <v>1</v>
      </c>
      <c r="V65" s="70">
        <f t="shared" ref="V65" si="17">((R65-S65)/S65)*100</f>
        <v>0.44642857142857184</v>
      </c>
      <c r="W65" s="79">
        <v>0.16</v>
      </c>
    </row>
  </sheetData>
  <sheetProtection algorithmName="SHA-512" hashValue="bPnCLy6qyzIxD83V9uMPKCc9fxzA6nbuXk40SAS7phPYH5WDtrEtVBpAOR6nKymBdCLv3usVDCAi8Nqaf1tQMw==" saltValue="dUvHrW10LEEauPeWq/F2aQ==" spinCount="100000" sheet="1" objects="1" scenarios="1"/>
  <mergeCells count="3">
    <mergeCell ref="A2:K2"/>
    <mergeCell ref="A8:K8"/>
    <mergeCell ref="M8:W8"/>
  </mergeCells>
  <conditionalFormatting sqref="K41 K14:K31">
    <cfRule type="cellIs" dxfId="143" priority="19" stopIfTrue="1" operator="between">
      <formula>-2</formula>
      <formula>2</formula>
    </cfRule>
    <cfRule type="cellIs" dxfId="142" priority="20" stopIfTrue="1" operator="between">
      <formula>-3</formula>
      <formula>3</formula>
    </cfRule>
    <cfRule type="cellIs" dxfId="141" priority="21" operator="notBetween">
      <formula>-3</formula>
      <formula>3</formula>
    </cfRule>
  </conditionalFormatting>
  <conditionalFormatting sqref="W29:W31 W63 W41:W55">
    <cfRule type="cellIs" dxfId="140" priority="16" stopIfTrue="1" operator="between">
      <formula>-2</formula>
      <formula>2</formula>
    </cfRule>
    <cfRule type="cellIs" dxfId="139" priority="17" stopIfTrue="1" operator="between">
      <formula>-3</formula>
      <formula>3</formula>
    </cfRule>
    <cfRule type="cellIs" dxfId="138" priority="18" operator="notBetween">
      <formula>-3</formula>
      <formula>3</formula>
    </cfRule>
  </conditionalFormatting>
  <conditionalFormatting sqref="W56:W62">
    <cfRule type="cellIs" dxfId="137" priority="13" stopIfTrue="1" operator="between">
      <formula>-2</formula>
      <formula>2</formula>
    </cfRule>
    <cfRule type="cellIs" dxfId="136" priority="14" stopIfTrue="1" operator="between">
      <formula>-3</formula>
      <formula>3</formula>
    </cfRule>
    <cfRule type="cellIs" dxfId="135" priority="15" operator="notBetween">
      <formula>-3</formula>
      <formula>3</formula>
    </cfRule>
  </conditionalFormatting>
  <conditionalFormatting sqref="W64">
    <cfRule type="cellIs" dxfId="134" priority="4" stopIfTrue="1" operator="between">
      <formula>-2</formula>
      <formula>2</formula>
    </cfRule>
    <cfRule type="cellIs" dxfId="133" priority="5" stopIfTrue="1" operator="between">
      <formula>-3</formula>
      <formula>3</formula>
    </cfRule>
    <cfRule type="cellIs" dxfId="132" priority="6" operator="notBetween">
      <formula>-3</formula>
      <formula>3</formula>
    </cfRule>
  </conditionalFormatting>
  <conditionalFormatting sqref="W65">
    <cfRule type="cellIs" dxfId="131" priority="7" stopIfTrue="1" operator="between">
      <formula>-2</formula>
      <formula>2</formula>
    </cfRule>
    <cfRule type="cellIs" dxfId="130" priority="8" stopIfTrue="1" operator="between">
      <formula>-3</formula>
      <formula>3</formula>
    </cfRule>
    <cfRule type="cellIs" dxfId="129" priority="9" operator="notBetween">
      <formula>-3</formula>
      <formula>3</formula>
    </cfRule>
  </conditionalFormatting>
  <conditionalFormatting sqref="K42:K65">
    <cfRule type="cellIs" dxfId="128" priority="1" stopIfTrue="1" operator="between">
      <formula>-2</formula>
      <formula>2</formula>
    </cfRule>
    <cfRule type="cellIs" dxfId="127" priority="2" stopIfTrue="1" operator="between">
      <formula>-3</formula>
      <formula>3</formula>
    </cfRule>
    <cfRule type="cellIs" dxfId="126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868CD-5585-48AB-BBDB-C20F4D115084}">
  <sheetPr>
    <pageSetUpPr fitToPage="1"/>
  </sheetPr>
  <dimension ref="A1:W69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591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93</v>
      </c>
      <c r="G14" s="91">
        <v>91.249273667176709</v>
      </c>
      <c r="H14" s="54">
        <f>G14*0.025</f>
        <v>2.2812318416794177</v>
      </c>
      <c r="I14" s="51"/>
      <c r="J14" s="55">
        <f>((F14-G14)/G14)*100</f>
        <v>1.9186194722041332</v>
      </c>
      <c r="K14" s="85">
        <f>(F14-G14)/H14</f>
        <v>0.76744778888165333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131.69999999999999</v>
      </c>
      <c r="G15" s="91">
        <v>129.26416666666668</v>
      </c>
      <c r="H15" s="54">
        <f>2/2</f>
        <v>1</v>
      </c>
      <c r="I15" s="51"/>
      <c r="J15" s="67">
        <f>F15-G15</f>
        <v>2.4358333333333064</v>
      </c>
      <c r="K15" s="85">
        <f t="shared" ref="K15:K30" si="0">(F15-G15)/H15</f>
        <v>2.4358333333333064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6.43</v>
      </c>
      <c r="G16" s="54">
        <v>6.3506301053213559</v>
      </c>
      <c r="H16" s="54">
        <f>G16*((14-0.53*G16)/200)</f>
        <v>0.33766827512576797</v>
      </c>
      <c r="I16" s="51"/>
      <c r="J16" s="55">
        <f t="shared" ref="J16:J30" si="1">((F16-G16)/G16)*100</f>
        <v>1.2497955850418336</v>
      </c>
      <c r="K16" s="85">
        <f t="shared" si="0"/>
        <v>0.23505286260333974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26</v>
      </c>
      <c r="B17" s="74" t="s">
        <v>13</v>
      </c>
      <c r="C17" s="52">
        <v>4</v>
      </c>
      <c r="D17" s="52" t="s">
        <v>59</v>
      </c>
      <c r="E17" s="51" t="s">
        <v>55</v>
      </c>
      <c r="F17" s="53">
        <v>6.43</v>
      </c>
      <c r="G17" s="54">
        <v>6.4909725523865447</v>
      </c>
      <c r="H17" s="54">
        <f t="shared" ref="H17:H21" si="2">G17*((14-0.53*G17)/200)</f>
        <v>0.34271635827609404</v>
      </c>
      <c r="I17" s="51"/>
      <c r="J17" s="55">
        <f t="shared" si="1"/>
        <v>-0.93934386402738845</v>
      </c>
      <c r="K17" s="85">
        <f t="shared" si="0"/>
        <v>-0.17790966469544817</v>
      </c>
      <c r="L17" s="37"/>
      <c r="M17" s="49" t="s">
        <v>26</v>
      </c>
      <c r="N17" s="74" t="s">
        <v>13</v>
      </c>
      <c r="O17" s="52">
        <v>4</v>
      </c>
      <c r="P17" s="52" t="s">
        <v>59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21</v>
      </c>
      <c r="B18" s="74" t="s">
        <v>13</v>
      </c>
      <c r="C18" s="52">
        <v>5</v>
      </c>
      <c r="D18" s="52" t="s">
        <v>58</v>
      </c>
      <c r="E18" s="51" t="s">
        <v>55</v>
      </c>
      <c r="F18" s="53">
        <v>6.48</v>
      </c>
      <c r="G18" s="54">
        <v>6.42</v>
      </c>
      <c r="H18" s="54">
        <f t="shared" si="2"/>
        <v>0.34017653999999997</v>
      </c>
      <c r="I18" s="51"/>
      <c r="J18" s="55">
        <f t="shared" ref="J18" si="3">((F18-G18)/G18)*100</f>
        <v>0.93457943925234421</v>
      </c>
      <c r="K18" s="85">
        <f t="shared" ref="K18" si="4">(F18-G18)/H18</f>
        <v>0.1763790060302233</v>
      </c>
      <c r="L18" s="37"/>
      <c r="M18" s="49" t="s">
        <v>21</v>
      </c>
      <c r="N18" s="74" t="s">
        <v>13</v>
      </c>
      <c r="O18" s="52">
        <v>5</v>
      </c>
      <c r="P18" s="52" t="s">
        <v>58</v>
      </c>
      <c r="Q18" s="51" t="s">
        <v>55</v>
      </c>
      <c r="R18" s="83"/>
      <c r="S18" s="54"/>
      <c r="T18" s="51"/>
      <c r="U18" s="51"/>
      <c r="V18" s="51"/>
      <c r="W18" s="100"/>
    </row>
    <row r="19" spans="1:23" x14ac:dyDescent="0.25">
      <c r="A19" s="49" t="s">
        <v>24</v>
      </c>
      <c r="B19" s="74" t="s">
        <v>13</v>
      </c>
      <c r="C19" s="52">
        <v>6</v>
      </c>
      <c r="D19" s="52" t="s">
        <v>57</v>
      </c>
      <c r="E19" s="51" t="s">
        <v>55</v>
      </c>
      <c r="F19" s="83">
        <v>13.6</v>
      </c>
      <c r="G19" s="91">
        <v>13.340229666723053</v>
      </c>
      <c r="H19" s="54">
        <f t="shared" si="2"/>
        <v>0.46221749863418138</v>
      </c>
      <c r="I19" s="51"/>
      <c r="J19" s="55">
        <f t="shared" si="1"/>
        <v>1.9472703226762214</v>
      </c>
      <c r="K19" s="85">
        <f t="shared" si="0"/>
        <v>0.5620088682158273</v>
      </c>
      <c r="L19" s="37"/>
      <c r="M19" s="49" t="s">
        <v>24</v>
      </c>
      <c r="N19" s="74" t="s">
        <v>13</v>
      </c>
      <c r="O19" s="52">
        <v>6</v>
      </c>
      <c r="P19" s="52" t="s">
        <v>57</v>
      </c>
      <c r="Q19" s="51" t="s">
        <v>55</v>
      </c>
      <c r="R19" s="83"/>
      <c r="S19" s="54"/>
      <c r="T19" s="51"/>
      <c r="U19" s="51"/>
      <c r="V19" s="51"/>
      <c r="W19" s="100"/>
    </row>
    <row r="20" spans="1:23" x14ac:dyDescent="0.25">
      <c r="A20" s="49" t="s">
        <v>20</v>
      </c>
      <c r="B20" s="74" t="s">
        <v>13</v>
      </c>
      <c r="C20" s="52">
        <v>7</v>
      </c>
      <c r="D20" s="52" t="s">
        <v>56</v>
      </c>
      <c r="E20" s="51" t="s">
        <v>55</v>
      </c>
      <c r="F20" s="83">
        <v>13.4</v>
      </c>
      <c r="G20" s="91">
        <v>13.511416832864834</v>
      </c>
      <c r="H20" s="54">
        <f t="shared" si="2"/>
        <v>0.46201945849726694</v>
      </c>
      <c r="I20" s="51"/>
      <c r="J20" s="55">
        <f t="shared" si="1"/>
        <v>-0.82461250543189335</v>
      </c>
      <c r="K20" s="85">
        <f t="shared" si="0"/>
        <v>-0.24115181907536989</v>
      </c>
      <c r="L20" s="37"/>
      <c r="M20" s="49" t="s">
        <v>20</v>
      </c>
      <c r="N20" s="74" t="s">
        <v>13</v>
      </c>
      <c r="O20" s="52">
        <v>7</v>
      </c>
      <c r="P20" s="52" t="s">
        <v>56</v>
      </c>
      <c r="Q20" s="51" t="s">
        <v>55</v>
      </c>
      <c r="R20" s="83"/>
      <c r="S20" s="54"/>
      <c r="T20" s="51"/>
      <c r="U20" s="51"/>
      <c r="V20" s="51"/>
      <c r="W20" s="100"/>
    </row>
    <row r="21" spans="1:23" x14ac:dyDescent="0.25">
      <c r="A21" s="49" t="s">
        <v>19</v>
      </c>
      <c r="B21" s="74" t="s">
        <v>13</v>
      </c>
      <c r="C21" s="52">
        <v>8</v>
      </c>
      <c r="D21" s="52" t="s">
        <v>54</v>
      </c>
      <c r="E21" s="51" t="s">
        <v>55</v>
      </c>
      <c r="F21" s="83">
        <v>13.5</v>
      </c>
      <c r="G21" s="91">
        <v>13.44</v>
      </c>
      <c r="H21" s="54">
        <f t="shared" si="2"/>
        <v>0.46212095999999997</v>
      </c>
      <c r="I21" s="51"/>
      <c r="J21" s="55">
        <f t="shared" si="1"/>
        <v>0.44642857142857512</v>
      </c>
      <c r="K21" s="85">
        <f t="shared" si="0"/>
        <v>0.12983613640896205</v>
      </c>
      <c r="L21" s="37"/>
      <c r="M21" s="49" t="s">
        <v>19</v>
      </c>
      <c r="N21" s="74" t="s">
        <v>13</v>
      </c>
      <c r="O21" s="52">
        <v>8</v>
      </c>
      <c r="P21" s="52" t="s">
        <v>54</v>
      </c>
      <c r="Q21" s="51" t="s">
        <v>55</v>
      </c>
      <c r="R21" s="83"/>
      <c r="S21" s="54"/>
      <c r="T21" s="51"/>
      <c r="U21" s="51"/>
      <c r="V21" s="51"/>
      <c r="W21" s="100"/>
    </row>
    <row r="22" spans="1:23" x14ac:dyDescent="0.25">
      <c r="A22" s="49" t="s">
        <v>17</v>
      </c>
      <c r="B22" s="74" t="s">
        <v>13</v>
      </c>
      <c r="C22" s="52">
        <v>9</v>
      </c>
      <c r="D22" s="52" t="s">
        <v>52</v>
      </c>
      <c r="E22" s="51" t="s">
        <v>53</v>
      </c>
      <c r="F22" s="53">
        <v>9.4499999999999993</v>
      </c>
      <c r="G22" s="54">
        <v>9.3938470348456065</v>
      </c>
      <c r="H22" s="54">
        <f>G22*0.05</f>
        <v>0.46969235174228036</v>
      </c>
      <c r="I22" s="51"/>
      <c r="J22" s="55">
        <f t="shared" si="1"/>
        <v>0.59776324807183467</v>
      </c>
      <c r="K22" s="85">
        <f t="shared" si="0"/>
        <v>0.11955264961436693</v>
      </c>
      <c r="L22" s="37"/>
      <c r="M22" s="49" t="s">
        <v>17</v>
      </c>
      <c r="N22" s="74" t="s">
        <v>13</v>
      </c>
      <c r="O22" s="52">
        <v>9</v>
      </c>
      <c r="P22" s="52" t="s">
        <v>52</v>
      </c>
      <c r="Q22" s="51" t="s">
        <v>53</v>
      </c>
      <c r="R22" s="83"/>
      <c r="S22" s="54"/>
      <c r="T22" s="51"/>
      <c r="U22" s="51"/>
      <c r="V22" s="51"/>
      <c r="W22" s="100"/>
    </row>
    <row r="23" spans="1:23" ht="15.75" x14ac:dyDescent="0.25">
      <c r="A23" s="17" t="s">
        <v>51</v>
      </c>
      <c r="B23" s="73" t="s">
        <v>43</v>
      </c>
      <c r="C23" s="20">
        <v>10</v>
      </c>
      <c r="D23" s="20" t="s">
        <v>44</v>
      </c>
      <c r="E23" s="19" t="s">
        <v>45</v>
      </c>
      <c r="F23" s="90">
        <v>6.6</v>
      </c>
      <c r="G23" s="93">
        <v>6.6658330683338631</v>
      </c>
      <c r="H23" s="35">
        <f>G23*0.075/2</f>
        <v>0.24996874006251985</v>
      </c>
      <c r="I23" s="19"/>
      <c r="J23" s="39">
        <f t="shared" si="1"/>
        <v>-0.98761951670533776</v>
      </c>
      <c r="K23" s="85">
        <f t="shared" si="0"/>
        <v>-0.26336520445475675</v>
      </c>
      <c r="L23" s="37"/>
      <c r="M23" s="17" t="s">
        <v>51</v>
      </c>
      <c r="N23" s="18" t="s">
        <v>43</v>
      </c>
      <c r="O23" s="19">
        <v>10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50</v>
      </c>
      <c r="B24" s="73" t="s">
        <v>43</v>
      </c>
      <c r="C24" s="20">
        <v>11</v>
      </c>
      <c r="D24" s="20" t="s">
        <v>44</v>
      </c>
      <c r="E24" s="19" t="s">
        <v>45</v>
      </c>
      <c r="F24" s="90">
        <v>13.3</v>
      </c>
      <c r="G24" s="94">
        <v>13.05588007655709</v>
      </c>
      <c r="H24" s="35">
        <f t="shared" ref="H24:H25" si="5">G24*0.075/2</f>
        <v>0.48959550287089082</v>
      </c>
      <c r="I24" s="58"/>
      <c r="J24" s="39">
        <f t="shared" si="1"/>
        <v>1.8698082550654589</v>
      </c>
      <c r="K24" s="85">
        <f t="shared" si="0"/>
        <v>0.4986155346841224</v>
      </c>
      <c r="L24" s="37"/>
      <c r="M24" s="17" t="s">
        <v>50</v>
      </c>
      <c r="N24" s="18" t="s">
        <v>43</v>
      </c>
      <c r="O24" s="19">
        <v>11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49</v>
      </c>
      <c r="B25" s="73" t="s">
        <v>43</v>
      </c>
      <c r="C25" s="20">
        <v>12</v>
      </c>
      <c r="D25" s="20" t="s">
        <v>44</v>
      </c>
      <c r="E25" s="19" t="s">
        <v>45</v>
      </c>
      <c r="F25" s="90">
        <v>19.5</v>
      </c>
      <c r="G25" s="94">
        <v>19.458443664901363</v>
      </c>
      <c r="H25" s="35">
        <f t="shared" si="5"/>
        <v>0.72969163743380105</v>
      </c>
      <c r="I25" s="58"/>
      <c r="J25" s="39">
        <f t="shared" si="1"/>
        <v>0.21356453688839977</v>
      </c>
      <c r="K25" s="85">
        <f t="shared" si="0"/>
        <v>5.6950543170239953E-2</v>
      </c>
      <c r="M25" s="17" t="s">
        <v>49</v>
      </c>
      <c r="N25" s="18" t="s">
        <v>43</v>
      </c>
      <c r="O25" s="19">
        <v>12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71</v>
      </c>
      <c r="B26" s="73" t="s">
        <v>43</v>
      </c>
      <c r="C26" s="20">
        <v>13</v>
      </c>
      <c r="D26" s="20" t="s">
        <v>44</v>
      </c>
      <c r="E26" s="19" t="s">
        <v>45</v>
      </c>
      <c r="F26" s="90">
        <v>0</v>
      </c>
      <c r="G26" s="94">
        <v>0</v>
      </c>
      <c r="H26" s="35"/>
      <c r="I26" s="58"/>
      <c r="J26" s="39"/>
      <c r="K26" s="85"/>
      <c r="M26" s="17" t="s">
        <v>71</v>
      </c>
      <c r="N26" s="18" t="s">
        <v>43</v>
      </c>
      <c r="O26" s="19">
        <v>13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72</v>
      </c>
      <c r="B27" s="73" t="s">
        <v>43</v>
      </c>
      <c r="C27" s="20">
        <v>14</v>
      </c>
      <c r="D27" s="20" t="s">
        <v>44</v>
      </c>
      <c r="E27" s="19" t="s">
        <v>45</v>
      </c>
      <c r="F27" s="90">
        <v>0</v>
      </c>
      <c r="G27" s="94">
        <v>0</v>
      </c>
      <c r="H27" s="35"/>
      <c r="I27" s="58"/>
      <c r="J27" s="39"/>
      <c r="K27" s="85"/>
      <c r="M27" s="17" t="s">
        <v>72</v>
      </c>
      <c r="N27" s="18" t="s">
        <v>43</v>
      </c>
      <c r="O27" s="19">
        <v>14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48</v>
      </c>
      <c r="B28" s="73" t="s">
        <v>43</v>
      </c>
      <c r="C28" s="20">
        <v>20</v>
      </c>
      <c r="D28" s="20" t="s">
        <v>44</v>
      </c>
      <c r="E28" s="19" t="s">
        <v>45</v>
      </c>
      <c r="F28" s="90">
        <v>83.6</v>
      </c>
      <c r="G28" s="94">
        <v>82.774049207606339</v>
      </c>
      <c r="H28" s="35">
        <f>G28*0.025</f>
        <v>2.0693512301901587</v>
      </c>
      <c r="I28" s="58"/>
      <c r="J28" s="39">
        <f t="shared" si="1"/>
        <v>0.99783784930235886</v>
      </c>
      <c r="K28" s="85">
        <f t="shared" si="0"/>
        <v>0.3991351397209435</v>
      </c>
      <c r="M28" s="17" t="s">
        <v>48</v>
      </c>
      <c r="N28" s="18" t="s">
        <v>43</v>
      </c>
      <c r="O28" s="19">
        <v>20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ht="15.75" x14ac:dyDescent="0.25">
      <c r="A29" s="17" t="s">
        <v>47</v>
      </c>
      <c r="B29" s="73" t="s">
        <v>43</v>
      </c>
      <c r="C29" s="20">
        <v>21</v>
      </c>
      <c r="D29" s="20" t="s">
        <v>44</v>
      </c>
      <c r="E29" s="19" t="s">
        <v>45</v>
      </c>
      <c r="F29" s="90">
        <v>130.5</v>
      </c>
      <c r="G29" s="94">
        <v>135.88178320307813</v>
      </c>
      <c r="H29" s="35">
        <f t="shared" ref="H29:H30" si="6">G29*0.025</f>
        <v>3.3970445800769533</v>
      </c>
      <c r="I29" s="58"/>
      <c r="J29" s="39">
        <f t="shared" si="1"/>
        <v>-3.9606362797248127</v>
      </c>
      <c r="K29" s="85">
        <f t="shared" si="0"/>
        <v>-1.5842545118899249</v>
      </c>
      <c r="M29" s="17" t="s">
        <v>47</v>
      </c>
      <c r="N29" s="18" t="s">
        <v>43</v>
      </c>
      <c r="O29" s="19">
        <v>21</v>
      </c>
      <c r="P29" s="20" t="s">
        <v>44</v>
      </c>
      <c r="Q29" s="19" t="s">
        <v>45</v>
      </c>
      <c r="R29" s="35"/>
      <c r="S29" s="35"/>
      <c r="T29" s="19"/>
      <c r="U29" s="19"/>
      <c r="V29" s="58"/>
      <c r="W29" s="26"/>
    </row>
    <row r="30" spans="1:23" ht="15.75" x14ac:dyDescent="0.25">
      <c r="A30" s="17" t="s">
        <v>46</v>
      </c>
      <c r="B30" s="73" t="s">
        <v>43</v>
      </c>
      <c r="C30" s="20">
        <v>22</v>
      </c>
      <c r="D30" s="20" t="s">
        <v>44</v>
      </c>
      <c r="E30" s="19" t="s">
        <v>45</v>
      </c>
      <c r="F30" s="90">
        <v>194</v>
      </c>
      <c r="G30" s="94">
        <v>184.46442786365205</v>
      </c>
      <c r="H30" s="35">
        <f t="shared" si="6"/>
        <v>4.6116106965913017</v>
      </c>
      <c r="I30" s="58"/>
      <c r="J30" s="39">
        <f t="shared" si="1"/>
        <v>5.1693284427695865</v>
      </c>
      <c r="K30" s="85">
        <f t="shared" si="0"/>
        <v>2.0677313771078345</v>
      </c>
      <c r="M30" s="17" t="s">
        <v>46</v>
      </c>
      <c r="N30" s="18" t="s">
        <v>43</v>
      </c>
      <c r="O30" s="19">
        <v>22</v>
      </c>
      <c r="P30" s="20" t="s">
        <v>44</v>
      </c>
      <c r="Q30" s="19" t="s">
        <v>45</v>
      </c>
      <c r="R30" s="35"/>
      <c r="S30" s="35"/>
      <c r="T30" s="19"/>
      <c r="U30" s="19"/>
      <c r="V30" s="58"/>
      <c r="W30" s="26"/>
    </row>
    <row r="31" spans="1:23" ht="15.75" x14ac:dyDescent="0.25">
      <c r="A31" s="17" t="s">
        <v>73</v>
      </c>
      <c r="B31" s="73" t="s">
        <v>43</v>
      </c>
      <c r="C31" s="20">
        <v>23</v>
      </c>
      <c r="D31" s="20" t="s">
        <v>44</v>
      </c>
      <c r="E31" s="19" t="s">
        <v>45</v>
      </c>
      <c r="F31" s="90">
        <v>0</v>
      </c>
      <c r="G31" s="94">
        <v>0</v>
      </c>
      <c r="H31" s="35"/>
      <c r="I31" s="58"/>
      <c r="J31" s="39"/>
      <c r="K31" s="85"/>
      <c r="M31" s="17" t="s">
        <v>73</v>
      </c>
      <c r="N31" s="18" t="s">
        <v>43</v>
      </c>
      <c r="O31" s="19">
        <v>23</v>
      </c>
      <c r="P31" s="20" t="s">
        <v>44</v>
      </c>
      <c r="Q31" s="19" t="s">
        <v>45</v>
      </c>
      <c r="R31" s="35"/>
      <c r="S31" s="35"/>
      <c r="T31" s="19"/>
      <c r="U31" s="19"/>
      <c r="V31" s="58"/>
      <c r="W31" s="26"/>
    </row>
    <row r="32" spans="1:23" ht="15.75" x14ac:dyDescent="0.25">
      <c r="A32" s="17" t="s">
        <v>74</v>
      </c>
      <c r="B32" s="73" t="s">
        <v>43</v>
      </c>
      <c r="C32" s="20">
        <v>24</v>
      </c>
      <c r="D32" s="20" t="s">
        <v>44</v>
      </c>
      <c r="E32" s="19" t="s">
        <v>45</v>
      </c>
      <c r="F32" s="90">
        <v>0</v>
      </c>
      <c r="G32" s="94">
        <v>0</v>
      </c>
      <c r="H32" s="35"/>
      <c r="I32" s="58"/>
      <c r="J32" s="39"/>
      <c r="K32" s="85"/>
      <c r="M32" s="17" t="s">
        <v>74</v>
      </c>
      <c r="N32" s="18" t="s">
        <v>43</v>
      </c>
      <c r="O32" s="19">
        <v>24</v>
      </c>
      <c r="P32" s="20" t="s">
        <v>44</v>
      </c>
      <c r="Q32" s="19" t="s">
        <v>45</v>
      </c>
      <c r="R32" s="35"/>
      <c r="S32" s="35"/>
      <c r="T32" s="19"/>
      <c r="U32" s="19"/>
      <c r="V32" s="58"/>
      <c r="W32" s="26"/>
    </row>
    <row r="33" spans="1:23" x14ac:dyDescent="0.25">
      <c r="A33" s="49" t="s">
        <v>42</v>
      </c>
      <c r="B33" s="74" t="s">
        <v>13</v>
      </c>
      <c r="C33" s="52">
        <v>30</v>
      </c>
      <c r="D33" s="52" t="s">
        <v>29</v>
      </c>
      <c r="E33" s="51" t="s">
        <v>30</v>
      </c>
      <c r="F33" s="83">
        <v>91.2</v>
      </c>
      <c r="G33" s="83">
        <v>90</v>
      </c>
      <c r="H33" s="54">
        <f>0.05*G33</f>
        <v>4.5</v>
      </c>
      <c r="I33" s="59">
        <v>4</v>
      </c>
      <c r="J33" s="59"/>
      <c r="K33" s="76">
        <f>(F33-G33)/H33</f>
        <v>0.26666666666666727</v>
      </c>
      <c r="M33" s="49" t="s">
        <v>42</v>
      </c>
      <c r="N33" s="50" t="s">
        <v>13</v>
      </c>
      <c r="O33" s="51">
        <v>30</v>
      </c>
      <c r="P33" s="52" t="s">
        <v>29</v>
      </c>
      <c r="Q33" s="51" t="s">
        <v>30</v>
      </c>
      <c r="R33" s="83">
        <f>ROUND(F33,1)</f>
        <v>91.2</v>
      </c>
      <c r="S33" s="54">
        <v>91.64</v>
      </c>
      <c r="T33" s="54">
        <v>1.39</v>
      </c>
      <c r="U33" s="51">
        <v>1</v>
      </c>
      <c r="V33" s="55">
        <f>((R33-S33)/S33)*100</f>
        <v>-0.4801396769969421</v>
      </c>
      <c r="W33" s="86">
        <f>(R33-S33)/T33</f>
        <v>-0.31654676258992642</v>
      </c>
    </row>
    <row r="34" spans="1:23" x14ac:dyDescent="0.25">
      <c r="A34" s="49" t="s">
        <v>41</v>
      </c>
      <c r="B34" s="74" t="s">
        <v>13</v>
      </c>
      <c r="C34" s="52">
        <v>31</v>
      </c>
      <c r="D34" s="52" t="s">
        <v>29</v>
      </c>
      <c r="E34" s="51" t="s">
        <v>30</v>
      </c>
      <c r="F34" s="83">
        <v>46.6</v>
      </c>
      <c r="G34" s="91">
        <v>46.4</v>
      </c>
      <c r="H34" s="54">
        <f t="shared" ref="H34:H35" si="7">0.05*G34</f>
        <v>2.3199999999999998</v>
      </c>
      <c r="I34" s="59">
        <v>4</v>
      </c>
      <c r="J34" s="59"/>
      <c r="K34" s="76">
        <f t="shared" ref="K34:K69" si="8">(F34-G34)/H34</f>
        <v>8.6206896551725365E-2</v>
      </c>
      <c r="M34" s="49" t="s">
        <v>41</v>
      </c>
      <c r="N34" s="50" t="s">
        <v>13</v>
      </c>
      <c r="O34" s="51">
        <v>31</v>
      </c>
      <c r="P34" s="52" t="s">
        <v>29</v>
      </c>
      <c r="Q34" s="51" t="s">
        <v>30</v>
      </c>
      <c r="R34" s="83">
        <f>ROUND(F34,1)</f>
        <v>46.6</v>
      </c>
      <c r="S34" s="54">
        <v>47.61</v>
      </c>
      <c r="T34" s="54">
        <v>1.1299999999999999</v>
      </c>
      <c r="U34" s="51">
        <v>1</v>
      </c>
      <c r="V34" s="55">
        <f t="shared" ref="V34:V58" si="9">((R34-S34)/S34)*100</f>
        <v>-2.1214030665826464</v>
      </c>
      <c r="W34" s="86">
        <v>-0.9</v>
      </c>
    </row>
    <row r="35" spans="1:23" x14ac:dyDescent="0.25">
      <c r="A35" s="49" t="s">
        <v>40</v>
      </c>
      <c r="B35" s="74" t="s">
        <v>13</v>
      </c>
      <c r="C35" s="52">
        <v>32</v>
      </c>
      <c r="D35" s="52" t="s">
        <v>29</v>
      </c>
      <c r="E35" s="51" t="s">
        <v>30</v>
      </c>
      <c r="F35" s="83">
        <v>61.1</v>
      </c>
      <c r="G35" s="91">
        <v>60.8</v>
      </c>
      <c r="H35" s="54">
        <f t="shared" si="7"/>
        <v>3.04</v>
      </c>
      <c r="I35" s="59">
        <v>4</v>
      </c>
      <c r="J35" s="59"/>
      <c r="K35" s="76">
        <f t="shared" si="8"/>
        <v>9.8684210526317193E-2</v>
      </c>
      <c r="M35" s="49" t="s">
        <v>40</v>
      </c>
      <c r="N35" s="50" t="s">
        <v>13</v>
      </c>
      <c r="O35" s="51">
        <v>32</v>
      </c>
      <c r="P35" s="52" t="s">
        <v>29</v>
      </c>
      <c r="Q35" s="51" t="s">
        <v>30</v>
      </c>
      <c r="R35" s="83">
        <f>ROUND(F35,1)</f>
        <v>61.1</v>
      </c>
      <c r="S35" s="54">
        <v>62.43</v>
      </c>
      <c r="T35" s="54">
        <v>2.19</v>
      </c>
      <c r="U35" s="51">
        <v>1</v>
      </c>
      <c r="V35" s="55">
        <f t="shared" si="9"/>
        <v>-2.130386032356236</v>
      </c>
      <c r="W35" s="86">
        <f t="shared" ref="W35:W58" si="10">(R35-S35)/T35</f>
        <v>-0.60730593607305861</v>
      </c>
    </row>
    <row r="36" spans="1:23" x14ac:dyDescent="0.25">
      <c r="A36" s="49" t="s">
        <v>39</v>
      </c>
      <c r="B36" s="74" t="s">
        <v>13</v>
      </c>
      <c r="C36" s="52">
        <v>33</v>
      </c>
      <c r="D36" s="52" t="s">
        <v>29</v>
      </c>
      <c r="E36" s="51" t="s">
        <v>30</v>
      </c>
      <c r="F36" s="83">
        <v>17</v>
      </c>
      <c r="G36" s="91">
        <v>22.4</v>
      </c>
      <c r="H36" s="54"/>
      <c r="I36" s="59"/>
      <c r="J36" s="59"/>
      <c r="K36" s="100"/>
      <c r="M36" s="49" t="s">
        <v>39</v>
      </c>
      <c r="N36" s="50" t="s">
        <v>13</v>
      </c>
      <c r="O36" s="51">
        <v>33</v>
      </c>
      <c r="P36" s="52" t="s">
        <v>29</v>
      </c>
      <c r="Q36" s="51" t="s">
        <v>30</v>
      </c>
      <c r="R36" s="83">
        <f t="shared" ref="R36:R44" si="11">F36</f>
        <v>17</v>
      </c>
      <c r="S36" s="54"/>
      <c r="T36" s="54"/>
      <c r="U36" s="51"/>
      <c r="V36" s="55"/>
      <c r="W36" s="100"/>
    </row>
    <row r="37" spans="1:23" x14ac:dyDescent="0.25">
      <c r="A37" s="49" t="s">
        <v>38</v>
      </c>
      <c r="B37" s="74" t="s">
        <v>13</v>
      </c>
      <c r="C37" s="52">
        <v>34</v>
      </c>
      <c r="D37" s="52" t="s">
        <v>29</v>
      </c>
      <c r="E37" s="51" t="s">
        <v>30</v>
      </c>
      <c r="F37" s="83">
        <v>19.2</v>
      </c>
      <c r="G37" s="91">
        <v>19.2</v>
      </c>
      <c r="H37" s="54"/>
      <c r="I37" s="59"/>
      <c r="J37" s="59"/>
      <c r="K37" s="100"/>
      <c r="M37" s="49" t="s">
        <v>38</v>
      </c>
      <c r="N37" s="50" t="s">
        <v>13</v>
      </c>
      <c r="O37" s="51">
        <v>34</v>
      </c>
      <c r="P37" s="52" t="s">
        <v>29</v>
      </c>
      <c r="Q37" s="51" t="s">
        <v>30</v>
      </c>
      <c r="R37" s="83">
        <f t="shared" si="11"/>
        <v>19.2</v>
      </c>
      <c r="S37" s="54"/>
      <c r="T37" s="54"/>
      <c r="U37" s="51"/>
      <c r="V37" s="55"/>
      <c r="W37" s="100"/>
    </row>
    <row r="38" spans="1:23" x14ac:dyDescent="0.25">
      <c r="A38" s="49" t="s">
        <v>37</v>
      </c>
      <c r="B38" s="74" t="s">
        <v>13</v>
      </c>
      <c r="C38" s="52">
        <v>35</v>
      </c>
      <c r="D38" s="52" t="s">
        <v>29</v>
      </c>
      <c r="E38" s="51" t="s">
        <v>30</v>
      </c>
      <c r="F38" s="83">
        <v>23.6</v>
      </c>
      <c r="G38" s="91">
        <v>26.7</v>
      </c>
      <c r="H38" s="54"/>
      <c r="I38" s="59"/>
      <c r="J38" s="59"/>
      <c r="K38" s="100"/>
      <c r="M38" s="49" t="s">
        <v>37</v>
      </c>
      <c r="N38" s="50" t="s">
        <v>13</v>
      </c>
      <c r="O38" s="51">
        <v>35</v>
      </c>
      <c r="P38" s="52" t="s">
        <v>29</v>
      </c>
      <c r="Q38" s="51" t="s">
        <v>30</v>
      </c>
      <c r="R38" s="83">
        <f t="shared" si="11"/>
        <v>23.6</v>
      </c>
      <c r="S38" s="54"/>
      <c r="T38" s="54"/>
      <c r="U38" s="51"/>
      <c r="V38" s="55"/>
      <c r="W38" s="100"/>
    </row>
    <row r="39" spans="1:23" x14ac:dyDescent="0.25">
      <c r="A39" s="49" t="s">
        <v>36</v>
      </c>
      <c r="B39" s="74" t="s">
        <v>13</v>
      </c>
      <c r="C39" s="52">
        <v>36</v>
      </c>
      <c r="D39" s="52" t="s">
        <v>29</v>
      </c>
      <c r="E39" s="51" t="s">
        <v>30</v>
      </c>
      <c r="F39" s="83">
        <v>63.3</v>
      </c>
      <c r="G39" s="91">
        <v>97.8</v>
      </c>
      <c r="H39" s="54"/>
      <c r="I39" s="59"/>
      <c r="J39" s="59"/>
      <c r="K39" s="100"/>
      <c r="M39" s="49" t="s">
        <v>36</v>
      </c>
      <c r="N39" s="50" t="s">
        <v>13</v>
      </c>
      <c r="O39" s="51">
        <v>36</v>
      </c>
      <c r="P39" s="52" t="s">
        <v>29</v>
      </c>
      <c r="Q39" s="51" t="s">
        <v>30</v>
      </c>
      <c r="R39" s="83">
        <f t="shared" si="11"/>
        <v>63.3</v>
      </c>
      <c r="S39" s="54"/>
      <c r="T39" s="54"/>
      <c r="U39" s="51"/>
      <c r="V39" s="55"/>
      <c r="W39" s="100"/>
    </row>
    <row r="40" spans="1:23" x14ac:dyDescent="0.25">
      <c r="A40" s="49" t="s">
        <v>35</v>
      </c>
      <c r="B40" s="74" t="s">
        <v>13</v>
      </c>
      <c r="C40" s="52">
        <v>37</v>
      </c>
      <c r="D40" s="52" t="s">
        <v>29</v>
      </c>
      <c r="E40" s="51" t="s">
        <v>30</v>
      </c>
      <c r="F40" s="83">
        <v>81.400000000000006</v>
      </c>
      <c r="G40" s="91">
        <v>124</v>
      </c>
      <c r="H40" s="54"/>
      <c r="I40" s="59"/>
      <c r="J40" s="59"/>
      <c r="K40" s="100"/>
      <c r="M40" s="49" t="s">
        <v>35</v>
      </c>
      <c r="N40" s="50" t="s">
        <v>13</v>
      </c>
      <c r="O40" s="51">
        <v>37</v>
      </c>
      <c r="P40" s="52" t="s">
        <v>29</v>
      </c>
      <c r="Q40" s="51" t="s">
        <v>30</v>
      </c>
      <c r="R40" s="83">
        <f t="shared" si="11"/>
        <v>81.400000000000006</v>
      </c>
      <c r="S40" s="54"/>
      <c r="T40" s="54"/>
      <c r="U40" s="51"/>
      <c r="V40" s="55"/>
      <c r="W40" s="100"/>
    </row>
    <row r="41" spans="1:23" x14ac:dyDescent="0.25">
      <c r="A41" s="49" t="s">
        <v>34</v>
      </c>
      <c r="B41" s="74" t="s">
        <v>13</v>
      </c>
      <c r="C41" s="52">
        <v>38</v>
      </c>
      <c r="D41" s="52" t="s">
        <v>29</v>
      </c>
      <c r="E41" s="51" t="s">
        <v>30</v>
      </c>
      <c r="F41" s="83">
        <v>99.6</v>
      </c>
      <c r="G41" s="91">
        <v>149</v>
      </c>
      <c r="H41" s="54"/>
      <c r="I41" s="59"/>
      <c r="J41" s="59"/>
      <c r="K41" s="100"/>
      <c r="M41" s="49" t="s">
        <v>34</v>
      </c>
      <c r="N41" s="50" t="s">
        <v>13</v>
      </c>
      <c r="O41" s="51">
        <v>38</v>
      </c>
      <c r="P41" s="52" t="s">
        <v>29</v>
      </c>
      <c r="Q41" s="51" t="s">
        <v>30</v>
      </c>
      <c r="R41" s="83">
        <f t="shared" si="11"/>
        <v>99.6</v>
      </c>
      <c r="S41" s="54"/>
      <c r="T41" s="54"/>
      <c r="U41" s="51"/>
      <c r="V41" s="55"/>
      <c r="W41" s="100"/>
    </row>
    <row r="42" spans="1:23" x14ac:dyDescent="0.25">
      <c r="A42" s="49" t="s">
        <v>33</v>
      </c>
      <c r="B42" s="74" t="s">
        <v>13</v>
      </c>
      <c r="C42" s="52">
        <v>39</v>
      </c>
      <c r="D42" s="52" t="s">
        <v>29</v>
      </c>
      <c r="E42" s="51" t="s">
        <v>30</v>
      </c>
      <c r="F42" s="83">
        <v>69.400000000000006</v>
      </c>
      <c r="G42" s="91">
        <v>77.099999999999994</v>
      </c>
      <c r="H42" s="54"/>
      <c r="I42" s="59"/>
      <c r="J42" s="59"/>
      <c r="K42" s="100"/>
      <c r="M42" s="49" t="s">
        <v>33</v>
      </c>
      <c r="N42" s="50" t="s">
        <v>13</v>
      </c>
      <c r="O42" s="51">
        <v>39</v>
      </c>
      <c r="P42" s="52" t="s">
        <v>29</v>
      </c>
      <c r="Q42" s="51" t="s">
        <v>30</v>
      </c>
      <c r="R42" s="83">
        <f t="shared" si="11"/>
        <v>69.400000000000006</v>
      </c>
      <c r="S42" s="54"/>
      <c r="T42" s="54"/>
      <c r="U42" s="51"/>
      <c r="V42" s="55"/>
      <c r="W42" s="100"/>
    </row>
    <row r="43" spans="1:23" x14ac:dyDescent="0.25">
      <c r="A43" s="49" t="s">
        <v>32</v>
      </c>
      <c r="B43" s="74" t="s">
        <v>13</v>
      </c>
      <c r="C43" s="52">
        <v>40</v>
      </c>
      <c r="D43" s="52" t="s">
        <v>29</v>
      </c>
      <c r="E43" s="51" t="s">
        <v>30</v>
      </c>
      <c r="F43" s="83">
        <v>66</v>
      </c>
      <c r="G43" s="91">
        <v>68.7</v>
      </c>
      <c r="H43" s="54"/>
      <c r="I43" s="59"/>
      <c r="J43" s="59"/>
      <c r="K43" s="100"/>
      <c r="M43" s="49" t="s">
        <v>32</v>
      </c>
      <c r="N43" s="50" t="s">
        <v>13</v>
      </c>
      <c r="O43" s="51">
        <v>40</v>
      </c>
      <c r="P43" s="52" t="s">
        <v>29</v>
      </c>
      <c r="Q43" s="51" t="s">
        <v>30</v>
      </c>
      <c r="R43" s="83">
        <f t="shared" si="11"/>
        <v>66</v>
      </c>
      <c r="S43" s="54"/>
      <c r="T43" s="54"/>
      <c r="U43" s="51"/>
      <c r="V43" s="55"/>
      <c r="W43" s="100"/>
    </row>
    <row r="44" spans="1:23" x14ac:dyDescent="0.25">
      <c r="A44" s="49" t="s">
        <v>31</v>
      </c>
      <c r="B44" s="74" t="s">
        <v>13</v>
      </c>
      <c r="C44" s="52">
        <v>41</v>
      </c>
      <c r="D44" s="52" t="s">
        <v>29</v>
      </c>
      <c r="E44" s="51" t="s">
        <v>30</v>
      </c>
      <c r="F44" s="83">
        <v>49.8</v>
      </c>
      <c r="G44" s="91">
        <v>55</v>
      </c>
      <c r="H44" s="54"/>
      <c r="I44" s="59"/>
      <c r="J44" s="59"/>
      <c r="K44" s="100"/>
      <c r="M44" s="49" t="s">
        <v>31</v>
      </c>
      <c r="N44" s="50" t="s">
        <v>13</v>
      </c>
      <c r="O44" s="51">
        <v>41</v>
      </c>
      <c r="P44" s="52" t="s">
        <v>29</v>
      </c>
      <c r="Q44" s="51" t="s">
        <v>30</v>
      </c>
      <c r="R44" s="83">
        <f t="shared" si="11"/>
        <v>49.8</v>
      </c>
      <c r="S44" s="91"/>
      <c r="T44" s="54"/>
      <c r="U44" s="51"/>
      <c r="V44" s="55"/>
      <c r="W44" s="100"/>
    </row>
    <row r="45" spans="1:23" x14ac:dyDescent="0.25">
      <c r="A45" s="49" t="s">
        <v>28</v>
      </c>
      <c r="B45" s="74" t="s">
        <v>13</v>
      </c>
      <c r="C45" s="52">
        <v>42</v>
      </c>
      <c r="D45" s="52" t="s">
        <v>29</v>
      </c>
      <c r="E45" s="51" t="s">
        <v>30</v>
      </c>
      <c r="F45" s="83">
        <v>89.4</v>
      </c>
      <c r="G45" s="91">
        <v>90</v>
      </c>
      <c r="H45" s="54">
        <f>0.05*G45</f>
        <v>4.5</v>
      </c>
      <c r="I45" s="59">
        <v>4</v>
      </c>
      <c r="J45" s="59"/>
      <c r="K45" s="76">
        <f t="shared" si="8"/>
        <v>-0.13333333333333208</v>
      </c>
      <c r="M45" s="49" t="s">
        <v>28</v>
      </c>
      <c r="N45" s="50" t="s">
        <v>13</v>
      </c>
      <c r="O45" s="51">
        <v>42</v>
      </c>
      <c r="P45" s="52" t="s">
        <v>29</v>
      </c>
      <c r="Q45" s="51" t="s">
        <v>30</v>
      </c>
      <c r="R45" s="83">
        <f>ROUND(F45,1)</f>
        <v>89.4</v>
      </c>
      <c r="S45" s="91">
        <v>91.42</v>
      </c>
      <c r="T45" s="54">
        <v>1.92</v>
      </c>
      <c r="U45" s="51">
        <v>1</v>
      </c>
      <c r="V45" s="55">
        <f t="shared" si="9"/>
        <v>-2.2095821483264015</v>
      </c>
      <c r="W45" s="86">
        <f t="shared" si="10"/>
        <v>-1.0520833333333313</v>
      </c>
    </row>
    <row r="46" spans="1:23" x14ac:dyDescent="0.25">
      <c r="A46" s="17" t="s">
        <v>12</v>
      </c>
      <c r="B46" s="73" t="s">
        <v>13</v>
      </c>
      <c r="C46" s="20">
        <v>43</v>
      </c>
      <c r="D46" s="20" t="s">
        <v>27</v>
      </c>
      <c r="E46" s="19" t="s">
        <v>23</v>
      </c>
      <c r="F46" s="87">
        <v>268</v>
      </c>
      <c r="G46" s="58">
        <v>272</v>
      </c>
      <c r="H46" s="35">
        <v>13.6</v>
      </c>
      <c r="I46" s="58">
        <v>4</v>
      </c>
      <c r="J46" s="58">
        <f>((F46-G46)/G46)*100</f>
        <v>-1.4705882352941175</v>
      </c>
      <c r="K46" s="76">
        <f t="shared" si="8"/>
        <v>-0.29411764705882354</v>
      </c>
      <c r="M46" s="17" t="s">
        <v>12</v>
      </c>
      <c r="N46" s="73" t="s">
        <v>13</v>
      </c>
      <c r="O46" s="20">
        <v>43</v>
      </c>
      <c r="P46" s="20" t="s">
        <v>27</v>
      </c>
      <c r="Q46" s="19" t="s">
        <v>23</v>
      </c>
      <c r="R46" s="58">
        <f>F46</f>
        <v>268</v>
      </c>
      <c r="S46" s="58">
        <v>268.89999999999998</v>
      </c>
      <c r="T46" s="35">
        <v>7.7</v>
      </c>
      <c r="U46" s="19">
        <v>1</v>
      </c>
      <c r="V46" s="58">
        <f t="shared" si="9"/>
        <v>-0.33469691335067953</v>
      </c>
      <c r="W46" s="86">
        <f t="shared" si="10"/>
        <v>-0.11688311688311392</v>
      </c>
    </row>
    <row r="47" spans="1:23" x14ac:dyDescent="0.25">
      <c r="A47" s="17" t="s">
        <v>24</v>
      </c>
      <c r="B47" s="73" t="s">
        <v>13</v>
      </c>
      <c r="C47" s="20">
        <v>44</v>
      </c>
      <c r="D47" s="20" t="s">
        <v>27</v>
      </c>
      <c r="E47" s="19" t="s">
        <v>23</v>
      </c>
      <c r="F47" s="87">
        <v>41.6</v>
      </c>
      <c r="G47" s="80">
        <v>43.2</v>
      </c>
      <c r="H47" s="35">
        <v>2.16</v>
      </c>
      <c r="I47" s="58">
        <v>4</v>
      </c>
      <c r="J47" s="58">
        <f t="shared" ref="J47:J69" si="12">((F47-G47)/G47)*100</f>
        <v>-3.7037037037037068</v>
      </c>
      <c r="K47" s="76">
        <f t="shared" si="8"/>
        <v>-0.74074074074074137</v>
      </c>
      <c r="M47" s="17" t="s">
        <v>24</v>
      </c>
      <c r="N47" s="73" t="s">
        <v>13</v>
      </c>
      <c r="O47" s="20">
        <v>44</v>
      </c>
      <c r="P47" s="20" t="s">
        <v>27</v>
      </c>
      <c r="Q47" s="19" t="s">
        <v>23</v>
      </c>
      <c r="R47" s="80">
        <f t="shared" ref="R47:R69" si="13">F47</f>
        <v>41.6</v>
      </c>
      <c r="S47" s="80">
        <v>42.97</v>
      </c>
      <c r="T47" s="35">
        <v>1.86</v>
      </c>
      <c r="U47" s="19">
        <v>1</v>
      </c>
      <c r="V47" s="58">
        <f t="shared" si="9"/>
        <v>-3.1882708866651095</v>
      </c>
      <c r="W47" s="86">
        <f t="shared" si="10"/>
        <v>-0.73655913978494481</v>
      </c>
    </row>
    <row r="48" spans="1:23" x14ac:dyDescent="0.25">
      <c r="A48" s="17" t="s">
        <v>20</v>
      </c>
      <c r="B48" s="73" t="s">
        <v>13</v>
      </c>
      <c r="C48" s="20">
        <v>45</v>
      </c>
      <c r="D48" s="20" t="s">
        <v>27</v>
      </c>
      <c r="E48" s="19" t="s">
        <v>23</v>
      </c>
      <c r="F48" s="81">
        <v>114</v>
      </c>
      <c r="G48" s="58">
        <v>119</v>
      </c>
      <c r="H48" s="35">
        <v>6</v>
      </c>
      <c r="I48" s="58">
        <v>4</v>
      </c>
      <c r="J48" s="58">
        <f t="shared" si="12"/>
        <v>-4.2016806722689077</v>
      </c>
      <c r="K48" s="76">
        <f t="shared" si="8"/>
        <v>-0.83333333333333337</v>
      </c>
      <c r="M48" s="17" t="s">
        <v>20</v>
      </c>
      <c r="N48" s="73" t="s">
        <v>13</v>
      </c>
      <c r="O48" s="20">
        <v>45</v>
      </c>
      <c r="P48" s="20" t="s">
        <v>27</v>
      </c>
      <c r="Q48" s="19" t="s">
        <v>23</v>
      </c>
      <c r="R48" s="58">
        <f t="shared" si="13"/>
        <v>114</v>
      </c>
      <c r="S48" s="58">
        <v>116.8</v>
      </c>
      <c r="T48" s="35">
        <v>2.6</v>
      </c>
      <c r="U48" s="19">
        <v>1</v>
      </c>
      <c r="V48" s="58">
        <f t="shared" si="9"/>
        <v>-2.3972602739726003</v>
      </c>
      <c r="W48" s="86">
        <f t="shared" si="10"/>
        <v>-1.0769230769230758</v>
      </c>
    </row>
    <row r="49" spans="1:23" x14ac:dyDescent="0.25">
      <c r="A49" s="17" t="s">
        <v>19</v>
      </c>
      <c r="B49" s="73" t="s">
        <v>13</v>
      </c>
      <c r="C49" s="20">
        <v>46</v>
      </c>
      <c r="D49" s="20" t="s">
        <v>27</v>
      </c>
      <c r="E49" s="19" t="s">
        <v>23</v>
      </c>
      <c r="F49" s="87">
        <v>89.1</v>
      </c>
      <c r="G49" s="80">
        <v>92.9</v>
      </c>
      <c r="H49" s="35">
        <v>4.6500000000000004</v>
      </c>
      <c r="I49" s="58">
        <v>4</v>
      </c>
      <c r="J49" s="58">
        <f t="shared" si="12"/>
        <v>-4.0904198062432844</v>
      </c>
      <c r="K49" s="76">
        <f t="shared" si="8"/>
        <v>-0.8172043010752712</v>
      </c>
      <c r="M49" s="17" t="s">
        <v>19</v>
      </c>
      <c r="N49" s="73" t="s">
        <v>13</v>
      </c>
      <c r="O49" s="20">
        <v>46</v>
      </c>
      <c r="P49" s="20" t="s">
        <v>27</v>
      </c>
      <c r="Q49" s="19" t="s">
        <v>23</v>
      </c>
      <c r="R49" s="80">
        <f t="shared" si="13"/>
        <v>89.1</v>
      </c>
      <c r="S49" s="80">
        <v>91.44</v>
      </c>
      <c r="T49" s="35">
        <v>2.08</v>
      </c>
      <c r="U49" s="19">
        <v>1</v>
      </c>
      <c r="V49" s="58">
        <f t="shared" si="9"/>
        <v>-2.5590551181102401</v>
      </c>
      <c r="W49" s="86">
        <f t="shared" si="10"/>
        <v>-1.1250000000000016</v>
      </c>
    </row>
    <row r="50" spans="1:23" x14ac:dyDescent="0.25">
      <c r="A50" s="17" t="s">
        <v>26</v>
      </c>
      <c r="B50" s="73" t="s">
        <v>13</v>
      </c>
      <c r="C50" s="20">
        <v>47</v>
      </c>
      <c r="D50" s="20" t="s">
        <v>25</v>
      </c>
      <c r="E50" s="19" t="s">
        <v>23</v>
      </c>
      <c r="F50" s="87">
        <v>60</v>
      </c>
      <c r="G50" s="80">
        <v>61.4</v>
      </c>
      <c r="H50" s="35">
        <v>4.6100000000000003</v>
      </c>
      <c r="I50" s="58">
        <v>4</v>
      </c>
      <c r="J50" s="58">
        <f t="shared" si="12"/>
        <v>-2.280130293159607</v>
      </c>
      <c r="K50" s="76">
        <f t="shared" si="8"/>
        <v>-0.30368763557483697</v>
      </c>
      <c r="M50" s="17" t="s">
        <v>26</v>
      </c>
      <c r="N50" s="73" t="s">
        <v>13</v>
      </c>
      <c r="O50" s="20">
        <v>47</v>
      </c>
      <c r="P50" s="20" t="s">
        <v>25</v>
      </c>
      <c r="Q50" s="19" t="s">
        <v>23</v>
      </c>
      <c r="R50" s="80">
        <f t="shared" si="13"/>
        <v>60</v>
      </c>
      <c r="S50" s="80">
        <v>58.64</v>
      </c>
      <c r="T50" s="35">
        <v>2.99</v>
      </c>
      <c r="U50" s="19">
        <v>1</v>
      </c>
      <c r="V50" s="58">
        <f t="shared" si="9"/>
        <v>2.319236016371077</v>
      </c>
      <c r="W50" s="86">
        <f t="shared" si="10"/>
        <v>0.45484949832775895</v>
      </c>
    </row>
    <row r="51" spans="1:23" x14ac:dyDescent="0.25">
      <c r="A51" s="17" t="s">
        <v>21</v>
      </c>
      <c r="B51" s="73" t="s">
        <v>13</v>
      </c>
      <c r="C51" s="20">
        <v>48</v>
      </c>
      <c r="D51" s="20" t="s">
        <v>25</v>
      </c>
      <c r="E51" s="19" t="s">
        <v>23</v>
      </c>
      <c r="F51" s="87">
        <v>113</v>
      </c>
      <c r="G51" s="58">
        <v>118</v>
      </c>
      <c r="H51" s="35">
        <v>8.85</v>
      </c>
      <c r="I51" s="58">
        <v>4</v>
      </c>
      <c r="J51" s="58">
        <f t="shared" si="12"/>
        <v>-4.2372881355932197</v>
      </c>
      <c r="K51" s="76">
        <f t="shared" si="8"/>
        <v>-0.56497175141242939</v>
      </c>
      <c r="M51" s="17" t="s">
        <v>21</v>
      </c>
      <c r="N51" s="73" t="s">
        <v>13</v>
      </c>
      <c r="O51" s="20">
        <v>48</v>
      </c>
      <c r="P51" s="20" t="s">
        <v>25</v>
      </c>
      <c r="Q51" s="19" t="s">
        <v>23</v>
      </c>
      <c r="R51" s="58">
        <f t="shared" si="13"/>
        <v>113</v>
      </c>
      <c r="S51" s="80">
        <v>112.1</v>
      </c>
      <c r="T51" s="35">
        <v>4.3</v>
      </c>
      <c r="U51" s="19">
        <v>1</v>
      </c>
      <c r="V51" s="58">
        <f t="shared" si="9"/>
        <v>0.80285459411240478</v>
      </c>
      <c r="W51" s="86">
        <f t="shared" si="10"/>
        <v>0.20930232558139669</v>
      </c>
    </row>
    <row r="52" spans="1:23" x14ac:dyDescent="0.25">
      <c r="A52" s="17" t="s">
        <v>20</v>
      </c>
      <c r="B52" s="73" t="s">
        <v>13</v>
      </c>
      <c r="C52" s="20">
        <v>49</v>
      </c>
      <c r="D52" s="20" t="s">
        <v>25</v>
      </c>
      <c r="E52" s="19" t="s">
        <v>23</v>
      </c>
      <c r="F52" s="87">
        <v>182</v>
      </c>
      <c r="G52" s="58">
        <v>181</v>
      </c>
      <c r="H52" s="35">
        <v>13.6</v>
      </c>
      <c r="I52" s="58">
        <v>4</v>
      </c>
      <c r="J52" s="58">
        <f t="shared" si="12"/>
        <v>0.55248618784530379</v>
      </c>
      <c r="K52" s="76">
        <f t="shared" si="8"/>
        <v>7.3529411764705885E-2</v>
      </c>
      <c r="M52" s="17" t="s">
        <v>20</v>
      </c>
      <c r="N52" s="73" t="s">
        <v>13</v>
      </c>
      <c r="O52" s="20">
        <v>49</v>
      </c>
      <c r="P52" s="20" t="s">
        <v>25</v>
      </c>
      <c r="Q52" s="19" t="s">
        <v>23</v>
      </c>
      <c r="R52" s="58">
        <f t="shared" si="13"/>
        <v>182</v>
      </c>
      <c r="S52" s="80">
        <v>180.1</v>
      </c>
      <c r="T52" s="35">
        <v>5.3</v>
      </c>
      <c r="U52" s="19">
        <v>1</v>
      </c>
      <c r="V52" s="58">
        <f t="shared" si="9"/>
        <v>1.0549694614103309</v>
      </c>
      <c r="W52" s="86">
        <f t="shared" si="10"/>
        <v>0.35849056603773694</v>
      </c>
    </row>
    <row r="53" spans="1:23" x14ac:dyDescent="0.25">
      <c r="A53" s="17" t="s">
        <v>19</v>
      </c>
      <c r="B53" s="73" t="s">
        <v>13</v>
      </c>
      <c r="C53" s="20">
        <v>50</v>
      </c>
      <c r="D53" s="20" t="s">
        <v>25</v>
      </c>
      <c r="E53" s="19" t="s">
        <v>23</v>
      </c>
      <c r="F53" s="87">
        <v>342</v>
      </c>
      <c r="G53" s="58">
        <v>336</v>
      </c>
      <c r="H53" s="35">
        <v>25.2</v>
      </c>
      <c r="I53" s="19">
        <v>4</v>
      </c>
      <c r="J53" s="58">
        <f t="shared" si="12"/>
        <v>1.7857142857142856</v>
      </c>
      <c r="K53" s="76">
        <f t="shared" si="8"/>
        <v>0.23809523809523811</v>
      </c>
      <c r="M53" s="17" t="s">
        <v>19</v>
      </c>
      <c r="N53" s="73" t="s">
        <v>13</v>
      </c>
      <c r="O53" s="20">
        <v>50</v>
      </c>
      <c r="P53" s="20" t="s">
        <v>25</v>
      </c>
      <c r="Q53" s="19" t="s">
        <v>23</v>
      </c>
      <c r="R53" s="58">
        <f t="shared" si="13"/>
        <v>342</v>
      </c>
      <c r="S53" s="80">
        <v>336</v>
      </c>
      <c r="T53" s="35">
        <v>8.6</v>
      </c>
      <c r="U53" s="19">
        <v>1</v>
      </c>
      <c r="V53" s="58">
        <f t="shared" si="9"/>
        <v>1.7857142857142856</v>
      </c>
      <c r="W53" s="86">
        <f t="shared" si="10"/>
        <v>0.69767441860465118</v>
      </c>
    </row>
    <row r="54" spans="1:23" x14ac:dyDescent="0.25">
      <c r="A54" s="17" t="s">
        <v>17</v>
      </c>
      <c r="B54" s="73" t="s">
        <v>13</v>
      </c>
      <c r="C54" s="20">
        <v>51</v>
      </c>
      <c r="D54" s="20" t="s">
        <v>25</v>
      </c>
      <c r="E54" s="19" t="s">
        <v>23</v>
      </c>
      <c r="F54" s="87">
        <v>54.5</v>
      </c>
      <c r="G54" s="80">
        <v>54.9</v>
      </c>
      <c r="H54" s="35">
        <v>4.12</v>
      </c>
      <c r="I54" s="19">
        <v>4</v>
      </c>
      <c r="J54" s="58">
        <f t="shared" si="12"/>
        <v>-0.72859744990892272</v>
      </c>
      <c r="K54" s="76">
        <f t="shared" si="8"/>
        <v>-9.7087378640776351E-2</v>
      </c>
      <c r="M54" s="17" t="s">
        <v>17</v>
      </c>
      <c r="N54" s="73" t="s">
        <v>13</v>
      </c>
      <c r="O54" s="20">
        <v>51</v>
      </c>
      <c r="P54" s="20" t="s">
        <v>25</v>
      </c>
      <c r="Q54" s="19" t="s">
        <v>23</v>
      </c>
      <c r="R54" s="80">
        <f t="shared" si="13"/>
        <v>54.5</v>
      </c>
      <c r="S54" s="80">
        <v>52.02</v>
      </c>
      <c r="T54" s="35">
        <v>4.0199999999999996</v>
      </c>
      <c r="U54" s="19">
        <v>1</v>
      </c>
      <c r="V54" s="58">
        <f t="shared" si="9"/>
        <v>4.7673971549404008</v>
      </c>
      <c r="W54" s="86">
        <f t="shared" si="10"/>
        <v>0.61691542288557144</v>
      </c>
    </row>
    <row r="55" spans="1:23" x14ac:dyDescent="0.25">
      <c r="A55" s="17" t="s">
        <v>22</v>
      </c>
      <c r="B55" s="73" t="s">
        <v>13</v>
      </c>
      <c r="C55" s="20">
        <v>52</v>
      </c>
      <c r="D55" s="20" t="s">
        <v>76</v>
      </c>
      <c r="E55" s="19" t="s">
        <v>23</v>
      </c>
      <c r="F55" s="87">
        <v>56.1</v>
      </c>
      <c r="G55" s="80">
        <v>56.5</v>
      </c>
      <c r="H55" s="35">
        <v>2.83</v>
      </c>
      <c r="I55" s="19">
        <v>4</v>
      </c>
      <c r="J55" s="58">
        <f t="shared" si="12"/>
        <v>-0.70796460176990894</v>
      </c>
      <c r="K55" s="76">
        <f t="shared" si="8"/>
        <v>-0.14134275618374509</v>
      </c>
      <c r="M55" s="17" t="s">
        <v>22</v>
      </c>
      <c r="N55" s="73" t="s">
        <v>13</v>
      </c>
      <c r="O55" s="20">
        <v>52</v>
      </c>
      <c r="P55" s="20" t="s">
        <v>76</v>
      </c>
      <c r="Q55" s="19" t="s">
        <v>23</v>
      </c>
      <c r="R55" s="80">
        <f t="shared" si="13"/>
        <v>56.1</v>
      </c>
      <c r="S55" s="80">
        <v>52.44</v>
      </c>
      <c r="T55" s="35">
        <v>7.16</v>
      </c>
      <c r="U55" s="19">
        <v>1</v>
      </c>
      <c r="V55" s="58">
        <f t="shared" si="9"/>
        <v>6.9794050343249499</v>
      </c>
      <c r="W55" s="86">
        <f t="shared" si="10"/>
        <v>0.51117318435754244</v>
      </c>
    </row>
    <row r="56" spans="1:23" x14ac:dyDescent="0.25">
      <c r="A56" s="17" t="s">
        <v>16</v>
      </c>
      <c r="B56" s="73" t="s">
        <v>13</v>
      </c>
      <c r="C56" s="20">
        <v>53</v>
      </c>
      <c r="D56" s="20" t="s">
        <v>76</v>
      </c>
      <c r="E56" s="19" t="s">
        <v>23</v>
      </c>
      <c r="F56" s="81">
        <v>197</v>
      </c>
      <c r="G56" s="58">
        <v>194</v>
      </c>
      <c r="H56" s="35">
        <v>9.6999999999999993</v>
      </c>
      <c r="I56" s="19">
        <v>4</v>
      </c>
      <c r="J56" s="58">
        <f t="shared" si="12"/>
        <v>1.5463917525773196</v>
      </c>
      <c r="K56" s="76">
        <f t="shared" si="8"/>
        <v>0.30927835051546393</v>
      </c>
      <c r="M56" s="17" t="s">
        <v>16</v>
      </c>
      <c r="N56" s="73" t="s">
        <v>13</v>
      </c>
      <c r="O56" s="20">
        <v>53</v>
      </c>
      <c r="P56" s="20" t="s">
        <v>76</v>
      </c>
      <c r="Q56" s="19" t="s">
        <v>23</v>
      </c>
      <c r="R56" s="58">
        <f t="shared" si="13"/>
        <v>197</v>
      </c>
      <c r="S56" s="58">
        <v>187</v>
      </c>
      <c r="T56" s="35">
        <v>11.2</v>
      </c>
      <c r="U56" s="19">
        <v>1</v>
      </c>
      <c r="V56" s="58">
        <f t="shared" si="9"/>
        <v>5.3475935828877006</v>
      </c>
      <c r="W56" s="86">
        <f t="shared" si="10"/>
        <v>0.8928571428571429</v>
      </c>
    </row>
    <row r="57" spans="1:23" x14ac:dyDescent="0.25">
      <c r="A57" s="17" t="s">
        <v>12</v>
      </c>
      <c r="B57" s="73" t="s">
        <v>13</v>
      </c>
      <c r="C57" s="20">
        <v>54</v>
      </c>
      <c r="D57" s="20" t="s">
        <v>76</v>
      </c>
      <c r="E57" s="19" t="s">
        <v>23</v>
      </c>
      <c r="F57" s="81">
        <v>97.6</v>
      </c>
      <c r="G57" s="80">
        <v>96.7</v>
      </c>
      <c r="H57" s="35">
        <v>4.84</v>
      </c>
      <c r="I57" s="19">
        <v>4</v>
      </c>
      <c r="J57" s="58">
        <f t="shared" si="12"/>
        <v>0.93071354705273157</v>
      </c>
      <c r="K57" s="76">
        <f t="shared" si="8"/>
        <v>0.18595041322313874</v>
      </c>
      <c r="M57" s="17" t="s">
        <v>12</v>
      </c>
      <c r="N57" s="73" t="s">
        <v>13</v>
      </c>
      <c r="O57" s="20">
        <v>54</v>
      </c>
      <c r="P57" s="20" t="s">
        <v>76</v>
      </c>
      <c r="Q57" s="19" t="s">
        <v>23</v>
      </c>
      <c r="R57" s="80">
        <f t="shared" si="13"/>
        <v>97.6</v>
      </c>
      <c r="S57" s="80">
        <v>93.03</v>
      </c>
      <c r="T57" s="35">
        <v>6.56</v>
      </c>
      <c r="U57" s="19">
        <v>1</v>
      </c>
      <c r="V57" s="58">
        <f t="shared" si="9"/>
        <v>4.9123938514457626</v>
      </c>
      <c r="W57" s="86">
        <f t="shared" si="10"/>
        <v>0.69664634146341364</v>
      </c>
    </row>
    <row r="58" spans="1:23" x14ac:dyDescent="0.25">
      <c r="A58" s="17" t="s">
        <v>20</v>
      </c>
      <c r="B58" s="73" t="s">
        <v>13</v>
      </c>
      <c r="C58" s="20">
        <v>55</v>
      </c>
      <c r="D58" s="20" t="s">
        <v>76</v>
      </c>
      <c r="E58" s="19" t="s">
        <v>23</v>
      </c>
      <c r="F58" s="87">
        <v>54.1</v>
      </c>
      <c r="G58" s="80">
        <v>51.5</v>
      </c>
      <c r="H58" s="35">
        <v>2.58</v>
      </c>
      <c r="I58" s="19">
        <v>4</v>
      </c>
      <c r="J58" s="58">
        <f t="shared" si="12"/>
        <v>5.0485436893203905</v>
      </c>
      <c r="K58" s="76">
        <f t="shared" si="8"/>
        <v>1.0077519379844966</v>
      </c>
      <c r="M58" s="17" t="s">
        <v>20</v>
      </c>
      <c r="N58" s="73" t="s">
        <v>13</v>
      </c>
      <c r="O58" s="20">
        <v>55</v>
      </c>
      <c r="P58" s="20" t="s">
        <v>76</v>
      </c>
      <c r="Q58" s="19" t="s">
        <v>23</v>
      </c>
      <c r="R58" s="80">
        <f t="shared" si="13"/>
        <v>54.1</v>
      </c>
      <c r="S58" s="80">
        <v>49.35</v>
      </c>
      <c r="T58" s="35">
        <v>4.97</v>
      </c>
      <c r="U58" s="19">
        <v>1</v>
      </c>
      <c r="V58" s="58">
        <f t="shared" si="9"/>
        <v>9.6251266464032419</v>
      </c>
      <c r="W58" s="86">
        <f t="shared" si="10"/>
        <v>0.95573440643863183</v>
      </c>
    </row>
    <row r="59" spans="1:23" x14ac:dyDescent="0.25">
      <c r="A59" s="17" t="s">
        <v>19</v>
      </c>
      <c r="B59" s="73" t="s">
        <v>13</v>
      </c>
      <c r="C59" s="20">
        <v>56</v>
      </c>
      <c r="D59" s="20" t="s">
        <v>76</v>
      </c>
      <c r="E59" s="19" t="s">
        <v>23</v>
      </c>
      <c r="F59" s="87">
        <v>258</v>
      </c>
      <c r="G59" s="58">
        <v>258</v>
      </c>
      <c r="H59" s="35">
        <v>12.9</v>
      </c>
      <c r="I59" s="19">
        <v>4</v>
      </c>
      <c r="J59" s="58">
        <f t="shared" si="12"/>
        <v>0</v>
      </c>
      <c r="K59" s="76">
        <f t="shared" si="8"/>
        <v>0</v>
      </c>
      <c r="M59" s="17" t="s">
        <v>19</v>
      </c>
      <c r="N59" s="73" t="s">
        <v>13</v>
      </c>
      <c r="O59" s="20">
        <v>56</v>
      </c>
      <c r="P59" s="20" t="s">
        <v>76</v>
      </c>
      <c r="Q59" s="19" t="s">
        <v>23</v>
      </c>
      <c r="R59" s="58">
        <f t="shared" si="13"/>
        <v>258</v>
      </c>
      <c r="S59" s="58">
        <v>248.5</v>
      </c>
      <c r="T59" s="35">
        <v>9.8000000000000007</v>
      </c>
      <c r="U59" s="19">
        <v>1</v>
      </c>
      <c r="V59" s="58">
        <f>((R59-S59)/S59)*100</f>
        <v>3.8229376257545273</v>
      </c>
      <c r="W59" s="86">
        <f>(R59-S59)/T59</f>
        <v>0.96938775510204078</v>
      </c>
    </row>
    <row r="60" spans="1:23" x14ac:dyDescent="0.25">
      <c r="A60" s="17" t="s">
        <v>17</v>
      </c>
      <c r="B60" s="73" t="s">
        <v>13</v>
      </c>
      <c r="C60" s="20">
        <v>57</v>
      </c>
      <c r="D60" s="20" t="s">
        <v>76</v>
      </c>
      <c r="E60" s="19" t="s">
        <v>23</v>
      </c>
      <c r="F60" s="81">
        <v>405</v>
      </c>
      <c r="G60" s="58">
        <v>411</v>
      </c>
      <c r="H60" s="35">
        <v>20.6</v>
      </c>
      <c r="I60" s="19">
        <v>4</v>
      </c>
      <c r="J60" s="58">
        <f t="shared" si="12"/>
        <v>-1.4598540145985401</v>
      </c>
      <c r="K60" s="76">
        <f t="shared" si="8"/>
        <v>-0.29126213592233008</v>
      </c>
      <c r="M60" s="17" t="s">
        <v>17</v>
      </c>
      <c r="N60" s="73" t="s">
        <v>13</v>
      </c>
      <c r="O60" s="20">
        <v>57</v>
      </c>
      <c r="P60" s="20" t="s">
        <v>76</v>
      </c>
      <c r="Q60" s="19" t="s">
        <v>23</v>
      </c>
      <c r="R60" s="58">
        <f t="shared" si="13"/>
        <v>405</v>
      </c>
      <c r="S60" s="58">
        <v>397.5</v>
      </c>
      <c r="T60" s="35">
        <v>9.5</v>
      </c>
      <c r="U60" s="19" t="s">
        <v>75</v>
      </c>
      <c r="V60" s="58">
        <f>S60-R60</f>
        <v>-7.5</v>
      </c>
      <c r="W60" s="86">
        <v>0.8</v>
      </c>
    </row>
    <row r="61" spans="1:23" x14ac:dyDescent="0.25">
      <c r="A61" s="17" t="s">
        <v>22</v>
      </c>
      <c r="B61" s="73" t="s">
        <v>13</v>
      </c>
      <c r="C61" s="20">
        <v>58</v>
      </c>
      <c r="D61" s="20" t="s">
        <v>18</v>
      </c>
      <c r="E61" s="19" t="s">
        <v>15</v>
      </c>
      <c r="F61" s="48">
        <v>0.68</v>
      </c>
      <c r="G61" s="35">
        <v>0.57999999999999996</v>
      </c>
      <c r="H61" s="35">
        <v>0.15</v>
      </c>
      <c r="I61" s="19">
        <v>4</v>
      </c>
      <c r="J61" s="35">
        <f t="shared" ref="J61:J67" si="14">((F61-G61))</f>
        <v>0.10000000000000009</v>
      </c>
      <c r="K61" s="76">
        <f t="shared" si="8"/>
        <v>0.6666666666666673</v>
      </c>
      <c r="M61" s="17" t="s">
        <v>22</v>
      </c>
      <c r="N61" s="73" t="s">
        <v>13</v>
      </c>
      <c r="O61" s="20">
        <v>58</v>
      </c>
      <c r="P61" s="20" t="s">
        <v>18</v>
      </c>
      <c r="Q61" s="19" t="s">
        <v>15</v>
      </c>
      <c r="R61" s="35">
        <f t="shared" si="13"/>
        <v>0.68</v>
      </c>
      <c r="S61" s="35">
        <v>0.58909999999999996</v>
      </c>
      <c r="T61" s="35">
        <v>4.4600000000000001E-2</v>
      </c>
      <c r="U61" s="19" t="s">
        <v>75</v>
      </c>
      <c r="V61" s="35">
        <f t="shared" ref="V61:V67" si="15">S61-R61</f>
        <v>-9.0900000000000092E-2</v>
      </c>
      <c r="W61" s="86">
        <v>2.04</v>
      </c>
    </row>
    <row r="62" spans="1:23" x14ac:dyDescent="0.25">
      <c r="A62" s="17" t="s">
        <v>16</v>
      </c>
      <c r="B62" s="73" t="s">
        <v>13</v>
      </c>
      <c r="C62" s="20">
        <v>59</v>
      </c>
      <c r="D62" s="20" t="s">
        <v>18</v>
      </c>
      <c r="E62" s="19" t="s">
        <v>15</v>
      </c>
      <c r="F62" s="48">
        <v>16.25</v>
      </c>
      <c r="G62" s="35">
        <v>16.03</v>
      </c>
      <c r="H62" s="35">
        <v>0.15</v>
      </c>
      <c r="I62" s="58">
        <v>4</v>
      </c>
      <c r="J62" s="35">
        <f t="shared" si="14"/>
        <v>0.21999999999999886</v>
      </c>
      <c r="K62" s="76">
        <f t="shared" si="8"/>
        <v>1.4666666666666592</v>
      </c>
      <c r="M62" s="17" t="s">
        <v>16</v>
      </c>
      <c r="N62" s="73" t="s">
        <v>13</v>
      </c>
      <c r="O62" s="20">
        <v>59</v>
      </c>
      <c r="P62" s="20" t="s">
        <v>18</v>
      </c>
      <c r="Q62" s="19" t="s">
        <v>15</v>
      </c>
      <c r="R62" s="35">
        <f t="shared" si="13"/>
        <v>16.25</v>
      </c>
      <c r="S62" s="35">
        <v>16.05</v>
      </c>
      <c r="T62" s="77">
        <v>0.1</v>
      </c>
      <c r="U62" s="19" t="s">
        <v>75</v>
      </c>
      <c r="V62" s="35">
        <f t="shared" si="15"/>
        <v>-0.19999999999999929</v>
      </c>
      <c r="W62" s="86">
        <v>1.99</v>
      </c>
    </row>
    <row r="63" spans="1:23" x14ac:dyDescent="0.25">
      <c r="A63" s="17" t="s">
        <v>12</v>
      </c>
      <c r="B63" s="73" t="s">
        <v>13</v>
      </c>
      <c r="C63" s="20">
        <v>61</v>
      </c>
      <c r="D63" s="20" t="s">
        <v>18</v>
      </c>
      <c r="E63" s="19" t="s">
        <v>15</v>
      </c>
      <c r="F63" s="48">
        <v>13.85</v>
      </c>
      <c r="G63" s="35">
        <v>13.67</v>
      </c>
      <c r="H63" s="35">
        <v>0.15</v>
      </c>
      <c r="I63" s="58">
        <v>4</v>
      </c>
      <c r="J63" s="35">
        <f t="shared" si="14"/>
        <v>0.17999999999999972</v>
      </c>
      <c r="K63" s="76">
        <f t="shared" si="8"/>
        <v>1.1999999999999982</v>
      </c>
      <c r="M63" s="17" t="s">
        <v>12</v>
      </c>
      <c r="N63" s="73" t="s">
        <v>13</v>
      </c>
      <c r="O63" s="20">
        <v>61</v>
      </c>
      <c r="P63" s="20" t="s">
        <v>18</v>
      </c>
      <c r="Q63" s="19" t="s">
        <v>15</v>
      </c>
      <c r="R63" s="35">
        <f t="shared" si="13"/>
        <v>13.85</v>
      </c>
      <c r="S63" s="35">
        <v>13.68</v>
      </c>
      <c r="T63" s="77">
        <v>0.06</v>
      </c>
      <c r="U63" s="19" t="s">
        <v>75</v>
      </c>
      <c r="V63" s="35">
        <f t="shared" si="15"/>
        <v>-0.16999999999999993</v>
      </c>
      <c r="W63" s="86">
        <v>3.06</v>
      </c>
    </row>
    <row r="64" spans="1:23" x14ac:dyDescent="0.25">
      <c r="A64" s="17" t="s">
        <v>26</v>
      </c>
      <c r="B64" s="73" t="s">
        <v>13</v>
      </c>
      <c r="C64" s="20">
        <v>63</v>
      </c>
      <c r="D64" s="20" t="s">
        <v>18</v>
      </c>
      <c r="E64" s="19" t="s">
        <v>15</v>
      </c>
      <c r="F64" s="48">
        <v>6.85</v>
      </c>
      <c r="G64" s="35">
        <v>6.7</v>
      </c>
      <c r="H64" s="35">
        <v>0.15</v>
      </c>
      <c r="I64" s="58">
        <v>4</v>
      </c>
      <c r="J64" s="35">
        <f t="shared" si="14"/>
        <v>0.14999999999999947</v>
      </c>
      <c r="K64" s="76">
        <f t="shared" si="8"/>
        <v>0.99999999999999645</v>
      </c>
      <c r="M64" s="17" t="s">
        <v>26</v>
      </c>
      <c r="N64" s="73" t="s">
        <v>13</v>
      </c>
      <c r="O64" s="20">
        <v>63</v>
      </c>
      <c r="P64" s="20" t="s">
        <v>18</v>
      </c>
      <c r="Q64" s="19" t="s">
        <v>15</v>
      </c>
      <c r="R64" s="35">
        <f t="shared" si="13"/>
        <v>6.85</v>
      </c>
      <c r="S64" s="35">
        <v>6.702</v>
      </c>
      <c r="T64" s="77">
        <v>5.0999999999999997E-2</v>
      </c>
      <c r="U64" s="19" t="s">
        <v>75</v>
      </c>
      <c r="V64" s="35">
        <f t="shared" si="15"/>
        <v>-0.14799999999999969</v>
      </c>
      <c r="W64" s="86">
        <v>2.93</v>
      </c>
    </row>
    <row r="65" spans="1:23" x14ac:dyDescent="0.25">
      <c r="A65" s="17" t="s">
        <v>24</v>
      </c>
      <c r="B65" s="73" t="s">
        <v>13</v>
      </c>
      <c r="C65" s="20">
        <v>64</v>
      </c>
      <c r="D65" s="20" t="s">
        <v>18</v>
      </c>
      <c r="E65" s="19" t="s">
        <v>15</v>
      </c>
      <c r="F65" s="48">
        <v>21.01</v>
      </c>
      <c r="G65" s="35">
        <v>20.95</v>
      </c>
      <c r="H65" s="35">
        <v>0.15</v>
      </c>
      <c r="I65" s="58">
        <v>4</v>
      </c>
      <c r="J65" s="35">
        <f t="shared" si="14"/>
        <v>6.0000000000002274E-2</v>
      </c>
      <c r="K65" s="76">
        <f t="shared" si="8"/>
        <v>0.40000000000001518</v>
      </c>
      <c r="M65" s="17" t="s">
        <v>24</v>
      </c>
      <c r="N65" s="73" t="s">
        <v>13</v>
      </c>
      <c r="O65" s="20">
        <v>64</v>
      </c>
      <c r="P65" s="20" t="s">
        <v>18</v>
      </c>
      <c r="Q65" s="19" t="s">
        <v>15</v>
      </c>
      <c r="R65" s="35">
        <f t="shared" si="13"/>
        <v>21.01</v>
      </c>
      <c r="S65" s="35">
        <v>20.91</v>
      </c>
      <c r="T65" s="77">
        <v>0.08</v>
      </c>
      <c r="U65" s="19" t="s">
        <v>75</v>
      </c>
      <c r="V65" s="35">
        <f t="shared" si="15"/>
        <v>-0.10000000000000142</v>
      </c>
      <c r="W65" s="86">
        <v>1.3</v>
      </c>
    </row>
    <row r="66" spans="1:23" x14ac:dyDescent="0.25">
      <c r="A66" s="17" t="s">
        <v>20</v>
      </c>
      <c r="B66" s="73" t="s">
        <v>13</v>
      </c>
      <c r="C66" s="20">
        <v>65</v>
      </c>
      <c r="D66" s="20" t="s">
        <v>18</v>
      </c>
      <c r="E66" s="19" t="s">
        <v>15</v>
      </c>
      <c r="F66" s="48">
        <v>11.93</v>
      </c>
      <c r="G66" s="35">
        <v>11.76</v>
      </c>
      <c r="H66" s="35">
        <v>0.15</v>
      </c>
      <c r="I66" s="58">
        <v>4</v>
      </c>
      <c r="J66" s="35">
        <f t="shared" si="14"/>
        <v>0.16999999999999993</v>
      </c>
      <c r="K66" s="76">
        <f t="shared" si="8"/>
        <v>1.1333333333333329</v>
      </c>
      <c r="M66" s="17" t="s">
        <v>20</v>
      </c>
      <c r="N66" s="73" t="s">
        <v>13</v>
      </c>
      <c r="O66" s="20">
        <v>65</v>
      </c>
      <c r="P66" s="20" t="s">
        <v>18</v>
      </c>
      <c r="Q66" s="19" t="s">
        <v>15</v>
      </c>
      <c r="R66" s="35">
        <f t="shared" si="13"/>
        <v>11.93</v>
      </c>
      <c r="S66" s="35">
        <v>11.76</v>
      </c>
      <c r="T66" s="77">
        <v>0.05</v>
      </c>
      <c r="U66" s="19" t="s">
        <v>75</v>
      </c>
      <c r="V66" s="35">
        <f t="shared" si="15"/>
        <v>-0.16999999999999993</v>
      </c>
      <c r="W66" s="86">
        <v>3.13</v>
      </c>
    </row>
    <row r="67" spans="1:23" x14ac:dyDescent="0.25">
      <c r="A67" s="56" t="s">
        <v>19</v>
      </c>
      <c r="B67" s="75" t="s">
        <v>13</v>
      </c>
      <c r="C67" s="20">
        <v>66</v>
      </c>
      <c r="D67" s="57" t="s">
        <v>18</v>
      </c>
      <c r="E67" s="47" t="s">
        <v>15</v>
      </c>
      <c r="F67" s="48">
        <v>5.47</v>
      </c>
      <c r="G67" s="35">
        <v>5.33</v>
      </c>
      <c r="H67" s="35">
        <v>0.15</v>
      </c>
      <c r="I67" s="58">
        <v>4</v>
      </c>
      <c r="J67" s="35">
        <f t="shared" si="14"/>
        <v>0.13999999999999968</v>
      </c>
      <c r="K67" s="76">
        <f t="shared" si="8"/>
        <v>0.93333333333333124</v>
      </c>
      <c r="M67" s="56" t="s">
        <v>19</v>
      </c>
      <c r="N67" s="75" t="s">
        <v>13</v>
      </c>
      <c r="O67" s="57">
        <v>66</v>
      </c>
      <c r="P67" s="57" t="s">
        <v>18</v>
      </c>
      <c r="Q67" s="47" t="s">
        <v>15</v>
      </c>
      <c r="R67" s="35">
        <f t="shared" si="13"/>
        <v>5.47</v>
      </c>
      <c r="S67" s="48">
        <v>5.35</v>
      </c>
      <c r="T67" s="77">
        <v>6.2E-2</v>
      </c>
      <c r="U67" s="81">
        <v>1</v>
      </c>
      <c r="V67" s="35">
        <f t="shared" si="15"/>
        <v>-0.12000000000000011</v>
      </c>
      <c r="W67" s="86">
        <v>1.93</v>
      </c>
    </row>
    <row r="68" spans="1:23" x14ac:dyDescent="0.25">
      <c r="A68" s="17" t="s">
        <v>12</v>
      </c>
      <c r="B68" s="73" t="s">
        <v>13</v>
      </c>
      <c r="C68" s="20">
        <v>66</v>
      </c>
      <c r="D68" s="20" t="s">
        <v>14</v>
      </c>
      <c r="E68" s="19" t="s">
        <v>15</v>
      </c>
      <c r="F68" s="48">
        <v>5.81</v>
      </c>
      <c r="G68" s="35">
        <v>6.02</v>
      </c>
      <c r="H68" s="35">
        <v>0.30099999999999999</v>
      </c>
      <c r="I68" s="58">
        <v>4</v>
      </c>
      <c r="J68" s="58">
        <f t="shared" si="12"/>
        <v>-3.4883720930232558</v>
      </c>
      <c r="K68" s="76">
        <f t="shared" si="8"/>
        <v>-0.69767441860465107</v>
      </c>
      <c r="M68" s="17" t="s">
        <v>12</v>
      </c>
      <c r="N68" s="73" t="s">
        <v>13</v>
      </c>
      <c r="O68" s="20">
        <v>66</v>
      </c>
      <c r="P68" s="20" t="s">
        <v>14</v>
      </c>
      <c r="Q68" s="19" t="s">
        <v>15</v>
      </c>
      <c r="R68" s="35">
        <f t="shared" si="13"/>
        <v>5.81</v>
      </c>
      <c r="S68" s="35">
        <v>5.8789999999999996</v>
      </c>
      <c r="T68" s="77">
        <v>9.1999999999999998E-2</v>
      </c>
      <c r="U68" s="19">
        <v>1</v>
      </c>
      <c r="V68" s="58">
        <f>((R68-S68)/S68)*100</f>
        <v>-1.1736689913250544</v>
      </c>
      <c r="W68" s="86">
        <f>(R68-S68)/T68</f>
        <v>-0.74999999999999944</v>
      </c>
    </row>
    <row r="69" spans="1:23" ht="15.75" thickBot="1" x14ac:dyDescent="0.3">
      <c r="A69" s="95" t="s">
        <v>24</v>
      </c>
      <c r="B69" s="96" t="s">
        <v>13</v>
      </c>
      <c r="C69" s="84">
        <v>67</v>
      </c>
      <c r="D69" s="97" t="s">
        <v>14</v>
      </c>
      <c r="E69" s="88" t="s">
        <v>15</v>
      </c>
      <c r="F69" s="71">
        <v>2.57</v>
      </c>
      <c r="G69" s="69">
        <v>2.69</v>
      </c>
      <c r="H69" s="69">
        <v>0.13500000000000001</v>
      </c>
      <c r="I69" s="70">
        <v>4</v>
      </c>
      <c r="J69" s="70">
        <f t="shared" si="12"/>
        <v>-4.4609665427509331</v>
      </c>
      <c r="K69" s="79">
        <f t="shared" si="8"/>
        <v>-0.88888888888888962</v>
      </c>
      <c r="M69" s="95" t="s">
        <v>24</v>
      </c>
      <c r="N69" s="96" t="s">
        <v>13</v>
      </c>
      <c r="O69" s="97">
        <v>67</v>
      </c>
      <c r="P69" s="97" t="s">
        <v>14</v>
      </c>
      <c r="Q69" s="68" t="s">
        <v>15</v>
      </c>
      <c r="R69" s="69">
        <f t="shared" si="13"/>
        <v>2.57</v>
      </c>
      <c r="S69" s="71">
        <v>2.6880000000000002</v>
      </c>
      <c r="T69" s="89">
        <v>7.4999999999999997E-2</v>
      </c>
      <c r="U69" s="82">
        <v>1</v>
      </c>
      <c r="V69" s="70">
        <f t="shared" ref="V69" si="16">((R69-S69)/S69)*100</f>
        <v>-4.389880952380965</v>
      </c>
      <c r="W69" s="79">
        <f t="shared" ref="W69" si="17">(R69-S69)/T69</f>
        <v>-1.5733333333333377</v>
      </c>
    </row>
  </sheetData>
  <sheetProtection algorithmName="SHA-512" hashValue="FYc5pUQ2N2b7U4K988JO/P3QIMcnqHzWsufhIJqcwOwNmqOCl0t66x9qAD3VfqhGxXCf+IA2OOLcTCsLUbLapA==" saltValue="g9iozNn+lN2z27JrD4DYCw==" spinCount="100000" sheet="1" objects="1" scenarios="1"/>
  <mergeCells count="3">
    <mergeCell ref="A2:K2"/>
    <mergeCell ref="A8:K8"/>
    <mergeCell ref="M8:W8"/>
  </mergeCells>
  <conditionalFormatting sqref="K45 K14:K35">
    <cfRule type="cellIs" dxfId="125" priority="19" stopIfTrue="1" operator="between">
      <formula>-2</formula>
      <formula>2</formula>
    </cfRule>
    <cfRule type="cellIs" dxfId="124" priority="20" stopIfTrue="1" operator="between">
      <formula>-3</formula>
      <formula>3</formula>
    </cfRule>
    <cfRule type="cellIs" dxfId="123" priority="21" operator="notBetween">
      <formula>-3</formula>
      <formula>3</formula>
    </cfRule>
  </conditionalFormatting>
  <conditionalFormatting sqref="W33:W35 W45:W67">
    <cfRule type="cellIs" dxfId="122" priority="16" stopIfTrue="1" operator="between">
      <formula>-2</formula>
      <formula>2</formula>
    </cfRule>
    <cfRule type="cellIs" dxfId="121" priority="17" stopIfTrue="1" operator="between">
      <formula>-3</formula>
      <formula>3</formula>
    </cfRule>
    <cfRule type="cellIs" dxfId="120" priority="18" operator="notBetween">
      <formula>-3</formula>
      <formula>3</formula>
    </cfRule>
  </conditionalFormatting>
  <conditionalFormatting sqref="W68">
    <cfRule type="cellIs" dxfId="119" priority="4" stopIfTrue="1" operator="between">
      <formula>-2</formula>
      <formula>2</formula>
    </cfRule>
    <cfRule type="cellIs" dxfId="118" priority="5" stopIfTrue="1" operator="between">
      <formula>-3</formula>
      <formula>3</formula>
    </cfRule>
    <cfRule type="cellIs" dxfId="117" priority="6" operator="notBetween">
      <formula>-3</formula>
      <formula>3</formula>
    </cfRule>
  </conditionalFormatting>
  <conditionalFormatting sqref="W69">
    <cfRule type="cellIs" dxfId="116" priority="7" stopIfTrue="1" operator="between">
      <formula>-2</formula>
      <formula>2</formula>
    </cfRule>
    <cfRule type="cellIs" dxfId="115" priority="8" stopIfTrue="1" operator="between">
      <formula>-3</formula>
      <formula>3</formula>
    </cfRule>
    <cfRule type="cellIs" dxfId="114" priority="9" operator="notBetween">
      <formula>-3</formula>
      <formula>3</formula>
    </cfRule>
  </conditionalFormatting>
  <conditionalFormatting sqref="K46:K69">
    <cfRule type="cellIs" dxfId="113" priority="1" stopIfTrue="1" operator="between">
      <formula>-2</formula>
      <formula>2</formula>
    </cfRule>
    <cfRule type="cellIs" dxfId="112" priority="2" stopIfTrue="1" operator="between">
      <formula>-3</formula>
      <formula>3</formula>
    </cfRule>
    <cfRule type="cellIs" dxfId="111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EC349-031D-4883-8CC2-7A1843D4ED91}">
  <sheetPr>
    <pageSetUpPr fitToPage="1"/>
  </sheetPr>
  <dimension ref="A1:W67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644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92.73</v>
      </c>
      <c r="G14" s="91">
        <v>91.482841125707296</v>
      </c>
      <c r="H14" s="54">
        <f>G14*0.025</f>
        <v>2.2870710281426825</v>
      </c>
      <c r="I14" s="51"/>
      <c r="J14" s="55">
        <f>((F14-G14)/G14)*100</f>
        <v>1.3632708155390334</v>
      </c>
      <c r="K14" s="85">
        <f>(F14-G14)/H14</f>
        <v>0.54530832621561343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133.69999999999999</v>
      </c>
      <c r="G15" s="91">
        <v>133.64583333333334</v>
      </c>
      <c r="H15" s="54">
        <f>2/2</f>
        <v>1</v>
      </c>
      <c r="I15" s="51"/>
      <c r="J15" s="67">
        <f>F15-G15</f>
        <v>5.4166666666645824E-2</v>
      </c>
      <c r="K15" s="85">
        <f t="shared" ref="K15:K17" si="0">(F15-G15)/H15</f>
        <v>5.4166666666645824E-2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6.46</v>
      </c>
      <c r="G16" s="54">
        <v>6.35</v>
      </c>
      <c r="H16" s="54">
        <f>G16*((14-0.53*G16)/200)</f>
        <v>0.33764537499999997</v>
      </c>
      <c r="I16" s="51"/>
      <c r="J16" s="55">
        <f t="shared" ref="J16:J28" si="1">((F16-G16)/G16)*100</f>
        <v>1.7322834645669343</v>
      </c>
      <c r="K16" s="85">
        <f t="shared" si="0"/>
        <v>0.32578559679664004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26</v>
      </c>
      <c r="B17" s="74" t="s">
        <v>13</v>
      </c>
      <c r="C17" s="52">
        <v>4</v>
      </c>
      <c r="D17" s="52" t="s">
        <v>59</v>
      </c>
      <c r="E17" s="51" t="s">
        <v>55</v>
      </c>
      <c r="F17" s="53">
        <v>6.49</v>
      </c>
      <c r="G17" s="54">
        <v>6.54</v>
      </c>
      <c r="H17" s="54">
        <f t="shared" ref="H17:H19" si="2">G17*((14-0.53*G17)/200)</f>
        <v>0.34445525999999999</v>
      </c>
      <c r="I17" s="51"/>
      <c r="J17" s="55">
        <f t="shared" si="1"/>
        <v>-0.76452599388378939</v>
      </c>
      <c r="K17" s="85">
        <f t="shared" si="0"/>
        <v>-0.14515673240118274</v>
      </c>
      <c r="L17" s="37"/>
      <c r="M17" s="49" t="s">
        <v>26</v>
      </c>
      <c r="N17" s="74" t="s">
        <v>13</v>
      </c>
      <c r="O17" s="52">
        <v>4</v>
      </c>
      <c r="P17" s="52" t="s">
        <v>59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24</v>
      </c>
      <c r="B18" s="74" t="s">
        <v>13</v>
      </c>
      <c r="C18" s="52">
        <v>6</v>
      </c>
      <c r="D18" s="52" t="s">
        <v>57</v>
      </c>
      <c r="E18" s="51" t="s">
        <v>55</v>
      </c>
      <c r="F18" s="83">
        <v>13.54</v>
      </c>
      <c r="G18" s="91">
        <v>13.429603679677605</v>
      </c>
      <c r="H18" s="54">
        <f t="shared" si="2"/>
        <v>0.46213348184542513</v>
      </c>
      <c r="I18" s="51"/>
      <c r="J18" s="55">
        <f t="shared" si="1"/>
        <v>0.82203706792518172</v>
      </c>
      <c r="K18" s="85">
        <f t="shared" ref="K18:K28" si="3">(F18-G18)/H18</f>
        <v>0.23888405549312605</v>
      </c>
      <c r="L18" s="37"/>
      <c r="M18" s="49" t="s">
        <v>24</v>
      </c>
      <c r="N18" s="74" t="s">
        <v>13</v>
      </c>
      <c r="O18" s="52">
        <v>6</v>
      </c>
      <c r="P18" s="52" t="s">
        <v>57</v>
      </c>
      <c r="Q18" s="51" t="s">
        <v>55</v>
      </c>
      <c r="R18" s="83"/>
      <c r="S18" s="54"/>
      <c r="T18" s="51"/>
      <c r="U18" s="51"/>
      <c r="V18" s="51"/>
      <c r="W18" s="100"/>
    </row>
    <row r="19" spans="1:23" x14ac:dyDescent="0.25">
      <c r="A19" s="49" t="s">
        <v>20</v>
      </c>
      <c r="B19" s="74" t="s">
        <v>13</v>
      </c>
      <c r="C19" s="52">
        <v>7</v>
      </c>
      <c r="D19" s="52" t="s">
        <v>56</v>
      </c>
      <c r="E19" s="51" t="s">
        <v>55</v>
      </c>
      <c r="F19" s="83">
        <v>13.57</v>
      </c>
      <c r="G19" s="91">
        <v>13.566320666728965</v>
      </c>
      <c r="H19" s="54">
        <f t="shared" si="2"/>
        <v>0.46192304712485627</v>
      </c>
      <c r="I19" s="51"/>
      <c r="J19" s="55">
        <f t="shared" si="1"/>
        <v>2.7121084348677611E-2</v>
      </c>
      <c r="K19" s="85">
        <f t="shared" si="3"/>
        <v>7.9652515585374849E-3</v>
      </c>
      <c r="L19" s="37"/>
      <c r="M19" s="49" t="s">
        <v>20</v>
      </c>
      <c r="N19" s="74" t="s">
        <v>13</v>
      </c>
      <c r="O19" s="52">
        <v>7</v>
      </c>
      <c r="P19" s="52" t="s">
        <v>56</v>
      </c>
      <c r="Q19" s="51" t="s">
        <v>55</v>
      </c>
      <c r="R19" s="83"/>
      <c r="S19" s="54"/>
      <c r="T19" s="51"/>
      <c r="U19" s="51"/>
      <c r="V19" s="51"/>
      <c r="W19" s="100"/>
    </row>
    <row r="20" spans="1:23" x14ac:dyDescent="0.25">
      <c r="A20" s="49" t="s">
        <v>17</v>
      </c>
      <c r="B20" s="74" t="s">
        <v>13</v>
      </c>
      <c r="C20" s="52">
        <v>9</v>
      </c>
      <c r="D20" s="52" t="s">
        <v>52</v>
      </c>
      <c r="E20" s="51" t="s">
        <v>53</v>
      </c>
      <c r="F20" s="53">
        <v>9.1</v>
      </c>
      <c r="G20" s="54">
        <v>9.3938470348456065</v>
      </c>
      <c r="H20" s="54">
        <f>G20*0.05</f>
        <v>0.46969235174228036</v>
      </c>
      <c r="I20" s="51"/>
      <c r="J20" s="55">
        <f t="shared" si="1"/>
        <v>-3.1280798351900811</v>
      </c>
      <c r="K20" s="85">
        <f t="shared" si="3"/>
        <v>-0.62561596703801625</v>
      </c>
      <c r="L20" s="37"/>
      <c r="M20" s="49" t="s">
        <v>17</v>
      </c>
      <c r="N20" s="74" t="s">
        <v>13</v>
      </c>
      <c r="O20" s="52">
        <v>9</v>
      </c>
      <c r="P20" s="52" t="s">
        <v>52</v>
      </c>
      <c r="Q20" s="51" t="s">
        <v>53</v>
      </c>
      <c r="R20" s="83"/>
      <c r="S20" s="54"/>
      <c r="T20" s="51"/>
      <c r="U20" s="51"/>
      <c r="V20" s="51"/>
      <c r="W20" s="100"/>
    </row>
    <row r="21" spans="1:23" ht="15.75" x14ac:dyDescent="0.25">
      <c r="A21" s="17" t="s">
        <v>51</v>
      </c>
      <c r="B21" s="73" t="s">
        <v>43</v>
      </c>
      <c r="C21" s="20">
        <v>10</v>
      </c>
      <c r="D21" s="20" t="s">
        <v>44</v>
      </c>
      <c r="E21" s="19" t="s">
        <v>45</v>
      </c>
      <c r="F21" s="90">
        <v>6.63</v>
      </c>
      <c r="G21" s="93">
        <v>6.6658330683338631</v>
      </c>
      <c r="H21" s="35">
        <f>G21*0.075/2</f>
        <v>0.24996874006251985</v>
      </c>
      <c r="I21" s="19"/>
      <c r="J21" s="39">
        <f t="shared" si="1"/>
        <v>-0.53756324178126735</v>
      </c>
      <c r="K21" s="85">
        <f t="shared" si="3"/>
        <v>-0.14335019780833799</v>
      </c>
      <c r="L21" s="37"/>
      <c r="M21" s="17" t="s">
        <v>51</v>
      </c>
      <c r="N21" s="18" t="s">
        <v>43</v>
      </c>
      <c r="O21" s="19">
        <v>10</v>
      </c>
      <c r="P21" s="20" t="s">
        <v>44</v>
      </c>
      <c r="Q21" s="19" t="s">
        <v>45</v>
      </c>
      <c r="R21" s="35"/>
      <c r="S21" s="35"/>
      <c r="T21" s="19"/>
      <c r="U21" s="19"/>
      <c r="V21" s="58"/>
      <c r="W21" s="26"/>
    </row>
    <row r="22" spans="1:23" ht="15.75" x14ac:dyDescent="0.25">
      <c r="A22" s="17" t="s">
        <v>50</v>
      </c>
      <c r="B22" s="73" t="s">
        <v>43</v>
      </c>
      <c r="C22" s="20">
        <v>11</v>
      </c>
      <c r="D22" s="20" t="s">
        <v>44</v>
      </c>
      <c r="E22" s="19" t="s">
        <v>45</v>
      </c>
      <c r="F22" s="90">
        <v>13.19</v>
      </c>
      <c r="G22" s="94">
        <v>13.177189066815462</v>
      </c>
      <c r="H22" s="35">
        <f t="shared" ref="H22:H23" si="4">G22*0.075/2</f>
        <v>0.49414459000557981</v>
      </c>
      <c r="I22" s="58"/>
      <c r="J22" s="39">
        <f t="shared" si="1"/>
        <v>9.7220531022050957E-2</v>
      </c>
      <c r="K22" s="85">
        <f t="shared" si="3"/>
        <v>2.5925474939213586E-2</v>
      </c>
      <c r="L22" s="37"/>
      <c r="M22" s="17" t="s">
        <v>50</v>
      </c>
      <c r="N22" s="18" t="s">
        <v>43</v>
      </c>
      <c r="O22" s="19">
        <v>11</v>
      </c>
      <c r="P22" s="20" t="s">
        <v>44</v>
      </c>
      <c r="Q22" s="19" t="s">
        <v>45</v>
      </c>
      <c r="R22" s="35"/>
      <c r="S22" s="35"/>
      <c r="T22" s="19"/>
      <c r="U22" s="19"/>
      <c r="V22" s="58"/>
      <c r="W22" s="26"/>
    </row>
    <row r="23" spans="1:23" ht="15.75" x14ac:dyDescent="0.25">
      <c r="A23" s="17" t="s">
        <v>49</v>
      </c>
      <c r="B23" s="73" t="s">
        <v>43</v>
      </c>
      <c r="C23" s="20">
        <v>12</v>
      </c>
      <c r="D23" s="20" t="s">
        <v>44</v>
      </c>
      <c r="E23" s="19" t="s">
        <v>45</v>
      </c>
      <c r="F23" s="90">
        <v>19.649999999999999</v>
      </c>
      <c r="G23" s="94">
        <v>20.170153277547566</v>
      </c>
      <c r="H23" s="35">
        <f t="shared" si="4"/>
        <v>0.75638074790803367</v>
      </c>
      <c r="I23" s="58"/>
      <c r="J23" s="39">
        <f t="shared" si="1"/>
        <v>-2.5788265978453273</v>
      </c>
      <c r="K23" s="85">
        <f t="shared" si="3"/>
        <v>-0.68768709275875406</v>
      </c>
      <c r="M23" s="17" t="s">
        <v>49</v>
      </c>
      <c r="N23" s="18" t="s">
        <v>43</v>
      </c>
      <c r="O23" s="19">
        <v>12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71</v>
      </c>
      <c r="B24" s="73" t="s">
        <v>43</v>
      </c>
      <c r="C24" s="20">
        <v>13</v>
      </c>
      <c r="D24" s="20" t="s">
        <v>44</v>
      </c>
      <c r="E24" s="19" t="s">
        <v>45</v>
      </c>
      <c r="F24" s="90" t="s">
        <v>90</v>
      </c>
      <c r="G24" s="94">
        <v>0</v>
      </c>
      <c r="H24" s="35"/>
      <c r="I24" s="58"/>
      <c r="J24" s="39"/>
      <c r="K24" s="85"/>
      <c r="M24" s="17" t="s">
        <v>71</v>
      </c>
      <c r="N24" s="18" t="s">
        <v>43</v>
      </c>
      <c r="O24" s="19">
        <v>13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72</v>
      </c>
      <c r="B25" s="73" t="s">
        <v>43</v>
      </c>
      <c r="C25" s="20">
        <v>14</v>
      </c>
      <c r="D25" s="20" t="s">
        <v>44</v>
      </c>
      <c r="E25" s="19" t="s">
        <v>45</v>
      </c>
      <c r="F25" s="90" t="s">
        <v>90</v>
      </c>
      <c r="G25" s="94">
        <v>0</v>
      </c>
      <c r="H25" s="35"/>
      <c r="I25" s="58"/>
      <c r="J25" s="39"/>
      <c r="K25" s="85"/>
      <c r="M25" s="17" t="s">
        <v>72</v>
      </c>
      <c r="N25" s="18" t="s">
        <v>43</v>
      </c>
      <c r="O25" s="19">
        <v>14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48</v>
      </c>
      <c r="B26" s="73" t="s">
        <v>43</v>
      </c>
      <c r="C26" s="20">
        <v>20</v>
      </c>
      <c r="D26" s="20" t="s">
        <v>44</v>
      </c>
      <c r="E26" s="19" t="s">
        <v>45</v>
      </c>
      <c r="F26" s="90">
        <v>87.47</v>
      </c>
      <c r="G26" s="94">
        <v>87.308054621956799</v>
      </c>
      <c r="H26" s="35">
        <f>G26*0.025</f>
        <v>2.1827013655489202</v>
      </c>
      <c r="I26" s="58"/>
      <c r="J26" s="39">
        <f t="shared" si="1"/>
        <v>0.18548732845373991</v>
      </c>
      <c r="K26" s="85">
        <f t="shared" si="3"/>
        <v>7.4194931381495952E-2</v>
      </c>
      <c r="M26" s="17" t="s">
        <v>48</v>
      </c>
      <c r="N26" s="18" t="s">
        <v>43</v>
      </c>
      <c r="O26" s="19">
        <v>20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47</v>
      </c>
      <c r="B27" s="73" t="s">
        <v>43</v>
      </c>
      <c r="C27" s="20">
        <v>21</v>
      </c>
      <c r="D27" s="20" t="s">
        <v>44</v>
      </c>
      <c r="E27" s="19" t="s">
        <v>45</v>
      </c>
      <c r="F27" s="90">
        <v>113.36</v>
      </c>
      <c r="G27" s="94">
        <v>113.20308511872148</v>
      </c>
      <c r="H27" s="35">
        <f t="shared" ref="H27:H28" si="5">G27*0.025</f>
        <v>2.8300771279680372</v>
      </c>
      <c r="I27" s="58"/>
      <c r="J27" s="39">
        <f t="shared" si="1"/>
        <v>0.13861360855489077</v>
      </c>
      <c r="K27" s="85">
        <f t="shared" si="3"/>
        <v>5.5445443421956293E-2</v>
      </c>
      <c r="M27" s="17" t="s">
        <v>47</v>
      </c>
      <c r="N27" s="18" t="s">
        <v>43</v>
      </c>
      <c r="O27" s="19">
        <v>21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46</v>
      </c>
      <c r="B28" s="73" t="s">
        <v>43</v>
      </c>
      <c r="C28" s="20">
        <v>22</v>
      </c>
      <c r="D28" s="20" t="s">
        <v>44</v>
      </c>
      <c r="E28" s="19" t="s">
        <v>45</v>
      </c>
      <c r="F28" s="90">
        <v>202.11</v>
      </c>
      <c r="G28" s="94">
        <v>201.97715660580533</v>
      </c>
      <c r="H28" s="35">
        <f t="shared" si="5"/>
        <v>5.0494289151451337</v>
      </c>
      <c r="I28" s="58"/>
      <c r="J28" s="39">
        <f t="shared" si="1"/>
        <v>6.5771494374459172E-2</v>
      </c>
      <c r="K28" s="85">
        <f t="shared" si="3"/>
        <v>2.6308597749783665E-2</v>
      </c>
      <c r="M28" s="17" t="s">
        <v>46</v>
      </c>
      <c r="N28" s="18" t="s">
        <v>43</v>
      </c>
      <c r="O28" s="19">
        <v>22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ht="15.75" x14ac:dyDescent="0.25">
      <c r="A29" s="17" t="s">
        <v>73</v>
      </c>
      <c r="B29" s="73" t="s">
        <v>43</v>
      </c>
      <c r="C29" s="20">
        <v>23</v>
      </c>
      <c r="D29" s="20" t="s">
        <v>44</v>
      </c>
      <c r="E29" s="19" t="s">
        <v>45</v>
      </c>
      <c r="F29" s="90" t="s">
        <v>90</v>
      </c>
      <c r="G29" s="94">
        <v>0</v>
      </c>
      <c r="H29" s="35"/>
      <c r="I29" s="58"/>
      <c r="J29" s="39"/>
      <c r="K29" s="85"/>
      <c r="M29" s="17" t="s">
        <v>73</v>
      </c>
      <c r="N29" s="18" t="s">
        <v>43</v>
      </c>
      <c r="O29" s="19">
        <v>23</v>
      </c>
      <c r="P29" s="20" t="s">
        <v>44</v>
      </c>
      <c r="Q29" s="19" t="s">
        <v>45</v>
      </c>
      <c r="R29" s="35"/>
      <c r="S29" s="35"/>
      <c r="T29" s="19"/>
      <c r="U29" s="19"/>
      <c r="V29" s="58"/>
      <c r="W29" s="26"/>
    </row>
    <row r="30" spans="1:23" ht="15.75" x14ac:dyDescent="0.25">
      <c r="A30" s="17" t="s">
        <v>74</v>
      </c>
      <c r="B30" s="73" t="s">
        <v>43</v>
      </c>
      <c r="C30" s="20">
        <v>24</v>
      </c>
      <c r="D30" s="20" t="s">
        <v>44</v>
      </c>
      <c r="E30" s="19" t="s">
        <v>45</v>
      </c>
      <c r="F30" s="90" t="s">
        <v>90</v>
      </c>
      <c r="G30" s="94">
        <v>0</v>
      </c>
      <c r="H30" s="35"/>
      <c r="I30" s="58"/>
      <c r="J30" s="39"/>
      <c r="K30" s="85"/>
      <c r="M30" s="17" t="s">
        <v>74</v>
      </c>
      <c r="N30" s="18" t="s">
        <v>43</v>
      </c>
      <c r="O30" s="19">
        <v>24</v>
      </c>
      <c r="P30" s="20" t="s">
        <v>44</v>
      </c>
      <c r="Q30" s="19" t="s">
        <v>45</v>
      </c>
      <c r="R30" s="35"/>
      <c r="S30" s="35"/>
      <c r="T30" s="19"/>
      <c r="U30" s="19"/>
      <c r="V30" s="58"/>
      <c r="W30" s="26"/>
    </row>
    <row r="31" spans="1:23" x14ac:dyDescent="0.25">
      <c r="A31" s="49" t="s">
        <v>42</v>
      </c>
      <c r="B31" s="74" t="s">
        <v>13</v>
      </c>
      <c r="C31" s="52">
        <v>30</v>
      </c>
      <c r="D31" s="52" t="s">
        <v>29</v>
      </c>
      <c r="E31" s="51" t="s">
        <v>30</v>
      </c>
      <c r="F31" s="83">
        <v>93</v>
      </c>
      <c r="G31" s="83">
        <v>90</v>
      </c>
      <c r="H31" s="54">
        <f>0.05*G31</f>
        <v>4.5</v>
      </c>
      <c r="I31" s="59">
        <v>4</v>
      </c>
      <c r="J31" s="59"/>
      <c r="K31" s="76">
        <f>(F31-G31)/H31</f>
        <v>0.66666666666666663</v>
      </c>
      <c r="M31" s="49" t="s">
        <v>42</v>
      </c>
      <c r="N31" s="50" t="s">
        <v>13</v>
      </c>
      <c r="O31" s="51">
        <v>30</v>
      </c>
      <c r="P31" s="52" t="s">
        <v>29</v>
      </c>
      <c r="Q31" s="51" t="s">
        <v>30</v>
      </c>
      <c r="R31" s="83">
        <f t="shared" ref="R31:R43" si="6">F31</f>
        <v>93</v>
      </c>
      <c r="S31" s="54">
        <v>91.64</v>
      </c>
      <c r="T31" s="54">
        <v>1.39</v>
      </c>
      <c r="U31" s="51">
        <v>1</v>
      </c>
      <c r="V31" s="55">
        <f>((R31-S31)/S31)*100</f>
        <v>1.4840680925360097</v>
      </c>
      <c r="W31" s="86">
        <f>(R31-S31)/T31</f>
        <v>0.97841726618705005</v>
      </c>
    </row>
    <row r="32" spans="1:23" x14ac:dyDescent="0.25">
      <c r="A32" s="49" t="s">
        <v>41</v>
      </c>
      <c r="B32" s="74" t="s">
        <v>13</v>
      </c>
      <c r="C32" s="52">
        <v>31</v>
      </c>
      <c r="D32" s="52" t="s">
        <v>29</v>
      </c>
      <c r="E32" s="51" t="s">
        <v>30</v>
      </c>
      <c r="F32" s="83">
        <v>48</v>
      </c>
      <c r="G32" s="91">
        <v>46.4</v>
      </c>
      <c r="H32" s="54">
        <f t="shared" ref="H32:H33" si="7">0.05*G32</f>
        <v>2.3199999999999998</v>
      </c>
      <c r="I32" s="59">
        <v>4</v>
      </c>
      <c r="J32" s="59"/>
      <c r="K32" s="76">
        <f t="shared" ref="K32:K67" si="8">(F32-G32)/H32</f>
        <v>0.68965517241379382</v>
      </c>
      <c r="M32" s="49" t="s">
        <v>41</v>
      </c>
      <c r="N32" s="50" t="s">
        <v>13</v>
      </c>
      <c r="O32" s="51">
        <v>31</v>
      </c>
      <c r="P32" s="52" t="s">
        <v>29</v>
      </c>
      <c r="Q32" s="51" t="s">
        <v>30</v>
      </c>
      <c r="R32" s="83">
        <f t="shared" si="6"/>
        <v>48</v>
      </c>
      <c r="S32" s="54">
        <v>47.61</v>
      </c>
      <c r="T32" s="54">
        <v>1.1299999999999999</v>
      </c>
      <c r="U32" s="51">
        <v>1</v>
      </c>
      <c r="V32" s="55">
        <f t="shared" ref="V32:V56" si="9">((R32-S32)/S32)*100</f>
        <v>0.81915563957151971</v>
      </c>
      <c r="W32" s="86">
        <f t="shared" ref="W32:W52" si="10">(R32-S32)/T32</f>
        <v>0.34513274336283239</v>
      </c>
    </row>
    <row r="33" spans="1:23" x14ac:dyDescent="0.25">
      <c r="A33" s="49" t="s">
        <v>40</v>
      </c>
      <c r="B33" s="74" t="s">
        <v>13</v>
      </c>
      <c r="C33" s="52">
        <v>32</v>
      </c>
      <c r="D33" s="52" t="s">
        <v>29</v>
      </c>
      <c r="E33" s="51" t="s">
        <v>30</v>
      </c>
      <c r="F33" s="83">
        <v>64</v>
      </c>
      <c r="G33" s="91">
        <v>60.8</v>
      </c>
      <c r="H33" s="54">
        <f t="shared" si="7"/>
        <v>3.04</v>
      </c>
      <c r="I33" s="59">
        <v>4</v>
      </c>
      <c r="J33" s="59"/>
      <c r="K33" s="76">
        <f t="shared" si="8"/>
        <v>1.0526315789473693</v>
      </c>
      <c r="M33" s="49" t="s">
        <v>40</v>
      </c>
      <c r="N33" s="50" t="s">
        <v>13</v>
      </c>
      <c r="O33" s="51">
        <v>32</v>
      </c>
      <c r="P33" s="52" t="s">
        <v>29</v>
      </c>
      <c r="Q33" s="51" t="s">
        <v>30</v>
      </c>
      <c r="R33" s="83">
        <f t="shared" si="6"/>
        <v>64</v>
      </c>
      <c r="S33" s="54">
        <v>62.43</v>
      </c>
      <c r="T33" s="54">
        <v>2.19</v>
      </c>
      <c r="U33" s="51">
        <v>1</v>
      </c>
      <c r="V33" s="55">
        <f t="shared" si="9"/>
        <v>2.5148165945859366</v>
      </c>
      <c r="W33" s="86">
        <v>0.71</v>
      </c>
    </row>
    <row r="34" spans="1:23" x14ac:dyDescent="0.25">
      <c r="A34" s="49" t="s">
        <v>39</v>
      </c>
      <c r="B34" s="74" t="s">
        <v>13</v>
      </c>
      <c r="C34" s="52">
        <v>33</v>
      </c>
      <c r="D34" s="52" t="s">
        <v>29</v>
      </c>
      <c r="E34" s="51" t="s">
        <v>30</v>
      </c>
      <c r="F34" s="83">
        <v>13</v>
      </c>
      <c r="G34" s="91">
        <v>22.4</v>
      </c>
      <c r="H34" s="54"/>
      <c r="I34" s="59"/>
      <c r="J34" s="59"/>
      <c r="K34" s="100"/>
      <c r="M34" s="49" t="s">
        <v>39</v>
      </c>
      <c r="N34" s="50" t="s">
        <v>13</v>
      </c>
      <c r="O34" s="51">
        <v>33</v>
      </c>
      <c r="P34" s="52" t="s">
        <v>29</v>
      </c>
      <c r="Q34" s="51" t="s">
        <v>30</v>
      </c>
      <c r="R34" s="83">
        <f t="shared" si="6"/>
        <v>13</v>
      </c>
      <c r="S34" s="54"/>
      <c r="T34" s="54"/>
      <c r="U34" s="51"/>
      <c r="V34" s="55"/>
      <c r="W34" s="100"/>
    </row>
    <row r="35" spans="1:23" x14ac:dyDescent="0.25">
      <c r="A35" s="49" t="s">
        <v>38</v>
      </c>
      <c r="B35" s="74" t="s">
        <v>13</v>
      </c>
      <c r="C35" s="52">
        <v>34</v>
      </c>
      <c r="D35" s="52" t="s">
        <v>29</v>
      </c>
      <c r="E35" s="51" t="s">
        <v>30</v>
      </c>
      <c r="F35" s="83">
        <v>14</v>
      </c>
      <c r="G35" s="91">
        <v>19.2</v>
      </c>
      <c r="H35" s="54"/>
      <c r="I35" s="59"/>
      <c r="J35" s="59"/>
      <c r="K35" s="100"/>
      <c r="M35" s="49" t="s">
        <v>38</v>
      </c>
      <c r="N35" s="50" t="s">
        <v>13</v>
      </c>
      <c r="O35" s="51">
        <v>34</v>
      </c>
      <c r="P35" s="52" t="s">
        <v>29</v>
      </c>
      <c r="Q35" s="51" t="s">
        <v>30</v>
      </c>
      <c r="R35" s="83">
        <f t="shared" si="6"/>
        <v>14</v>
      </c>
      <c r="S35" s="54"/>
      <c r="T35" s="54"/>
      <c r="U35" s="51"/>
      <c r="V35" s="55"/>
      <c r="W35" s="100"/>
    </row>
    <row r="36" spans="1:23" x14ac:dyDescent="0.25">
      <c r="A36" s="49" t="s">
        <v>37</v>
      </c>
      <c r="B36" s="74" t="s">
        <v>13</v>
      </c>
      <c r="C36" s="52">
        <v>35</v>
      </c>
      <c r="D36" s="52" t="s">
        <v>29</v>
      </c>
      <c r="E36" s="51" t="s">
        <v>30</v>
      </c>
      <c r="F36" s="83">
        <v>18</v>
      </c>
      <c r="G36" s="91">
        <v>26.7</v>
      </c>
      <c r="H36" s="54"/>
      <c r="I36" s="59"/>
      <c r="J36" s="59"/>
      <c r="K36" s="100"/>
      <c r="M36" s="49" t="s">
        <v>37</v>
      </c>
      <c r="N36" s="50" t="s">
        <v>13</v>
      </c>
      <c r="O36" s="51">
        <v>35</v>
      </c>
      <c r="P36" s="52" t="s">
        <v>29</v>
      </c>
      <c r="Q36" s="51" t="s">
        <v>30</v>
      </c>
      <c r="R36" s="83">
        <f t="shared" si="6"/>
        <v>18</v>
      </c>
      <c r="S36" s="54"/>
      <c r="T36" s="54"/>
      <c r="U36" s="51"/>
      <c r="V36" s="55"/>
      <c r="W36" s="100"/>
    </row>
    <row r="37" spans="1:23" x14ac:dyDescent="0.25">
      <c r="A37" s="49" t="s">
        <v>36</v>
      </c>
      <c r="B37" s="74" t="s">
        <v>13</v>
      </c>
      <c r="C37" s="52">
        <v>36</v>
      </c>
      <c r="D37" s="52" t="s">
        <v>29</v>
      </c>
      <c r="E37" s="51" t="s">
        <v>30</v>
      </c>
      <c r="F37" s="83">
        <v>57</v>
      </c>
      <c r="G37" s="91">
        <v>97.8</v>
      </c>
      <c r="H37" s="54"/>
      <c r="I37" s="59"/>
      <c r="J37" s="59"/>
      <c r="K37" s="100"/>
      <c r="M37" s="49" t="s">
        <v>36</v>
      </c>
      <c r="N37" s="50" t="s">
        <v>13</v>
      </c>
      <c r="O37" s="51">
        <v>36</v>
      </c>
      <c r="P37" s="52" t="s">
        <v>29</v>
      </c>
      <c r="Q37" s="51" t="s">
        <v>30</v>
      </c>
      <c r="R37" s="83">
        <f t="shared" si="6"/>
        <v>57</v>
      </c>
      <c r="S37" s="54"/>
      <c r="T37" s="54"/>
      <c r="U37" s="51"/>
      <c r="V37" s="55"/>
      <c r="W37" s="100"/>
    </row>
    <row r="38" spans="1:23" x14ac:dyDescent="0.25">
      <c r="A38" s="49" t="s">
        <v>35</v>
      </c>
      <c r="B38" s="74" t="s">
        <v>13</v>
      </c>
      <c r="C38" s="52">
        <v>37</v>
      </c>
      <c r="D38" s="52" t="s">
        <v>29</v>
      </c>
      <c r="E38" s="51" t="s">
        <v>30</v>
      </c>
      <c r="F38" s="83">
        <v>78</v>
      </c>
      <c r="G38" s="91">
        <v>124</v>
      </c>
      <c r="H38" s="54"/>
      <c r="I38" s="59"/>
      <c r="J38" s="59"/>
      <c r="K38" s="100"/>
      <c r="M38" s="49" t="s">
        <v>35</v>
      </c>
      <c r="N38" s="50" t="s">
        <v>13</v>
      </c>
      <c r="O38" s="51">
        <v>37</v>
      </c>
      <c r="P38" s="52" t="s">
        <v>29</v>
      </c>
      <c r="Q38" s="51" t="s">
        <v>30</v>
      </c>
      <c r="R38" s="83">
        <f t="shared" si="6"/>
        <v>78</v>
      </c>
      <c r="S38" s="54"/>
      <c r="T38" s="54"/>
      <c r="U38" s="51"/>
      <c r="V38" s="55"/>
      <c r="W38" s="100"/>
    </row>
    <row r="39" spans="1:23" x14ac:dyDescent="0.25">
      <c r="A39" s="49" t="s">
        <v>34</v>
      </c>
      <c r="B39" s="74" t="s">
        <v>13</v>
      </c>
      <c r="C39" s="52">
        <v>38</v>
      </c>
      <c r="D39" s="52" t="s">
        <v>29</v>
      </c>
      <c r="E39" s="51" t="s">
        <v>30</v>
      </c>
      <c r="F39" s="83">
        <v>95</v>
      </c>
      <c r="G39" s="91">
        <v>149</v>
      </c>
      <c r="H39" s="54"/>
      <c r="I39" s="59"/>
      <c r="J39" s="59"/>
      <c r="K39" s="100"/>
      <c r="M39" s="49" t="s">
        <v>34</v>
      </c>
      <c r="N39" s="50" t="s">
        <v>13</v>
      </c>
      <c r="O39" s="51">
        <v>38</v>
      </c>
      <c r="P39" s="52" t="s">
        <v>29</v>
      </c>
      <c r="Q39" s="51" t="s">
        <v>30</v>
      </c>
      <c r="R39" s="83">
        <f t="shared" si="6"/>
        <v>95</v>
      </c>
      <c r="S39" s="54"/>
      <c r="T39" s="54"/>
      <c r="U39" s="51"/>
      <c r="V39" s="55"/>
      <c r="W39" s="100"/>
    </row>
    <row r="40" spans="1:23" x14ac:dyDescent="0.25">
      <c r="A40" s="49" t="s">
        <v>33</v>
      </c>
      <c r="B40" s="74" t="s">
        <v>13</v>
      </c>
      <c r="C40" s="52">
        <v>39</v>
      </c>
      <c r="D40" s="52" t="s">
        <v>29</v>
      </c>
      <c r="E40" s="51" t="s">
        <v>30</v>
      </c>
      <c r="F40" s="83">
        <v>78</v>
      </c>
      <c r="G40" s="91">
        <v>77.099999999999994</v>
      </c>
      <c r="H40" s="54"/>
      <c r="I40" s="59"/>
      <c r="J40" s="59"/>
      <c r="K40" s="100"/>
      <c r="M40" s="49" t="s">
        <v>33</v>
      </c>
      <c r="N40" s="50" t="s">
        <v>13</v>
      </c>
      <c r="O40" s="51">
        <v>39</v>
      </c>
      <c r="P40" s="52" t="s">
        <v>29</v>
      </c>
      <c r="Q40" s="51" t="s">
        <v>30</v>
      </c>
      <c r="R40" s="83">
        <f t="shared" si="6"/>
        <v>78</v>
      </c>
      <c r="S40" s="54"/>
      <c r="T40" s="54"/>
      <c r="U40" s="51"/>
      <c r="V40" s="55"/>
      <c r="W40" s="100"/>
    </row>
    <row r="41" spans="1:23" x14ac:dyDescent="0.25">
      <c r="A41" s="49" t="s">
        <v>32</v>
      </c>
      <c r="B41" s="74" t="s">
        <v>13</v>
      </c>
      <c r="C41" s="52">
        <v>40</v>
      </c>
      <c r="D41" s="52" t="s">
        <v>29</v>
      </c>
      <c r="E41" s="51" t="s">
        <v>30</v>
      </c>
      <c r="F41" s="83">
        <v>70</v>
      </c>
      <c r="G41" s="91">
        <v>68.7</v>
      </c>
      <c r="H41" s="54"/>
      <c r="I41" s="59"/>
      <c r="J41" s="59"/>
      <c r="K41" s="100"/>
      <c r="M41" s="49" t="s">
        <v>32</v>
      </c>
      <c r="N41" s="50" t="s">
        <v>13</v>
      </c>
      <c r="O41" s="51">
        <v>40</v>
      </c>
      <c r="P41" s="52" t="s">
        <v>29</v>
      </c>
      <c r="Q41" s="51" t="s">
        <v>30</v>
      </c>
      <c r="R41" s="83">
        <f t="shared" si="6"/>
        <v>70</v>
      </c>
      <c r="S41" s="54"/>
      <c r="T41" s="54"/>
      <c r="U41" s="51"/>
      <c r="V41" s="55"/>
      <c r="W41" s="100"/>
    </row>
    <row r="42" spans="1:23" x14ac:dyDescent="0.25">
      <c r="A42" s="49" t="s">
        <v>31</v>
      </c>
      <c r="B42" s="74" t="s">
        <v>13</v>
      </c>
      <c r="C42" s="52">
        <v>41</v>
      </c>
      <c r="D42" s="52" t="s">
        <v>29</v>
      </c>
      <c r="E42" s="51" t="s">
        <v>30</v>
      </c>
      <c r="F42" s="83">
        <v>56</v>
      </c>
      <c r="G42" s="91">
        <v>55</v>
      </c>
      <c r="H42" s="54"/>
      <c r="I42" s="59"/>
      <c r="J42" s="59"/>
      <c r="K42" s="100"/>
      <c r="M42" s="49" t="s">
        <v>31</v>
      </c>
      <c r="N42" s="50" t="s">
        <v>13</v>
      </c>
      <c r="O42" s="51">
        <v>41</v>
      </c>
      <c r="P42" s="52" t="s">
        <v>29</v>
      </c>
      <c r="Q42" s="51" t="s">
        <v>30</v>
      </c>
      <c r="R42" s="83">
        <f t="shared" si="6"/>
        <v>56</v>
      </c>
      <c r="S42" s="91"/>
      <c r="T42" s="54"/>
      <c r="U42" s="51"/>
      <c r="V42" s="55"/>
      <c r="W42" s="100"/>
    </row>
    <row r="43" spans="1:23" x14ac:dyDescent="0.25">
      <c r="A43" s="49" t="s">
        <v>28</v>
      </c>
      <c r="B43" s="74" t="s">
        <v>13</v>
      </c>
      <c r="C43" s="52">
        <v>42</v>
      </c>
      <c r="D43" s="52" t="s">
        <v>29</v>
      </c>
      <c r="E43" s="51" t="s">
        <v>30</v>
      </c>
      <c r="F43" s="83">
        <v>93</v>
      </c>
      <c r="G43" s="91">
        <v>90</v>
      </c>
      <c r="H43" s="54">
        <f>0.05*G43</f>
        <v>4.5</v>
      </c>
      <c r="I43" s="59">
        <v>4</v>
      </c>
      <c r="J43" s="59"/>
      <c r="K43" s="76">
        <f t="shared" si="8"/>
        <v>0.66666666666666663</v>
      </c>
      <c r="M43" s="49" t="s">
        <v>28</v>
      </c>
      <c r="N43" s="50" t="s">
        <v>13</v>
      </c>
      <c r="O43" s="51">
        <v>42</v>
      </c>
      <c r="P43" s="52" t="s">
        <v>29</v>
      </c>
      <c r="Q43" s="51" t="s">
        <v>30</v>
      </c>
      <c r="R43" s="83">
        <f t="shared" si="6"/>
        <v>93</v>
      </c>
      <c r="S43" s="91">
        <v>91.42</v>
      </c>
      <c r="T43" s="54">
        <v>1.92</v>
      </c>
      <c r="U43" s="51">
        <v>1</v>
      </c>
      <c r="V43" s="55">
        <f t="shared" si="9"/>
        <v>1.7282870269087709</v>
      </c>
      <c r="W43" s="86">
        <f t="shared" si="10"/>
        <v>0.82291666666666585</v>
      </c>
    </row>
    <row r="44" spans="1:23" x14ac:dyDescent="0.25">
      <c r="A44" s="17" t="s">
        <v>12</v>
      </c>
      <c r="B44" s="73" t="s">
        <v>13</v>
      </c>
      <c r="C44" s="20">
        <v>43</v>
      </c>
      <c r="D44" s="20" t="s">
        <v>27</v>
      </c>
      <c r="E44" s="19" t="s">
        <v>23</v>
      </c>
      <c r="F44" s="87">
        <v>273</v>
      </c>
      <c r="G44" s="58">
        <v>272</v>
      </c>
      <c r="H44" s="35">
        <v>13.6</v>
      </c>
      <c r="I44" s="58">
        <v>4</v>
      </c>
      <c r="J44" s="58">
        <f>((F44-G44)/G44)*100</f>
        <v>0.36764705882352938</v>
      </c>
      <c r="K44" s="76">
        <f t="shared" si="8"/>
        <v>7.3529411764705885E-2</v>
      </c>
      <c r="M44" s="17" t="s">
        <v>12</v>
      </c>
      <c r="N44" s="73" t="s">
        <v>13</v>
      </c>
      <c r="O44" s="20">
        <v>43</v>
      </c>
      <c r="P44" s="20" t="s">
        <v>27</v>
      </c>
      <c r="Q44" s="19" t="s">
        <v>23</v>
      </c>
      <c r="R44" s="58">
        <f>F44</f>
        <v>273</v>
      </c>
      <c r="S44" s="58">
        <v>268.89999999999998</v>
      </c>
      <c r="T44" s="35">
        <v>7.7</v>
      </c>
      <c r="U44" s="19">
        <v>1</v>
      </c>
      <c r="V44" s="58">
        <f t="shared" si="9"/>
        <v>1.5247303830420316</v>
      </c>
      <c r="W44" s="86">
        <v>0.53</v>
      </c>
    </row>
    <row r="45" spans="1:23" x14ac:dyDescent="0.25">
      <c r="A45" s="17" t="s">
        <v>24</v>
      </c>
      <c r="B45" s="73" t="s">
        <v>13</v>
      </c>
      <c r="C45" s="20">
        <v>44</v>
      </c>
      <c r="D45" s="20" t="s">
        <v>27</v>
      </c>
      <c r="E45" s="19" t="s">
        <v>23</v>
      </c>
      <c r="F45" s="87">
        <v>44</v>
      </c>
      <c r="G45" s="80">
        <v>43.2</v>
      </c>
      <c r="H45" s="35">
        <v>2.16</v>
      </c>
      <c r="I45" s="58">
        <v>4</v>
      </c>
      <c r="J45" s="58">
        <f t="shared" ref="J45:J67" si="11">((F45-G45)/G45)*100</f>
        <v>1.8518518518518452</v>
      </c>
      <c r="K45" s="76">
        <f t="shared" si="8"/>
        <v>0.37037037037036902</v>
      </c>
      <c r="M45" s="17" t="s">
        <v>24</v>
      </c>
      <c r="N45" s="73" t="s">
        <v>13</v>
      </c>
      <c r="O45" s="20">
        <v>44</v>
      </c>
      <c r="P45" s="20" t="s">
        <v>27</v>
      </c>
      <c r="Q45" s="19" t="s">
        <v>23</v>
      </c>
      <c r="R45" s="80">
        <f t="shared" ref="R45:R67" si="12">F45</f>
        <v>44</v>
      </c>
      <c r="S45" s="80">
        <v>42.97</v>
      </c>
      <c r="T45" s="35">
        <v>1.86</v>
      </c>
      <c r="U45" s="19">
        <v>1</v>
      </c>
      <c r="V45" s="58">
        <f t="shared" si="9"/>
        <v>2.3970211775657462</v>
      </c>
      <c r="W45" s="86">
        <v>0.55000000000000004</v>
      </c>
    </row>
    <row r="46" spans="1:23" x14ac:dyDescent="0.25">
      <c r="A46" s="17" t="s">
        <v>20</v>
      </c>
      <c r="B46" s="73" t="s">
        <v>13</v>
      </c>
      <c r="C46" s="20">
        <v>45</v>
      </c>
      <c r="D46" s="20" t="s">
        <v>27</v>
      </c>
      <c r="E46" s="19" t="s">
        <v>23</v>
      </c>
      <c r="F46" s="81">
        <v>118</v>
      </c>
      <c r="G46" s="58">
        <v>119</v>
      </c>
      <c r="H46" s="35">
        <v>6</v>
      </c>
      <c r="I46" s="58">
        <v>4</v>
      </c>
      <c r="J46" s="58">
        <f t="shared" si="11"/>
        <v>-0.84033613445378152</v>
      </c>
      <c r="K46" s="76">
        <f t="shared" si="8"/>
        <v>-0.16666666666666666</v>
      </c>
      <c r="M46" s="17" t="s">
        <v>20</v>
      </c>
      <c r="N46" s="73" t="s">
        <v>13</v>
      </c>
      <c r="O46" s="20">
        <v>45</v>
      </c>
      <c r="P46" s="20" t="s">
        <v>27</v>
      </c>
      <c r="Q46" s="19" t="s">
        <v>23</v>
      </c>
      <c r="R46" s="58">
        <f t="shared" si="12"/>
        <v>118</v>
      </c>
      <c r="S46" s="58">
        <v>116.8</v>
      </c>
      <c r="T46" s="35">
        <v>2.6</v>
      </c>
      <c r="U46" s="19">
        <v>1</v>
      </c>
      <c r="V46" s="58">
        <f t="shared" si="9"/>
        <v>1.0273972602739752</v>
      </c>
      <c r="W46" s="86">
        <v>0.48</v>
      </c>
    </row>
    <row r="47" spans="1:23" x14ac:dyDescent="0.25">
      <c r="A47" s="17" t="s">
        <v>19</v>
      </c>
      <c r="B47" s="73" t="s">
        <v>13</v>
      </c>
      <c r="C47" s="20">
        <v>46</v>
      </c>
      <c r="D47" s="20" t="s">
        <v>27</v>
      </c>
      <c r="E47" s="19" t="s">
        <v>23</v>
      </c>
      <c r="F47" s="87">
        <v>92</v>
      </c>
      <c r="G47" s="80">
        <v>92.9</v>
      </c>
      <c r="H47" s="35">
        <v>4.6500000000000004</v>
      </c>
      <c r="I47" s="58">
        <v>4</v>
      </c>
      <c r="J47" s="58">
        <f t="shared" si="11"/>
        <v>-0.96878363832078107</v>
      </c>
      <c r="K47" s="76">
        <f t="shared" si="8"/>
        <v>-0.19354838709677541</v>
      </c>
      <c r="M47" s="17" t="s">
        <v>19</v>
      </c>
      <c r="N47" s="73" t="s">
        <v>13</v>
      </c>
      <c r="O47" s="20">
        <v>46</v>
      </c>
      <c r="P47" s="20" t="s">
        <v>27</v>
      </c>
      <c r="Q47" s="19" t="s">
        <v>23</v>
      </c>
      <c r="R47" s="80">
        <f t="shared" si="12"/>
        <v>92</v>
      </c>
      <c r="S47" s="80">
        <v>91.44</v>
      </c>
      <c r="T47" s="35">
        <v>2.08</v>
      </c>
      <c r="U47" s="19">
        <v>1</v>
      </c>
      <c r="V47" s="58">
        <f t="shared" si="9"/>
        <v>0.61242344706911889</v>
      </c>
      <c r="W47" s="86">
        <v>0.27</v>
      </c>
    </row>
    <row r="48" spans="1:23" x14ac:dyDescent="0.25">
      <c r="A48" s="17" t="s">
        <v>26</v>
      </c>
      <c r="B48" s="73" t="s">
        <v>13</v>
      </c>
      <c r="C48" s="20">
        <v>47</v>
      </c>
      <c r="D48" s="20" t="s">
        <v>25</v>
      </c>
      <c r="E48" s="19" t="s">
        <v>23</v>
      </c>
      <c r="F48" s="87">
        <v>59</v>
      </c>
      <c r="G48" s="80">
        <v>61.4</v>
      </c>
      <c r="H48" s="35">
        <v>4.6100000000000003</v>
      </c>
      <c r="I48" s="58">
        <v>4</v>
      </c>
      <c r="J48" s="58">
        <f t="shared" si="11"/>
        <v>-3.9087947882736134</v>
      </c>
      <c r="K48" s="76">
        <f t="shared" si="8"/>
        <v>-0.52060737527114931</v>
      </c>
      <c r="M48" s="17" t="s">
        <v>26</v>
      </c>
      <c r="N48" s="73" t="s">
        <v>13</v>
      </c>
      <c r="O48" s="20">
        <v>47</v>
      </c>
      <c r="P48" s="20" t="s">
        <v>25</v>
      </c>
      <c r="Q48" s="19" t="s">
        <v>23</v>
      </c>
      <c r="R48" s="80">
        <f t="shared" si="12"/>
        <v>59</v>
      </c>
      <c r="S48" s="80">
        <v>58.64</v>
      </c>
      <c r="T48" s="35">
        <v>2.99</v>
      </c>
      <c r="U48" s="19">
        <v>1</v>
      </c>
      <c r="V48" s="58">
        <f t="shared" si="9"/>
        <v>0.61391541609822553</v>
      </c>
      <c r="W48" s="86">
        <f t="shared" si="10"/>
        <v>0.12040133779264194</v>
      </c>
    </row>
    <row r="49" spans="1:23" x14ac:dyDescent="0.25">
      <c r="A49" s="17" t="s">
        <v>21</v>
      </c>
      <c r="B49" s="73" t="s">
        <v>13</v>
      </c>
      <c r="C49" s="20">
        <v>48</v>
      </c>
      <c r="D49" s="20" t="s">
        <v>25</v>
      </c>
      <c r="E49" s="19" t="s">
        <v>23</v>
      </c>
      <c r="F49" s="87">
        <v>111</v>
      </c>
      <c r="G49" s="58">
        <v>118</v>
      </c>
      <c r="H49" s="35">
        <v>8.85</v>
      </c>
      <c r="I49" s="58">
        <v>4</v>
      </c>
      <c r="J49" s="58">
        <f t="shared" si="11"/>
        <v>-5.9322033898305087</v>
      </c>
      <c r="K49" s="76">
        <f t="shared" si="8"/>
        <v>-0.79096045197740117</v>
      </c>
      <c r="M49" s="17" t="s">
        <v>21</v>
      </c>
      <c r="N49" s="73" t="s">
        <v>13</v>
      </c>
      <c r="O49" s="20">
        <v>48</v>
      </c>
      <c r="P49" s="20" t="s">
        <v>25</v>
      </c>
      <c r="Q49" s="19" t="s">
        <v>23</v>
      </c>
      <c r="R49" s="58">
        <f t="shared" si="12"/>
        <v>111</v>
      </c>
      <c r="S49" s="80">
        <v>112.1</v>
      </c>
      <c r="T49" s="35">
        <v>4.3</v>
      </c>
      <c r="U49" s="19">
        <v>1</v>
      </c>
      <c r="V49" s="58">
        <f t="shared" si="9"/>
        <v>-0.98126672613737231</v>
      </c>
      <c r="W49" s="86">
        <f t="shared" si="10"/>
        <v>-0.25581395348837077</v>
      </c>
    </row>
    <row r="50" spans="1:23" x14ac:dyDescent="0.25">
      <c r="A50" s="17" t="s">
        <v>20</v>
      </c>
      <c r="B50" s="73" t="s">
        <v>13</v>
      </c>
      <c r="C50" s="20">
        <v>49</v>
      </c>
      <c r="D50" s="20" t="s">
        <v>25</v>
      </c>
      <c r="E50" s="19" t="s">
        <v>23</v>
      </c>
      <c r="F50" s="87">
        <v>177</v>
      </c>
      <c r="G50" s="58">
        <v>181</v>
      </c>
      <c r="H50" s="35">
        <v>13.6</v>
      </c>
      <c r="I50" s="58">
        <v>4</v>
      </c>
      <c r="J50" s="58">
        <f t="shared" si="11"/>
        <v>-2.2099447513812152</v>
      </c>
      <c r="K50" s="76">
        <f t="shared" si="8"/>
        <v>-0.29411764705882354</v>
      </c>
      <c r="M50" s="17" t="s">
        <v>20</v>
      </c>
      <c r="N50" s="73" t="s">
        <v>13</v>
      </c>
      <c r="O50" s="20">
        <v>49</v>
      </c>
      <c r="P50" s="20" t="s">
        <v>25</v>
      </c>
      <c r="Q50" s="19" t="s">
        <v>23</v>
      </c>
      <c r="R50" s="58">
        <f t="shared" si="12"/>
        <v>177</v>
      </c>
      <c r="S50" s="80">
        <v>180.1</v>
      </c>
      <c r="T50" s="35">
        <v>5.3</v>
      </c>
      <c r="U50" s="19">
        <v>1</v>
      </c>
      <c r="V50" s="58">
        <f t="shared" si="9"/>
        <v>-1.7212659633536891</v>
      </c>
      <c r="W50" s="86">
        <f t="shared" si="10"/>
        <v>-0.58490566037735747</v>
      </c>
    </row>
    <row r="51" spans="1:23" x14ac:dyDescent="0.25">
      <c r="A51" s="17" t="s">
        <v>19</v>
      </c>
      <c r="B51" s="73" t="s">
        <v>13</v>
      </c>
      <c r="C51" s="20">
        <v>50</v>
      </c>
      <c r="D51" s="20" t="s">
        <v>25</v>
      </c>
      <c r="E51" s="19" t="s">
        <v>23</v>
      </c>
      <c r="F51" s="87">
        <v>330</v>
      </c>
      <c r="G51" s="58">
        <v>336</v>
      </c>
      <c r="H51" s="35">
        <v>25.2</v>
      </c>
      <c r="I51" s="19">
        <v>4</v>
      </c>
      <c r="J51" s="58">
        <f t="shared" si="11"/>
        <v>-1.7857142857142856</v>
      </c>
      <c r="K51" s="76">
        <f t="shared" si="8"/>
        <v>-0.23809523809523811</v>
      </c>
      <c r="M51" s="17" t="s">
        <v>19</v>
      </c>
      <c r="N51" s="73" t="s">
        <v>13</v>
      </c>
      <c r="O51" s="20">
        <v>50</v>
      </c>
      <c r="P51" s="20" t="s">
        <v>25</v>
      </c>
      <c r="Q51" s="19" t="s">
        <v>23</v>
      </c>
      <c r="R51" s="58">
        <f t="shared" si="12"/>
        <v>330</v>
      </c>
      <c r="S51" s="80">
        <v>336</v>
      </c>
      <c r="T51" s="35">
        <v>8.6</v>
      </c>
      <c r="U51" s="19">
        <v>1</v>
      </c>
      <c r="V51" s="58">
        <f t="shared" si="9"/>
        <v>-1.7857142857142856</v>
      </c>
      <c r="W51" s="86">
        <f t="shared" si="10"/>
        <v>-0.69767441860465118</v>
      </c>
    </row>
    <row r="52" spans="1:23" x14ac:dyDescent="0.25">
      <c r="A52" s="17" t="s">
        <v>17</v>
      </c>
      <c r="B52" s="73" t="s">
        <v>13</v>
      </c>
      <c r="C52" s="20">
        <v>51</v>
      </c>
      <c r="D52" s="20" t="s">
        <v>25</v>
      </c>
      <c r="E52" s="19" t="s">
        <v>23</v>
      </c>
      <c r="F52" s="87">
        <v>44</v>
      </c>
      <c r="G52" s="80">
        <v>54.9</v>
      </c>
      <c r="H52" s="35">
        <v>4.12</v>
      </c>
      <c r="I52" s="19">
        <v>4</v>
      </c>
      <c r="J52" s="58">
        <f t="shared" si="11"/>
        <v>-19.854280510018214</v>
      </c>
      <c r="K52" s="76">
        <f t="shared" si="8"/>
        <v>-2.6456310679611645</v>
      </c>
      <c r="M52" s="17" t="s">
        <v>17</v>
      </c>
      <c r="N52" s="73" t="s">
        <v>13</v>
      </c>
      <c r="O52" s="20">
        <v>51</v>
      </c>
      <c r="P52" s="20" t="s">
        <v>25</v>
      </c>
      <c r="Q52" s="19" t="s">
        <v>23</v>
      </c>
      <c r="R52" s="80">
        <f t="shared" si="12"/>
        <v>44</v>
      </c>
      <c r="S52" s="80">
        <v>52.02</v>
      </c>
      <c r="T52" s="35">
        <v>4.0199999999999996</v>
      </c>
      <c r="U52" s="19">
        <v>1</v>
      </c>
      <c r="V52" s="58">
        <f t="shared" si="9"/>
        <v>-15.417147251057292</v>
      </c>
      <c r="W52" s="86">
        <f t="shared" si="10"/>
        <v>-1.9950248756218916</v>
      </c>
    </row>
    <row r="53" spans="1:23" x14ac:dyDescent="0.25">
      <c r="A53" s="17" t="s">
        <v>22</v>
      </c>
      <c r="B53" s="73" t="s">
        <v>13</v>
      </c>
      <c r="C53" s="20">
        <v>52</v>
      </c>
      <c r="D53" s="20" t="s">
        <v>76</v>
      </c>
      <c r="E53" s="19" t="s">
        <v>23</v>
      </c>
      <c r="F53" s="87">
        <v>57</v>
      </c>
      <c r="G53" s="80">
        <v>56.5</v>
      </c>
      <c r="H53" s="35">
        <v>2.83</v>
      </c>
      <c r="I53" s="19">
        <v>4</v>
      </c>
      <c r="J53" s="58">
        <f t="shared" si="11"/>
        <v>0.88495575221238942</v>
      </c>
      <c r="K53" s="76">
        <f t="shared" si="8"/>
        <v>0.17667844522968199</v>
      </c>
      <c r="M53" s="17" t="s">
        <v>22</v>
      </c>
      <c r="N53" s="73" t="s">
        <v>13</v>
      </c>
      <c r="O53" s="20">
        <v>52</v>
      </c>
      <c r="P53" s="20" t="s">
        <v>76</v>
      </c>
      <c r="Q53" s="19" t="s">
        <v>23</v>
      </c>
      <c r="R53" s="80">
        <f t="shared" si="12"/>
        <v>57</v>
      </c>
      <c r="S53" s="80">
        <v>52.44</v>
      </c>
      <c r="T53" s="35">
        <v>7.16</v>
      </c>
      <c r="U53" s="19">
        <v>1</v>
      </c>
      <c r="V53" s="58">
        <f t="shared" si="9"/>
        <v>8.6956521739130483</v>
      </c>
      <c r="W53" s="86">
        <v>0.64</v>
      </c>
    </row>
    <row r="54" spans="1:23" x14ac:dyDescent="0.25">
      <c r="A54" s="17" t="s">
        <v>16</v>
      </c>
      <c r="B54" s="73" t="s">
        <v>13</v>
      </c>
      <c r="C54" s="20">
        <v>53</v>
      </c>
      <c r="D54" s="20" t="s">
        <v>76</v>
      </c>
      <c r="E54" s="19" t="s">
        <v>23</v>
      </c>
      <c r="F54" s="81">
        <v>194</v>
      </c>
      <c r="G54" s="58">
        <v>194</v>
      </c>
      <c r="H54" s="35">
        <v>9.6999999999999993</v>
      </c>
      <c r="I54" s="19">
        <v>4</v>
      </c>
      <c r="J54" s="58">
        <f t="shared" si="11"/>
        <v>0</v>
      </c>
      <c r="K54" s="76">
        <f t="shared" si="8"/>
        <v>0</v>
      </c>
      <c r="M54" s="17" t="s">
        <v>16</v>
      </c>
      <c r="N54" s="73" t="s">
        <v>13</v>
      </c>
      <c r="O54" s="20">
        <v>53</v>
      </c>
      <c r="P54" s="20" t="s">
        <v>76</v>
      </c>
      <c r="Q54" s="19" t="s">
        <v>23</v>
      </c>
      <c r="R54" s="58">
        <f t="shared" si="12"/>
        <v>194</v>
      </c>
      <c r="S54" s="58">
        <v>187</v>
      </c>
      <c r="T54" s="35">
        <v>11.2</v>
      </c>
      <c r="U54" s="19">
        <v>1</v>
      </c>
      <c r="V54" s="58">
        <f t="shared" si="9"/>
        <v>3.7433155080213902</v>
      </c>
      <c r="W54" s="86">
        <v>0.63</v>
      </c>
    </row>
    <row r="55" spans="1:23" x14ac:dyDescent="0.25">
      <c r="A55" s="17" t="s">
        <v>12</v>
      </c>
      <c r="B55" s="73" t="s">
        <v>13</v>
      </c>
      <c r="C55" s="20">
        <v>54</v>
      </c>
      <c r="D55" s="20" t="s">
        <v>76</v>
      </c>
      <c r="E55" s="19" t="s">
        <v>23</v>
      </c>
      <c r="F55" s="81">
        <v>97</v>
      </c>
      <c r="G55" s="80">
        <v>96.7</v>
      </c>
      <c r="H55" s="35">
        <v>4.84</v>
      </c>
      <c r="I55" s="19">
        <v>4</v>
      </c>
      <c r="J55" s="58">
        <f t="shared" si="11"/>
        <v>0.31023784901757717</v>
      </c>
      <c r="K55" s="76">
        <f t="shared" si="8"/>
        <v>6.1983471074379577E-2</v>
      </c>
      <c r="M55" s="17" t="s">
        <v>12</v>
      </c>
      <c r="N55" s="73" t="s">
        <v>13</v>
      </c>
      <c r="O55" s="20">
        <v>54</v>
      </c>
      <c r="P55" s="20" t="s">
        <v>76</v>
      </c>
      <c r="Q55" s="19" t="s">
        <v>23</v>
      </c>
      <c r="R55" s="80">
        <f t="shared" si="12"/>
        <v>97</v>
      </c>
      <c r="S55" s="80">
        <v>93.03</v>
      </c>
      <c r="T55" s="35">
        <v>6.56</v>
      </c>
      <c r="U55" s="19">
        <v>1</v>
      </c>
      <c r="V55" s="58">
        <f t="shared" si="9"/>
        <v>4.2674406105557328</v>
      </c>
      <c r="W55" s="86">
        <v>0.61</v>
      </c>
    </row>
    <row r="56" spans="1:23" x14ac:dyDescent="0.25">
      <c r="A56" s="17" t="s">
        <v>20</v>
      </c>
      <c r="B56" s="73" t="s">
        <v>13</v>
      </c>
      <c r="C56" s="20">
        <v>55</v>
      </c>
      <c r="D56" s="20" t="s">
        <v>76</v>
      </c>
      <c r="E56" s="19" t="s">
        <v>23</v>
      </c>
      <c r="F56" s="87">
        <v>56</v>
      </c>
      <c r="G56" s="80">
        <v>51.5</v>
      </c>
      <c r="H56" s="35">
        <v>2.58</v>
      </c>
      <c r="I56" s="19">
        <v>4</v>
      </c>
      <c r="J56" s="58">
        <f t="shared" si="11"/>
        <v>8.7378640776699026</v>
      </c>
      <c r="K56" s="76">
        <f t="shared" si="8"/>
        <v>1.7441860465116279</v>
      </c>
      <c r="M56" s="17" t="s">
        <v>20</v>
      </c>
      <c r="N56" s="73" t="s">
        <v>13</v>
      </c>
      <c r="O56" s="20">
        <v>55</v>
      </c>
      <c r="P56" s="20" t="s">
        <v>76</v>
      </c>
      <c r="Q56" s="19" t="s">
        <v>23</v>
      </c>
      <c r="R56" s="80">
        <f t="shared" si="12"/>
        <v>56</v>
      </c>
      <c r="S56" s="80">
        <v>49.35</v>
      </c>
      <c r="T56" s="35">
        <v>4.97</v>
      </c>
      <c r="U56" s="19">
        <v>1</v>
      </c>
      <c r="V56" s="58">
        <f t="shared" si="9"/>
        <v>13.475177304964536</v>
      </c>
      <c r="W56" s="86">
        <v>1.34</v>
      </c>
    </row>
    <row r="57" spans="1:23" x14ac:dyDescent="0.25">
      <c r="A57" s="17" t="s">
        <v>19</v>
      </c>
      <c r="B57" s="73" t="s">
        <v>13</v>
      </c>
      <c r="C57" s="20">
        <v>56</v>
      </c>
      <c r="D57" s="20" t="s">
        <v>76</v>
      </c>
      <c r="E57" s="19" t="s">
        <v>23</v>
      </c>
      <c r="F57" s="87">
        <v>260</v>
      </c>
      <c r="G57" s="58">
        <v>258</v>
      </c>
      <c r="H57" s="35">
        <v>12.9</v>
      </c>
      <c r="I57" s="19">
        <v>4</v>
      </c>
      <c r="J57" s="58">
        <f t="shared" si="11"/>
        <v>0.77519379844961245</v>
      </c>
      <c r="K57" s="76">
        <f t="shared" si="8"/>
        <v>0.15503875968992248</v>
      </c>
      <c r="M57" s="17" t="s">
        <v>19</v>
      </c>
      <c r="N57" s="73" t="s">
        <v>13</v>
      </c>
      <c r="O57" s="20">
        <v>56</v>
      </c>
      <c r="P57" s="20" t="s">
        <v>76</v>
      </c>
      <c r="Q57" s="19" t="s">
        <v>23</v>
      </c>
      <c r="R57" s="58">
        <f t="shared" si="12"/>
        <v>260</v>
      </c>
      <c r="S57" s="58">
        <v>248.5</v>
      </c>
      <c r="T57" s="35">
        <v>9.8000000000000007</v>
      </c>
      <c r="U57" s="19">
        <v>1</v>
      </c>
      <c r="V57" s="58">
        <f>((R57-S57)/S57)*100</f>
        <v>4.6277665995975852</v>
      </c>
      <c r="W57" s="86">
        <v>1.18</v>
      </c>
    </row>
    <row r="58" spans="1:23" x14ac:dyDescent="0.25">
      <c r="A58" s="17" t="s">
        <v>17</v>
      </c>
      <c r="B58" s="73" t="s">
        <v>13</v>
      </c>
      <c r="C58" s="20">
        <v>57</v>
      </c>
      <c r="D58" s="20" t="s">
        <v>76</v>
      </c>
      <c r="E58" s="19" t="s">
        <v>23</v>
      </c>
      <c r="F58" s="81">
        <v>405</v>
      </c>
      <c r="G58" s="58">
        <v>411</v>
      </c>
      <c r="H58" s="35">
        <v>20.6</v>
      </c>
      <c r="I58" s="19">
        <v>4</v>
      </c>
      <c r="J58" s="58">
        <f t="shared" si="11"/>
        <v>-1.4598540145985401</v>
      </c>
      <c r="K58" s="76">
        <f t="shared" si="8"/>
        <v>-0.29126213592233008</v>
      </c>
      <c r="M58" s="17" t="s">
        <v>17</v>
      </c>
      <c r="N58" s="73" t="s">
        <v>13</v>
      </c>
      <c r="O58" s="20">
        <v>57</v>
      </c>
      <c r="P58" s="20" t="s">
        <v>76</v>
      </c>
      <c r="Q58" s="19" t="s">
        <v>23</v>
      </c>
      <c r="R58" s="58">
        <f t="shared" si="12"/>
        <v>405</v>
      </c>
      <c r="S58" s="58">
        <v>397.5</v>
      </c>
      <c r="T58" s="35">
        <v>9.5</v>
      </c>
      <c r="U58" s="19" t="s">
        <v>75</v>
      </c>
      <c r="V58" s="58">
        <f>S58-R58</f>
        <v>-7.5</v>
      </c>
      <c r="W58" s="86">
        <v>0.8</v>
      </c>
    </row>
    <row r="59" spans="1:23" x14ac:dyDescent="0.25">
      <c r="A59" s="17" t="s">
        <v>22</v>
      </c>
      <c r="B59" s="73" t="s">
        <v>13</v>
      </c>
      <c r="C59" s="20">
        <v>58</v>
      </c>
      <c r="D59" s="20" t="s">
        <v>18</v>
      </c>
      <c r="E59" s="19" t="s">
        <v>15</v>
      </c>
      <c r="F59" s="48">
        <v>0.61</v>
      </c>
      <c r="G59" s="35">
        <v>0.57999999999999996</v>
      </c>
      <c r="H59" s="35">
        <v>0.15</v>
      </c>
      <c r="I59" s="19">
        <v>4</v>
      </c>
      <c r="J59" s="35">
        <f t="shared" ref="J59:J65" si="13">((F59-G59))</f>
        <v>3.0000000000000027E-2</v>
      </c>
      <c r="K59" s="76">
        <f t="shared" si="8"/>
        <v>0.20000000000000018</v>
      </c>
      <c r="M59" s="17" t="s">
        <v>22</v>
      </c>
      <c r="N59" s="73" t="s">
        <v>13</v>
      </c>
      <c r="O59" s="20">
        <v>58</v>
      </c>
      <c r="P59" s="20" t="s">
        <v>18</v>
      </c>
      <c r="Q59" s="19" t="s">
        <v>15</v>
      </c>
      <c r="R59" s="35">
        <f t="shared" si="12"/>
        <v>0.61</v>
      </c>
      <c r="S59" s="80">
        <v>0.58909999999999996</v>
      </c>
      <c r="T59" s="35">
        <v>4.4600000000000001E-2</v>
      </c>
      <c r="U59" s="19" t="s">
        <v>75</v>
      </c>
      <c r="V59" s="35">
        <f t="shared" ref="V59:V65" si="14">S59-R59</f>
        <v>-2.090000000000003E-2</v>
      </c>
      <c r="W59" s="86">
        <v>0.47</v>
      </c>
    </row>
    <row r="60" spans="1:23" x14ac:dyDescent="0.25">
      <c r="A60" s="17" t="s">
        <v>16</v>
      </c>
      <c r="B60" s="73" t="s">
        <v>13</v>
      </c>
      <c r="C60" s="20">
        <v>59</v>
      </c>
      <c r="D60" s="20" t="s">
        <v>18</v>
      </c>
      <c r="E60" s="19" t="s">
        <v>15</v>
      </c>
      <c r="F60" s="48">
        <v>15.98</v>
      </c>
      <c r="G60" s="35">
        <v>16.03</v>
      </c>
      <c r="H60" s="35">
        <v>0.15</v>
      </c>
      <c r="I60" s="58">
        <v>4</v>
      </c>
      <c r="J60" s="35">
        <f t="shared" si="13"/>
        <v>-5.0000000000000711E-2</v>
      </c>
      <c r="K60" s="76">
        <f t="shared" si="8"/>
        <v>-0.33333333333333809</v>
      </c>
      <c r="M60" s="17" t="s">
        <v>16</v>
      </c>
      <c r="N60" s="73" t="s">
        <v>13</v>
      </c>
      <c r="O60" s="20">
        <v>59</v>
      </c>
      <c r="P60" s="20" t="s">
        <v>18</v>
      </c>
      <c r="Q60" s="19" t="s">
        <v>15</v>
      </c>
      <c r="R60" s="35">
        <f t="shared" si="12"/>
        <v>15.98</v>
      </c>
      <c r="S60" s="80">
        <v>16.05</v>
      </c>
      <c r="T60" s="77">
        <v>0.1</v>
      </c>
      <c r="U60" s="19" t="s">
        <v>75</v>
      </c>
      <c r="V60" s="35">
        <f t="shared" si="14"/>
        <v>7.0000000000000284E-2</v>
      </c>
      <c r="W60" s="86">
        <v>-0.69</v>
      </c>
    </row>
    <row r="61" spans="1:23" x14ac:dyDescent="0.25">
      <c r="A61" s="17" t="s">
        <v>12</v>
      </c>
      <c r="B61" s="73" t="s">
        <v>13</v>
      </c>
      <c r="C61" s="20">
        <v>61</v>
      </c>
      <c r="D61" s="20" t="s">
        <v>18</v>
      </c>
      <c r="E61" s="19" t="s">
        <v>15</v>
      </c>
      <c r="F61" s="48">
        <v>13.61</v>
      </c>
      <c r="G61" s="35">
        <v>13.67</v>
      </c>
      <c r="H61" s="35">
        <v>0.15</v>
      </c>
      <c r="I61" s="58">
        <v>4</v>
      </c>
      <c r="J61" s="35">
        <f t="shared" si="13"/>
        <v>-6.0000000000000497E-2</v>
      </c>
      <c r="K61" s="76">
        <f t="shared" si="8"/>
        <v>-0.40000000000000335</v>
      </c>
      <c r="M61" s="17" t="s">
        <v>12</v>
      </c>
      <c r="N61" s="73" t="s">
        <v>13</v>
      </c>
      <c r="O61" s="20">
        <v>61</v>
      </c>
      <c r="P61" s="20" t="s">
        <v>18</v>
      </c>
      <c r="Q61" s="19" t="s">
        <v>15</v>
      </c>
      <c r="R61" s="35">
        <f t="shared" si="12"/>
        <v>13.61</v>
      </c>
      <c r="S61" s="80">
        <v>13.68</v>
      </c>
      <c r="T61" s="77">
        <v>0.06</v>
      </c>
      <c r="U61" s="19" t="s">
        <v>75</v>
      </c>
      <c r="V61" s="35">
        <f t="shared" si="14"/>
        <v>7.0000000000000284E-2</v>
      </c>
      <c r="W61" s="86">
        <v>-1.21</v>
      </c>
    </row>
    <row r="62" spans="1:23" x14ac:dyDescent="0.25">
      <c r="A62" s="17" t="s">
        <v>26</v>
      </c>
      <c r="B62" s="73" t="s">
        <v>13</v>
      </c>
      <c r="C62" s="20">
        <v>63</v>
      </c>
      <c r="D62" s="20" t="s">
        <v>18</v>
      </c>
      <c r="E62" s="19" t="s">
        <v>15</v>
      </c>
      <c r="F62" s="48">
        <v>6.67</v>
      </c>
      <c r="G62" s="35">
        <v>6.7</v>
      </c>
      <c r="H62" s="35">
        <v>0.15</v>
      </c>
      <c r="I62" s="58">
        <v>4</v>
      </c>
      <c r="J62" s="35">
        <f t="shared" si="13"/>
        <v>-3.0000000000000249E-2</v>
      </c>
      <c r="K62" s="76">
        <f t="shared" si="8"/>
        <v>-0.20000000000000168</v>
      </c>
      <c r="M62" s="17" t="s">
        <v>26</v>
      </c>
      <c r="N62" s="73" t="s">
        <v>13</v>
      </c>
      <c r="O62" s="20">
        <v>63</v>
      </c>
      <c r="P62" s="20" t="s">
        <v>18</v>
      </c>
      <c r="Q62" s="19" t="s">
        <v>15</v>
      </c>
      <c r="R62" s="35">
        <f t="shared" si="12"/>
        <v>6.67</v>
      </c>
      <c r="S62" s="80">
        <v>6.702</v>
      </c>
      <c r="T62" s="77">
        <v>5.0999999999999997E-2</v>
      </c>
      <c r="U62" s="19" t="s">
        <v>75</v>
      </c>
      <c r="V62" s="35">
        <f t="shared" si="14"/>
        <v>3.2000000000000028E-2</v>
      </c>
      <c r="W62" s="86">
        <v>-0.64</v>
      </c>
    </row>
    <row r="63" spans="1:23" x14ac:dyDescent="0.25">
      <c r="A63" s="17" t="s">
        <v>24</v>
      </c>
      <c r="B63" s="73" t="s">
        <v>13</v>
      </c>
      <c r="C63" s="20">
        <v>64</v>
      </c>
      <c r="D63" s="20" t="s">
        <v>18</v>
      </c>
      <c r="E63" s="19" t="s">
        <v>15</v>
      </c>
      <c r="F63" s="48">
        <v>20.8</v>
      </c>
      <c r="G63" s="35">
        <v>20.95</v>
      </c>
      <c r="H63" s="35">
        <v>0.15</v>
      </c>
      <c r="I63" s="58">
        <v>4</v>
      </c>
      <c r="J63" s="35">
        <f t="shared" si="13"/>
        <v>-0.14999999999999858</v>
      </c>
      <c r="K63" s="76">
        <f t="shared" si="8"/>
        <v>-0.99999999999999056</v>
      </c>
      <c r="M63" s="17" t="s">
        <v>24</v>
      </c>
      <c r="N63" s="73" t="s">
        <v>13</v>
      </c>
      <c r="O63" s="20">
        <v>64</v>
      </c>
      <c r="P63" s="20" t="s">
        <v>18</v>
      </c>
      <c r="Q63" s="19" t="s">
        <v>15</v>
      </c>
      <c r="R63" s="35">
        <f t="shared" si="12"/>
        <v>20.8</v>
      </c>
      <c r="S63" s="80">
        <v>20.91</v>
      </c>
      <c r="T63" s="77">
        <v>0.08</v>
      </c>
      <c r="U63" s="19" t="s">
        <v>75</v>
      </c>
      <c r="V63" s="35">
        <f t="shared" si="14"/>
        <v>0.10999999999999943</v>
      </c>
      <c r="W63" s="86">
        <v>-1.4</v>
      </c>
    </row>
    <row r="64" spans="1:23" x14ac:dyDescent="0.25">
      <c r="A64" s="17" t="s">
        <v>20</v>
      </c>
      <c r="B64" s="73" t="s">
        <v>13</v>
      </c>
      <c r="C64" s="20">
        <v>65</v>
      </c>
      <c r="D64" s="20" t="s">
        <v>18</v>
      </c>
      <c r="E64" s="19" t="s">
        <v>15</v>
      </c>
      <c r="F64" s="48">
        <v>11.7</v>
      </c>
      <c r="G64" s="35">
        <v>11.76</v>
      </c>
      <c r="H64" s="35">
        <v>0.15</v>
      </c>
      <c r="I64" s="58">
        <v>4</v>
      </c>
      <c r="J64" s="35">
        <f t="shared" si="13"/>
        <v>-6.0000000000000497E-2</v>
      </c>
      <c r="K64" s="76">
        <f t="shared" si="8"/>
        <v>-0.40000000000000335</v>
      </c>
      <c r="M64" s="17" t="s">
        <v>20</v>
      </c>
      <c r="N64" s="73" t="s">
        <v>13</v>
      </c>
      <c r="O64" s="20">
        <v>65</v>
      </c>
      <c r="P64" s="20" t="s">
        <v>18</v>
      </c>
      <c r="Q64" s="19" t="s">
        <v>15</v>
      </c>
      <c r="R64" s="35">
        <f t="shared" si="12"/>
        <v>11.7</v>
      </c>
      <c r="S64" s="80">
        <v>11.76</v>
      </c>
      <c r="T64" s="77">
        <v>0.05</v>
      </c>
      <c r="U64" s="19" t="s">
        <v>75</v>
      </c>
      <c r="V64" s="35">
        <f t="shared" si="14"/>
        <v>6.0000000000000497E-2</v>
      </c>
      <c r="W64" s="86">
        <v>-1.1599999999999999</v>
      </c>
    </row>
    <row r="65" spans="1:23" x14ac:dyDescent="0.25">
      <c r="A65" s="56" t="s">
        <v>19</v>
      </c>
      <c r="B65" s="75" t="s">
        <v>13</v>
      </c>
      <c r="C65" s="20">
        <v>66</v>
      </c>
      <c r="D65" s="57" t="s">
        <v>18</v>
      </c>
      <c r="E65" s="47" t="s">
        <v>15</v>
      </c>
      <c r="F65" s="48">
        <v>5.33</v>
      </c>
      <c r="G65" s="35">
        <v>5.33</v>
      </c>
      <c r="H65" s="35">
        <v>0.15</v>
      </c>
      <c r="I65" s="58">
        <v>4</v>
      </c>
      <c r="J65" s="35">
        <f t="shared" si="13"/>
        <v>0</v>
      </c>
      <c r="K65" s="76">
        <f t="shared" si="8"/>
        <v>0</v>
      </c>
      <c r="M65" s="56" t="s">
        <v>19</v>
      </c>
      <c r="N65" s="75" t="s">
        <v>13</v>
      </c>
      <c r="O65" s="57">
        <v>66</v>
      </c>
      <c r="P65" s="57" t="s">
        <v>18</v>
      </c>
      <c r="Q65" s="47" t="s">
        <v>15</v>
      </c>
      <c r="R65" s="35">
        <f t="shared" si="12"/>
        <v>5.33</v>
      </c>
      <c r="S65" s="87">
        <v>5.35</v>
      </c>
      <c r="T65" s="77">
        <v>6.2E-2</v>
      </c>
      <c r="U65" s="81">
        <v>1</v>
      </c>
      <c r="V65" s="35">
        <f t="shared" si="14"/>
        <v>1.9999999999999574E-2</v>
      </c>
      <c r="W65" s="76">
        <v>-0.32</v>
      </c>
    </row>
    <row r="66" spans="1:23" x14ac:dyDescent="0.25">
      <c r="A66" s="17" t="s">
        <v>12</v>
      </c>
      <c r="B66" s="73" t="s">
        <v>13</v>
      </c>
      <c r="C66" s="20">
        <v>66</v>
      </c>
      <c r="D66" s="20" t="s">
        <v>14</v>
      </c>
      <c r="E66" s="19" t="s">
        <v>15</v>
      </c>
      <c r="F66" s="48">
        <v>5.96</v>
      </c>
      <c r="G66" s="35">
        <v>6.02</v>
      </c>
      <c r="H66" s="35">
        <v>0.30099999999999999</v>
      </c>
      <c r="I66" s="58">
        <v>4</v>
      </c>
      <c r="J66" s="58">
        <f t="shared" si="11"/>
        <v>-0.99667774086378091</v>
      </c>
      <c r="K66" s="76">
        <f t="shared" si="8"/>
        <v>-0.19933554817275617</v>
      </c>
      <c r="M66" s="17" t="s">
        <v>12</v>
      </c>
      <c r="N66" s="73" t="s">
        <v>13</v>
      </c>
      <c r="O66" s="20">
        <v>66</v>
      </c>
      <c r="P66" s="20" t="s">
        <v>14</v>
      </c>
      <c r="Q66" s="19" t="s">
        <v>15</v>
      </c>
      <c r="R66" s="35">
        <f t="shared" si="12"/>
        <v>5.96</v>
      </c>
      <c r="S66" s="35">
        <v>5.8789999999999996</v>
      </c>
      <c r="T66" s="77">
        <v>9.1999999999999998E-2</v>
      </c>
      <c r="U66" s="19">
        <v>1</v>
      </c>
      <c r="V66" s="58">
        <f>((R66-S66)/S66)*100</f>
        <v>1.3777853376424631</v>
      </c>
      <c r="W66" s="86">
        <f>(R66-S66)/T66</f>
        <v>0.88043478260870012</v>
      </c>
    </row>
    <row r="67" spans="1:23" ht="15.75" thickBot="1" x14ac:dyDescent="0.3">
      <c r="A67" s="95" t="s">
        <v>24</v>
      </c>
      <c r="B67" s="96" t="s">
        <v>13</v>
      </c>
      <c r="C67" s="84">
        <v>67</v>
      </c>
      <c r="D67" s="97" t="s">
        <v>14</v>
      </c>
      <c r="E67" s="88" t="s">
        <v>15</v>
      </c>
      <c r="F67" s="71">
        <v>2.76</v>
      </c>
      <c r="G67" s="69">
        <v>2.69</v>
      </c>
      <c r="H67" s="69">
        <v>0.13500000000000001</v>
      </c>
      <c r="I67" s="70">
        <v>4</v>
      </c>
      <c r="J67" s="70">
        <f t="shared" si="11"/>
        <v>2.6022304832713696</v>
      </c>
      <c r="K67" s="79">
        <f t="shared" si="8"/>
        <v>0.51851851851851727</v>
      </c>
      <c r="M67" s="95" t="s">
        <v>24</v>
      </c>
      <c r="N67" s="96" t="s">
        <v>13</v>
      </c>
      <c r="O67" s="97">
        <v>67</v>
      </c>
      <c r="P67" s="97" t="s">
        <v>14</v>
      </c>
      <c r="Q67" s="68" t="s">
        <v>15</v>
      </c>
      <c r="R67" s="69">
        <f t="shared" si="12"/>
        <v>2.76</v>
      </c>
      <c r="S67" s="71">
        <v>2.6880000000000002</v>
      </c>
      <c r="T67" s="89">
        <v>7.4999999999999997E-2</v>
      </c>
      <c r="U67" s="82">
        <v>1</v>
      </c>
      <c r="V67" s="70">
        <f t="shared" ref="V67" si="15">((R67-S67)/S67)*100</f>
        <v>2.6785714285714142</v>
      </c>
      <c r="W67" s="79">
        <f t="shared" ref="W67" si="16">(R67-S67)/T67</f>
        <v>0.95999999999999497</v>
      </c>
    </row>
  </sheetData>
  <sheetProtection algorithmName="SHA-512" hashValue="yW6zf87gr4qLgtRbXK8bgiuaOb1oJJ6YwnrH8drKVbMT18uF4+aVThhsLsEKrP7y8p1dxifJF5yoR2NBXaxdNQ==" saltValue="6mn+G7UmkfNB2gnQydRD9g==" spinCount="100000" sheet="1" objects="1" scenarios="1"/>
  <mergeCells count="3">
    <mergeCell ref="A2:K2"/>
    <mergeCell ref="A8:K8"/>
    <mergeCell ref="M8:W8"/>
  </mergeCells>
  <conditionalFormatting sqref="K43:K67 K14:K33">
    <cfRule type="cellIs" dxfId="110" priority="16" stopIfTrue="1" operator="between">
      <formula>-2</formula>
      <formula>2</formula>
    </cfRule>
    <cfRule type="cellIs" dxfId="109" priority="17" stopIfTrue="1" operator="between">
      <formula>-3</formula>
      <formula>3</formula>
    </cfRule>
    <cfRule type="cellIs" dxfId="108" priority="18" operator="notBetween">
      <formula>-3</formula>
      <formula>3</formula>
    </cfRule>
  </conditionalFormatting>
  <conditionalFormatting sqref="W31:W33 W65 W43:W57">
    <cfRule type="cellIs" dxfId="107" priority="13" stopIfTrue="1" operator="between">
      <formula>-2</formula>
      <formula>2</formula>
    </cfRule>
    <cfRule type="cellIs" dxfId="106" priority="14" stopIfTrue="1" operator="between">
      <formula>-3</formula>
      <formula>3</formula>
    </cfRule>
    <cfRule type="cellIs" dxfId="105" priority="15" operator="notBetween">
      <formula>-3</formula>
      <formula>3</formula>
    </cfRule>
  </conditionalFormatting>
  <conditionalFormatting sqref="W58:W64">
    <cfRule type="cellIs" dxfId="104" priority="10" stopIfTrue="1" operator="between">
      <formula>-2</formula>
      <formula>2</formula>
    </cfRule>
    <cfRule type="cellIs" dxfId="103" priority="11" stopIfTrue="1" operator="between">
      <formula>-3</formula>
      <formula>3</formula>
    </cfRule>
    <cfRule type="cellIs" dxfId="102" priority="12" operator="notBetween">
      <formula>-3</formula>
      <formula>3</formula>
    </cfRule>
  </conditionalFormatting>
  <conditionalFormatting sqref="W66">
    <cfRule type="cellIs" dxfId="101" priority="1" stopIfTrue="1" operator="between">
      <formula>-2</formula>
      <formula>2</formula>
    </cfRule>
    <cfRule type="cellIs" dxfId="100" priority="2" stopIfTrue="1" operator="between">
      <formula>-3</formula>
      <formula>3</formula>
    </cfRule>
    <cfRule type="cellIs" dxfId="99" priority="3" operator="notBetween">
      <formula>-3</formula>
      <formula>3</formula>
    </cfRule>
  </conditionalFormatting>
  <conditionalFormatting sqref="W67">
    <cfRule type="cellIs" dxfId="98" priority="4" stopIfTrue="1" operator="between">
      <formula>-2</formula>
      <formula>2</formula>
    </cfRule>
    <cfRule type="cellIs" dxfId="97" priority="5" stopIfTrue="1" operator="between">
      <formula>-3</formula>
      <formula>3</formula>
    </cfRule>
    <cfRule type="cellIs" dxfId="96" priority="6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6160B-81E7-40BB-A34C-4EC02F6B63B3}">
  <sheetPr>
    <pageSetUpPr fitToPage="1"/>
  </sheetPr>
  <dimension ref="A1:W65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689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92.2</v>
      </c>
      <c r="G14" s="91">
        <v>88.349943206831611</v>
      </c>
      <c r="H14" s="54">
        <f>G14*0.025</f>
        <v>2.2087485801707905</v>
      </c>
      <c r="I14" s="51"/>
      <c r="J14" s="55">
        <f>((F14-G14)/G14)*100</f>
        <v>4.3577354477243047</v>
      </c>
      <c r="K14" s="85">
        <f>(F14-G14)/H14</f>
        <v>1.7430941790897214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135.5</v>
      </c>
      <c r="G15" s="91">
        <v>132.81166666666664</v>
      </c>
      <c r="H15" s="54">
        <f>2/2</f>
        <v>1</v>
      </c>
      <c r="I15" s="51"/>
      <c r="J15" s="67">
        <f>F15-G15</f>
        <v>2.688333333333361</v>
      </c>
      <c r="K15" s="85">
        <f t="shared" ref="K15:K26" si="0">(F15-G15)/H15</f>
        <v>2.688333333333361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6.3</v>
      </c>
      <c r="G16" s="54">
        <v>6.3609931661886261</v>
      </c>
      <c r="H16" s="54">
        <f>G16*((14-0.53*G16)/200)</f>
        <v>0.33804460137341302</v>
      </c>
      <c r="I16" s="51"/>
      <c r="J16" s="55">
        <f t="shared" ref="J16:J26" si="1">((F16-G16)/G16)*100</f>
        <v>-0.95886231277264677</v>
      </c>
      <c r="K16" s="85">
        <f t="shared" si="0"/>
        <v>-0.1804293455384948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24</v>
      </c>
      <c r="B17" s="74" t="s">
        <v>13</v>
      </c>
      <c r="C17" s="52">
        <v>6</v>
      </c>
      <c r="D17" s="52" t="s">
        <v>57</v>
      </c>
      <c r="E17" s="51" t="s">
        <v>55</v>
      </c>
      <c r="F17" s="83">
        <v>13.3</v>
      </c>
      <c r="G17" s="91">
        <v>13.304515645122466</v>
      </c>
      <c r="H17" s="54">
        <f t="shared" ref="H17" si="2">G17*((14-0.53*G17)/200)</f>
        <v>0.46223923329760513</v>
      </c>
      <c r="I17" s="51"/>
      <c r="J17" s="55">
        <f t="shared" si="1"/>
        <v>-3.3940695346701646E-2</v>
      </c>
      <c r="K17" s="85">
        <f t="shared" si="0"/>
        <v>-9.7690650147776378E-3</v>
      </c>
      <c r="L17" s="37"/>
      <c r="M17" s="49" t="s">
        <v>24</v>
      </c>
      <c r="N17" s="74" t="s">
        <v>13</v>
      </c>
      <c r="O17" s="52">
        <v>6</v>
      </c>
      <c r="P17" s="52" t="s">
        <v>57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17</v>
      </c>
      <c r="B18" s="74" t="s">
        <v>13</v>
      </c>
      <c r="C18" s="52">
        <v>9</v>
      </c>
      <c r="D18" s="52" t="s">
        <v>52</v>
      </c>
      <c r="E18" s="51" t="s">
        <v>53</v>
      </c>
      <c r="F18" s="53">
        <v>9.0399999999999991</v>
      </c>
      <c r="G18" s="54">
        <v>9.3938470348456065</v>
      </c>
      <c r="H18" s="54">
        <f>G18*0.05</f>
        <v>0.46969235174228036</v>
      </c>
      <c r="I18" s="51"/>
      <c r="J18" s="55">
        <f t="shared" si="1"/>
        <v>-3.7667957923207021</v>
      </c>
      <c r="K18" s="85">
        <f t="shared" si="0"/>
        <v>-0.75335915846414025</v>
      </c>
      <c r="L18" s="37"/>
      <c r="M18" s="49" t="s">
        <v>17</v>
      </c>
      <c r="N18" s="74" t="s">
        <v>13</v>
      </c>
      <c r="O18" s="52">
        <v>9</v>
      </c>
      <c r="P18" s="52" t="s">
        <v>52</v>
      </c>
      <c r="Q18" s="51" t="s">
        <v>53</v>
      </c>
      <c r="R18" s="83"/>
      <c r="S18" s="54"/>
      <c r="T18" s="51"/>
      <c r="U18" s="51"/>
      <c r="V18" s="51"/>
      <c r="W18" s="100"/>
    </row>
    <row r="19" spans="1:23" ht="15.75" x14ac:dyDescent="0.25">
      <c r="A19" s="17" t="s">
        <v>51</v>
      </c>
      <c r="B19" s="73" t="s">
        <v>43</v>
      </c>
      <c r="C19" s="20">
        <v>10</v>
      </c>
      <c r="D19" s="20" t="s">
        <v>44</v>
      </c>
      <c r="E19" s="19" t="s">
        <v>45</v>
      </c>
      <c r="F19" s="90">
        <v>6.71</v>
      </c>
      <c r="G19" s="93">
        <v>6.6966934066131865</v>
      </c>
      <c r="H19" s="35">
        <f>G19*0.075/2</f>
        <v>0.25112600274799446</v>
      </c>
      <c r="I19" s="19"/>
      <c r="J19" s="39">
        <f t="shared" si="1"/>
        <v>0.19870393608990433</v>
      </c>
      <c r="K19" s="85">
        <f t="shared" si="0"/>
        <v>5.2987716290641161E-2</v>
      </c>
      <c r="L19" s="37"/>
      <c r="M19" s="17" t="s">
        <v>51</v>
      </c>
      <c r="N19" s="18" t="s">
        <v>43</v>
      </c>
      <c r="O19" s="19">
        <v>10</v>
      </c>
      <c r="P19" s="20" t="s">
        <v>44</v>
      </c>
      <c r="Q19" s="19" t="s">
        <v>45</v>
      </c>
      <c r="R19" s="35"/>
      <c r="S19" s="35"/>
      <c r="T19" s="19"/>
      <c r="U19" s="19"/>
      <c r="V19" s="58"/>
      <c r="W19" s="26"/>
    </row>
    <row r="20" spans="1:23" ht="15.75" x14ac:dyDescent="0.25">
      <c r="A20" s="17" t="s">
        <v>50</v>
      </c>
      <c r="B20" s="73" t="s">
        <v>43</v>
      </c>
      <c r="C20" s="20">
        <v>11</v>
      </c>
      <c r="D20" s="20" t="s">
        <v>44</v>
      </c>
      <c r="E20" s="19" t="s">
        <v>45</v>
      </c>
      <c r="F20" s="90">
        <v>13</v>
      </c>
      <c r="G20" s="94">
        <v>13.025552828992499</v>
      </c>
      <c r="H20" s="35">
        <f t="shared" ref="H20:H21" si="3">G20*0.075/2</f>
        <v>0.4884582310872187</v>
      </c>
      <c r="I20" s="58"/>
      <c r="J20" s="39">
        <f t="shared" si="1"/>
        <v>-0.19617462174521269</v>
      </c>
      <c r="K20" s="85">
        <f t="shared" si="0"/>
        <v>-5.2313232465390061E-2</v>
      </c>
      <c r="L20" s="37"/>
      <c r="M20" s="17" t="s">
        <v>50</v>
      </c>
      <c r="N20" s="18" t="s">
        <v>43</v>
      </c>
      <c r="O20" s="19">
        <v>11</v>
      </c>
      <c r="P20" s="20" t="s">
        <v>44</v>
      </c>
      <c r="Q20" s="19" t="s">
        <v>45</v>
      </c>
      <c r="R20" s="35"/>
      <c r="S20" s="35"/>
      <c r="T20" s="19"/>
      <c r="U20" s="19"/>
      <c r="V20" s="58"/>
      <c r="W20" s="26"/>
    </row>
    <row r="21" spans="1:23" ht="15.75" x14ac:dyDescent="0.25">
      <c r="A21" s="17" t="s">
        <v>49</v>
      </c>
      <c r="B21" s="73" t="s">
        <v>43</v>
      </c>
      <c r="C21" s="20">
        <v>12</v>
      </c>
      <c r="D21" s="20" t="s">
        <v>44</v>
      </c>
      <c r="E21" s="19" t="s">
        <v>45</v>
      </c>
      <c r="F21" s="90">
        <v>21.3</v>
      </c>
      <c r="G21" s="94">
        <v>20.700149797603238</v>
      </c>
      <c r="H21" s="35">
        <f t="shared" si="3"/>
        <v>0.77625561741012139</v>
      </c>
      <c r="I21" s="58"/>
      <c r="J21" s="39">
        <f t="shared" si="1"/>
        <v>2.8978060944574224</v>
      </c>
      <c r="K21" s="85">
        <f t="shared" si="0"/>
        <v>0.77274829185531269</v>
      </c>
      <c r="M21" s="17" t="s">
        <v>49</v>
      </c>
      <c r="N21" s="18" t="s">
        <v>43</v>
      </c>
      <c r="O21" s="19">
        <v>12</v>
      </c>
      <c r="P21" s="20" t="s">
        <v>44</v>
      </c>
      <c r="Q21" s="19" t="s">
        <v>45</v>
      </c>
      <c r="R21" s="35"/>
      <c r="S21" s="35"/>
      <c r="T21" s="19"/>
      <c r="U21" s="19"/>
      <c r="V21" s="58"/>
      <c r="W21" s="26"/>
    </row>
    <row r="22" spans="1:23" ht="15.75" x14ac:dyDescent="0.25">
      <c r="A22" s="17" t="s">
        <v>71</v>
      </c>
      <c r="B22" s="73" t="s">
        <v>43</v>
      </c>
      <c r="C22" s="20">
        <v>13</v>
      </c>
      <c r="D22" s="20" t="s">
        <v>44</v>
      </c>
      <c r="E22" s="19" t="s">
        <v>45</v>
      </c>
      <c r="F22" s="90" t="s">
        <v>77</v>
      </c>
      <c r="G22" s="94">
        <v>0</v>
      </c>
      <c r="H22" s="35"/>
      <c r="I22" s="58"/>
      <c r="J22" s="39"/>
      <c r="K22" s="85"/>
      <c r="M22" s="17" t="s">
        <v>71</v>
      </c>
      <c r="N22" s="18" t="s">
        <v>43</v>
      </c>
      <c r="O22" s="19">
        <v>13</v>
      </c>
      <c r="P22" s="20" t="s">
        <v>44</v>
      </c>
      <c r="Q22" s="19" t="s">
        <v>45</v>
      </c>
      <c r="R22" s="35"/>
      <c r="S22" s="35"/>
      <c r="T22" s="19"/>
      <c r="U22" s="19"/>
      <c r="V22" s="58"/>
      <c r="W22" s="26"/>
    </row>
    <row r="23" spans="1:23" ht="15.75" x14ac:dyDescent="0.25">
      <c r="A23" s="17" t="s">
        <v>72</v>
      </c>
      <c r="B23" s="73" t="s">
        <v>43</v>
      </c>
      <c r="C23" s="20">
        <v>14</v>
      </c>
      <c r="D23" s="20" t="s">
        <v>44</v>
      </c>
      <c r="E23" s="19" t="s">
        <v>45</v>
      </c>
      <c r="F23" s="90" t="s">
        <v>77</v>
      </c>
      <c r="G23" s="94">
        <v>0</v>
      </c>
      <c r="H23" s="35"/>
      <c r="I23" s="58"/>
      <c r="J23" s="39"/>
      <c r="K23" s="85"/>
      <c r="M23" s="17" t="s">
        <v>72</v>
      </c>
      <c r="N23" s="18" t="s">
        <v>43</v>
      </c>
      <c r="O23" s="19">
        <v>14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48</v>
      </c>
      <c r="B24" s="73" t="s">
        <v>43</v>
      </c>
      <c r="C24" s="20">
        <v>20</v>
      </c>
      <c r="D24" s="20" t="s">
        <v>44</v>
      </c>
      <c r="E24" s="19" t="s">
        <v>45</v>
      </c>
      <c r="F24" s="90">
        <v>86.8</v>
      </c>
      <c r="G24" s="94">
        <v>86.61650567445615</v>
      </c>
      <c r="H24" s="35">
        <f>G24*0.025</f>
        <v>2.1654126418614039</v>
      </c>
      <c r="I24" s="58"/>
      <c r="J24" s="39">
        <f t="shared" si="1"/>
        <v>0.21184683463623183</v>
      </c>
      <c r="K24" s="85">
        <f t="shared" si="0"/>
        <v>8.4738733854492723E-2</v>
      </c>
      <c r="M24" s="17" t="s">
        <v>48</v>
      </c>
      <c r="N24" s="18" t="s">
        <v>43</v>
      </c>
      <c r="O24" s="19">
        <v>20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47</v>
      </c>
      <c r="B25" s="73" t="s">
        <v>43</v>
      </c>
      <c r="C25" s="20">
        <v>21</v>
      </c>
      <c r="D25" s="20" t="s">
        <v>44</v>
      </c>
      <c r="E25" s="19" t="s">
        <v>45</v>
      </c>
      <c r="F25" s="90">
        <v>114</v>
      </c>
      <c r="G25" s="94">
        <v>113.66317894408473</v>
      </c>
      <c r="H25" s="35">
        <f t="shared" ref="H25:H26" si="4">G25*0.025</f>
        <v>2.8415794736021187</v>
      </c>
      <c r="I25" s="58"/>
      <c r="J25" s="39">
        <f t="shared" si="1"/>
        <v>0.29633260220617352</v>
      </c>
      <c r="K25" s="85">
        <f t="shared" si="0"/>
        <v>0.1185330408824694</v>
      </c>
      <c r="M25" s="17" t="s">
        <v>47</v>
      </c>
      <c r="N25" s="18" t="s">
        <v>43</v>
      </c>
      <c r="O25" s="19">
        <v>21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46</v>
      </c>
      <c r="B26" s="73" t="s">
        <v>43</v>
      </c>
      <c r="C26" s="20">
        <v>22</v>
      </c>
      <c r="D26" s="20" t="s">
        <v>44</v>
      </c>
      <c r="E26" s="19" t="s">
        <v>45</v>
      </c>
      <c r="F26" s="90">
        <v>203</v>
      </c>
      <c r="G26" s="94">
        <v>200.96682508828331</v>
      </c>
      <c r="H26" s="35">
        <f t="shared" si="4"/>
        <v>5.0241706272070834</v>
      </c>
      <c r="I26" s="58"/>
      <c r="J26" s="39">
        <f t="shared" si="1"/>
        <v>1.0116967866828397</v>
      </c>
      <c r="K26" s="85">
        <f t="shared" si="0"/>
        <v>0.40467871467313582</v>
      </c>
      <c r="M26" s="17" t="s">
        <v>46</v>
      </c>
      <c r="N26" s="18" t="s">
        <v>43</v>
      </c>
      <c r="O26" s="19">
        <v>22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73</v>
      </c>
      <c r="B27" s="73" t="s">
        <v>43</v>
      </c>
      <c r="C27" s="20">
        <v>23</v>
      </c>
      <c r="D27" s="20" t="s">
        <v>44</v>
      </c>
      <c r="E27" s="19" t="s">
        <v>45</v>
      </c>
      <c r="F27" s="90" t="s">
        <v>77</v>
      </c>
      <c r="G27" s="94">
        <v>0</v>
      </c>
      <c r="H27" s="35"/>
      <c r="I27" s="58"/>
      <c r="J27" s="39"/>
      <c r="K27" s="85"/>
      <c r="M27" s="17" t="s">
        <v>73</v>
      </c>
      <c r="N27" s="18" t="s">
        <v>43</v>
      </c>
      <c r="O27" s="19">
        <v>23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74</v>
      </c>
      <c r="B28" s="73" t="s">
        <v>43</v>
      </c>
      <c r="C28" s="20">
        <v>24</v>
      </c>
      <c r="D28" s="20" t="s">
        <v>44</v>
      </c>
      <c r="E28" s="19" t="s">
        <v>45</v>
      </c>
      <c r="F28" s="90" t="s">
        <v>77</v>
      </c>
      <c r="G28" s="94">
        <v>0</v>
      </c>
      <c r="H28" s="35"/>
      <c r="I28" s="58"/>
      <c r="J28" s="39"/>
      <c r="K28" s="85"/>
      <c r="M28" s="17" t="s">
        <v>74</v>
      </c>
      <c r="N28" s="18" t="s">
        <v>43</v>
      </c>
      <c r="O28" s="19">
        <v>24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x14ac:dyDescent="0.25">
      <c r="A29" s="49" t="s">
        <v>42</v>
      </c>
      <c r="B29" s="74" t="s">
        <v>13</v>
      </c>
      <c r="C29" s="52">
        <v>30</v>
      </c>
      <c r="D29" s="52" t="s">
        <v>29</v>
      </c>
      <c r="E29" s="51" t="s">
        <v>30</v>
      </c>
      <c r="F29" s="83">
        <v>89.5</v>
      </c>
      <c r="G29" s="83">
        <v>90</v>
      </c>
      <c r="H29" s="54">
        <f>0.05*G29</f>
        <v>4.5</v>
      </c>
      <c r="I29" s="59">
        <v>4</v>
      </c>
      <c r="J29" s="59"/>
      <c r="K29" s="76">
        <f>(F29-G29)/H29</f>
        <v>-0.1111111111111111</v>
      </c>
      <c r="M29" s="49" t="s">
        <v>42</v>
      </c>
      <c r="N29" s="50" t="s">
        <v>13</v>
      </c>
      <c r="O29" s="51">
        <v>30</v>
      </c>
      <c r="P29" s="52" t="s">
        <v>29</v>
      </c>
      <c r="Q29" s="51" t="s">
        <v>30</v>
      </c>
      <c r="R29" s="83">
        <f>ROUND(F29,1)</f>
        <v>89.5</v>
      </c>
      <c r="S29" s="54">
        <v>91.64</v>
      </c>
      <c r="T29" s="54">
        <v>1.39</v>
      </c>
      <c r="U29" s="51">
        <v>1</v>
      </c>
      <c r="V29" s="55">
        <f>((R29-S29)/S29)*100</f>
        <v>-2.335224792666958</v>
      </c>
      <c r="W29" s="86">
        <f>(R29-S29)/T29</f>
        <v>-1.5395683453237414</v>
      </c>
    </row>
    <row r="30" spans="1:23" x14ac:dyDescent="0.25">
      <c r="A30" s="49" t="s">
        <v>41</v>
      </c>
      <c r="B30" s="74" t="s">
        <v>13</v>
      </c>
      <c r="C30" s="52">
        <v>31</v>
      </c>
      <c r="D30" s="52" t="s">
        <v>29</v>
      </c>
      <c r="E30" s="51" t="s">
        <v>30</v>
      </c>
      <c r="F30" s="83">
        <v>45.7</v>
      </c>
      <c r="G30" s="91">
        <v>46.4</v>
      </c>
      <c r="H30" s="54">
        <f t="shared" ref="H30:H31" si="5">0.05*G30</f>
        <v>2.3199999999999998</v>
      </c>
      <c r="I30" s="59">
        <v>4</v>
      </c>
      <c r="J30" s="59"/>
      <c r="K30" s="76">
        <f t="shared" ref="K30:K65" si="6">(F30-G30)/H30</f>
        <v>-0.30172413793103264</v>
      </c>
      <c r="M30" s="49" t="s">
        <v>41</v>
      </c>
      <c r="N30" s="50" t="s">
        <v>13</v>
      </c>
      <c r="O30" s="51">
        <v>31</v>
      </c>
      <c r="P30" s="52" t="s">
        <v>29</v>
      </c>
      <c r="Q30" s="51" t="s">
        <v>30</v>
      </c>
      <c r="R30" s="83">
        <f>ROUND(F30,1)</f>
        <v>45.7</v>
      </c>
      <c r="S30" s="54">
        <v>47.61</v>
      </c>
      <c r="T30" s="54">
        <v>1.1299999999999999</v>
      </c>
      <c r="U30" s="51">
        <v>1</v>
      </c>
      <c r="V30" s="55">
        <f t="shared" ref="V30:V54" si="7">((R30-S30)/S30)*100</f>
        <v>-4.0117622348246096</v>
      </c>
      <c r="W30" s="86">
        <v>-1.7</v>
      </c>
    </row>
    <row r="31" spans="1:23" x14ac:dyDescent="0.25">
      <c r="A31" s="49" t="s">
        <v>40</v>
      </c>
      <c r="B31" s="74" t="s">
        <v>13</v>
      </c>
      <c r="C31" s="52">
        <v>32</v>
      </c>
      <c r="D31" s="52" t="s">
        <v>29</v>
      </c>
      <c r="E31" s="51" t="s">
        <v>30</v>
      </c>
      <c r="F31" s="83">
        <v>60.1</v>
      </c>
      <c r="G31" s="91">
        <v>60.8</v>
      </c>
      <c r="H31" s="54">
        <f t="shared" si="5"/>
        <v>3.04</v>
      </c>
      <c r="I31" s="59">
        <v>4</v>
      </c>
      <c r="J31" s="59"/>
      <c r="K31" s="76">
        <f t="shared" si="6"/>
        <v>-0.23026315789473545</v>
      </c>
      <c r="M31" s="49" t="s">
        <v>40</v>
      </c>
      <c r="N31" s="50" t="s">
        <v>13</v>
      </c>
      <c r="O31" s="51">
        <v>32</v>
      </c>
      <c r="P31" s="52" t="s">
        <v>29</v>
      </c>
      <c r="Q31" s="51" t="s">
        <v>30</v>
      </c>
      <c r="R31" s="83">
        <f>ROUND(F31,1)</f>
        <v>60.1</v>
      </c>
      <c r="S31" s="54">
        <v>62.43</v>
      </c>
      <c r="T31" s="54">
        <v>2.19</v>
      </c>
      <c r="U31" s="51">
        <v>1</v>
      </c>
      <c r="V31" s="55">
        <f t="shared" si="7"/>
        <v>-3.7321800416466413</v>
      </c>
      <c r="W31" s="86">
        <f t="shared" ref="W31:W54" si="8">(R31-S31)/T31</f>
        <v>-1.0639269406392686</v>
      </c>
    </row>
    <row r="32" spans="1:23" x14ac:dyDescent="0.25">
      <c r="A32" s="49" t="s">
        <v>39</v>
      </c>
      <c r="B32" s="74" t="s">
        <v>13</v>
      </c>
      <c r="C32" s="52">
        <v>33</v>
      </c>
      <c r="D32" s="52" t="s">
        <v>29</v>
      </c>
      <c r="E32" s="51" t="s">
        <v>30</v>
      </c>
      <c r="F32" s="83">
        <v>18.600000000000001</v>
      </c>
      <c r="G32" s="91">
        <v>22.4</v>
      </c>
      <c r="H32" s="54"/>
      <c r="I32" s="59"/>
      <c r="J32" s="59"/>
      <c r="K32" s="100"/>
      <c r="M32" s="49" t="s">
        <v>39</v>
      </c>
      <c r="N32" s="50" t="s">
        <v>13</v>
      </c>
      <c r="O32" s="51">
        <v>33</v>
      </c>
      <c r="P32" s="52" t="s">
        <v>29</v>
      </c>
      <c r="Q32" s="51" t="s">
        <v>30</v>
      </c>
      <c r="R32" s="83">
        <f>F32</f>
        <v>18.600000000000001</v>
      </c>
      <c r="S32" s="54"/>
      <c r="T32" s="54"/>
      <c r="U32" s="51"/>
      <c r="V32" s="55"/>
      <c r="W32" s="100"/>
    </row>
    <row r="33" spans="1:23" x14ac:dyDescent="0.25">
      <c r="A33" s="49" t="s">
        <v>38</v>
      </c>
      <c r="B33" s="74" t="s">
        <v>13</v>
      </c>
      <c r="C33" s="52">
        <v>34</v>
      </c>
      <c r="D33" s="52" t="s">
        <v>29</v>
      </c>
      <c r="E33" s="51" t="s">
        <v>30</v>
      </c>
      <c r="F33" s="83">
        <v>20.6</v>
      </c>
      <c r="G33" s="91">
        <v>19.2</v>
      </c>
      <c r="H33" s="54"/>
      <c r="I33" s="59"/>
      <c r="J33" s="59"/>
      <c r="K33" s="100"/>
      <c r="M33" s="49" t="s">
        <v>38</v>
      </c>
      <c r="N33" s="50" t="s">
        <v>13</v>
      </c>
      <c r="O33" s="51">
        <v>34</v>
      </c>
      <c r="P33" s="52" t="s">
        <v>29</v>
      </c>
      <c r="Q33" s="51" t="s">
        <v>30</v>
      </c>
      <c r="R33" s="83">
        <f t="shared" ref="R33:R40" si="9">F33</f>
        <v>20.6</v>
      </c>
      <c r="S33" s="54"/>
      <c r="T33" s="54"/>
      <c r="U33" s="51"/>
      <c r="V33" s="55"/>
      <c r="W33" s="100"/>
    </row>
    <row r="34" spans="1:23" x14ac:dyDescent="0.25">
      <c r="A34" s="49" t="s">
        <v>37</v>
      </c>
      <c r="B34" s="74" t="s">
        <v>13</v>
      </c>
      <c r="C34" s="52">
        <v>35</v>
      </c>
      <c r="D34" s="52" t="s">
        <v>29</v>
      </c>
      <c r="E34" s="51" t="s">
        <v>30</v>
      </c>
      <c r="F34" s="83">
        <v>25.7</v>
      </c>
      <c r="G34" s="91">
        <v>26.7</v>
      </c>
      <c r="H34" s="54"/>
      <c r="I34" s="59"/>
      <c r="J34" s="59"/>
      <c r="K34" s="100"/>
      <c r="M34" s="49" t="s">
        <v>37</v>
      </c>
      <c r="N34" s="50" t="s">
        <v>13</v>
      </c>
      <c r="O34" s="51">
        <v>35</v>
      </c>
      <c r="P34" s="52" t="s">
        <v>29</v>
      </c>
      <c r="Q34" s="51" t="s">
        <v>30</v>
      </c>
      <c r="R34" s="83">
        <f t="shared" si="9"/>
        <v>25.7</v>
      </c>
      <c r="S34" s="54"/>
      <c r="T34" s="54"/>
      <c r="U34" s="51"/>
      <c r="V34" s="55"/>
      <c r="W34" s="100"/>
    </row>
    <row r="35" spans="1:23" x14ac:dyDescent="0.25">
      <c r="A35" s="49" t="s">
        <v>36</v>
      </c>
      <c r="B35" s="74" t="s">
        <v>13</v>
      </c>
      <c r="C35" s="52">
        <v>36</v>
      </c>
      <c r="D35" s="52" t="s">
        <v>29</v>
      </c>
      <c r="E35" s="51" t="s">
        <v>30</v>
      </c>
      <c r="F35" s="83">
        <v>63.9</v>
      </c>
      <c r="G35" s="91">
        <v>97.8</v>
      </c>
      <c r="H35" s="54"/>
      <c r="I35" s="59"/>
      <c r="J35" s="59"/>
      <c r="K35" s="100"/>
      <c r="M35" s="49" t="s">
        <v>36</v>
      </c>
      <c r="N35" s="50" t="s">
        <v>13</v>
      </c>
      <c r="O35" s="51">
        <v>36</v>
      </c>
      <c r="P35" s="52" t="s">
        <v>29</v>
      </c>
      <c r="Q35" s="51" t="s">
        <v>30</v>
      </c>
      <c r="R35" s="83">
        <f t="shared" si="9"/>
        <v>63.9</v>
      </c>
      <c r="S35" s="54"/>
      <c r="T35" s="54"/>
      <c r="U35" s="51"/>
      <c r="V35" s="55"/>
      <c r="W35" s="100"/>
    </row>
    <row r="36" spans="1:23" x14ac:dyDescent="0.25">
      <c r="A36" s="49" t="s">
        <v>35</v>
      </c>
      <c r="B36" s="74" t="s">
        <v>13</v>
      </c>
      <c r="C36" s="52">
        <v>37</v>
      </c>
      <c r="D36" s="52" t="s">
        <v>29</v>
      </c>
      <c r="E36" s="51" t="s">
        <v>30</v>
      </c>
      <c r="F36" s="83">
        <v>82.9</v>
      </c>
      <c r="G36" s="91">
        <v>124</v>
      </c>
      <c r="H36" s="54"/>
      <c r="I36" s="59"/>
      <c r="J36" s="59"/>
      <c r="K36" s="100"/>
      <c r="M36" s="49" t="s">
        <v>35</v>
      </c>
      <c r="N36" s="50" t="s">
        <v>13</v>
      </c>
      <c r="O36" s="51">
        <v>37</v>
      </c>
      <c r="P36" s="52" t="s">
        <v>29</v>
      </c>
      <c r="Q36" s="51" t="s">
        <v>30</v>
      </c>
      <c r="R36" s="83">
        <f t="shared" si="9"/>
        <v>82.9</v>
      </c>
      <c r="S36" s="54"/>
      <c r="T36" s="54"/>
      <c r="U36" s="51"/>
      <c r="V36" s="55"/>
      <c r="W36" s="100"/>
    </row>
    <row r="37" spans="1:23" x14ac:dyDescent="0.25">
      <c r="A37" s="49" t="s">
        <v>34</v>
      </c>
      <c r="B37" s="74" t="s">
        <v>13</v>
      </c>
      <c r="C37" s="52">
        <v>38</v>
      </c>
      <c r="D37" s="52" t="s">
        <v>29</v>
      </c>
      <c r="E37" s="51" t="s">
        <v>30</v>
      </c>
      <c r="F37" s="83">
        <v>101</v>
      </c>
      <c r="G37" s="91">
        <v>149</v>
      </c>
      <c r="H37" s="54"/>
      <c r="I37" s="59"/>
      <c r="J37" s="59"/>
      <c r="K37" s="100"/>
      <c r="M37" s="49" t="s">
        <v>34</v>
      </c>
      <c r="N37" s="50" t="s">
        <v>13</v>
      </c>
      <c r="O37" s="51">
        <v>38</v>
      </c>
      <c r="P37" s="52" t="s">
        <v>29</v>
      </c>
      <c r="Q37" s="51" t="s">
        <v>30</v>
      </c>
      <c r="R37" s="83">
        <f t="shared" si="9"/>
        <v>101</v>
      </c>
      <c r="S37" s="54"/>
      <c r="T37" s="54"/>
      <c r="U37" s="51"/>
      <c r="V37" s="55"/>
      <c r="W37" s="100"/>
    </row>
    <row r="38" spans="1:23" x14ac:dyDescent="0.25">
      <c r="A38" s="49" t="s">
        <v>33</v>
      </c>
      <c r="B38" s="74" t="s">
        <v>13</v>
      </c>
      <c r="C38" s="52">
        <v>39</v>
      </c>
      <c r="D38" s="52" t="s">
        <v>29</v>
      </c>
      <c r="E38" s="51" t="s">
        <v>30</v>
      </c>
      <c r="F38" s="83">
        <v>70.8</v>
      </c>
      <c r="G38" s="91">
        <v>77.099999999999994</v>
      </c>
      <c r="H38" s="54"/>
      <c r="I38" s="59"/>
      <c r="J38" s="59"/>
      <c r="K38" s="100"/>
      <c r="M38" s="49" t="s">
        <v>33</v>
      </c>
      <c r="N38" s="50" t="s">
        <v>13</v>
      </c>
      <c r="O38" s="51">
        <v>39</v>
      </c>
      <c r="P38" s="52" t="s">
        <v>29</v>
      </c>
      <c r="Q38" s="51" t="s">
        <v>30</v>
      </c>
      <c r="R38" s="83">
        <f t="shared" si="9"/>
        <v>70.8</v>
      </c>
      <c r="S38" s="54"/>
      <c r="T38" s="54"/>
      <c r="U38" s="51"/>
      <c r="V38" s="55"/>
      <c r="W38" s="100"/>
    </row>
    <row r="39" spans="1:23" x14ac:dyDescent="0.25">
      <c r="A39" s="49" t="s">
        <v>32</v>
      </c>
      <c r="B39" s="74" t="s">
        <v>13</v>
      </c>
      <c r="C39" s="52">
        <v>40</v>
      </c>
      <c r="D39" s="52" t="s">
        <v>29</v>
      </c>
      <c r="E39" s="51" t="s">
        <v>30</v>
      </c>
      <c r="F39" s="83">
        <v>68.7</v>
      </c>
      <c r="G39" s="91">
        <v>68.7</v>
      </c>
      <c r="H39" s="54"/>
      <c r="I39" s="59"/>
      <c r="J39" s="59"/>
      <c r="K39" s="100"/>
      <c r="M39" s="49" t="s">
        <v>32</v>
      </c>
      <c r="N39" s="50" t="s">
        <v>13</v>
      </c>
      <c r="O39" s="51">
        <v>40</v>
      </c>
      <c r="P39" s="52" t="s">
        <v>29</v>
      </c>
      <c r="Q39" s="51" t="s">
        <v>30</v>
      </c>
      <c r="R39" s="83">
        <f t="shared" si="9"/>
        <v>68.7</v>
      </c>
      <c r="S39" s="54"/>
      <c r="T39" s="54"/>
      <c r="U39" s="51"/>
      <c r="V39" s="55"/>
      <c r="W39" s="100"/>
    </row>
    <row r="40" spans="1:23" x14ac:dyDescent="0.25">
      <c r="A40" s="49" t="s">
        <v>31</v>
      </c>
      <c r="B40" s="74" t="s">
        <v>13</v>
      </c>
      <c r="C40" s="52">
        <v>41</v>
      </c>
      <c r="D40" s="52" t="s">
        <v>29</v>
      </c>
      <c r="E40" s="51" t="s">
        <v>30</v>
      </c>
      <c r="F40" s="83">
        <v>51.9</v>
      </c>
      <c r="G40" s="91">
        <v>55</v>
      </c>
      <c r="H40" s="54"/>
      <c r="I40" s="59"/>
      <c r="J40" s="59"/>
      <c r="K40" s="100"/>
      <c r="M40" s="49" t="s">
        <v>31</v>
      </c>
      <c r="N40" s="50" t="s">
        <v>13</v>
      </c>
      <c r="O40" s="51">
        <v>41</v>
      </c>
      <c r="P40" s="52" t="s">
        <v>29</v>
      </c>
      <c r="Q40" s="51" t="s">
        <v>30</v>
      </c>
      <c r="R40" s="83">
        <f t="shared" si="9"/>
        <v>51.9</v>
      </c>
      <c r="S40" s="91"/>
      <c r="T40" s="54"/>
      <c r="U40" s="51"/>
      <c r="V40" s="55"/>
      <c r="W40" s="100"/>
    </row>
    <row r="41" spans="1:23" x14ac:dyDescent="0.25">
      <c r="A41" s="49" t="s">
        <v>28</v>
      </c>
      <c r="B41" s="74" t="s">
        <v>13</v>
      </c>
      <c r="C41" s="52">
        <v>42</v>
      </c>
      <c r="D41" s="52" t="s">
        <v>29</v>
      </c>
      <c r="E41" s="51" t="s">
        <v>30</v>
      </c>
      <c r="F41" s="83">
        <v>91.7</v>
      </c>
      <c r="G41" s="91">
        <v>90</v>
      </c>
      <c r="H41" s="54">
        <f>0.05*G41</f>
        <v>4.5</v>
      </c>
      <c r="I41" s="59">
        <v>4</v>
      </c>
      <c r="J41" s="59"/>
      <c r="K41" s="76">
        <f t="shared" si="6"/>
        <v>0.37777777777777843</v>
      </c>
      <c r="M41" s="49" t="s">
        <v>28</v>
      </c>
      <c r="N41" s="50" t="s">
        <v>13</v>
      </c>
      <c r="O41" s="51">
        <v>42</v>
      </c>
      <c r="P41" s="52" t="s">
        <v>29</v>
      </c>
      <c r="Q41" s="51" t="s">
        <v>30</v>
      </c>
      <c r="R41" s="83">
        <f>ROUND(F41,1)</f>
        <v>91.7</v>
      </c>
      <c r="S41" s="91">
        <v>91.42</v>
      </c>
      <c r="T41" s="54">
        <v>1.92</v>
      </c>
      <c r="U41" s="51">
        <v>1</v>
      </c>
      <c r="V41" s="55">
        <f t="shared" si="7"/>
        <v>0.30627871362940401</v>
      </c>
      <c r="W41" s="86">
        <f t="shared" si="8"/>
        <v>0.14583333333333393</v>
      </c>
    </row>
    <row r="42" spans="1:23" x14ac:dyDescent="0.25">
      <c r="A42" s="17" t="s">
        <v>12</v>
      </c>
      <c r="B42" s="73" t="s">
        <v>13</v>
      </c>
      <c r="C42" s="20">
        <v>43</v>
      </c>
      <c r="D42" s="20" t="s">
        <v>27</v>
      </c>
      <c r="E42" s="19" t="s">
        <v>23</v>
      </c>
      <c r="F42" s="87">
        <v>265</v>
      </c>
      <c r="G42" s="58">
        <v>272</v>
      </c>
      <c r="H42" s="35">
        <v>13.6</v>
      </c>
      <c r="I42" s="58">
        <v>4</v>
      </c>
      <c r="J42" s="58">
        <f>((F42-G42)/G42)*100</f>
        <v>-2.5735294117647056</v>
      </c>
      <c r="K42" s="76">
        <f t="shared" si="6"/>
        <v>-0.51470588235294124</v>
      </c>
      <c r="M42" s="17" t="s">
        <v>12</v>
      </c>
      <c r="N42" s="73" t="s">
        <v>13</v>
      </c>
      <c r="O42" s="20">
        <v>43</v>
      </c>
      <c r="P42" s="20" t="s">
        <v>27</v>
      </c>
      <c r="Q42" s="19" t="s">
        <v>23</v>
      </c>
      <c r="R42" s="58">
        <f>F42</f>
        <v>265</v>
      </c>
      <c r="S42" s="58">
        <v>268.89999999999998</v>
      </c>
      <c r="T42" s="35">
        <v>7.7</v>
      </c>
      <c r="U42" s="19">
        <v>1</v>
      </c>
      <c r="V42" s="58">
        <f t="shared" si="7"/>
        <v>-1.4503532911863062</v>
      </c>
      <c r="W42" s="86">
        <f t="shared" si="8"/>
        <v>-0.50649350649350355</v>
      </c>
    </row>
    <row r="43" spans="1:23" x14ac:dyDescent="0.25">
      <c r="A43" s="17" t="s">
        <v>24</v>
      </c>
      <c r="B43" s="73" t="s">
        <v>13</v>
      </c>
      <c r="C43" s="20">
        <v>44</v>
      </c>
      <c r="D43" s="20" t="s">
        <v>27</v>
      </c>
      <c r="E43" s="19" t="s">
        <v>23</v>
      </c>
      <c r="F43" s="87">
        <v>43.6</v>
      </c>
      <c r="G43" s="80">
        <v>43.2</v>
      </c>
      <c r="H43" s="35">
        <v>2.16</v>
      </c>
      <c r="I43" s="58">
        <v>4</v>
      </c>
      <c r="J43" s="58">
        <f t="shared" ref="J43:J65" si="10">((F43-G43)/G43)*100</f>
        <v>0.9259259259259226</v>
      </c>
      <c r="K43" s="76">
        <f t="shared" si="6"/>
        <v>0.18518518518518451</v>
      </c>
      <c r="M43" s="17" t="s">
        <v>24</v>
      </c>
      <c r="N43" s="73" t="s">
        <v>13</v>
      </c>
      <c r="O43" s="20">
        <v>44</v>
      </c>
      <c r="P43" s="20" t="s">
        <v>27</v>
      </c>
      <c r="Q43" s="19" t="s">
        <v>23</v>
      </c>
      <c r="R43" s="80">
        <f t="shared" ref="R43:R65" si="11">F43</f>
        <v>43.6</v>
      </c>
      <c r="S43" s="80">
        <v>42.97</v>
      </c>
      <c r="T43" s="35">
        <v>1.86</v>
      </c>
      <c r="U43" s="19">
        <v>1</v>
      </c>
      <c r="V43" s="58">
        <f t="shared" si="7"/>
        <v>1.4661391668606063</v>
      </c>
      <c r="W43" s="86">
        <f t="shared" si="8"/>
        <v>0.3387096774193562</v>
      </c>
    </row>
    <row r="44" spans="1:23" x14ac:dyDescent="0.25">
      <c r="A44" s="17" t="s">
        <v>20</v>
      </c>
      <c r="B44" s="73" t="s">
        <v>13</v>
      </c>
      <c r="C44" s="20">
        <v>45</v>
      </c>
      <c r="D44" s="20" t="s">
        <v>27</v>
      </c>
      <c r="E44" s="19" t="s">
        <v>23</v>
      </c>
      <c r="F44" s="81">
        <v>119</v>
      </c>
      <c r="G44" s="58">
        <v>119</v>
      </c>
      <c r="H44" s="35">
        <v>6</v>
      </c>
      <c r="I44" s="58">
        <v>4</v>
      </c>
      <c r="J44" s="58">
        <f t="shared" si="10"/>
        <v>0</v>
      </c>
      <c r="K44" s="76">
        <f t="shared" si="6"/>
        <v>0</v>
      </c>
      <c r="M44" s="17" t="s">
        <v>20</v>
      </c>
      <c r="N44" s="73" t="s">
        <v>13</v>
      </c>
      <c r="O44" s="20">
        <v>45</v>
      </c>
      <c r="P44" s="20" t="s">
        <v>27</v>
      </c>
      <c r="Q44" s="19" t="s">
        <v>23</v>
      </c>
      <c r="R44" s="58">
        <f t="shared" si="11"/>
        <v>119</v>
      </c>
      <c r="S44" s="58">
        <v>116.8</v>
      </c>
      <c r="T44" s="35">
        <v>2.6</v>
      </c>
      <c r="U44" s="19">
        <v>1</v>
      </c>
      <c r="V44" s="58">
        <f t="shared" si="7"/>
        <v>1.8835616438356189</v>
      </c>
      <c r="W44" s="86">
        <v>0.87</v>
      </c>
    </row>
    <row r="45" spans="1:23" x14ac:dyDescent="0.25">
      <c r="A45" s="17" t="s">
        <v>19</v>
      </c>
      <c r="B45" s="73" t="s">
        <v>13</v>
      </c>
      <c r="C45" s="20">
        <v>46</v>
      </c>
      <c r="D45" s="20" t="s">
        <v>27</v>
      </c>
      <c r="E45" s="19" t="s">
        <v>23</v>
      </c>
      <c r="F45" s="87">
        <v>91.9</v>
      </c>
      <c r="G45" s="80">
        <v>92.9</v>
      </c>
      <c r="H45" s="35">
        <v>4.6500000000000004</v>
      </c>
      <c r="I45" s="58">
        <v>4</v>
      </c>
      <c r="J45" s="58">
        <f t="shared" si="10"/>
        <v>-1.0764262648008611</v>
      </c>
      <c r="K45" s="76">
        <f t="shared" si="6"/>
        <v>-0.21505376344086019</v>
      </c>
      <c r="M45" s="17" t="s">
        <v>19</v>
      </c>
      <c r="N45" s="73" t="s">
        <v>13</v>
      </c>
      <c r="O45" s="20">
        <v>46</v>
      </c>
      <c r="P45" s="20" t="s">
        <v>27</v>
      </c>
      <c r="Q45" s="19" t="s">
        <v>23</v>
      </c>
      <c r="R45" s="80">
        <f t="shared" si="11"/>
        <v>91.9</v>
      </c>
      <c r="S45" s="80">
        <v>91.44</v>
      </c>
      <c r="T45" s="35">
        <v>2.08</v>
      </c>
      <c r="U45" s="19">
        <v>1</v>
      </c>
      <c r="V45" s="58">
        <f t="shared" si="7"/>
        <v>0.50306211723535432</v>
      </c>
      <c r="W45" s="86">
        <f t="shared" si="8"/>
        <v>0.22115384615384998</v>
      </c>
    </row>
    <row r="46" spans="1:23" x14ac:dyDescent="0.25">
      <c r="A46" s="17" t="s">
        <v>26</v>
      </c>
      <c r="B46" s="73" t="s">
        <v>13</v>
      </c>
      <c r="C46" s="20">
        <v>47</v>
      </c>
      <c r="D46" s="20" t="s">
        <v>25</v>
      </c>
      <c r="E46" s="19" t="s">
        <v>23</v>
      </c>
      <c r="F46" s="87">
        <v>55.7</v>
      </c>
      <c r="G46" s="80">
        <v>61.4</v>
      </c>
      <c r="H46" s="35">
        <v>4.6100000000000003</v>
      </c>
      <c r="I46" s="58">
        <v>4</v>
      </c>
      <c r="J46" s="58">
        <f t="shared" si="10"/>
        <v>-9.2833876221498297</v>
      </c>
      <c r="K46" s="76">
        <f t="shared" si="6"/>
        <v>-1.2364425162689794</v>
      </c>
      <c r="M46" s="17" t="s">
        <v>26</v>
      </c>
      <c r="N46" s="73" t="s">
        <v>13</v>
      </c>
      <c r="O46" s="20">
        <v>47</v>
      </c>
      <c r="P46" s="20" t="s">
        <v>25</v>
      </c>
      <c r="Q46" s="19" t="s">
        <v>23</v>
      </c>
      <c r="R46" s="80">
        <f t="shared" si="11"/>
        <v>55.7</v>
      </c>
      <c r="S46" s="80">
        <v>58.64</v>
      </c>
      <c r="T46" s="35">
        <v>2.99</v>
      </c>
      <c r="U46" s="19">
        <v>1</v>
      </c>
      <c r="V46" s="58">
        <f t="shared" si="7"/>
        <v>-5.0136425648021792</v>
      </c>
      <c r="W46" s="86">
        <f t="shared" si="8"/>
        <v>-0.98327759197324327</v>
      </c>
    </row>
    <row r="47" spans="1:23" x14ac:dyDescent="0.25">
      <c r="A47" s="17" t="s">
        <v>21</v>
      </c>
      <c r="B47" s="73" t="s">
        <v>13</v>
      </c>
      <c r="C47" s="20">
        <v>48</v>
      </c>
      <c r="D47" s="20" t="s">
        <v>25</v>
      </c>
      <c r="E47" s="19" t="s">
        <v>23</v>
      </c>
      <c r="F47" s="87">
        <v>113</v>
      </c>
      <c r="G47" s="58">
        <v>118</v>
      </c>
      <c r="H47" s="35">
        <v>8.85</v>
      </c>
      <c r="I47" s="58">
        <v>4</v>
      </c>
      <c r="J47" s="58">
        <f t="shared" si="10"/>
        <v>-4.2372881355932197</v>
      </c>
      <c r="K47" s="76">
        <f t="shared" si="6"/>
        <v>-0.56497175141242939</v>
      </c>
      <c r="M47" s="17" t="s">
        <v>21</v>
      </c>
      <c r="N47" s="73" t="s">
        <v>13</v>
      </c>
      <c r="O47" s="20">
        <v>48</v>
      </c>
      <c r="P47" s="20" t="s">
        <v>25</v>
      </c>
      <c r="Q47" s="19" t="s">
        <v>23</v>
      </c>
      <c r="R47" s="58">
        <f t="shared" si="11"/>
        <v>113</v>
      </c>
      <c r="S47" s="80">
        <v>112.1</v>
      </c>
      <c r="T47" s="35">
        <v>4.3</v>
      </c>
      <c r="U47" s="19">
        <v>1</v>
      </c>
      <c r="V47" s="58">
        <f t="shared" si="7"/>
        <v>0.80285459411240478</v>
      </c>
      <c r="W47" s="86">
        <f t="shared" si="8"/>
        <v>0.20930232558139669</v>
      </c>
    </row>
    <row r="48" spans="1:23" x14ac:dyDescent="0.25">
      <c r="A48" s="17" t="s">
        <v>20</v>
      </c>
      <c r="B48" s="73" t="s">
        <v>13</v>
      </c>
      <c r="C48" s="20">
        <v>49</v>
      </c>
      <c r="D48" s="20" t="s">
        <v>25</v>
      </c>
      <c r="E48" s="19" t="s">
        <v>23</v>
      </c>
      <c r="F48" s="87">
        <v>174</v>
      </c>
      <c r="G48" s="58">
        <v>181</v>
      </c>
      <c r="H48" s="35">
        <v>13.6</v>
      </c>
      <c r="I48" s="58">
        <v>4</v>
      </c>
      <c r="J48" s="58">
        <f t="shared" si="10"/>
        <v>-3.867403314917127</v>
      </c>
      <c r="K48" s="76">
        <f t="shared" si="6"/>
        <v>-0.51470588235294124</v>
      </c>
      <c r="M48" s="17" t="s">
        <v>20</v>
      </c>
      <c r="N48" s="73" t="s">
        <v>13</v>
      </c>
      <c r="O48" s="20">
        <v>49</v>
      </c>
      <c r="P48" s="20" t="s">
        <v>25</v>
      </c>
      <c r="Q48" s="19" t="s">
        <v>23</v>
      </c>
      <c r="R48" s="58">
        <f t="shared" si="11"/>
        <v>174</v>
      </c>
      <c r="S48" s="80">
        <v>180.1</v>
      </c>
      <c r="T48" s="35">
        <v>5.3</v>
      </c>
      <c r="U48" s="19">
        <v>1</v>
      </c>
      <c r="V48" s="58">
        <f t="shared" si="7"/>
        <v>-3.3870072182121014</v>
      </c>
      <c r="W48" s="86">
        <f t="shared" si="8"/>
        <v>-1.150943396226414</v>
      </c>
    </row>
    <row r="49" spans="1:23" x14ac:dyDescent="0.25">
      <c r="A49" s="17" t="s">
        <v>19</v>
      </c>
      <c r="B49" s="73" t="s">
        <v>13</v>
      </c>
      <c r="C49" s="20">
        <v>50</v>
      </c>
      <c r="D49" s="20" t="s">
        <v>25</v>
      </c>
      <c r="E49" s="19" t="s">
        <v>23</v>
      </c>
      <c r="F49" s="87">
        <v>330</v>
      </c>
      <c r="G49" s="58">
        <v>336</v>
      </c>
      <c r="H49" s="35">
        <v>25.2</v>
      </c>
      <c r="I49" s="19">
        <v>4</v>
      </c>
      <c r="J49" s="58">
        <f t="shared" si="10"/>
        <v>-1.7857142857142856</v>
      </c>
      <c r="K49" s="76">
        <f t="shared" si="6"/>
        <v>-0.23809523809523811</v>
      </c>
      <c r="M49" s="17" t="s">
        <v>19</v>
      </c>
      <c r="N49" s="73" t="s">
        <v>13</v>
      </c>
      <c r="O49" s="20">
        <v>50</v>
      </c>
      <c r="P49" s="20" t="s">
        <v>25</v>
      </c>
      <c r="Q49" s="19" t="s">
        <v>23</v>
      </c>
      <c r="R49" s="58">
        <f t="shared" si="11"/>
        <v>330</v>
      </c>
      <c r="S49" s="80">
        <v>336</v>
      </c>
      <c r="T49" s="35">
        <v>8.6</v>
      </c>
      <c r="U49" s="19">
        <v>1</v>
      </c>
      <c r="V49" s="58">
        <f t="shared" si="7"/>
        <v>-1.7857142857142856</v>
      </c>
      <c r="W49" s="86">
        <f t="shared" si="8"/>
        <v>-0.69767441860465118</v>
      </c>
    </row>
    <row r="50" spans="1:23" x14ac:dyDescent="0.25">
      <c r="A50" s="17" t="s">
        <v>17</v>
      </c>
      <c r="B50" s="73" t="s">
        <v>13</v>
      </c>
      <c r="C50" s="20">
        <v>51</v>
      </c>
      <c r="D50" s="20" t="s">
        <v>25</v>
      </c>
      <c r="E50" s="19" t="s">
        <v>23</v>
      </c>
      <c r="F50" s="87">
        <v>53.6</v>
      </c>
      <c r="G50" s="80">
        <v>54.9</v>
      </c>
      <c r="H50" s="35">
        <v>4.12</v>
      </c>
      <c r="I50" s="19">
        <v>4</v>
      </c>
      <c r="J50" s="58">
        <f t="shared" si="10"/>
        <v>-2.3679417122040021</v>
      </c>
      <c r="K50" s="76">
        <f t="shared" si="6"/>
        <v>-0.31553398058252358</v>
      </c>
      <c r="M50" s="17" t="s">
        <v>17</v>
      </c>
      <c r="N50" s="73" t="s">
        <v>13</v>
      </c>
      <c r="O50" s="20">
        <v>51</v>
      </c>
      <c r="P50" s="20" t="s">
        <v>25</v>
      </c>
      <c r="Q50" s="19" t="s">
        <v>23</v>
      </c>
      <c r="R50" s="80">
        <f t="shared" si="11"/>
        <v>53.6</v>
      </c>
      <c r="S50" s="80">
        <v>52.02</v>
      </c>
      <c r="T50" s="35">
        <v>4.0199999999999996</v>
      </c>
      <c r="U50" s="19">
        <v>1</v>
      </c>
      <c r="V50" s="58">
        <f t="shared" si="7"/>
        <v>3.0372933487120304</v>
      </c>
      <c r="W50" s="86">
        <f t="shared" si="8"/>
        <v>0.39303482587064636</v>
      </c>
    </row>
    <row r="51" spans="1:23" x14ac:dyDescent="0.25">
      <c r="A51" s="17" t="s">
        <v>22</v>
      </c>
      <c r="B51" s="73" t="s">
        <v>13</v>
      </c>
      <c r="C51" s="20">
        <v>52</v>
      </c>
      <c r="D51" s="20" t="s">
        <v>76</v>
      </c>
      <c r="E51" s="19" t="s">
        <v>23</v>
      </c>
      <c r="F51" s="87">
        <v>45.4</v>
      </c>
      <c r="G51" s="80">
        <v>56.5</v>
      </c>
      <c r="H51" s="35">
        <v>2.83</v>
      </c>
      <c r="I51" s="19">
        <v>4</v>
      </c>
      <c r="J51" s="58">
        <f t="shared" si="10"/>
        <v>-19.646017699115049</v>
      </c>
      <c r="K51" s="76">
        <v>-3.93</v>
      </c>
      <c r="M51" s="17" t="s">
        <v>22</v>
      </c>
      <c r="N51" s="73" t="s">
        <v>13</v>
      </c>
      <c r="O51" s="20">
        <v>52</v>
      </c>
      <c r="P51" s="20" t="s">
        <v>76</v>
      </c>
      <c r="Q51" s="19" t="s">
        <v>23</v>
      </c>
      <c r="R51" s="80">
        <f t="shared" si="11"/>
        <v>45.4</v>
      </c>
      <c r="S51" s="80">
        <v>52.44</v>
      </c>
      <c r="T51" s="35">
        <v>7.16</v>
      </c>
      <c r="U51" s="19">
        <v>1</v>
      </c>
      <c r="V51" s="58">
        <f t="shared" si="7"/>
        <v>-13.424866514111363</v>
      </c>
      <c r="W51" s="86">
        <f t="shared" si="8"/>
        <v>-0.983240223463687</v>
      </c>
    </row>
    <row r="52" spans="1:23" x14ac:dyDescent="0.25">
      <c r="A52" s="17" t="s">
        <v>16</v>
      </c>
      <c r="B52" s="73" t="s">
        <v>13</v>
      </c>
      <c r="C52" s="20">
        <v>53</v>
      </c>
      <c r="D52" s="20" t="s">
        <v>76</v>
      </c>
      <c r="E52" s="19" t="s">
        <v>23</v>
      </c>
      <c r="F52" s="81">
        <v>181</v>
      </c>
      <c r="G52" s="58">
        <v>194</v>
      </c>
      <c r="H52" s="35">
        <v>9.6999999999999993</v>
      </c>
      <c r="I52" s="19">
        <v>4</v>
      </c>
      <c r="J52" s="58">
        <f t="shared" si="10"/>
        <v>-6.7010309278350517</v>
      </c>
      <c r="K52" s="76">
        <f t="shared" si="6"/>
        <v>-1.3402061855670104</v>
      </c>
      <c r="M52" s="17" t="s">
        <v>16</v>
      </c>
      <c r="N52" s="73" t="s">
        <v>13</v>
      </c>
      <c r="O52" s="20">
        <v>53</v>
      </c>
      <c r="P52" s="20" t="s">
        <v>76</v>
      </c>
      <c r="Q52" s="19" t="s">
        <v>23</v>
      </c>
      <c r="R52" s="58">
        <f t="shared" si="11"/>
        <v>181</v>
      </c>
      <c r="S52" s="58">
        <v>187</v>
      </c>
      <c r="T52" s="35">
        <v>11.2</v>
      </c>
      <c r="U52" s="19">
        <v>1</v>
      </c>
      <c r="V52" s="58">
        <f t="shared" si="7"/>
        <v>-3.2085561497326207</v>
      </c>
      <c r="W52" s="86">
        <f t="shared" si="8"/>
        <v>-0.5357142857142857</v>
      </c>
    </row>
    <row r="53" spans="1:23" x14ac:dyDescent="0.25">
      <c r="A53" s="17" t="s">
        <v>12</v>
      </c>
      <c r="B53" s="73" t="s">
        <v>13</v>
      </c>
      <c r="C53" s="20">
        <v>54</v>
      </c>
      <c r="D53" s="20" t="s">
        <v>76</v>
      </c>
      <c r="E53" s="19" t="s">
        <v>23</v>
      </c>
      <c r="F53" s="81">
        <v>90</v>
      </c>
      <c r="G53" s="80">
        <v>96.7</v>
      </c>
      <c r="H53" s="35">
        <v>4.84</v>
      </c>
      <c r="I53" s="19">
        <v>4</v>
      </c>
      <c r="J53" s="58">
        <f t="shared" si="10"/>
        <v>-6.9286452947259587</v>
      </c>
      <c r="K53" s="76">
        <f t="shared" si="6"/>
        <v>-1.3842975206611576</v>
      </c>
      <c r="M53" s="17" t="s">
        <v>12</v>
      </c>
      <c r="N53" s="73" t="s">
        <v>13</v>
      </c>
      <c r="O53" s="20">
        <v>54</v>
      </c>
      <c r="P53" s="20" t="s">
        <v>76</v>
      </c>
      <c r="Q53" s="19" t="s">
        <v>23</v>
      </c>
      <c r="R53" s="80">
        <f t="shared" si="11"/>
        <v>90</v>
      </c>
      <c r="S53" s="80">
        <v>93.03</v>
      </c>
      <c r="T53" s="35">
        <v>6.56</v>
      </c>
      <c r="U53" s="19">
        <v>1</v>
      </c>
      <c r="V53" s="58">
        <f t="shared" si="7"/>
        <v>-3.2570138664946806</v>
      </c>
      <c r="W53" s="86">
        <f t="shared" si="8"/>
        <v>-0.46189024390243921</v>
      </c>
    </row>
    <row r="54" spans="1:23" x14ac:dyDescent="0.25">
      <c r="A54" s="17" t="s">
        <v>20</v>
      </c>
      <c r="B54" s="73" t="s">
        <v>13</v>
      </c>
      <c r="C54" s="20">
        <v>55</v>
      </c>
      <c r="D54" s="20" t="s">
        <v>76</v>
      </c>
      <c r="E54" s="19" t="s">
        <v>23</v>
      </c>
      <c r="F54" s="87">
        <v>47.1</v>
      </c>
      <c r="G54" s="80">
        <v>51.5</v>
      </c>
      <c r="H54" s="35">
        <v>2.58</v>
      </c>
      <c r="I54" s="19">
        <v>4</v>
      </c>
      <c r="J54" s="58">
        <f t="shared" si="10"/>
        <v>-8.5436893203883457</v>
      </c>
      <c r="K54" s="76">
        <f t="shared" si="6"/>
        <v>-1.7054263565891468</v>
      </c>
      <c r="M54" s="17" t="s">
        <v>20</v>
      </c>
      <c r="N54" s="73" t="s">
        <v>13</v>
      </c>
      <c r="O54" s="20">
        <v>55</v>
      </c>
      <c r="P54" s="20" t="s">
        <v>76</v>
      </c>
      <c r="Q54" s="19" t="s">
        <v>23</v>
      </c>
      <c r="R54" s="80">
        <f t="shared" si="11"/>
        <v>47.1</v>
      </c>
      <c r="S54" s="80">
        <v>49.35</v>
      </c>
      <c r="T54" s="35">
        <v>4.97</v>
      </c>
      <c r="U54" s="19">
        <v>1</v>
      </c>
      <c r="V54" s="58">
        <f t="shared" si="7"/>
        <v>-4.5592705167173255</v>
      </c>
      <c r="W54" s="86">
        <f t="shared" si="8"/>
        <v>-0.45271629778672035</v>
      </c>
    </row>
    <row r="55" spans="1:23" x14ac:dyDescent="0.25">
      <c r="A55" s="17" t="s">
        <v>19</v>
      </c>
      <c r="B55" s="73" t="s">
        <v>13</v>
      </c>
      <c r="C55" s="20">
        <v>56</v>
      </c>
      <c r="D55" s="20" t="s">
        <v>76</v>
      </c>
      <c r="E55" s="19" t="s">
        <v>23</v>
      </c>
      <c r="F55" s="87">
        <v>244</v>
      </c>
      <c r="G55" s="58">
        <v>258</v>
      </c>
      <c r="H55" s="35">
        <v>12.9</v>
      </c>
      <c r="I55" s="19">
        <v>4</v>
      </c>
      <c r="J55" s="58">
        <f t="shared" si="10"/>
        <v>-5.4263565891472867</v>
      </c>
      <c r="K55" s="76">
        <f t="shared" si="6"/>
        <v>-1.0852713178294573</v>
      </c>
      <c r="M55" s="17" t="s">
        <v>19</v>
      </c>
      <c r="N55" s="73" t="s">
        <v>13</v>
      </c>
      <c r="O55" s="20">
        <v>56</v>
      </c>
      <c r="P55" s="20" t="s">
        <v>76</v>
      </c>
      <c r="Q55" s="19" t="s">
        <v>23</v>
      </c>
      <c r="R55" s="58">
        <f t="shared" si="11"/>
        <v>244</v>
      </c>
      <c r="S55" s="58">
        <v>248.5</v>
      </c>
      <c r="T55" s="35">
        <v>9.8000000000000007</v>
      </c>
      <c r="U55" s="19">
        <v>1</v>
      </c>
      <c r="V55" s="58">
        <f>((R55-S55)/S55)*100</f>
        <v>-1.8108651911468814</v>
      </c>
      <c r="W55" s="86">
        <f>(R55-S55)/T55</f>
        <v>-0.45918367346938771</v>
      </c>
    </row>
    <row r="56" spans="1:23" x14ac:dyDescent="0.25">
      <c r="A56" s="17" t="s">
        <v>17</v>
      </c>
      <c r="B56" s="73" t="s">
        <v>13</v>
      </c>
      <c r="C56" s="20">
        <v>57</v>
      </c>
      <c r="D56" s="20" t="s">
        <v>76</v>
      </c>
      <c r="E56" s="19" t="s">
        <v>23</v>
      </c>
      <c r="F56" s="81">
        <v>394</v>
      </c>
      <c r="G56" s="58">
        <v>411</v>
      </c>
      <c r="H56" s="35">
        <v>20.6</v>
      </c>
      <c r="I56" s="19">
        <v>4</v>
      </c>
      <c r="J56" s="58">
        <f t="shared" si="10"/>
        <v>-4.1362530413625302</v>
      </c>
      <c r="K56" s="76">
        <f t="shared" si="6"/>
        <v>-0.82524271844660191</v>
      </c>
      <c r="M56" s="17" t="s">
        <v>17</v>
      </c>
      <c r="N56" s="73" t="s">
        <v>13</v>
      </c>
      <c r="O56" s="20">
        <v>57</v>
      </c>
      <c r="P56" s="20" t="s">
        <v>76</v>
      </c>
      <c r="Q56" s="19" t="s">
        <v>23</v>
      </c>
      <c r="R56" s="58">
        <f t="shared" si="11"/>
        <v>394</v>
      </c>
      <c r="S56" s="58">
        <v>397.5</v>
      </c>
      <c r="T56" s="35">
        <v>9.5</v>
      </c>
      <c r="U56" s="19" t="s">
        <v>75</v>
      </c>
      <c r="V56" s="58">
        <f>S56-R56</f>
        <v>3.5</v>
      </c>
      <c r="W56" s="86">
        <f t="shared" ref="W56" si="12">(R56-S56)/T56</f>
        <v>-0.36842105263157893</v>
      </c>
    </row>
    <row r="57" spans="1:23" x14ac:dyDescent="0.25">
      <c r="A57" s="17" t="s">
        <v>22</v>
      </c>
      <c r="B57" s="73" t="s">
        <v>13</v>
      </c>
      <c r="C57" s="20">
        <v>58</v>
      </c>
      <c r="D57" s="20" t="s">
        <v>18</v>
      </c>
      <c r="E57" s="19" t="s">
        <v>15</v>
      </c>
      <c r="F57" s="48">
        <v>0.56999999999999995</v>
      </c>
      <c r="G57" s="35">
        <v>0.57999999999999996</v>
      </c>
      <c r="H57" s="35">
        <v>0.15</v>
      </c>
      <c r="I57" s="19">
        <v>4</v>
      </c>
      <c r="J57" s="35">
        <f t="shared" ref="J57:J63" si="13">((F57-G57))</f>
        <v>-1.0000000000000009E-2</v>
      </c>
      <c r="K57" s="76">
        <f t="shared" si="6"/>
        <v>-6.6666666666666735E-2</v>
      </c>
      <c r="M57" s="17" t="s">
        <v>22</v>
      </c>
      <c r="N57" s="73" t="s">
        <v>13</v>
      </c>
      <c r="O57" s="20">
        <v>58</v>
      </c>
      <c r="P57" s="20" t="s">
        <v>18</v>
      </c>
      <c r="Q57" s="19" t="s">
        <v>15</v>
      </c>
      <c r="R57" s="35">
        <f t="shared" si="11"/>
        <v>0.56999999999999995</v>
      </c>
      <c r="S57" s="80">
        <v>0.58909999999999996</v>
      </c>
      <c r="T57" s="35">
        <v>4.4600000000000001E-2</v>
      </c>
      <c r="U57" s="19" t="s">
        <v>75</v>
      </c>
      <c r="V57" s="35">
        <f t="shared" ref="V57:V63" si="14">S57-R57</f>
        <v>1.9100000000000006E-2</v>
      </c>
      <c r="W57" s="86">
        <v>-0.43</v>
      </c>
    </row>
    <row r="58" spans="1:23" x14ac:dyDescent="0.25">
      <c r="A58" s="17" t="s">
        <v>16</v>
      </c>
      <c r="B58" s="73" t="s">
        <v>13</v>
      </c>
      <c r="C58" s="20">
        <v>59</v>
      </c>
      <c r="D58" s="20" t="s">
        <v>18</v>
      </c>
      <c r="E58" s="19" t="s">
        <v>15</v>
      </c>
      <c r="F58" s="48">
        <v>15.94</v>
      </c>
      <c r="G58" s="35">
        <v>16.03</v>
      </c>
      <c r="H58" s="35">
        <v>0.15</v>
      </c>
      <c r="I58" s="58">
        <v>4</v>
      </c>
      <c r="J58" s="35">
        <f t="shared" si="13"/>
        <v>-9.0000000000001634E-2</v>
      </c>
      <c r="K58" s="76">
        <f t="shared" si="6"/>
        <v>-0.60000000000001097</v>
      </c>
      <c r="M58" s="17" t="s">
        <v>16</v>
      </c>
      <c r="N58" s="73" t="s">
        <v>13</v>
      </c>
      <c r="O58" s="20">
        <v>59</v>
      </c>
      <c r="P58" s="20" t="s">
        <v>18</v>
      </c>
      <c r="Q58" s="19" t="s">
        <v>15</v>
      </c>
      <c r="R58" s="35">
        <f t="shared" si="11"/>
        <v>15.94</v>
      </c>
      <c r="S58" s="80">
        <v>16.05</v>
      </c>
      <c r="T58" s="77">
        <v>0.1</v>
      </c>
      <c r="U58" s="19" t="s">
        <v>75</v>
      </c>
      <c r="V58" s="35">
        <f t="shared" si="14"/>
        <v>0.11000000000000121</v>
      </c>
      <c r="W58" s="86">
        <v>-1.0900000000000001</v>
      </c>
    </row>
    <row r="59" spans="1:23" x14ac:dyDescent="0.25">
      <c r="A59" s="17" t="s">
        <v>12</v>
      </c>
      <c r="B59" s="73" t="s">
        <v>13</v>
      </c>
      <c r="C59" s="20">
        <v>61</v>
      </c>
      <c r="D59" s="20" t="s">
        <v>18</v>
      </c>
      <c r="E59" s="19" t="s">
        <v>15</v>
      </c>
      <c r="F59" s="48">
        <v>13.58</v>
      </c>
      <c r="G59" s="35">
        <v>13.67</v>
      </c>
      <c r="H59" s="35">
        <v>0.15</v>
      </c>
      <c r="I59" s="58">
        <v>4</v>
      </c>
      <c r="J59" s="35">
        <f t="shared" si="13"/>
        <v>-8.9999999999999858E-2</v>
      </c>
      <c r="K59" s="76">
        <f t="shared" si="6"/>
        <v>-0.59999999999999909</v>
      </c>
      <c r="M59" s="17" t="s">
        <v>12</v>
      </c>
      <c r="N59" s="73" t="s">
        <v>13</v>
      </c>
      <c r="O59" s="20">
        <v>61</v>
      </c>
      <c r="P59" s="20" t="s">
        <v>18</v>
      </c>
      <c r="Q59" s="19" t="s">
        <v>15</v>
      </c>
      <c r="R59" s="35">
        <f t="shared" si="11"/>
        <v>13.58</v>
      </c>
      <c r="S59" s="80">
        <v>13.68</v>
      </c>
      <c r="T59" s="77">
        <v>0.06</v>
      </c>
      <c r="U59" s="19" t="s">
        <v>75</v>
      </c>
      <c r="V59" s="35">
        <f t="shared" si="14"/>
        <v>9.9999999999999645E-2</v>
      </c>
      <c r="W59" s="86">
        <v>-1.74</v>
      </c>
    </row>
    <row r="60" spans="1:23" x14ac:dyDescent="0.25">
      <c r="A60" s="17" t="s">
        <v>26</v>
      </c>
      <c r="B60" s="73" t="s">
        <v>13</v>
      </c>
      <c r="C60" s="20">
        <v>63</v>
      </c>
      <c r="D60" s="20" t="s">
        <v>18</v>
      </c>
      <c r="E60" s="19" t="s">
        <v>15</v>
      </c>
      <c r="F60" s="48">
        <v>6.64</v>
      </c>
      <c r="G60" s="35">
        <v>6.7</v>
      </c>
      <c r="H60" s="35">
        <v>0.15</v>
      </c>
      <c r="I60" s="58">
        <v>4</v>
      </c>
      <c r="J60" s="35">
        <f t="shared" si="13"/>
        <v>-6.0000000000000497E-2</v>
      </c>
      <c r="K60" s="76">
        <f t="shared" si="6"/>
        <v>-0.40000000000000335</v>
      </c>
      <c r="M60" s="17" t="s">
        <v>26</v>
      </c>
      <c r="N60" s="73" t="s">
        <v>13</v>
      </c>
      <c r="O60" s="20">
        <v>63</v>
      </c>
      <c r="P60" s="20" t="s">
        <v>18</v>
      </c>
      <c r="Q60" s="19" t="s">
        <v>15</v>
      </c>
      <c r="R60" s="35">
        <f t="shared" si="11"/>
        <v>6.64</v>
      </c>
      <c r="S60" s="80">
        <v>6.702</v>
      </c>
      <c r="T60" s="77">
        <v>5.0999999999999997E-2</v>
      </c>
      <c r="U60" s="19" t="s">
        <v>75</v>
      </c>
      <c r="V60" s="35">
        <f t="shared" si="14"/>
        <v>6.2000000000000277E-2</v>
      </c>
      <c r="W60" s="86">
        <v>-1.23</v>
      </c>
    </row>
    <row r="61" spans="1:23" x14ac:dyDescent="0.25">
      <c r="A61" s="17" t="s">
        <v>24</v>
      </c>
      <c r="B61" s="73" t="s">
        <v>13</v>
      </c>
      <c r="C61" s="20">
        <v>64</v>
      </c>
      <c r="D61" s="20" t="s">
        <v>18</v>
      </c>
      <c r="E61" s="19" t="s">
        <v>15</v>
      </c>
      <c r="F61" s="48">
        <v>20.8</v>
      </c>
      <c r="G61" s="35">
        <v>20.95</v>
      </c>
      <c r="H61" s="35">
        <v>0.15</v>
      </c>
      <c r="I61" s="58">
        <v>4</v>
      </c>
      <c r="J61" s="35">
        <f t="shared" si="13"/>
        <v>-0.14999999999999858</v>
      </c>
      <c r="K61" s="76">
        <f t="shared" si="6"/>
        <v>-0.99999999999999056</v>
      </c>
      <c r="M61" s="17" t="s">
        <v>24</v>
      </c>
      <c r="N61" s="73" t="s">
        <v>13</v>
      </c>
      <c r="O61" s="20">
        <v>64</v>
      </c>
      <c r="P61" s="20" t="s">
        <v>18</v>
      </c>
      <c r="Q61" s="19" t="s">
        <v>15</v>
      </c>
      <c r="R61" s="35">
        <f t="shared" si="11"/>
        <v>20.8</v>
      </c>
      <c r="S61" s="80">
        <v>20.91</v>
      </c>
      <c r="T61" s="77">
        <v>0.08</v>
      </c>
      <c r="U61" s="19" t="s">
        <v>75</v>
      </c>
      <c r="V61" s="35">
        <f t="shared" si="14"/>
        <v>0.10999999999999943</v>
      </c>
      <c r="W61" s="86">
        <v>-1.4</v>
      </c>
    </row>
    <row r="62" spans="1:23" x14ac:dyDescent="0.25">
      <c r="A62" s="17" t="s">
        <v>20</v>
      </c>
      <c r="B62" s="73" t="s">
        <v>13</v>
      </c>
      <c r="C62" s="20">
        <v>65</v>
      </c>
      <c r="D62" s="20" t="s">
        <v>18</v>
      </c>
      <c r="E62" s="19" t="s">
        <v>15</v>
      </c>
      <c r="F62" s="48">
        <v>11.69</v>
      </c>
      <c r="G62" s="35">
        <v>11.76</v>
      </c>
      <c r="H62" s="35">
        <v>0.15</v>
      </c>
      <c r="I62" s="58">
        <v>4</v>
      </c>
      <c r="J62" s="35">
        <f t="shared" si="13"/>
        <v>-7.0000000000000284E-2</v>
      </c>
      <c r="K62" s="76">
        <f t="shared" si="6"/>
        <v>-0.46666666666666856</v>
      </c>
      <c r="M62" s="17" t="s">
        <v>20</v>
      </c>
      <c r="N62" s="73" t="s">
        <v>13</v>
      </c>
      <c r="O62" s="20">
        <v>65</v>
      </c>
      <c r="P62" s="20" t="s">
        <v>18</v>
      </c>
      <c r="Q62" s="19" t="s">
        <v>15</v>
      </c>
      <c r="R62" s="35">
        <f t="shared" si="11"/>
        <v>11.69</v>
      </c>
      <c r="S62" s="80">
        <v>11.76</v>
      </c>
      <c r="T62" s="77">
        <v>0.05</v>
      </c>
      <c r="U62" s="19" t="s">
        <v>75</v>
      </c>
      <c r="V62" s="35">
        <f t="shared" si="14"/>
        <v>7.0000000000000284E-2</v>
      </c>
      <c r="W62" s="86">
        <v>-1.35</v>
      </c>
    </row>
    <row r="63" spans="1:23" x14ac:dyDescent="0.25">
      <c r="A63" s="56" t="s">
        <v>19</v>
      </c>
      <c r="B63" s="75" t="s">
        <v>13</v>
      </c>
      <c r="C63" s="20">
        <v>66</v>
      </c>
      <c r="D63" s="57" t="s">
        <v>18</v>
      </c>
      <c r="E63" s="47" t="s">
        <v>15</v>
      </c>
      <c r="F63" s="48">
        <v>5.29</v>
      </c>
      <c r="G63" s="35">
        <v>5.33</v>
      </c>
      <c r="H63" s="35">
        <v>0.15</v>
      </c>
      <c r="I63" s="58">
        <v>4</v>
      </c>
      <c r="J63" s="35">
        <f t="shared" si="13"/>
        <v>-4.0000000000000036E-2</v>
      </c>
      <c r="K63" s="76">
        <f t="shared" si="6"/>
        <v>-0.26666666666666694</v>
      </c>
      <c r="M63" s="56" t="s">
        <v>19</v>
      </c>
      <c r="N63" s="75" t="s">
        <v>13</v>
      </c>
      <c r="O63" s="57">
        <v>66</v>
      </c>
      <c r="P63" s="57" t="s">
        <v>18</v>
      </c>
      <c r="Q63" s="47" t="s">
        <v>15</v>
      </c>
      <c r="R63" s="35">
        <f t="shared" si="11"/>
        <v>5.29</v>
      </c>
      <c r="S63" s="87">
        <v>5.35</v>
      </c>
      <c r="T63" s="77">
        <v>6.2E-2</v>
      </c>
      <c r="U63" s="81">
        <v>1</v>
      </c>
      <c r="V63" s="35">
        <f t="shared" si="14"/>
        <v>5.9999999999999609E-2</v>
      </c>
      <c r="W63" s="76">
        <v>-0.96</v>
      </c>
    </row>
    <row r="64" spans="1:23" x14ac:dyDescent="0.25">
      <c r="A64" s="17" t="s">
        <v>12</v>
      </c>
      <c r="B64" s="73" t="s">
        <v>13</v>
      </c>
      <c r="C64" s="20">
        <v>66</v>
      </c>
      <c r="D64" s="20" t="s">
        <v>14</v>
      </c>
      <c r="E64" s="19" t="s">
        <v>15</v>
      </c>
      <c r="F64" s="48">
        <v>5.89</v>
      </c>
      <c r="G64" s="35">
        <v>6.02</v>
      </c>
      <c r="H64" s="35">
        <v>0.30099999999999999</v>
      </c>
      <c r="I64" s="58">
        <v>4</v>
      </c>
      <c r="J64" s="58">
        <f t="shared" si="10"/>
        <v>-2.1594684385382044</v>
      </c>
      <c r="K64" s="76">
        <f t="shared" si="6"/>
        <v>-0.43189368770764086</v>
      </c>
      <c r="M64" s="17" t="s">
        <v>12</v>
      </c>
      <c r="N64" s="73" t="s">
        <v>13</v>
      </c>
      <c r="O64" s="20">
        <v>66</v>
      </c>
      <c r="P64" s="20" t="s">
        <v>14</v>
      </c>
      <c r="Q64" s="19" t="s">
        <v>15</v>
      </c>
      <c r="R64" s="35">
        <f t="shared" si="11"/>
        <v>5.89</v>
      </c>
      <c r="S64" s="35">
        <v>5.8789999999999996</v>
      </c>
      <c r="T64" s="77">
        <v>9.1999999999999998E-2</v>
      </c>
      <c r="U64" s="19">
        <v>1</v>
      </c>
      <c r="V64" s="58">
        <f>((R64-S64)/S64)*100</f>
        <v>0.1871066507909529</v>
      </c>
      <c r="W64" s="86">
        <f>(R64-S64)/T64</f>
        <v>0.11956521739130566</v>
      </c>
    </row>
    <row r="65" spans="1:23" ht="15.75" thickBot="1" x14ac:dyDescent="0.3">
      <c r="A65" s="95" t="s">
        <v>24</v>
      </c>
      <c r="B65" s="96" t="s">
        <v>13</v>
      </c>
      <c r="C65" s="84">
        <v>67</v>
      </c>
      <c r="D65" s="97" t="s">
        <v>14</v>
      </c>
      <c r="E65" s="88" t="s">
        <v>15</v>
      </c>
      <c r="F65" s="71">
        <v>2.69</v>
      </c>
      <c r="G65" s="69">
        <v>2.69</v>
      </c>
      <c r="H65" s="69">
        <v>0.13500000000000001</v>
      </c>
      <c r="I65" s="70">
        <v>4</v>
      </c>
      <c r="J65" s="70">
        <f t="shared" si="10"/>
        <v>0</v>
      </c>
      <c r="K65" s="79">
        <f t="shared" si="6"/>
        <v>0</v>
      </c>
      <c r="M65" s="95" t="s">
        <v>24</v>
      </c>
      <c r="N65" s="96" t="s">
        <v>13</v>
      </c>
      <c r="O65" s="97">
        <v>67</v>
      </c>
      <c r="P65" s="97" t="s">
        <v>14</v>
      </c>
      <c r="Q65" s="68" t="s">
        <v>15</v>
      </c>
      <c r="R65" s="69">
        <f t="shared" si="11"/>
        <v>2.69</v>
      </c>
      <c r="S65" s="71">
        <v>2.6880000000000002</v>
      </c>
      <c r="T65" s="89">
        <v>7.4999999999999997E-2</v>
      </c>
      <c r="U65" s="82">
        <v>1</v>
      </c>
      <c r="V65" s="70">
        <f t="shared" ref="V65" si="15">((R65-S65)/S65)*100</f>
        <v>7.4404761904753702E-2</v>
      </c>
      <c r="W65" s="79">
        <f t="shared" ref="W65" si="16">(R65-S65)/T65</f>
        <v>2.666666666666373E-2</v>
      </c>
    </row>
  </sheetData>
  <sheetProtection algorithmName="SHA-512" hashValue="mnc1s5g7ekHQ6L+EKTQ0fyvkZY3sMC2E1bIdFDvsCF4EcIo/QcN1IiQ4q0K/Lssvx2kWNjiuxwka+MhRUC0CWg==" saltValue="qzE7sbQCRC4nYDh5U/eCLw==" spinCount="100000" sheet="1" objects="1" scenarios="1"/>
  <mergeCells count="3">
    <mergeCell ref="A2:K2"/>
    <mergeCell ref="A8:K8"/>
    <mergeCell ref="M8:W8"/>
  </mergeCells>
  <conditionalFormatting sqref="K41 K14:K31">
    <cfRule type="cellIs" dxfId="95" priority="19" stopIfTrue="1" operator="between">
      <formula>-2</formula>
      <formula>2</formula>
    </cfRule>
    <cfRule type="cellIs" dxfId="94" priority="20" stopIfTrue="1" operator="between">
      <formula>-3</formula>
      <formula>3</formula>
    </cfRule>
    <cfRule type="cellIs" dxfId="93" priority="21" operator="notBetween">
      <formula>-3</formula>
      <formula>3</formula>
    </cfRule>
  </conditionalFormatting>
  <conditionalFormatting sqref="W29:W31 W63 W41:W55">
    <cfRule type="cellIs" dxfId="92" priority="16" stopIfTrue="1" operator="between">
      <formula>-2</formula>
      <formula>2</formula>
    </cfRule>
    <cfRule type="cellIs" dxfId="91" priority="17" stopIfTrue="1" operator="between">
      <formula>-3</formula>
      <formula>3</formula>
    </cfRule>
    <cfRule type="cellIs" dxfId="90" priority="18" operator="notBetween">
      <formula>-3</formula>
      <formula>3</formula>
    </cfRule>
  </conditionalFormatting>
  <conditionalFormatting sqref="W56:W62">
    <cfRule type="cellIs" dxfId="89" priority="13" stopIfTrue="1" operator="between">
      <formula>-2</formula>
      <formula>2</formula>
    </cfRule>
    <cfRule type="cellIs" dxfId="88" priority="14" stopIfTrue="1" operator="between">
      <formula>-3</formula>
      <formula>3</formula>
    </cfRule>
    <cfRule type="cellIs" dxfId="87" priority="15" operator="notBetween">
      <formula>-3</formula>
      <formula>3</formula>
    </cfRule>
  </conditionalFormatting>
  <conditionalFormatting sqref="W64">
    <cfRule type="cellIs" dxfId="86" priority="4" stopIfTrue="1" operator="between">
      <formula>-2</formula>
      <formula>2</formula>
    </cfRule>
    <cfRule type="cellIs" dxfId="85" priority="5" stopIfTrue="1" operator="between">
      <formula>-3</formula>
      <formula>3</formula>
    </cfRule>
    <cfRule type="cellIs" dxfId="84" priority="6" operator="notBetween">
      <formula>-3</formula>
      <formula>3</formula>
    </cfRule>
  </conditionalFormatting>
  <conditionalFormatting sqref="W65">
    <cfRule type="cellIs" dxfId="83" priority="7" stopIfTrue="1" operator="between">
      <formula>-2</formula>
      <formula>2</formula>
    </cfRule>
    <cfRule type="cellIs" dxfId="82" priority="8" stopIfTrue="1" operator="between">
      <formula>-3</formula>
      <formula>3</formula>
    </cfRule>
    <cfRule type="cellIs" dxfId="81" priority="9" operator="notBetween">
      <formula>-3</formula>
      <formula>3</formula>
    </cfRule>
  </conditionalFormatting>
  <conditionalFormatting sqref="K42:K65">
    <cfRule type="cellIs" dxfId="80" priority="1" stopIfTrue="1" operator="between">
      <formula>-2</formula>
      <formula>2</formula>
    </cfRule>
    <cfRule type="cellIs" dxfId="79" priority="2" stopIfTrue="1" operator="between">
      <formula>-3</formula>
      <formula>3</formula>
    </cfRule>
    <cfRule type="cellIs" dxfId="78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0D5B5-8B4E-49CF-9A1C-7A766150AA12}">
  <sheetPr>
    <pageSetUpPr fitToPage="1"/>
  </sheetPr>
  <dimension ref="A1:W32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700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81.713999999999999</v>
      </c>
      <c r="G14" s="91">
        <v>79.122574959431873</v>
      </c>
      <c r="H14" s="54">
        <f>G14*0.025</f>
        <v>1.9780643739857968</v>
      </c>
      <c r="I14" s="51"/>
      <c r="J14" s="67">
        <f>((F14-G14)/G14)*100</f>
        <v>3.2752031160472401</v>
      </c>
      <c r="K14" s="85">
        <f>(F14-G14)/H14</f>
        <v>1.310081246418896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133.1</v>
      </c>
      <c r="G15" s="91">
        <v>132.93416666666664</v>
      </c>
      <c r="H15" s="54">
        <f>2/2</f>
        <v>1</v>
      </c>
      <c r="I15" s="51"/>
      <c r="J15" s="67">
        <f>F15-G15</f>
        <v>0.16583333333335304</v>
      </c>
      <c r="K15" s="85">
        <f t="shared" ref="K15:K30" si="0">(F15-G15)/H15</f>
        <v>0.16583333333335304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6.37</v>
      </c>
      <c r="G16" s="54">
        <v>6.3069625996279512</v>
      </c>
      <c r="H16" s="54">
        <f>G16*((14-0.53*G16)/200)</f>
        <v>0.33607627230622628</v>
      </c>
      <c r="I16" s="51"/>
      <c r="J16" s="55">
        <f t="shared" ref="J16:J30" si="1">((F16-G16)/G16)*100</f>
        <v>0.99948904684748641</v>
      </c>
      <c r="K16" s="85">
        <f t="shared" si="0"/>
        <v>0.18756873235790469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26</v>
      </c>
      <c r="B17" s="74" t="s">
        <v>13</v>
      </c>
      <c r="C17" s="52">
        <v>4</v>
      </c>
      <c r="D17" s="52" t="s">
        <v>59</v>
      </c>
      <c r="E17" s="51" t="s">
        <v>55</v>
      </c>
      <c r="F17" s="53">
        <v>6.51</v>
      </c>
      <c r="G17" s="54">
        <v>6.6140400382414031</v>
      </c>
      <c r="H17" s="54">
        <f t="shared" ref="H17:H21" si="2">G17*((14-0.53*G17)/200)</f>
        <v>0.34705715976412832</v>
      </c>
      <c r="I17" s="51"/>
      <c r="J17" s="55">
        <f t="shared" si="1"/>
        <v>-1.5730179684407586</v>
      </c>
      <c r="K17" s="85">
        <f t="shared" si="0"/>
        <v>-0.29977781847840967</v>
      </c>
      <c r="L17" s="37"/>
      <c r="M17" s="49" t="s">
        <v>26</v>
      </c>
      <c r="N17" s="74" t="s">
        <v>13</v>
      </c>
      <c r="O17" s="52">
        <v>4</v>
      </c>
      <c r="P17" s="52" t="s">
        <v>59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21</v>
      </c>
      <c r="B18" s="74" t="s">
        <v>13</v>
      </c>
      <c r="C18" s="52">
        <v>5</v>
      </c>
      <c r="D18" s="52" t="s">
        <v>58</v>
      </c>
      <c r="E18" s="51" t="s">
        <v>55</v>
      </c>
      <c r="F18" s="53">
        <v>6.3220000000000001</v>
      </c>
      <c r="G18" s="54">
        <v>6.2491188370103172</v>
      </c>
      <c r="H18" s="54">
        <f t="shared" si="2"/>
        <v>0.33395188005716764</v>
      </c>
      <c r="I18" s="51"/>
      <c r="J18" s="55">
        <f t="shared" si="1"/>
        <v>1.1662630346865095</v>
      </c>
      <c r="K18" s="85">
        <f t="shared" si="0"/>
        <v>0.21823851681028614</v>
      </c>
      <c r="L18" s="37"/>
      <c r="M18" s="49" t="s">
        <v>21</v>
      </c>
      <c r="N18" s="74" t="s">
        <v>13</v>
      </c>
      <c r="O18" s="52">
        <v>5</v>
      </c>
      <c r="P18" s="52" t="s">
        <v>58</v>
      </c>
      <c r="Q18" s="51" t="s">
        <v>55</v>
      </c>
      <c r="R18" s="83"/>
      <c r="S18" s="54"/>
      <c r="T18" s="51"/>
      <c r="U18" s="51"/>
      <c r="V18" s="51"/>
      <c r="W18" s="100"/>
    </row>
    <row r="19" spans="1:23" x14ac:dyDescent="0.25">
      <c r="A19" s="49" t="s">
        <v>24</v>
      </c>
      <c r="B19" s="74" t="s">
        <v>13</v>
      </c>
      <c r="C19" s="52">
        <v>6</v>
      </c>
      <c r="D19" s="52" t="s">
        <v>57</v>
      </c>
      <c r="E19" s="51" t="s">
        <v>55</v>
      </c>
      <c r="F19" s="83">
        <v>13.582000000000001</v>
      </c>
      <c r="G19" s="91">
        <v>13.349621748913981</v>
      </c>
      <c r="H19" s="54">
        <f t="shared" si="2"/>
        <v>0.46221066020042412</v>
      </c>
      <c r="I19" s="51"/>
      <c r="J19" s="55">
        <f t="shared" si="1"/>
        <v>1.7407103770930785</v>
      </c>
      <c r="K19" s="85">
        <f t="shared" si="0"/>
        <v>0.50275398448243525</v>
      </c>
      <c r="L19" s="37"/>
      <c r="M19" s="49" t="s">
        <v>24</v>
      </c>
      <c r="N19" s="74" t="s">
        <v>13</v>
      </c>
      <c r="O19" s="52">
        <v>6</v>
      </c>
      <c r="P19" s="52" t="s">
        <v>57</v>
      </c>
      <c r="Q19" s="51" t="s">
        <v>55</v>
      </c>
      <c r="R19" s="83"/>
      <c r="S19" s="54"/>
      <c r="T19" s="51"/>
      <c r="U19" s="51"/>
      <c r="V19" s="51"/>
      <c r="W19" s="100"/>
    </row>
    <row r="20" spans="1:23" x14ac:dyDescent="0.25">
      <c r="A20" s="49" t="s">
        <v>20</v>
      </c>
      <c r="B20" s="74" t="s">
        <v>13</v>
      </c>
      <c r="C20" s="52">
        <v>7</v>
      </c>
      <c r="D20" s="52" t="s">
        <v>56</v>
      </c>
      <c r="E20" s="51" t="s">
        <v>55</v>
      </c>
      <c r="F20" s="83">
        <v>13.615</v>
      </c>
      <c r="G20" s="91">
        <v>13.628433970924307</v>
      </c>
      <c r="H20" s="54">
        <f t="shared" si="2"/>
        <v>0.46179471484011569</v>
      </c>
      <c r="I20" s="51"/>
      <c r="J20" s="55">
        <f t="shared" si="1"/>
        <v>-9.8573107907834578E-2</v>
      </c>
      <c r="K20" s="85">
        <f t="shared" si="0"/>
        <v>-2.9090785348113747E-2</v>
      </c>
      <c r="L20" s="37"/>
      <c r="M20" s="49" t="s">
        <v>20</v>
      </c>
      <c r="N20" s="74" t="s">
        <v>13</v>
      </c>
      <c r="O20" s="52">
        <v>7</v>
      </c>
      <c r="P20" s="52" t="s">
        <v>56</v>
      </c>
      <c r="Q20" s="51" t="s">
        <v>55</v>
      </c>
      <c r="R20" s="83"/>
      <c r="S20" s="54"/>
      <c r="T20" s="51"/>
      <c r="U20" s="51"/>
      <c r="V20" s="51"/>
      <c r="W20" s="100"/>
    </row>
    <row r="21" spans="1:23" x14ac:dyDescent="0.25">
      <c r="A21" s="49" t="s">
        <v>19</v>
      </c>
      <c r="B21" s="74" t="s">
        <v>13</v>
      </c>
      <c r="C21" s="52">
        <v>8</v>
      </c>
      <c r="D21" s="52" t="s">
        <v>54</v>
      </c>
      <c r="E21" s="51" t="s">
        <v>55</v>
      </c>
      <c r="F21" s="83">
        <v>13.528</v>
      </c>
      <c r="G21" s="91">
        <v>13.358163485313129</v>
      </c>
      <c r="H21" s="54">
        <f t="shared" si="2"/>
        <v>0.46220403496598356</v>
      </c>
      <c r="I21" s="51"/>
      <c r="J21" s="55">
        <f t="shared" si="1"/>
        <v>1.2714061695202397</v>
      </c>
      <c r="K21" s="85">
        <f t="shared" si="0"/>
        <v>0.36744922553384962</v>
      </c>
      <c r="L21" s="37"/>
      <c r="M21" s="49" t="s">
        <v>19</v>
      </c>
      <c r="N21" s="74" t="s">
        <v>13</v>
      </c>
      <c r="O21" s="52">
        <v>8</v>
      </c>
      <c r="P21" s="52" t="s">
        <v>54</v>
      </c>
      <c r="Q21" s="51" t="s">
        <v>55</v>
      </c>
      <c r="R21" s="83"/>
      <c r="S21" s="54"/>
      <c r="T21" s="51"/>
      <c r="U21" s="51"/>
      <c r="V21" s="51"/>
      <c r="W21" s="100"/>
    </row>
    <row r="22" spans="1:23" x14ac:dyDescent="0.25">
      <c r="A22" s="49" t="s">
        <v>17</v>
      </c>
      <c r="B22" s="74" t="s">
        <v>13</v>
      </c>
      <c r="C22" s="52">
        <v>9</v>
      </c>
      <c r="D22" s="52" t="s">
        <v>52</v>
      </c>
      <c r="E22" s="51" t="s">
        <v>53</v>
      </c>
      <c r="F22" s="53">
        <v>9.4009999999999998</v>
      </c>
      <c r="G22" s="54">
        <v>9.3938470348456065</v>
      </c>
      <c r="H22" s="54">
        <f>G22*0.05</f>
        <v>0.46969235174228036</v>
      </c>
      <c r="I22" s="51"/>
      <c r="J22" s="55">
        <f t="shared" si="1"/>
        <v>7.6145216415171343E-2</v>
      </c>
      <c r="K22" s="85">
        <f t="shared" si="0"/>
        <v>1.5229043283034266E-2</v>
      </c>
      <c r="L22" s="37"/>
      <c r="M22" s="49" t="s">
        <v>17</v>
      </c>
      <c r="N22" s="74" t="s">
        <v>13</v>
      </c>
      <c r="O22" s="52">
        <v>9</v>
      </c>
      <c r="P22" s="52" t="s">
        <v>52</v>
      </c>
      <c r="Q22" s="51" t="s">
        <v>53</v>
      </c>
      <c r="R22" s="83"/>
      <c r="S22" s="54"/>
      <c r="T22" s="51"/>
      <c r="U22" s="51"/>
      <c r="V22" s="51"/>
      <c r="W22" s="100"/>
    </row>
    <row r="23" spans="1:23" ht="15.75" x14ac:dyDescent="0.25">
      <c r="A23" s="17" t="s">
        <v>51</v>
      </c>
      <c r="B23" s="73" t="s">
        <v>43</v>
      </c>
      <c r="C23" s="20">
        <v>10</v>
      </c>
      <c r="D23" s="20" t="s">
        <v>44</v>
      </c>
      <c r="E23" s="19" t="s">
        <v>45</v>
      </c>
      <c r="F23" s="90">
        <v>6.63</v>
      </c>
      <c r="G23" s="93">
        <v>6.6504028991942015</v>
      </c>
      <c r="H23" s="35">
        <f>G23*0.075/2</f>
        <v>0.24939010871978254</v>
      </c>
      <c r="I23" s="19"/>
      <c r="J23" s="39">
        <f t="shared" si="1"/>
        <v>-0.30679192679700201</v>
      </c>
      <c r="K23" s="85">
        <f t="shared" si="0"/>
        <v>-8.1811180479200538E-2</v>
      </c>
      <c r="L23" s="37"/>
      <c r="M23" s="17" t="s">
        <v>51</v>
      </c>
      <c r="N23" s="18" t="s">
        <v>43</v>
      </c>
      <c r="O23" s="19">
        <v>10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50</v>
      </c>
      <c r="B24" s="73" t="s">
        <v>43</v>
      </c>
      <c r="C24" s="20">
        <v>11</v>
      </c>
      <c r="D24" s="20" t="s">
        <v>44</v>
      </c>
      <c r="E24" s="19" t="s">
        <v>45</v>
      </c>
      <c r="F24" s="90">
        <v>13.01</v>
      </c>
      <c r="G24" s="94">
        <v>12.949734710081017</v>
      </c>
      <c r="H24" s="35">
        <f t="shared" ref="H24:H25" si="3">G24*0.075/2</f>
        <v>0.48561505162803814</v>
      </c>
      <c r="I24" s="58"/>
      <c r="J24" s="39">
        <f t="shared" si="1"/>
        <v>0.46537856773287795</v>
      </c>
      <c r="K24" s="85">
        <f t="shared" si="0"/>
        <v>0.12410095139543412</v>
      </c>
      <c r="L24" s="37"/>
      <c r="M24" s="17" t="s">
        <v>50</v>
      </c>
      <c r="N24" s="18" t="s">
        <v>43</v>
      </c>
      <c r="O24" s="19">
        <v>11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49</v>
      </c>
      <c r="B25" s="73" t="s">
        <v>43</v>
      </c>
      <c r="C25" s="20">
        <v>12</v>
      </c>
      <c r="D25" s="20" t="s">
        <v>44</v>
      </c>
      <c r="E25" s="19" t="s">
        <v>45</v>
      </c>
      <c r="F25" s="90">
        <v>20.32</v>
      </c>
      <c r="G25" s="94">
        <v>20.367009127853958</v>
      </c>
      <c r="H25" s="35">
        <f t="shared" si="3"/>
        <v>0.7637628422945234</v>
      </c>
      <c r="I25" s="58"/>
      <c r="J25" s="39">
        <f t="shared" si="1"/>
        <v>-0.23081016735868182</v>
      </c>
      <c r="K25" s="85">
        <f t="shared" si="0"/>
        <v>-6.1549377962315154E-2</v>
      </c>
      <c r="M25" s="17" t="s">
        <v>49</v>
      </c>
      <c r="N25" s="18" t="s">
        <v>43</v>
      </c>
      <c r="O25" s="19">
        <v>12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71</v>
      </c>
      <c r="B26" s="73" t="s">
        <v>43</v>
      </c>
      <c r="C26" s="20">
        <v>13</v>
      </c>
      <c r="D26" s="20" t="s">
        <v>44</v>
      </c>
      <c r="E26" s="19" t="s">
        <v>45</v>
      </c>
      <c r="F26" s="90">
        <v>0.01</v>
      </c>
      <c r="G26" s="94">
        <v>0</v>
      </c>
      <c r="H26" s="35"/>
      <c r="I26" s="58"/>
      <c r="J26" s="39"/>
      <c r="K26" s="85"/>
      <c r="M26" s="17" t="s">
        <v>71</v>
      </c>
      <c r="N26" s="18" t="s">
        <v>43</v>
      </c>
      <c r="O26" s="19">
        <v>13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72</v>
      </c>
      <c r="B27" s="73" t="s">
        <v>43</v>
      </c>
      <c r="C27" s="20">
        <v>14</v>
      </c>
      <c r="D27" s="20" t="s">
        <v>44</v>
      </c>
      <c r="E27" s="19" t="s">
        <v>45</v>
      </c>
      <c r="F27" s="90">
        <v>0</v>
      </c>
      <c r="G27" s="94">
        <v>0</v>
      </c>
      <c r="H27" s="35"/>
      <c r="I27" s="58"/>
      <c r="J27" s="39"/>
      <c r="K27" s="85"/>
      <c r="M27" s="17" t="s">
        <v>72</v>
      </c>
      <c r="N27" s="18" t="s">
        <v>43</v>
      </c>
      <c r="O27" s="19">
        <v>14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48</v>
      </c>
      <c r="B28" s="73" t="s">
        <v>43</v>
      </c>
      <c r="C28" s="20">
        <v>20</v>
      </c>
      <c r="D28" s="20" t="s">
        <v>44</v>
      </c>
      <c r="E28" s="19" t="s">
        <v>45</v>
      </c>
      <c r="F28" s="90">
        <v>87.23</v>
      </c>
      <c r="G28" s="94">
        <v>87.011676501599382</v>
      </c>
      <c r="H28" s="35">
        <f>G28*0.025</f>
        <v>2.1752919125399846</v>
      </c>
      <c r="I28" s="58"/>
      <c r="J28" s="39">
        <f t="shared" si="1"/>
        <v>0.25091287420098024</v>
      </c>
      <c r="K28" s="85">
        <f t="shared" si="0"/>
        <v>0.10036514968039209</v>
      </c>
      <c r="M28" s="17" t="s">
        <v>48</v>
      </c>
      <c r="N28" s="18" t="s">
        <v>43</v>
      </c>
      <c r="O28" s="19">
        <v>20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ht="15.75" x14ac:dyDescent="0.25">
      <c r="A29" s="17" t="s">
        <v>47</v>
      </c>
      <c r="B29" s="73" t="s">
        <v>43</v>
      </c>
      <c r="C29" s="20">
        <v>21</v>
      </c>
      <c r="D29" s="20" t="s">
        <v>44</v>
      </c>
      <c r="E29" s="19" t="s">
        <v>45</v>
      </c>
      <c r="F29" s="90">
        <v>113.12</v>
      </c>
      <c r="G29" s="94">
        <v>112.86301576953997</v>
      </c>
      <c r="H29" s="35">
        <f t="shared" ref="H29:H30" si="4">G29*0.025</f>
        <v>2.8215753942384993</v>
      </c>
      <c r="I29" s="58"/>
      <c r="J29" s="39">
        <f t="shared" si="1"/>
        <v>0.22769569704284867</v>
      </c>
      <c r="K29" s="85">
        <f t="shared" si="0"/>
        <v>9.1078278817139466E-2</v>
      </c>
      <c r="M29" s="17" t="s">
        <v>47</v>
      </c>
      <c r="N29" s="18" t="s">
        <v>43</v>
      </c>
      <c r="O29" s="19">
        <v>21</v>
      </c>
      <c r="P29" s="20" t="s">
        <v>44</v>
      </c>
      <c r="Q29" s="19" t="s">
        <v>45</v>
      </c>
      <c r="R29" s="35"/>
      <c r="S29" s="35"/>
      <c r="T29" s="19"/>
      <c r="U29" s="19"/>
      <c r="V29" s="58"/>
      <c r="W29" s="26"/>
    </row>
    <row r="30" spans="1:23" ht="15.75" x14ac:dyDescent="0.25">
      <c r="A30" s="17" t="s">
        <v>46</v>
      </c>
      <c r="B30" s="73" t="s">
        <v>43</v>
      </c>
      <c r="C30" s="20">
        <v>22</v>
      </c>
      <c r="D30" s="20" t="s">
        <v>44</v>
      </c>
      <c r="E30" s="19" t="s">
        <v>45</v>
      </c>
      <c r="F30" s="90">
        <v>202.02</v>
      </c>
      <c r="G30" s="94">
        <v>200.937109455415</v>
      </c>
      <c r="H30" s="35">
        <f t="shared" si="4"/>
        <v>5.0234277363853757</v>
      </c>
      <c r="I30" s="58"/>
      <c r="J30" s="39">
        <f t="shared" si="1"/>
        <v>0.53892013651430082</v>
      </c>
      <c r="K30" s="85">
        <f t="shared" si="0"/>
        <v>0.21556805460572029</v>
      </c>
      <c r="M30" s="17" t="s">
        <v>46</v>
      </c>
      <c r="N30" s="18" t="s">
        <v>43</v>
      </c>
      <c r="O30" s="19">
        <v>22</v>
      </c>
      <c r="P30" s="20" t="s">
        <v>44</v>
      </c>
      <c r="Q30" s="19" t="s">
        <v>45</v>
      </c>
      <c r="R30" s="35"/>
      <c r="S30" s="35"/>
      <c r="T30" s="19"/>
      <c r="U30" s="19"/>
      <c r="V30" s="58"/>
      <c r="W30" s="26"/>
    </row>
    <row r="31" spans="1:23" ht="15.75" x14ac:dyDescent="0.25">
      <c r="A31" s="17" t="s">
        <v>73</v>
      </c>
      <c r="B31" s="73" t="s">
        <v>43</v>
      </c>
      <c r="C31" s="20">
        <v>23</v>
      </c>
      <c r="D31" s="20" t="s">
        <v>44</v>
      </c>
      <c r="E31" s="19" t="s">
        <v>45</v>
      </c>
      <c r="F31" s="90">
        <v>0.03</v>
      </c>
      <c r="G31" s="94">
        <v>0</v>
      </c>
      <c r="H31" s="35"/>
      <c r="I31" s="58"/>
      <c r="J31" s="39"/>
      <c r="K31" s="85"/>
      <c r="M31" s="17" t="s">
        <v>73</v>
      </c>
      <c r="N31" s="18" t="s">
        <v>43</v>
      </c>
      <c r="O31" s="19">
        <v>23</v>
      </c>
      <c r="P31" s="20" t="s">
        <v>44</v>
      </c>
      <c r="Q31" s="19" t="s">
        <v>45</v>
      </c>
      <c r="R31" s="35"/>
      <c r="S31" s="35"/>
      <c r="T31" s="19"/>
      <c r="U31" s="19"/>
      <c r="V31" s="58"/>
      <c r="W31" s="26"/>
    </row>
    <row r="32" spans="1:23" ht="16.5" thickBot="1" x14ac:dyDescent="0.3">
      <c r="A32" s="101" t="s">
        <v>74</v>
      </c>
      <c r="B32" s="102" t="s">
        <v>43</v>
      </c>
      <c r="C32" s="84">
        <v>24</v>
      </c>
      <c r="D32" s="84" t="s">
        <v>44</v>
      </c>
      <c r="E32" s="88" t="s">
        <v>45</v>
      </c>
      <c r="F32" s="103">
        <v>0</v>
      </c>
      <c r="G32" s="104">
        <v>0</v>
      </c>
      <c r="H32" s="69"/>
      <c r="I32" s="70"/>
      <c r="J32" s="105"/>
      <c r="K32" s="106"/>
      <c r="M32" s="101" t="s">
        <v>74</v>
      </c>
      <c r="N32" s="107" t="s">
        <v>43</v>
      </c>
      <c r="O32" s="88">
        <v>24</v>
      </c>
      <c r="P32" s="84" t="s">
        <v>44</v>
      </c>
      <c r="Q32" s="88" t="s">
        <v>45</v>
      </c>
      <c r="R32" s="69"/>
      <c r="S32" s="69"/>
      <c r="T32" s="88"/>
      <c r="U32" s="88"/>
      <c r="V32" s="70"/>
      <c r="W32" s="108"/>
    </row>
  </sheetData>
  <sheetProtection algorithmName="SHA-512" hashValue="dGOM6D2Ge9TA+Z2gIwnbM4O4RG0wOglDxHrIh53QXs2UYFmwzNOBDquAYa5x1oepK6lqonsfhYLpaiibHeG8TA==" saltValue="cscOHJ2rLt5tDMKPm0r0qg==" spinCount="100000" sheet="1" objects="1" scenarios="1"/>
  <mergeCells count="3">
    <mergeCell ref="A2:K2"/>
    <mergeCell ref="A8:K8"/>
    <mergeCell ref="M8:W8"/>
  </mergeCells>
  <conditionalFormatting sqref="K14:K32">
    <cfRule type="cellIs" dxfId="77" priority="19" stopIfTrue="1" operator="between">
      <formula>-2</formula>
      <formula>2</formula>
    </cfRule>
    <cfRule type="cellIs" dxfId="76" priority="20" stopIfTrue="1" operator="between">
      <formula>-3</formula>
      <formula>3</formula>
    </cfRule>
    <cfRule type="cellIs" dxfId="75" priority="21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037E6-0835-4D77-9FB5-FD93673CC4F1}">
  <sheetPr>
    <pageSetUpPr fitToPage="1"/>
  </sheetPr>
  <dimension ref="A1:W67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744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92.4</v>
      </c>
      <c r="G14" s="91">
        <v>90.426184706601404</v>
      </c>
      <c r="H14" s="54">
        <f>G14*0.025</f>
        <v>2.2606546176650353</v>
      </c>
      <c r="I14" s="51"/>
      <c r="J14" s="55">
        <f>((F14-G14)/G14)*100</f>
        <v>2.1827917431249384</v>
      </c>
      <c r="K14" s="85">
        <f>(F14-G14)/H14</f>
        <v>0.87311669724997543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131.1</v>
      </c>
      <c r="G15" s="91">
        <v>131.02000000000001</v>
      </c>
      <c r="H15" s="54">
        <f>2/2</f>
        <v>1</v>
      </c>
      <c r="I15" s="51"/>
      <c r="J15" s="67">
        <f>F15-G15</f>
        <v>7.9999999999984084E-2</v>
      </c>
      <c r="K15" s="85">
        <f t="shared" ref="K15:K28" si="0">(F15-G15)/H15</f>
        <v>7.9999999999984084E-2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6.61</v>
      </c>
      <c r="G16" s="54">
        <v>6.322936560137121</v>
      </c>
      <c r="H16" s="54">
        <f>G16*((14-0.53*G16)/200)</f>
        <v>0.33665981333927403</v>
      </c>
      <c r="I16" s="51"/>
      <c r="J16" s="55">
        <f t="shared" ref="J16:J28" si="1">((F16-G16)/G16)*100</f>
        <v>4.5400335292412608</v>
      </c>
      <c r="K16" s="85">
        <f t="shared" si="0"/>
        <v>0.85268104029270275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26</v>
      </c>
      <c r="B17" s="74" t="s">
        <v>13</v>
      </c>
      <c r="C17" s="52">
        <v>4</v>
      </c>
      <c r="D17" s="52" t="s">
        <v>59</v>
      </c>
      <c r="E17" s="51" t="s">
        <v>55</v>
      </c>
      <c r="F17" s="53">
        <v>6.36</v>
      </c>
      <c r="G17" s="54">
        <v>6.3378913832859798</v>
      </c>
      <c r="H17" s="54">
        <f t="shared" ref="H17:H19" si="2">G17*((14-0.53*G17)/200)</f>
        <v>0.33720489878624232</v>
      </c>
      <c r="I17" s="51"/>
      <c r="J17" s="55">
        <f t="shared" si="1"/>
        <v>0.34883236990025496</v>
      </c>
      <c r="K17" s="85">
        <f t="shared" si="0"/>
        <v>6.5564340238234251E-2</v>
      </c>
      <c r="L17" s="37"/>
      <c r="M17" s="49" t="s">
        <v>26</v>
      </c>
      <c r="N17" s="74" t="s">
        <v>13</v>
      </c>
      <c r="O17" s="52">
        <v>4</v>
      </c>
      <c r="P17" s="52" t="s">
        <v>59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24</v>
      </c>
      <c r="B18" s="74" t="s">
        <v>13</v>
      </c>
      <c r="C18" s="52">
        <v>6</v>
      </c>
      <c r="D18" s="52" t="s">
        <v>57</v>
      </c>
      <c r="E18" s="51" t="s">
        <v>55</v>
      </c>
      <c r="F18" s="83">
        <v>13.5</v>
      </c>
      <c r="G18" s="91">
        <v>13.42954226010608</v>
      </c>
      <c r="H18" s="54">
        <f t="shared" si="2"/>
        <v>0.46213355412009155</v>
      </c>
      <c r="I18" s="51"/>
      <c r="J18" s="55">
        <f t="shared" si="1"/>
        <v>0.52464736719450278</v>
      </c>
      <c r="K18" s="85">
        <f t="shared" si="0"/>
        <v>0.1524618571098395</v>
      </c>
      <c r="L18" s="37"/>
      <c r="M18" s="49" t="s">
        <v>24</v>
      </c>
      <c r="N18" s="74" t="s">
        <v>13</v>
      </c>
      <c r="O18" s="52">
        <v>6</v>
      </c>
      <c r="P18" s="52" t="s">
        <v>57</v>
      </c>
      <c r="Q18" s="51" t="s">
        <v>55</v>
      </c>
      <c r="R18" s="83"/>
      <c r="S18" s="54"/>
      <c r="T18" s="51"/>
      <c r="U18" s="51"/>
      <c r="V18" s="51"/>
      <c r="W18" s="100"/>
    </row>
    <row r="19" spans="1:23" x14ac:dyDescent="0.25">
      <c r="A19" s="49" t="s">
        <v>20</v>
      </c>
      <c r="B19" s="74" t="s">
        <v>13</v>
      </c>
      <c r="C19" s="52">
        <v>7</v>
      </c>
      <c r="D19" s="52" t="s">
        <v>56</v>
      </c>
      <c r="E19" s="51" t="s">
        <v>55</v>
      </c>
      <c r="F19" s="83">
        <v>13.2</v>
      </c>
      <c r="G19" s="91">
        <v>13.310038319730241</v>
      </c>
      <c r="H19" s="54">
        <f t="shared" si="2"/>
        <v>0.4622363141884952</v>
      </c>
      <c r="I19" s="51"/>
      <c r="J19" s="55">
        <f t="shared" si="1"/>
        <v>-0.82673180262092494</v>
      </c>
      <c r="K19" s="85">
        <f t="shared" si="0"/>
        <v>-0.23805641476573647</v>
      </c>
      <c r="L19" s="37"/>
      <c r="M19" s="49" t="s">
        <v>20</v>
      </c>
      <c r="N19" s="74" t="s">
        <v>13</v>
      </c>
      <c r="O19" s="52">
        <v>7</v>
      </c>
      <c r="P19" s="52" t="s">
        <v>56</v>
      </c>
      <c r="Q19" s="51" t="s">
        <v>55</v>
      </c>
      <c r="R19" s="83"/>
      <c r="S19" s="54"/>
      <c r="T19" s="51"/>
      <c r="U19" s="51"/>
      <c r="V19" s="51"/>
      <c r="W19" s="100"/>
    </row>
    <row r="20" spans="1:23" x14ac:dyDescent="0.25">
      <c r="A20" s="49" t="s">
        <v>17</v>
      </c>
      <c r="B20" s="74" t="s">
        <v>13</v>
      </c>
      <c r="C20" s="52">
        <v>9</v>
      </c>
      <c r="D20" s="52" t="s">
        <v>52</v>
      </c>
      <c r="E20" s="51" t="s">
        <v>53</v>
      </c>
      <c r="F20" s="53">
        <v>9.16</v>
      </c>
      <c r="G20" s="54">
        <v>9.3938470348456065</v>
      </c>
      <c r="H20" s="54">
        <f>G20*0.05</f>
        <v>0.46969235174228036</v>
      </c>
      <c r="I20" s="51"/>
      <c r="J20" s="55">
        <f t="shared" si="1"/>
        <v>-2.4893638780594616</v>
      </c>
      <c r="K20" s="85">
        <f t="shared" si="0"/>
        <v>-0.49787277561189225</v>
      </c>
      <c r="L20" s="37"/>
      <c r="M20" s="49" t="s">
        <v>17</v>
      </c>
      <c r="N20" s="74" t="s">
        <v>13</v>
      </c>
      <c r="O20" s="52">
        <v>9</v>
      </c>
      <c r="P20" s="52" t="s">
        <v>52</v>
      </c>
      <c r="Q20" s="51" t="s">
        <v>53</v>
      </c>
      <c r="R20" s="83"/>
      <c r="S20" s="54"/>
      <c r="T20" s="51"/>
      <c r="U20" s="51"/>
      <c r="V20" s="51"/>
      <c r="W20" s="100"/>
    </row>
    <row r="21" spans="1:23" ht="15.75" x14ac:dyDescent="0.25">
      <c r="A21" s="17" t="s">
        <v>51</v>
      </c>
      <c r="B21" s="73" t="s">
        <v>43</v>
      </c>
      <c r="C21" s="20">
        <v>10</v>
      </c>
      <c r="D21" s="20" t="s">
        <v>44</v>
      </c>
      <c r="E21" s="19" t="s">
        <v>45</v>
      </c>
      <c r="F21" s="90">
        <v>6.62</v>
      </c>
      <c r="G21" s="93">
        <v>6.6195425609148781</v>
      </c>
      <c r="H21" s="35">
        <f>G21*0.075/2</f>
        <v>0.24823284603430792</v>
      </c>
      <c r="I21" s="19"/>
      <c r="J21" s="39">
        <f t="shared" si="1"/>
        <v>6.9104334765202708E-3</v>
      </c>
      <c r="K21" s="85">
        <f t="shared" si="0"/>
        <v>1.8427822604054054E-3</v>
      </c>
      <c r="L21" s="37"/>
      <c r="M21" s="17" t="s">
        <v>51</v>
      </c>
      <c r="N21" s="18" t="s">
        <v>43</v>
      </c>
      <c r="O21" s="19">
        <v>10</v>
      </c>
      <c r="P21" s="20" t="s">
        <v>44</v>
      </c>
      <c r="Q21" s="19" t="s">
        <v>45</v>
      </c>
      <c r="R21" s="35"/>
      <c r="S21" s="35"/>
      <c r="T21" s="19"/>
      <c r="U21" s="19"/>
      <c r="V21" s="58"/>
      <c r="W21" s="26"/>
    </row>
    <row r="22" spans="1:23" ht="15.75" x14ac:dyDescent="0.25">
      <c r="A22" s="17" t="s">
        <v>50</v>
      </c>
      <c r="B22" s="73" t="s">
        <v>43</v>
      </c>
      <c r="C22" s="20">
        <v>11</v>
      </c>
      <c r="D22" s="20" t="s">
        <v>44</v>
      </c>
      <c r="E22" s="19" t="s">
        <v>45</v>
      </c>
      <c r="F22" s="90">
        <v>12.8</v>
      </c>
      <c r="G22" s="94">
        <v>12.707116729564277</v>
      </c>
      <c r="H22" s="35">
        <f t="shared" ref="H22:H23" si="3">G22*0.075/2</f>
        <v>0.47651687735866033</v>
      </c>
      <c r="I22" s="58"/>
      <c r="J22" s="39">
        <f t="shared" si="1"/>
        <v>0.73095472727989197</v>
      </c>
      <c r="K22" s="85">
        <f t="shared" si="0"/>
        <v>0.19492126060797121</v>
      </c>
      <c r="L22" s="37"/>
      <c r="M22" s="17" t="s">
        <v>50</v>
      </c>
      <c r="N22" s="18" t="s">
        <v>43</v>
      </c>
      <c r="O22" s="19">
        <v>11</v>
      </c>
      <c r="P22" s="20" t="s">
        <v>44</v>
      </c>
      <c r="Q22" s="19" t="s">
        <v>45</v>
      </c>
      <c r="R22" s="35"/>
      <c r="S22" s="35"/>
      <c r="T22" s="19"/>
      <c r="U22" s="19"/>
      <c r="V22" s="58"/>
      <c r="W22" s="26"/>
    </row>
    <row r="23" spans="1:23" ht="15.75" x14ac:dyDescent="0.25">
      <c r="A23" s="17" t="s">
        <v>49</v>
      </c>
      <c r="B23" s="73" t="s">
        <v>43</v>
      </c>
      <c r="C23" s="20">
        <v>12</v>
      </c>
      <c r="D23" s="20" t="s">
        <v>44</v>
      </c>
      <c r="E23" s="19" t="s">
        <v>45</v>
      </c>
      <c r="F23" s="90">
        <v>21.3</v>
      </c>
      <c r="G23" s="94">
        <v>20.685007039887363</v>
      </c>
      <c r="H23" s="35">
        <f t="shared" si="3"/>
        <v>0.7756877639957761</v>
      </c>
      <c r="I23" s="58"/>
      <c r="J23" s="39">
        <f t="shared" si="1"/>
        <v>2.9731339173669733</v>
      </c>
      <c r="K23" s="85">
        <f t="shared" si="0"/>
        <v>0.79283571129785957</v>
      </c>
      <c r="M23" s="17" t="s">
        <v>49</v>
      </c>
      <c r="N23" s="18" t="s">
        <v>43</v>
      </c>
      <c r="O23" s="19">
        <v>12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71</v>
      </c>
      <c r="B24" s="73" t="s">
        <v>43</v>
      </c>
      <c r="C24" s="20">
        <v>13</v>
      </c>
      <c r="D24" s="20" t="s">
        <v>44</v>
      </c>
      <c r="E24" s="19" t="s">
        <v>45</v>
      </c>
      <c r="F24" s="90" t="s">
        <v>108</v>
      </c>
      <c r="G24" s="94">
        <v>0</v>
      </c>
      <c r="H24" s="35"/>
      <c r="I24" s="58"/>
      <c r="J24" s="39"/>
      <c r="K24" s="85"/>
      <c r="M24" s="17" t="s">
        <v>71</v>
      </c>
      <c r="N24" s="18" t="s">
        <v>43</v>
      </c>
      <c r="O24" s="19">
        <v>13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72</v>
      </c>
      <c r="B25" s="73" t="s">
        <v>43</v>
      </c>
      <c r="C25" s="20">
        <v>14</v>
      </c>
      <c r="D25" s="20" t="s">
        <v>44</v>
      </c>
      <c r="E25" s="19" t="s">
        <v>45</v>
      </c>
      <c r="F25" s="90" t="s">
        <v>108</v>
      </c>
      <c r="G25" s="94">
        <v>0</v>
      </c>
      <c r="H25" s="35"/>
      <c r="I25" s="58"/>
      <c r="J25" s="39"/>
      <c r="K25" s="85"/>
      <c r="M25" s="17" t="s">
        <v>72</v>
      </c>
      <c r="N25" s="18" t="s">
        <v>43</v>
      </c>
      <c r="O25" s="19">
        <v>14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48</v>
      </c>
      <c r="B26" s="73" t="s">
        <v>43</v>
      </c>
      <c r="C26" s="20">
        <v>20</v>
      </c>
      <c r="D26" s="20" t="s">
        <v>44</v>
      </c>
      <c r="E26" s="19" t="s">
        <v>45</v>
      </c>
      <c r="F26" s="90">
        <v>83.3</v>
      </c>
      <c r="G26" s="94">
        <v>82.948267213862295</v>
      </c>
      <c r="H26" s="35">
        <f>G26*0.025</f>
        <v>2.0737066803465574</v>
      </c>
      <c r="I26" s="58"/>
      <c r="J26" s="39">
        <f t="shared" si="1"/>
        <v>0.42403873878503534</v>
      </c>
      <c r="K26" s="85">
        <f t="shared" si="0"/>
        <v>0.16961549551401414</v>
      </c>
      <c r="M26" s="17" t="s">
        <v>48</v>
      </c>
      <c r="N26" s="18" t="s">
        <v>43</v>
      </c>
      <c r="O26" s="19">
        <v>20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47</v>
      </c>
      <c r="B27" s="73" t="s">
        <v>43</v>
      </c>
      <c r="C27" s="20">
        <v>21</v>
      </c>
      <c r="D27" s="20" t="s">
        <v>44</v>
      </c>
      <c r="E27" s="19" t="s">
        <v>45</v>
      </c>
      <c r="F27" s="90">
        <v>136</v>
      </c>
      <c r="G27" s="94">
        <v>135.58700674340659</v>
      </c>
      <c r="H27" s="35">
        <f t="shared" ref="H27:H28" si="4">G27*0.025</f>
        <v>3.3896751685851649</v>
      </c>
      <c r="I27" s="58"/>
      <c r="J27" s="39">
        <f t="shared" si="1"/>
        <v>0.30459648495300462</v>
      </c>
      <c r="K27" s="85">
        <f t="shared" si="0"/>
        <v>0.12183859398120184</v>
      </c>
      <c r="M27" s="17" t="s">
        <v>47</v>
      </c>
      <c r="N27" s="18" t="s">
        <v>43</v>
      </c>
      <c r="O27" s="19">
        <v>21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46</v>
      </c>
      <c r="B28" s="73" t="s">
        <v>43</v>
      </c>
      <c r="C28" s="20">
        <v>22</v>
      </c>
      <c r="D28" s="20" t="s">
        <v>44</v>
      </c>
      <c r="E28" s="19" t="s">
        <v>45</v>
      </c>
      <c r="F28" s="90">
        <v>191</v>
      </c>
      <c r="G28" s="94">
        <v>184.6929467606069</v>
      </c>
      <c r="H28" s="35">
        <f t="shared" si="4"/>
        <v>4.6173236690151729</v>
      </c>
      <c r="I28" s="58"/>
      <c r="J28" s="39">
        <f t="shared" si="1"/>
        <v>3.4148858145449918</v>
      </c>
      <c r="K28" s="85">
        <f t="shared" si="0"/>
        <v>1.3659543258179967</v>
      </c>
      <c r="M28" s="17" t="s">
        <v>46</v>
      </c>
      <c r="N28" s="18" t="s">
        <v>43</v>
      </c>
      <c r="O28" s="19">
        <v>22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ht="15.75" x14ac:dyDescent="0.25">
      <c r="A29" s="17" t="s">
        <v>73</v>
      </c>
      <c r="B29" s="73" t="s">
        <v>43</v>
      </c>
      <c r="C29" s="20">
        <v>23</v>
      </c>
      <c r="D29" s="20" t="s">
        <v>44</v>
      </c>
      <c r="E29" s="19" t="s">
        <v>45</v>
      </c>
      <c r="F29" s="90" t="s">
        <v>90</v>
      </c>
      <c r="G29" s="94">
        <v>0</v>
      </c>
      <c r="H29" s="35"/>
      <c r="I29" s="58"/>
      <c r="J29" s="39"/>
      <c r="K29" s="85"/>
      <c r="M29" s="17" t="s">
        <v>73</v>
      </c>
      <c r="N29" s="18" t="s">
        <v>43</v>
      </c>
      <c r="O29" s="19">
        <v>23</v>
      </c>
      <c r="P29" s="20" t="s">
        <v>44</v>
      </c>
      <c r="Q29" s="19" t="s">
        <v>45</v>
      </c>
      <c r="R29" s="35"/>
      <c r="S29" s="35"/>
      <c r="T29" s="19"/>
      <c r="U29" s="19"/>
      <c r="V29" s="58"/>
      <c r="W29" s="26"/>
    </row>
    <row r="30" spans="1:23" ht="15.75" x14ac:dyDescent="0.25">
      <c r="A30" s="17" t="s">
        <v>74</v>
      </c>
      <c r="B30" s="73" t="s">
        <v>43</v>
      </c>
      <c r="C30" s="20">
        <v>24</v>
      </c>
      <c r="D30" s="20" t="s">
        <v>44</v>
      </c>
      <c r="E30" s="19" t="s">
        <v>45</v>
      </c>
      <c r="F30" s="90" t="s">
        <v>90</v>
      </c>
      <c r="G30" s="94">
        <v>0</v>
      </c>
      <c r="H30" s="35"/>
      <c r="I30" s="58"/>
      <c r="J30" s="39"/>
      <c r="K30" s="85"/>
      <c r="M30" s="17" t="s">
        <v>74</v>
      </c>
      <c r="N30" s="18" t="s">
        <v>43</v>
      </c>
      <c r="O30" s="19">
        <v>24</v>
      </c>
      <c r="P30" s="20" t="s">
        <v>44</v>
      </c>
      <c r="Q30" s="19" t="s">
        <v>45</v>
      </c>
      <c r="R30" s="35"/>
      <c r="S30" s="35"/>
      <c r="T30" s="19"/>
      <c r="U30" s="19"/>
      <c r="V30" s="58"/>
      <c r="W30" s="26"/>
    </row>
    <row r="31" spans="1:23" x14ac:dyDescent="0.25">
      <c r="A31" s="49" t="s">
        <v>42</v>
      </c>
      <c r="B31" s="74" t="s">
        <v>13</v>
      </c>
      <c r="C31" s="52">
        <v>30</v>
      </c>
      <c r="D31" s="52" t="s">
        <v>29</v>
      </c>
      <c r="E31" s="51" t="s">
        <v>30</v>
      </c>
      <c r="F31" s="83" t="s">
        <v>78</v>
      </c>
      <c r="G31" s="83">
        <v>90</v>
      </c>
      <c r="H31" s="54">
        <f>0.05*G31</f>
        <v>4.5</v>
      </c>
      <c r="I31" s="59">
        <v>4</v>
      </c>
      <c r="J31" s="59"/>
      <c r="K31" s="76">
        <f>(F31-G31)/H31</f>
        <v>0.44444444444444442</v>
      </c>
      <c r="M31" s="49" t="s">
        <v>42</v>
      </c>
      <c r="N31" s="50" t="s">
        <v>13</v>
      </c>
      <c r="O31" s="51">
        <v>30</v>
      </c>
      <c r="P31" s="52" t="s">
        <v>29</v>
      </c>
      <c r="Q31" s="51" t="s">
        <v>30</v>
      </c>
      <c r="R31" s="83">
        <f>ROUND(F31,1)</f>
        <v>92</v>
      </c>
      <c r="S31" s="54">
        <v>91.64</v>
      </c>
      <c r="T31" s="54">
        <v>1.39</v>
      </c>
      <c r="U31" s="51">
        <v>1</v>
      </c>
      <c r="V31" s="55">
        <f>((R31-S31)/S31)*100</f>
        <v>0.39284155390659042</v>
      </c>
      <c r="W31" s="86">
        <f>(R31-S31)/T31</f>
        <v>0.25899280575539529</v>
      </c>
    </row>
    <row r="32" spans="1:23" x14ac:dyDescent="0.25">
      <c r="A32" s="49" t="s">
        <v>41</v>
      </c>
      <c r="B32" s="74" t="s">
        <v>13</v>
      </c>
      <c r="C32" s="52">
        <v>31</v>
      </c>
      <c r="D32" s="52" t="s">
        <v>29</v>
      </c>
      <c r="E32" s="51" t="s">
        <v>30</v>
      </c>
      <c r="F32" s="83" t="s">
        <v>79</v>
      </c>
      <c r="G32" s="91">
        <v>46.4</v>
      </c>
      <c r="H32" s="54">
        <f t="shared" ref="H32:H33" si="5">0.05*G32</f>
        <v>2.3199999999999998</v>
      </c>
      <c r="I32" s="59">
        <v>4</v>
      </c>
      <c r="J32" s="59"/>
      <c r="K32" s="76">
        <f t="shared" ref="K32:K67" si="6">(F32-G32)/H32</f>
        <v>0.21551724137931036</v>
      </c>
      <c r="M32" s="49" t="s">
        <v>41</v>
      </c>
      <c r="N32" s="50" t="s">
        <v>13</v>
      </c>
      <c r="O32" s="51">
        <v>31</v>
      </c>
      <c r="P32" s="52" t="s">
        <v>29</v>
      </c>
      <c r="Q32" s="51" t="s">
        <v>30</v>
      </c>
      <c r="R32" s="83">
        <f>ROUND(F32,1)</f>
        <v>46.9</v>
      </c>
      <c r="S32" s="54">
        <v>47.61</v>
      </c>
      <c r="T32" s="54">
        <v>1.1299999999999999</v>
      </c>
      <c r="U32" s="51">
        <v>1</v>
      </c>
      <c r="V32" s="55">
        <f t="shared" ref="V32:V56" si="7">((R32-S32)/S32)*100</f>
        <v>-1.4912833438353306</v>
      </c>
      <c r="W32" s="86">
        <f t="shared" ref="W32:W52" si="8">(R32-S32)/T32</f>
        <v>-0.62831858407079733</v>
      </c>
    </row>
    <row r="33" spans="1:23" x14ac:dyDescent="0.25">
      <c r="A33" s="49" t="s">
        <v>40</v>
      </c>
      <c r="B33" s="74" t="s">
        <v>13</v>
      </c>
      <c r="C33" s="52">
        <v>32</v>
      </c>
      <c r="D33" s="52" t="s">
        <v>29</v>
      </c>
      <c r="E33" s="51" t="s">
        <v>30</v>
      </c>
      <c r="F33" s="83" t="s">
        <v>80</v>
      </c>
      <c r="G33" s="91">
        <v>60.8</v>
      </c>
      <c r="H33" s="54">
        <f t="shared" si="5"/>
        <v>3.04</v>
      </c>
      <c r="I33" s="59">
        <v>4</v>
      </c>
      <c r="J33" s="59"/>
      <c r="K33" s="76">
        <f t="shared" si="6"/>
        <v>0.69078947368421095</v>
      </c>
      <c r="M33" s="49" t="s">
        <v>40</v>
      </c>
      <c r="N33" s="50" t="s">
        <v>13</v>
      </c>
      <c r="O33" s="51">
        <v>32</v>
      </c>
      <c r="P33" s="52" t="s">
        <v>29</v>
      </c>
      <c r="Q33" s="51" t="s">
        <v>30</v>
      </c>
      <c r="R33" s="83">
        <f>ROUND(F33,1)</f>
        <v>62.9</v>
      </c>
      <c r="S33" s="54">
        <v>62.43</v>
      </c>
      <c r="T33" s="54">
        <v>2.19</v>
      </c>
      <c r="U33" s="51">
        <v>1</v>
      </c>
      <c r="V33" s="55">
        <f t="shared" si="7"/>
        <v>0.75284318436648867</v>
      </c>
      <c r="W33" s="86">
        <f t="shared" si="8"/>
        <v>0.21461187214611821</v>
      </c>
    </row>
    <row r="34" spans="1:23" x14ac:dyDescent="0.25">
      <c r="A34" s="49" t="s">
        <v>39</v>
      </c>
      <c r="B34" s="74" t="s">
        <v>13</v>
      </c>
      <c r="C34" s="52">
        <v>33</v>
      </c>
      <c r="D34" s="52" t="s">
        <v>29</v>
      </c>
      <c r="E34" s="51" t="s">
        <v>30</v>
      </c>
      <c r="F34" s="83" t="s">
        <v>81</v>
      </c>
      <c r="G34" s="91">
        <v>22.4</v>
      </c>
      <c r="H34" s="54"/>
      <c r="I34" s="59"/>
      <c r="J34" s="59"/>
      <c r="K34" s="100"/>
      <c r="M34" s="49" t="s">
        <v>39</v>
      </c>
      <c r="N34" s="50" t="s">
        <v>13</v>
      </c>
      <c r="O34" s="51">
        <v>33</v>
      </c>
      <c r="P34" s="52" t="s">
        <v>29</v>
      </c>
      <c r="Q34" s="51" t="s">
        <v>30</v>
      </c>
      <c r="R34" s="83" t="str">
        <f t="shared" ref="R34:R42" si="9">F34</f>
        <v>15,9</v>
      </c>
      <c r="S34" s="54"/>
      <c r="T34" s="54"/>
      <c r="U34" s="51"/>
      <c r="V34" s="55"/>
      <c r="W34" s="100"/>
    </row>
    <row r="35" spans="1:23" x14ac:dyDescent="0.25">
      <c r="A35" s="49" t="s">
        <v>38</v>
      </c>
      <c r="B35" s="74" t="s">
        <v>13</v>
      </c>
      <c r="C35" s="52">
        <v>34</v>
      </c>
      <c r="D35" s="52" t="s">
        <v>29</v>
      </c>
      <c r="E35" s="51" t="s">
        <v>30</v>
      </c>
      <c r="F35" s="83" t="s">
        <v>82</v>
      </c>
      <c r="G35" s="91">
        <v>19.2</v>
      </c>
      <c r="H35" s="54"/>
      <c r="I35" s="59"/>
      <c r="J35" s="59"/>
      <c r="K35" s="100"/>
      <c r="M35" s="49" t="s">
        <v>38</v>
      </c>
      <c r="N35" s="50" t="s">
        <v>13</v>
      </c>
      <c r="O35" s="51">
        <v>34</v>
      </c>
      <c r="P35" s="52" t="s">
        <v>29</v>
      </c>
      <c r="Q35" s="51" t="s">
        <v>30</v>
      </c>
      <c r="R35" s="83" t="str">
        <f t="shared" si="9"/>
        <v>17,2</v>
      </c>
      <c r="S35" s="54"/>
      <c r="T35" s="54"/>
      <c r="U35" s="51"/>
      <c r="V35" s="55"/>
      <c r="W35" s="100"/>
    </row>
    <row r="36" spans="1:23" x14ac:dyDescent="0.25">
      <c r="A36" s="49" t="s">
        <v>37</v>
      </c>
      <c r="B36" s="74" t="s">
        <v>13</v>
      </c>
      <c r="C36" s="52">
        <v>35</v>
      </c>
      <c r="D36" s="52" t="s">
        <v>29</v>
      </c>
      <c r="E36" s="51" t="s">
        <v>30</v>
      </c>
      <c r="F36" s="83" t="s">
        <v>83</v>
      </c>
      <c r="G36" s="91">
        <v>26.7</v>
      </c>
      <c r="H36" s="54"/>
      <c r="I36" s="59"/>
      <c r="J36" s="59"/>
      <c r="K36" s="100"/>
      <c r="M36" s="49" t="s">
        <v>37</v>
      </c>
      <c r="N36" s="50" t="s">
        <v>13</v>
      </c>
      <c r="O36" s="51">
        <v>35</v>
      </c>
      <c r="P36" s="52" t="s">
        <v>29</v>
      </c>
      <c r="Q36" s="51" t="s">
        <v>30</v>
      </c>
      <c r="R36" s="83" t="str">
        <f t="shared" si="9"/>
        <v>21,3</v>
      </c>
      <c r="S36" s="54"/>
      <c r="T36" s="54"/>
      <c r="U36" s="51"/>
      <c r="V36" s="55"/>
      <c r="W36" s="100"/>
    </row>
    <row r="37" spans="1:23" x14ac:dyDescent="0.25">
      <c r="A37" s="49" t="s">
        <v>36</v>
      </c>
      <c r="B37" s="74" t="s">
        <v>13</v>
      </c>
      <c r="C37" s="52">
        <v>36</v>
      </c>
      <c r="D37" s="52" t="s">
        <v>29</v>
      </c>
      <c r="E37" s="51" t="s">
        <v>30</v>
      </c>
      <c r="F37" s="83" t="s">
        <v>84</v>
      </c>
      <c r="G37" s="91">
        <v>97.8</v>
      </c>
      <c r="H37" s="54"/>
      <c r="I37" s="59"/>
      <c r="J37" s="59"/>
      <c r="K37" s="100"/>
      <c r="M37" s="49" t="s">
        <v>36</v>
      </c>
      <c r="N37" s="50" t="s">
        <v>13</v>
      </c>
      <c r="O37" s="51">
        <v>36</v>
      </c>
      <c r="P37" s="52" t="s">
        <v>29</v>
      </c>
      <c r="Q37" s="51" t="s">
        <v>30</v>
      </c>
      <c r="R37" s="83" t="str">
        <f t="shared" si="9"/>
        <v>65,2</v>
      </c>
      <c r="S37" s="54"/>
      <c r="T37" s="54"/>
      <c r="U37" s="51"/>
      <c r="V37" s="55"/>
      <c r="W37" s="100"/>
    </row>
    <row r="38" spans="1:23" x14ac:dyDescent="0.25">
      <c r="A38" s="49" t="s">
        <v>35</v>
      </c>
      <c r="B38" s="74" t="s">
        <v>13</v>
      </c>
      <c r="C38" s="52">
        <v>37</v>
      </c>
      <c r="D38" s="52" t="s">
        <v>29</v>
      </c>
      <c r="E38" s="51" t="s">
        <v>30</v>
      </c>
      <c r="F38" s="83" t="s">
        <v>85</v>
      </c>
      <c r="G38" s="91">
        <v>124</v>
      </c>
      <c r="H38" s="54"/>
      <c r="I38" s="59"/>
      <c r="J38" s="59"/>
      <c r="K38" s="100"/>
      <c r="M38" s="49" t="s">
        <v>35</v>
      </c>
      <c r="N38" s="50" t="s">
        <v>13</v>
      </c>
      <c r="O38" s="51">
        <v>37</v>
      </c>
      <c r="P38" s="52" t="s">
        <v>29</v>
      </c>
      <c r="Q38" s="51" t="s">
        <v>30</v>
      </c>
      <c r="R38" s="83" t="str">
        <f t="shared" si="9"/>
        <v>83,5</v>
      </c>
      <c r="S38" s="54"/>
      <c r="T38" s="54"/>
      <c r="U38" s="51"/>
      <c r="V38" s="55"/>
      <c r="W38" s="100"/>
    </row>
    <row r="39" spans="1:23" x14ac:dyDescent="0.25">
      <c r="A39" s="49" t="s">
        <v>34</v>
      </c>
      <c r="B39" s="74" t="s">
        <v>13</v>
      </c>
      <c r="C39" s="52">
        <v>38</v>
      </c>
      <c r="D39" s="52" t="s">
        <v>29</v>
      </c>
      <c r="E39" s="51" t="s">
        <v>30</v>
      </c>
      <c r="F39" s="83">
        <v>102</v>
      </c>
      <c r="G39" s="91">
        <v>149</v>
      </c>
      <c r="H39" s="54"/>
      <c r="I39" s="59"/>
      <c r="J39" s="59"/>
      <c r="K39" s="100"/>
      <c r="M39" s="49" t="s">
        <v>34</v>
      </c>
      <c r="N39" s="50" t="s">
        <v>13</v>
      </c>
      <c r="O39" s="51">
        <v>38</v>
      </c>
      <c r="P39" s="52" t="s">
        <v>29</v>
      </c>
      <c r="Q39" s="51" t="s">
        <v>30</v>
      </c>
      <c r="R39" s="83">
        <f t="shared" si="9"/>
        <v>102</v>
      </c>
      <c r="S39" s="54"/>
      <c r="T39" s="54"/>
      <c r="U39" s="51"/>
      <c r="V39" s="55"/>
      <c r="W39" s="100"/>
    </row>
    <row r="40" spans="1:23" x14ac:dyDescent="0.25">
      <c r="A40" s="49" t="s">
        <v>33</v>
      </c>
      <c r="B40" s="74" t="s">
        <v>13</v>
      </c>
      <c r="C40" s="52">
        <v>39</v>
      </c>
      <c r="D40" s="52" t="s">
        <v>29</v>
      </c>
      <c r="E40" s="51" t="s">
        <v>30</v>
      </c>
      <c r="F40" s="83" t="s">
        <v>86</v>
      </c>
      <c r="G40" s="91">
        <v>77.099999999999994</v>
      </c>
      <c r="H40" s="54"/>
      <c r="I40" s="59"/>
      <c r="J40" s="59"/>
      <c r="K40" s="100"/>
      <c r="M40" s="49" t="s">
        <v>33</v>
      </c>
      <c r="N40" s="50" t="s">
        <v>13</v>
      </c>
      <c r="O40" s="51">
        <v>39</v>
      </c>
      <c r="P40" s="52" t="s">
        <v>29</v>
      </c>
      <c r="Q40" s="51" t="s">
        <v>30</v>
      </c>
      <c r="R40" s="83" t="str">
        <f t="shared" si="9"/>
        <v>74,5</v>
      </c>
      <c r="S40" s="54"/>
      <c r="T40" s="54"/>
      <c r="U40" s="51"/>
      <c r="V40" s="55"/>
      <c r="W40" s="100"/>
    </row>
    <row r="41" spans="1:23" x14ac:dyDescent="0.25">
      <c r="A41" s="49" t="s">
        <v>32</v>
      </c>
      <c r="B41" s="74" t="s">
        <v>13</v>
      </c>
      <c r="C41" s="52">
        <v>40</v>
      </c>
      <c r="D41" s="52" t="s">
        <v>29</v>
      </c>
      <c r="E41" s="51" t="s">
        <v>30</v>
      </c>
      <c r="F41" s="83" t="s">
        <v>87</v>
      </c>
      <c r="G41" s="91">
        <v>68.7</v>
      </c>
      <c r="H41" s="54"/>
      <c r="I41" s="59"/>
      <c r="J41" s="59"/>
      <c r="K41" s="100"/>
      <c r="M41" s="49" t="s">
        <v>32</v>
      </c>
      <c r="N41" s="50" t="s">
        <v>13</v>
      </c>
      <c r="O41" s="51">
        <v>40</v>
      </c>
      <c r="P41" s="52" t="s">
        <v>29</v>
      </c>
      <c r="Q41" s="51" t="s">
        <v>30</v>
      </c>
      <c r="R41" s="83" t="str">
        <f t="shared" si="9"/>
        <v>65,8</v>
      </c>
      <c r="S41" s="54"/>
      <c r="T41" s="54"/>
      <c r="U41" s="51"/>
      <c r="V41" s="55"/>
      <c r="W41" s="100"/>
    </row>
    <row r="42" spans="1:23" x14ac:dyDescent="0.25">
      <c r="A42" s="49" t="s">
        <v>31</v>
      </c>
      <c r="B42" s="74" t="s">
        <v>13</v>
      </c>
      <c r="C42" s="52">
        <v>41</v>
      </c>
      <c r="D42" s="52" t="s">
        <v>29</v>
      </c>
      <c r="E42" s="51" t="s">
        <v>30</v>
      </c>
      <c r="F42" s="83" t="s">
        <v>88</v>
      </c>
      <c r="G42" s="91">
        <v>55</v>
      </c>
      <c r="H42" s="54"/>
      <c r="I42" s="59"/>
      <c r="J42" s="59"/>
      <c r="K42" s="100"/>
      <c r="M42" s="49" t="s">
        <v>31</v>
      </c>
      <c r="N42" s="50" t="s">
        <v>13</v>
      </c>
      <c r="O42" s="51">
        <v>41</v>
      </c>
      <c r="P42" s="52" t="s">
        <v>29</v>
      </c>
      <c r="Q42" s="51" t="s">
        <v>30</v>
      </c>
      <c r="R42" s="83" t="str">
        <f t="shared" si="9"/>
        <v>51,2</v>
      </c>
      <c r="S42" s="91"/>
      <c r="T42" s="54"/>
      <c r="U42" s="51"/>
      <c r="V42" s="55"/>
      <c r="W42" s="100"/>
    </row>
    <row r="43" spans="1:23" x14ac:dyDescent="0.25">
      <c r="A43" s="49" t="s">
        <v>28</v>
      </c>
      <c r="B43" s="74" t="s">
        <v>13</v>
      </c>
      <c r="C43" s="52">
        <v>42</v>
      </c>
      <c r="D43" s="52" t="s">
        <v>29</v>
      </c>
      <c r="E43" s="51" t="s">
        <v>30</v>
      </c>
      <c r="F43" s="83" t="s">
        <v>89</v>
      </c>
      <c r="G43" s="91">
        <v>90</v>
      </c>
      <c r="H43" s="54">
        <f>0.05*G43</f>
        <v>4.5</v>
      </c>
      <c r="I43" s="59">
        <v>4</v>
      </c>
      <c r="J43" s="59"/>
      <c r="K43" s="76">
        <f t="shared" si="6"/>
        <v>0.75555555555555687</v>
      </c>
      <c r="M43" s="49" t="s">
        <v>28</v>
      </c>
      <c r="N43" s="50" t="s">
        <v>13</v>
      </c>
      <c r="O43" s="51">
        <v>42</v>
      </c>
      <c r="P43" s="52" t="s">
        <v>29</v>
      </c>
      <c r="Q43" s="51" t="s">
        <v>30</v>
      </c>
      <c r="R43" s="83">
        <f>ROUND(F43,1)</f>
        <v>93.4</v>
      </c>
      <c r="S43" s="91">
        <v>91.42</v>
      </c>
      <c r="T43" s="54">
        <v>1.92</v>
      </c>
      <c r="U43" s="51">
        <v>1</v>
      </c>
      <c r="V43" s="55">
        <f t="shared" si="7"/>
        <v>2.1658280463793522</v>
      </c>
      <c r="W43" s="86">
        <f t="shared" si="8"/>
        <v>1.0312500000000022</v>
      </c>
    </row>
    <row r="44" spans="1:23" x14ac:dyDescent="0.25">
      <c r="A44" s="17" t="s">
        <v>12</v>
      </c>
      <c r="B44" s="73" t="s">
        <v>13</v>
      </c>
      <c r="C44" s="20">
        <v>43</v>
      </c>
      <c r="D44" s="20" t="s">
        <v>27</v>
      </c>
      <c r="E44" s="19" t="s">
        <v>23</v>
      </c>
      <c r="F44" s="87">
        <v>288</v>
      </c>
      <c r="G44" s="58">
        <v>272</v>
      </c>
      <c r="H44" s="35">
        <v>13.6</v>
      </c>
      <c r="I44" s="58">
        <v>4</v>
      </c>
      <c r="J44" s="58">
        <f>((F44-G44)/G44)*100</f>
        <v>5.8823529411764701</v>
      </c>
      <c r="K44" s="76">
        <f t="shared" si="6"/>
        <v>1.1764705882352942</v>
      </c>
      <c r="M44" s="17" t="s">
        <v>12</v>
      </c>
      <c r="N44" s="73" t="s">
        <v>13</v>
      </c>
      <c r="O44" s="20">
        <v>43</v>
      </c>
      <c r="P44" s="20" t="s">
        <v>27</v>
      </c>
      <c r="Q44" s="19" t="s">
        <v>23</v>
      </c>
      <c r="R44" s="58">
        <f>F44</f>
        <v>288</v>
      </c>
      <c r="S44" s="58">
        <v>268.89999999999998</v>
      </c>
      <c r="T44" s="35">
        <v>7.7</v>
      </c>
      <c r="U44" s="19">
        <v>1</v>
      </c>
      <c r="V44" s="58">
        <f t="shared" si="7"/>
        <v>7.1030122722201643</v>
      </c>
      <c r="W44" s="86">
        <v>2.48</v>
      </c>
    </row>
    <row r="45" spans="1:23" x14ac:dyDescent="0.25">
      <c r="A45" s="17" t="s">
        <v>24</v>
      </c>
      <c r="B45" s="73" t="s">
        <v>13</v>
      </c>
      <c r="C45" s="20">
        <v>44</v>
      </c>
      <c r="D45" s="20" t="s">
        <v>27</v>
      </c>
      <c r="E45" s="19" t="s">
        <v>23</v>
      </c>
      <c r="F45" s="87">
        <v>46.2</v>
      </c>
      <c r="G45" s="80">
        <v>43.2</v>
      </c>
      <c r="H45" s="35">
        <v>2.16</v>
      </c>
      <c r="I45" s="58">
        <v>4</v>
      </c>
      <c r="J45" s="58">
        <f t="shared" ref="J45:J67" si="10">((F45-G45)/G45)*100</f>
        <v>6.9444444444444438</v>
      </c>
      <c r="K45" s="76">
        <f t="shared" si="6"/>
        <v>1.3888888888888888</v>
      </c>
      <c r="M45" s="17" t="s">
        <v>24</v>
      </c>
      <c r="N45" s="73" t="s">
        <v>13</v>
      </c>
      <c r="O45" s="20">
        <v>44</v>
      </c>
      <c r="P45" s="20" t="s">
        <v>27</v>
      </c>
      <c r="Q45" s="19" t="s">
        <v>23</v>
      </c>
      <c r="R45" s="80">
        <f t="shared" ref="R45:R67" si="11">F45</f>
        <v>46.2</v>
      </c>
      <c r="S45" s="80">
        <v>42.97</v>
      </c>
      <c r="T45" s="35">
        <v>1.86</v>
      </c>
      <c r="U45" s="19">
        <v>1</v>
      </c>
      <c r="V45" s="58">
        <f t="shared" si="7"/>
        <v>7.5168722364440406</v>
      </c>
      <c r="W45" s="86">
        <v>1.74</v>
      </c>
    </row>
    <row r="46" spans="1:23" x14ac:dyDescent="0.25">
      <c r="A46" s="17" t="s">
        <v>20</v>
      </c>
      <c r="B46" s="73" t="s">
        <v>13</v>
      </c>
      <c r="C46" s="20">
        <v>45</v>
      </c>
      <c r="D46" s="20" t="s">
        <v>27</v>
      </c>
      <c r="E46" s="19" t="s">
        <v>23</v>
      </c>
      <c r="F46" s="81">
        <v>119</v>
      </c>
      <c r="G46" s="58">
        <v>119</v>
      </c>
      <c r="H46" s="35">
        <v>6</v>
      </c>
      <c r="I46" s="58">
        <v>4</v>
      </c>
      <c r="J46" s="58">
        <f t="shared" si="10"/>
        <v>0</v>
      </c>
      <c r="K46" s="76">
        <f t="shared" si="6"/>
        <v>0</v>
      </c>
      <c r="M46" s="17" t="s">
        <v>20</v>
      </c>
      <c r="N46" s="73" t="s">
        <v>13</v>
      </c>
      <c r="O46" s="20">
        <v>45</v>
      </c>
      <c r="P46" s="20" t="s">
        <v>27</v>
      </c>
      <c r="Q46" s="19" t="s">
        <v>23</v>
      </c>
      <c r="R46" s="58">
        <f t="shared" si="11"/>
        <v>119</v>
      </c>
      <c r="S46" s="58">
        <v>116.8</v>
      </c>
      <c r="T46" s="35">
        <v>2.6</v>
      </c>
      <c r="U46" s="19">
        <v>1</v>
      </c>
      <c r="V46" s="58">
        <f t="shared" si="7"/>
        <v>1.8835616438356189</v>
      </c>
      <c r="W46" s="86">
        <v>0.87</v>
      </c>
    </row>
    <row r="47" spans="1:23" x14ac:dyDescent="0.25">
      <c r="A47" s="17" t="s">
        <v>19</v>
      </c>
      <c r="B47" s="73" t="s">
        <v>13</v>
      </c>
      <c r="C47" s="20">
        <v>46</v>
      </c>
      <c r="D47" s="20" t="s">
        <v>27</v>
      </c>
      <c r="E47" s="19" t="s">
        <v>23</v>
      </c>
      <c r="F47" s="87">
        <v>95.2</v>
      </c>
      <c r="G47" s="80">
        <v>92.9</v>
      </c>
      <c r="H47" s="35">
        <v>4.6500000000000004</v>
      </c>
      <c r="I47" s="58">
        <v>4</v>
      </c>
      <c r="J47" s="58">
        <f t="shared" si="10"/>
        <v>2.4757804090419775</v>
      </c>
      <c r="K47" s="76">
        <f t="shared" si="6"/>
        <v>0.49462365591397783</v>
      </c>
      <c r="M47" s="17" t="s">
        <v>19</v>
      </c>
      <c r="N47" s="73" t="s">
        <v>13</v>
      </c>
      <c r="O47" s="20">
        <v>46</v>
      </c>
      <c r="P47" s="20" t="s">
        <v>27</v>
      </c>
      <c r="Q47" s="19" t="s">
        <v>23</v>
      </c>
      <c r="R47" s="80">
        <f t="shared" si="11"/>
        <v>95.2</v>
      </c>
      <c r="S47" s="80">
        <v>91.44</v>
      </c>
      <c r="T47" s="35">
        <v>2.08</v>
      </c>
      <c r="U47" s="19">
        <v>1</v>
      </c>
      <c r="V47" s="58">
        <f t="shared" si="7"/>
        <v>4.1119860017497869</v>
      </c>
      <c r="W47" s="86">
        <v>1.81</v>
      </c>
    </row>
    <row r="48" spans="1:23" x14ac:dyDescent="0.25">
      <c r="A48" s="17" t="s">
        <v>26</v>
      </c>
      <c r="B48" s="73" t="s">
        <v>13</v>
      </c>
      <c r="C48" s="20">
        <v>47</v>
      </c>
      <c r="D48" s="20" t="s">
        <v>25</v>
      </c>
      <c r="E48" s="19" t="s">
        <v>23</v>
      </c>
      <c r="F48" s="87">
        <v>59.9</v>
      </c>
      <c r="G48" s="80">
        <v>61.4</v>
      </c>
      <c r="H48" s="35">
        <v>4.6100000000000003</v>
      </c>
      <c r="I48" s="58">
        <v>4</v>
      </c>
      <c r="J48" s="58">
        <f t="shared" si="10"/>
        <v>-2.44299674267101</v>
      </c>
      <c r="K48" s="76">
        <f t="shared" si="6"/>
        <v>-0.32537960954446854</v>
      </c>
      <c r="M48" s="17" t="s">
        <v>26</v>
      </c>
      <c r="N48" s="73" t="s">
        <v>13</v>
      </c>
      <c r="O48" s="20">
        <v>47</v>
      </c>
      <c r="P48" s="20" t="s">
        <v>25</v>
      </c>
      <c r="Q48" s="19" t="s">
        <v>23</v>
      </c>
      <c r="R48" s="80">
        <f t="shared" si="11"/>
        <v>59.9</v>
      </c>
      <c r="S48" s="80">
        <v>58.64</v>
      </c>
      <c r="T48" s="35">
        <v>2.99</v>
      </c>
      <c r="U48" s="19">
        <v>1</v>
      </c>
      <c r="V48" s="58">
        <f t="shared" si="7"/>
        <v>2.1487039563437893</v>
      </c>
      <c r="W48" s="86">
        <f t="shared" si="8"/>
        <v>0.42140468227424682</v>
      </c>
    </row>
    <row r="49" spans="1:23" x14ac:dyDescent="0.25">
      <c r="A49" s="17" t="s">
        <v>21</v>
      </c>
      <c r="B49" s="73" t="s">
        <v>13</v>
      </c>
      <c r="C49" s="20">
        <v>48</v>
      </c>
      <c r="D49" s="20" t="s">
        <v>25</v>
      </c>
      <c r="E49" s="19" t="s">
        <v>23</v>
      </c>
      <c r="F49" s="87">
        <v>113</v>
      </c>
      <c r="G49" s="58">
        <v>118</v>
      </c>
      <c r="H49" s="35">
        <v>8.85</v>
      </c>
      <c r="I49" s="58">
        <v>4</v>
      </c>
      <c r="J49" s="58">
        <f t="shared" si="10"/>
        <v>-4.2372881355932197</v>
      </c>
      <c r="K49" s="76">
        <f t="shared" si="6"/>
        <v>-0.56497175141242939</v>
      </c>
      <c r="M49" s="17" t="s">
        <v>21</v>
      </c>
      <c r="N49" s="73" t="s">
        <v>13</v>
      </c>
      <c r="O49" s="20">
        <v>48</v>
      </c>
      <c r="P49" s="20" t="s">
        <v>25</v>
      </c>
      <c r="Q49" s="19" t="s">
        <v>23</v>
      </c>
      <c r="R49" s="58">
        <f t="shared" si="11"/>
        <v>113</v>
      </c>
      <c r="S49" s="80">
        <v>112.1</v>
      </c>
      <c r="T49" s="35">
        <v>4.3</v>
      </c>
      <c r="U49" s="19">
        <v>1</v>
      </c>
      <c r="V49" s="58">
        <f t="shared" si="7"/>
        <v>0.80285459411240478</v>
      </c>
      <c r="W49" s="86">
        <f t="shared" si="8"/>
        <v>0.20930232558139669</v>
      </c>
    </row>
    <row r="50" spans="1:23" x14ac:dyDescent="0.25">
      <c r="A50" s="17" t="s">
        <v>20</v>
      </c>
      <c r="B50" s="73" t="s">
        <v>13</v>
      </c>
      <c r="C50" s="20">
        <v>49</v>
      </c>
      <c r="D50" s="20" t="s">
        <v>25</v>
      </c>
      <c r="E50" s="19" t="s">
        <v>23</v>
      </c>
      <c r="F50" s="87">
        <v>187</v>
      </c>
      <c r="G50" s="58">
        <v>181</v>
      </c>
      <c r="H50" s="35">
        <v>13.6</v>
      </c>
      <c r="I50" s="58">
        <v>4</v>
      </c>
      <c r="J50" s="58">
        <f t="shared" si="10"/>
        <v>3.3149171270718232</v>
      </c>
      <c r="K50" s="76">
        <f t="shared" si="6"/>
        <v>0.44117647058823528</v>
      </c>
      <c r="M50" s="17" t="s">
        <v>20</v>
      </c>
      <c r="N50" s="73" t="s">
        <v>13</v>
      </c>
      <c r="O50" s="20">
        <v>49</v>
      </c>
      <c r="P50" s="20" t="s">
        <v>25</v>
      </c>
      <c r="Q50" s="19" t="s">
        <v>23</v>
      </c>
      <c r="R50" s="58">
        <f t="shared" si="11"/>
        <v>187</v>
      </c>
      <c r="S50" s="80">
        <v>180.1</v>
      </c>
      <c r="T50" s="35">
        <v>5.3</v>
      </c>
      <c r="U50" s="19">
        <v>1</v>
      </c>
      <c r="V50" s="58">
        <f t="shared" si="7"/>
        <v>3.8312048861743513</v>
      </c>
      <c r="W50" s="86">
        <f t="shared" si="8"/>
        <v>1.3018867924528312</v>
      </c>
    </row>
    <row r="51" spans="1:23" x14ac:dyDescent="0.25">
      <c r="A51" s="17" t="s">
        <v>19</v>
      </c>
      <c r="B51" s="73" t="s">
        <v>13</v>
      </c>
      <c r="C51" s="20">
        <v>50</v>
      </c>
      <c r="D51" s="20" t="s">
        <v>25</v>
      </c>
      <c r="E51" s="19" t="s">
        <v>23</v>
      </c>
      <c r="F51" s="87">
        <v>348</v>
      </c>
      <c r="G51" s="58">
        <v>336</v>
      </c>
      <c r="H51" s="35">
        <v>25.2</v>
      </c>
      <c r="I51" s="19">
        <v>4</v>
      </c>
      <c r="J51" s="58">
        <f t="shared" si="10"/>
        <v>3.5714285714285712</v>
      </c>
      <c r="K51" s="76">
        <f t="shared" si="6"/>
        <v>0.47619047619047622</v>
      </c>
      <c r="M51" s="17" t="s">
        <v>19</v>
      </c>
      <c r="N51" s="73" t="s">
        <v>13</v>
      </c>
      <c r="O51" s="20">
        <v>50</v>
      </c>
      <c r="P51" s="20" t="s">
        <v>25</v>
      </c>
      <c r="Q51" s="19" t="s">
        <v>23</v>
      </c>
      <c r="R51" s="58">
        <f t="shared" si="11"/>
        <v>348</v>
      </c>
      <c r="S51" s="80">
        <v>336</v>
      </c>
      <c r="T51" s="35">
        <v>8.6</v>
      </c>
      <c r="U51" s="19">
        <v>1</v>
      </c>
      <c r="V51" s="58">
        <f t="shared" si="7"/>
        <v>3.5714285714285712</v>
      </c>
      <c r="W51" s="86">
        <f t="shared" si="8"/>
        <v>1.3953488372093024</v>
      </c>
    </row>
    <row r="52" spans="1:23" x14ac:dyDescent="0.25">
      <c r="A52" s="17" t="s">
        <v>17</v>
      </c>
      <c r="B52" s="73" t="s">
        <v>13</v>
      </c>
      <c r="C52" s="20">
        <v>51</v>
      </c>
      <c r="D52" s="20" t="s">
        <v>25</v>
      </c>
      <c r="E52" s="19" t="s">
        <v>23</v>
      </c>
      <c r="F52" s="87">
        <v>48.2</v>
      </c>
      <c r="G52" s="80">
        <v>54.9</v>
      </c>
      <c r="H52" s="35">
        <v>4.12</v>
      </c>
      <c r="I52" s="19">
        <v>4</v>
      </c>
      <c r="J52" s="58">
        <f t="shared" si="10"/>
        <v>-12.204007285974491</v>
      </c>
      <c r="K52" s="76">
        <f t="shared" si="6"/>
        <v>-1.6262135922330085</v>
      </c>
      <c r="M52" s="17" t="s">
        <v>17</v>
      </c>
      <c r="N52" s="73" t="s">
        <v>13</v>
      </c>
      <c r="O52" s="20">
        <v>51</v>
      </c>
      <c r="P52" s="20" t="s">
        <v>25</v>
      </c>
      <c r="Q52" s="19" t="s">
        <v>23</v>
      </c>
      <c r="R52" s="80">
        <f t="shared" si="11"/>
        <v>48.2</v>
      </c>
      <c r="S52" s="80">
        <v>52.02</v>
      </c>
      <c r="T52" s="35">
        <v>4.0199999999999996</v>
      </c>
      <c r="U52" s="19">
        <v>1</v>
      </c>
      <c r="V52" s="58">
        <f t="shared" si="7"/>
        <v>-7.3433294886582079</v>
      </c>
      <c r="W52" s="86">
        <f t="shared" si="8"/>
        <v>-0.9502487562189057</v>
      </c>
    </row>
    <row r="53" spans="1:23" x14ac:dyDescent="0.25">
      <c r="A53" s="17" t="s">
        <v>22</v>
      </c>
      <c r="B53" s="73" t="s">
        <v>13</v>
      </c>
      <c r="C53" s="20">
        <v>52</v>
      </c>
      <c r="D53" s="20" t="s">
        <v>76</v>
      </c>
      <c r="E53" s="19" t="s">
        <v>23</v>
      </c>
      <c r="F53" s="87">
        <v>47.2</v>
      </c>
      <c r="G53" s="80">
        <v>56.5</v>
      </c>
      <c r="H53" s="35">
        <v>2.83</v>
      </c>
      <c r="I53" s="19">
        <v>4</v>
      </c>
      <c r="J53" s="58">
        <f t="shared" si="10"/>
        <v>-16.460176991150437</v>
      </c>
      <c r="K53" s="76">
        <f t="shared" si="6"/>
        <v>-3.2862190812720837</v>
      </c>
      <c r="M53" s="17" t="s">
        <v>22</v>
      </c>
      <c r="N53" s="73" t="s">
        <v>13</v>
      </c>
      <c r="O53" s="20">
        <v>52</v>
      </c>
      <c r="P53" s="20" t="s">
        <v>76</v>
      </c>
      <c r="Q53" s="19" t="s">
        <v>23</v>
      </c>
      <c r="R53" s="80">
        <f t="shared" si="11"/>
        <v>47.2</v>
      </c>
      <c r="S53" s="80">
        <v>52.44</v>
      </c>
      <c r="T53" s="35">
        <v>7.16</v>
      </c>
      <c r="U53" s="19">
        <v>1</v>
      </c>
      <c r="V53" s="58">
        <f t="shared" si="7"/>
        <v>-9.9923722349351536</v>
      </c>
      <c r="W53" s="86">
        <v>-0.73</v>
      </c>
    </row>
    <row r="54" spans="1:23" x14ac:dyDescent="0.25">
      <c r="A54" s="17" t="s">
        <v>16</v>
      </c>
      <c r="B54" s="73" t="s">
        <v>13</v>
      </c>
      <c r="C54" s="20">
        <v>53</v>
      </c>
      <c r="D54" s="20" t="s">
        <v>76</v>
      </c>
      <c r="E54" s="19" t="s">
        <v>23</v>
      </c>
      <c r="F54" s="81">
        <v>177</v>
      </c>
      <c r="G54" s="58">
        <v>194</v>
      </c>
      <c r="H54" s="35">
        <v>9.6999999999999993</v>
      </c>
      <c r="I54" s="19">
        <v>4</v>
      </c>
      <c r="J54" s="58">
        <f t="shared" si="10"/>
        <v>-8.7628865979381434</v>
      </c>
      <c r="K54" s="76">
        <f t="shared" si="6"/>
        <v>-1.7525773195876291</v>
      </c>
      <c r="M54" s="17" t="s">
        <v>16</v>
      </c>
      <c r="N54" s="73" t="s">
        <v>13</v>
      </c>
      <c r="O54" s="20">
        <v>53</v>
      </c>
      <c r="P54" s="20" t="s">
        <v>76</v>
      </c>
      <c r="Q54" s="19" t="s">
        <v>23</v>
      </c>
      <c r="R54" s="58">
        <f t="shared" si="11"/>
        <v>177</v>
      </c>
      <c r="S54" s="58">
        <v>187</v>
      </c>
      <c r="T54" s="35">
        <v>11.2</v>
      </c>
      <c r="U54" s="19">
        <v>1</v>
      </c>
      <c r="V54" s="58">
        <f t="shared" si="7"/>
        <v>-5.3475935828877006</v>
      </c>
      <c r="W54" s="86">
        <v>-0.89</v>
      </c>
    </row>
    <row r="55" spans="1:23" x14ac:dyDescent="0.25">
      <c r="A55" s="17" t="s">
        <v>12</v>
      </c>
      <c r="B55" s="73" t="s">
        <v>13</v>
      </c>
      <c r="C55" s="20">
        <v>54</v>
      </c>
      <c r="D55" s="20" t="s">
        <v>76</v>
      </c>
      <c r="E55" s="19" t="s">
        <v>23</v>
      </c>
      <c r="F55" s="81">
        <v>84.8</v>
      </c>
      <c r="G55" s="80">
        <v>96.7</v>
      </c>
      <c r="H55" s="35">
        <v>4.84</v>
      </c>
      <c r="I55" s="19">
        <v>4</v>
      </c>
      <c r="J55" s="58">
        <f t="shared" si="10"/>
        <v>-12.306101344364018</v>
      </c>
      <c r="K55" s="76">
        <f t="shared" si="6"/>
        <v>-2.4586776859504145</v>
      </c>
      <c r="M55" s="17" t="s">
        <v>12</v>
      </c>
      <c r="N55" s="73" t="s">
        <v>13</v>
      </c>
      <c r="O55" s="20">
        <v>54</v>
      </c>
      <c r="P55" s="20" t="s">
        <v>76</v>
      </c>
      <c r="Q55" s="19" t="s">
        <v>23</v>
      </c>
      <c r="R55" s="80">
        <f t="shared" si="11"/>
        <v>84.8</v>
      </c>
      <c r="S55" s="80">
        <v>93.03</v>
      </c>
      <c r="T55" s="35">
        <v>6.56</v>
      </c>
      <c r="U55" s="19">
        <v>1</v>
      </c>
      <c r="V55" s="58">
        <f t="shared" si="7"/>
        <v>-8.8466086208749903</v>
      </c>
      <c r="W55" s="86">
        <v>-1.25</v>
      </c>
    </row>
    <row r="56" spans="1:23" x14ac:dyDescent="0.25">
      <c r="A56" s="17" t="s">
        <v>20</v>
      </c>
      <c r="B56" s="73" t="s">
        <v>13</v>
      </c>
      <c r="C56" s="20">
        <v>55</v>
      </c>
      <c r="D56" s="20" t="s">
        <v>76</v>
      </c>
      <c r="E56" s="19" t="s">
        <v>23</v>
      </c>
      <c r="F56" s="87">
        <v>34.9</v>
      </c>
      <c r="G56" s="80">
        <v>51.5</v>
      </c>
      <c r="H56" s="35">
        <v>2.58</v>
      </c>
      <c r="I56" s="19">
        <v>4</v>
      </c>
      <c r="J56" s="58">
        <f t="shared" si="10"/>
        <v>-32.233009708737868</v>
      </c>
      <c r="K56" s="76">
        <v>-6.45</v>
      </c>
      <c r="M56" s="17" t="s">
        <v>20</v>
      </c>
      <c r="N56" s="73" t="s">
        <v>13</v>
      </c>
      <c r="O56" s="20">
        <v>55</v>
      </c>
      <c r="P56" s="20" t="s">
        <v>76</v>
      </c>
      <c r="Q56" s="19" t="s">
        <v>23</v>
      </c>
      <c r="R56" s="80">
        <f t="shared" si="11"/>
        <v>34.9</v>
      </c>
      <c r="S56" s="80">
        <v>49.35</v>
      </c>
      <c r="T56" s="35">
        <v>4.97</v>
      </c>
      <c r="U56" s="19">
        <v>1</v>
      </c>
      <c r="V56" s="58">
        <f t="shared" si="7"/>
        <v>-29.280648429584605</v>
      </c>
      <c r="W56" s="86">
        <v>-2.91</v>
      </c>
    </row>
    <row r="57" spans="1:23" x14ac:dyDescent="0.25">
      <c r="A57" s="17" t="s">
        <v>19</v>
      </c>
      <c r="B57" s="73" t="s">
        <v>13</v>
      </c>
      <c r="C57" s="20">
        <v>56</v>
      </c>
      <c r="D57" s="20" t="s">
        <v>76</v>
      </c>
      <c r="E57" s="19" t="s">
        <v>23</v>
      </c>
      <c r="F57" s="87">
        <v>236</v>
      </c>
      <c r="G57" s="58">
        <v>258</v>
      </c>
      <c r="H57" s="35">
        <v>12.9</v>
      </c>
      <c r="I57" s="19">
        <v>4</v>
      </c>
      <c r="J57" s="58">
        <f t="shared" si="10"/>
        <v>-8.5271317829457356</v>
      </c>
      <c r="K57" s="76">
        <f t="shared" si="6"/>
        <v>-1.7054263565891472</v>
      </c>
      <c r="M57" s="17" t="s">
        <v>19</v>
      </c>
      <c r="N57" s="73" t="s">
        <v>13</v>
      </c>
      <c r="O57" s="20">
        <v>56</v>
      </c>
      <c r="P57" s="20" t="s">
        <v>76</v>
      </c>
      <c r="Q57" s="19" t="s">
        <v>23</v>
      </c>
      <c r="R57" s="58">
        <f t="shared" si="11"/>
        <v>236</v>
      </c>
      <c r="S57" s="58">
        <v>248.5</v>
      </c>
      <c r="T57" s="35">
        <v>9.8000000000000007</v>
      </c>
      <c r="U57" s="19">
        <v>1</v>
      </c>
      <c r="V57" s="58">
        <f>((R57-S57)/S57)*100</f>
        <v>-5.0301810865191152</v>
      </c>
      <c r="W57" s="86">
        <v>-1.28</v>
      </c>
    </row>
    <row r="58" spans="1:23" x14ac:dyDescent="0.25">
      <c r="A58" s="17" t="s">
        <v>17</v>
      </c>
      <c r="B58" s="73" t="s">
        <v>13</v>
      </c>
      <c r="C58" s="20">
        <v>57</v>
      </c>
      <c r="D58" s="20" t="s">
        <v>76</v>
      </c>
      <c r="E58" s="19" t="s">
        <v>23</v>
      </c>
      <c r="F58" s="81">
        <v>388</v>
      </c>
      <c r="G58" s="58">
        <v>411</v>
      </c>
      <c r="H58" s="35">
        <v>20.6</v>
      </c>
      <c r="I58" s="19">
        <v>4</v>
      </c>
      <c r="J58" s="58">
        <f t="shared" si="10"/>
        <v>-5.5961070559610704</v>
      </c>
      <c r="K58" s="76">
        <f t="shared" si="6"/>
        <v>-1.116504854368932</v>
      </c>
      <c r="M58" s="17" t="s">
        <v>17</v>
      </c>
      <c r="N58" s="73" t="s">
        <v>13</v>
      </c>
      <c r="O58" s="20">
        <v>57</v>
      </c>
      <c r="P58" s="20" t="s">
        <v>76</v>
      </c>
      <c r="Q58" s="19" t="s">
        <v>23</v>
      </c>
      <c r="R58" s="58">
        <f t="shared" si="11"/>
        <v>388</v>
      </c>
      <c r="S58" s="58">
        <v>397.5</v>
      </c>
      <c r="T58" s="35">
        <v>9.5</v>
      </c>
      <c r="U58" s="19" t="s">
        <v>75</v>
      </c>
      <c r="V58" s="58">
        <f>S58-R58</f>
        <v>9.5</v>
      </c>
      <c r="W58" s="86">
        <v>-1</v>
      </c>
    </row>
    <row r="59" spans="1:23" x14ac:dyDescent="0.25">
      <c r="A59" s="17" t="s">
        <v>22</v>
      </c>
      <c r="B59" s="73" t="s">
        <v>13</v>
      </c>
      <c r="C59" s="20">
        <v>58</v>
      </c>
      <c r="D59" s="20" t="s">
        <v>18</v>
      </c>
      <c r="E59" s="19" t="s">
        <v>15</v>
      </c>
      <c r="F59" s="48">
        <v>0.56999999999999995</v>
      </c>
      <c r="G59" s="35">
        <v>0.57999999999999996</v>
      </c>
      <c r="H59" s="35">
        <v>0.15</v>
      </c>
      <c r="I59" s="19">
        <v>4</v>
      </c>
      <c r="J59" s="35">
        <f t="shared" ref="J59:J65" si="12">((F59-G59))</f>
        <v>-1.0000000000000009E-2</v>
      </c>
      <c r="K59" s="76">
        <f t="shared" si="6"/>
        <v>-6.6666666666666735E-2</v>
      </c>
      <c r="M59" s="17" t="s">
        <v>22</v>
      </c>
      <c r="N59" s="73" t="s">
        <v>13</v>
      </c>
      <c r="O59" s="20">
        <v>58</v>
      </c>
      <c r="P59" s="20" t="s">
        <v>18</v>
      </c>
      <c r="Q59" s="19" t="s">
        <v>15</v>
      </c>
      <c r="R59" s="35">
        <f t="shared" si="11"/>
        <v>0.56999999999999995</v>
      </c>
      <c r="S59" s="80">
        <v>0.58909999999999996</v>
      </c>
      <c r="T59" s="35">
        <v>4.4600000000000001E-2</v>
      </c>
      <c r="U59" s="19" t="s">
        <v>75</v>
      </c>
      <c r="V59" s="35">
        <f t="shared" ref="V59:V65" si="13">S59-R59</f>
        <v>1.9100000000000006E-2</v>
      </c>
      <c r="W59" s="86">
        <v>-0.43</v>
      </c>
    </row>
    <row r="60" spans="1:23" x14ac:dyDescent="0.25">
      <c r="A60" s="17" t="s">
        <v>16</v>
      </c>
      <c r="B60" s="73" t="s">
        <v>13</v>
      </c>
      <c r="C60" s="20">
        <v>59</v>
      </c>
      <c r="D60" s="20" t="s">
        <v>18</v>
      </c>
      <c r="E60" s="19" t="s">
        <v>15</v>
      </c>
      <c r="F60" s="48">
        <v>16.12</v>
      </c>
      <c r="G60" s="35">
        <v>16.03</v>
      </c>
      <c r="H60" s="35">
        <v>0.15</v>
      </c>
      <c r="I60" s="58">
        <v>4</v>
      </c>
      <c r="J60" s="35">
        <f t="shared" si="12"/>
        <v>8.9999999999999858E-2</v>
      </c>
      <c r="K60" s="76">
        <f t="shared" si="6"/>
        <v>0.59999999999999909</v>
      </c>
      <c r="M60" s="17" t="s">
        <v>16</v>
      </c>
      <c r="N60" s="73" t="s">
        <v>13</v>
      </c>
      <c r="O60" s="20">
        <v>59</v>
      </c>
      <c r="P60" s="20" t="s">
        <v>18</v>
      </c>
      <c r="Q60" s="19" t="s">
        <v>15</v>
      </c>
      <c r="R60" s="35">
        <f t="shared" si="11"/>
        <v>16.12</v>
      </c>
      <c r="S60" s="80">
        <v>16.05</v>
      </c>
      <c r="T60" s="77">
        <v>0.1</v>
      </c>
      <c r="U60" s="19" t="s">
        <v>75</v>
      </c>
      <c r="V60" s="35">
        <f t="shared" si="13"/>
        <v>-7.0000000000000284E-2</v>
      </c>
      <c r="W60" s="86">
        <v>0.7</v>
      </c>
    </row>
    <row r="61" spans="1:23" x14ac:dyDescent="0.25">
      <c r="A61" s="17" t="s">
        <v>12</v>
      </c>
      <c r="B61" s="73" t="s">
        <v>13</v>
      </c>
      <c r="C61" s="20">
        <v>61</v>
      </c>
      <c r="D61" s="20" t="s">
        <v>18</v>
      </c>
      <c r="E61" s="19" t="s">
        <v>15</v>
      </c>
      <c r="F61" s="48">
        <v>13.73</v>
      </c>
      <c r="G61" s="35">
        <v>13.67</v>
      </c>
      <c r="H61" s="35">
        <v>0.15</v>
      </c>
      <c r="I61" s="58">
        <v>4</v>
      </c>
      <c r="J61" s="35">
        <f t="shared" si="12"/>
        <v>6.0000000000000497E-2</v>
      </c>
      <c r="K61" s="76">
        <f t="shared" si="6"/>
        <v>0.40000000000000335</v>
      </c>
      <c r="M61" s="17" t="s">
        <v>12</v>
      </c>
      <c r="N61" s="73" t="s">
        <v>13</v>
      </c>
      <c r="O61" s="20">
        <v>61</v>
      </c>
      <c r="P61" s="20" t="s">
        <v>18</v>
      </c>
      <c r="Q61" s="19" t="s">
        <v>15</v>
      </c>
      <c r="R61" s="35">
        <f t="shared" si="11"/>
        <v>13.73</v>
      </c>
      <c r="S61" s="80">
        <v>13.68</v>
      </c>
      <c r="T61" s="77">
        <v>0.06</v>
      </c>
      <c r="U61" s="19" t="s">
        <v>75</v>
      </c>
      <c r="V61" s="35">
        <f t="shared" si="13"/>
        <v>-5.0000000000000711E-2</v>
      </c>
      <c r="W61" s="86">
        <v>0.92</v>
      </c>
    </row>
    <row r="62" spans="1:23" x14ac:dyDescent="0.25">
      <c r="A62" s="17" t="s">
        <v>26</v>
      </c>
      <c r="B62" s="73" t="s">
        <v>13</v>
      </c>
      <c r="C62" s="20">
        <v>63</v>
      </c>
      <c r="D62" s="20" t="s">
        <v>18</v>
      </c>
      <c r="E62" s="19" t="s">
        <v>15</v>
      </c>
      <c r="F62" s="48">
        <v>6.73</v>
      </c>
      <c r="G62" s="35">
        <v>6.7</v>
      </c>
      <c r="H62" s="35">
        <v>0.15</v>
      </c>
      <c r="I62" s="58">
        <v>4</v>
      </c>
      <c r="J62" s="35">
        <f t="shared" si="12"/>
        <v>3.0000000000000249E-2</v>
      </c>
      <c r="K62" s="76">
        <f t="shared" si="6"/>
        <v>0.20000000000000168</v>
      </c>
      <c r="M62" s="17" t="s">
        <v>26</v>
      </c>
      <c r="N62" s="73" t="s">
        <v>13</v>
      </c>
      <c r="O62" s="20">
        <v>63</v>
      </c>
      <c r="P62" s="20" t="s">
        <v>18</v>
      </c>
      <c r="Q62" s="19" t="s">
        <v>15</v>
      </c>
      <c r="R62" s="35">
        <f t="shared" si="11"/>
        <v>6.73</v>
      </c>
      <c r="S62" s="80">
        <v>6.702</v>
      </c>
      <c r="T62" s="77">
        <v>5.0999999999999997E-2</v>
      </c>
      <c r="U62" s="19" t="s">
        <v>75</v>
      </c>
      <c r="V62" s="35">
        <f t="shared" si="13"/>
        <v>-2.8000000000000469E-2</v>
      </c>
      <c r="W62" s="86">
        <v>0.55000000000000004</v>
      </c>
    </row>
    <row r="63" spans="1:23" x14ac:dyDescent="0.25">
      <c r="A63" s="17" t="s">
        <v>24</v>
      </c>
      <c r="B63" s="73" t="s">
        <v>13</v>
      </c>
      <c r="C63" s="20">
        <v>64</v>
      </c>
      <c r="D63" s="20" t="s">
        <v>18</v>
      </c>
      <c r="E63" s="19" t="s">
        <v>15</v>
      </c>
      <c r="F63" s="48">
        <v>21.01</v>
      </c>
      <c r="G63" s="35">
        <v>20.95</v>
      </c>
      <c r="H63" s="35">
        <v>0.15</v>
      </c>
      <c r="I63" s="58">
        <v>4</v>
      </c>
      <c r="J63" s="35">
        <f t="shared" si="12"/>
        <v>6.0000000000002274E-2</v>
      </c>
      <c r="K63" s="76">
        <f t="shared" si="6"/>
        <v>0.40000000000001518</v>
      </c>
      <c r="M63" s="17" t="s">
        <v>24</v>
      </c>
      <c r="N63" s="73" t="s">
        <v>13</v>
      </c>
      <c r="O63" s="20">
        <v>64</v>
      </c>
      <c r="P63" s="20" t="s">
        <v>18</v>
      </c>
      <c r="Q63" s="19" t="s">
        <v>15</v>
      </c>
      <c r="R63" s="35">
        <f t="shared" si="11"/>
        <v>21.01</v>
      </c>
      <c r="S63" s="80">
        <v>20.91</v>
      </c>
      <c r="T63" s="77">
        <v>0.08</v>
      </c>
      <c r="U63" s="19" t="s">
        <v>75</v>
      </c>
      <c r="V63" s="35">
        <f t="shared" si="13"/>
        <v>-0.10000000000000142</v>
      </c>
      <c r="W63" s="86">
        <v>1.3</v>
      </c>
    </row>
    <row r="64" spans="1:23" x14ac:dyDescent="0.25">
      <c r="A64" s="17" t="s">
        <v>20</v>
      </c>
      <c r="B64" s="73" t="s">
        <v>13</v>
      </c>
      <c r="C64" s="20">
        <v>65</v>
      </c>
      <c r="D64" s="20" t="s">
        <v>18</v>
      </c>
      <c r="E64" s="19" t="s">
        <v>15</v>
      </c>
      <c r="F64" s="48">
        <v>11.81</v>
      </c>
      <c r="G64" s="35">
        <v>11.76</v>
      </c>
      <c r="H64" s="35">
        <v>0.15</v>
      </c>
      <c r="I64" s="58">
        <v>4</v>
      </c>
      <c r="J64" s="35">
        <f t="shared" si="12"/>
        <v>5.0000000000000711E-2</v>
      </c>
      <c r="K64" s="76">
        <f t="shared" si="6"/>
        <v>0.33333333333333809</v>
      </c>
      <c r="M64" s="17" t="s">
        <v>20</v>
      </c>
      <c r="N64" s="73" t="s">
        <v>13</v>
      </c>
      <c r="O64" s="20">
        <v>65</v>
      </c>
      <c r="P64" s="20" t="s">
        <v>18</v>
      </c>
      <c r="Q64" s="19" t="s">
        <v>15</v>
      </c>
      <c r="R64" s="35">
        <f t="shared" si="11"/>
        <v>11.81</v>
      </c>
      <c r="S64" s="80">
        <v>11.76</v>
      </c>
      <c r="T64" s="77">
        <v>0.05</v>
      </c>
      <c r="U64" s="19" t="s">
        <v>75</v>
      </c>
      <c r="V64" s="35">
        <f t="shared" si="13"/>
        <v>-5.0000000000000711E-2</v>
      </c>
      <c r="W64" s="86">
        <v>0.89</v>
      </c>
    </row>
    <row r="65" spans="1:23" x14ac:dyDescent="0.25">
      <c r="A65" s="56" t="s">
        <v>19</v>
      </c>
      <c r="B65" s="75" t="s">
        <v>13</v>
      </c>
      <c r="C65" s="20">
        <v>66</v>
      </c>
      <c r="D65" s="57" t="s">
        <v>18</v>
      </c>
      <c r="E65" s="47" t="s">
        <v>15</v>
      </c>
      <c r="F65" s="48">
        <v>5.37</v>
      </c>
      <c r="G65" s="35">
        <v>5.33</v>
      </c>
      <c r="H65" s="35">
        <v>0.15</v>
      </c>
      <c r="I65" s="58">
        <v>4</v>
      </c>
      <c r="J65" s="35">
        <f t="shared" si="12"/>
        <v>4.0000000000000036E-2</v>
      </c>
      <c r="K65" s="76">
        <f t="shared" si="6"/>
        <v>0.26666666666666694</v>
      </c>
      <c r="M65" s="56" t="s">
        <v>19</v>
      </c>
      <c r="N65" s="75" t="s">
        <v>13</v>
      </c>
      <c r="O65" s="57">
        <v>66</v>
      </c>
      <c r="P65" s="57" t="s">
        <v>18</v>
      </c>
      <c r="Q65" s="47" t="s">
        <v>15</v>
      </c>
      <c r="R65" s="35">
        <f t="shared" si="11"/>
        <v>5.37</v>
      </c>
      <c r="S65" s="87">
        <v>5.35</v>
      </c>
      <c r="T65" s="77">
        <v>6.2E-2</v>
      </c>
      <c r="U65" s="81">
        <v>1</v>
      </c>
      <c r="V65" s="35">
        <f t="shared" si="13"/>
        <v>-2.0000000000000462E-2</v>
      </c>
      <c r="W65" s="86">
        <v>0.32</v>
      </c>
    </row>
    <row r="66" spans="1:23" x14ac:dyDescent="0.25">
      <c r="A66" s="17" t="s">
        <v>12</v>
      </c>
      <c r="B66" s="73" t="s">
        <v>13</v>
      </c>
      <c r="C66" s="20">
        <v>66</v>
      </c>
      <c r="D66" s="20" t="s">
        <v>14</v>
      </c>
      <c r="E66" s="19" t="s">
        <v>15</v>
      </c>
      <c r="F66" s="48">
        <v>5.86</v>
      </c>
      <c r="G66" s="35">
        <v>6.02</v>
      </c>
      <c r="H66" s="35">
        <v>0.30099999999999999</v>
      </c>
      <c r="I66" s="58">
        <v>4</v>
      </c>
      <c r="J66" s="58">
        <f t="shared" si="10"/>
        <v>-2.6578073089700878</v>
      </c>
      <c r="K66" s="76">
        <f t="shared" si="6"/>
        <v>-0.53156146179401742</v>
      </c>
      <c r="M66" s="17" t="s">
        <v>12</v>
      </c>
      <c r="N66" s="73" t="s">
        <v>13</v>
      </c>
      <c r="O66" s="20">
        <v>66</v>
      </c>
      <c r="P66" s="20" t="s">
        <v>14</v>
      </c>
      <c r="Q66" s="19" t="s">
        <v>15</v>
      </c>
      <c r="R66" s="35">
        <f t="shared" si="11"/>
        <v>5.86</v>
      </c>
      <c r="S66" s="35">
        <v>5.8789999999999996</v>
      </c>
      <c r="T66" s="77">
        <v>9.1999999999999998E-2</v>
      </c>
      <c r="U66" s="19">
        <v>1</v>
      </c>
      <c r="V66" s="58">
        <f>((R66-S66)/S66)*100</f>
        <v>-0.32318421500253852</v>
      </c>
      <c r="W66" s="86">
        <v>-0.21</v>
      </c>
    </row>
    <row r="67" spans="1:23" ht="15.75" thickBot="1" x14ac:dyDescent="0.3">
      <c r="A67" s="95" t="s">
        <v>24</v>
      </c>
      <c r="B67" s="96" t="s">
        <v>13</v>
      </c>
      <c r="C67" s="84">
        <v>67</v>
      </c>
      <c r="D67" s="97" t="s">
        <v>14</v>
      </c>
      <c r="E67" s="88" t="s">
        <v>15</v>
      </c>
      <c r="F67" s="71">
        <v>2.7</v>
      </c>
      <c r="G67" s="69">
        <v>2.69</v>
      </c>
      <c r="H67" s="69">
        <v>0.13500000000000001</v>
      </c>
      <c r="I67" s="70">
        <v>4</v>
      </c>
      <c r="J67" s="70">
        <f t="shared" si="10"/>
        <v>0.37174721189591942</v>
      </c>
      <c r="K67" s="79">
        <f t="shared" si="6"/>
        <v>7.4074074074075777E-2</v>
      </c>
      <c r="M67" s="95" t="s">
        <v>24</v>
      </c>
      <c r="N67" s="96" t="s">
        <v>13</v>
      </c>
      <c r="O67" s="97">
        <v>67</v>
      </c>
      <c r="P67" s="97" t="s">
        <v>14</v>
      </c>
      <c r="Q67" s="68" t="s">
        <v>15</v>
      </c>
      <c r="R67" s="69">
        <f t="shared" si="11"/>
        <v>2.7</v>
      </c>
      <c r="S67" s="71">
        <v>2.6880000000000002</v>
      </c>
      <c r="T67" s="89">
        <v>7.4999999999999997E-2</v>
      </c>
      <c r="U67" s="82">
        <v>1</v>
      </c>
      <c r="V67" s="70">
        <f t="shared" ref="V67" si="14">((R67-S67)/S67)*100</f>
        <v>0.44642857142857184</v>
      </c>
      <c r="W67" s="79">
        <v>0.16</v>
      </c>
    </row>
  </sheetData>
  <sheetProtection algorithmName="SHA-512" hashValue="PIEmxjJczwDTEXlcRbdr6JSGxC8w9sb4jH9y3Tj9g+CSYROH+NHnXrQhAJN/1vju+9FPkqJfknVDcUvPgRiJyQ==" saltValue="lh+jON6bcC3IsCXazt/xnQ==" spinCount="100000" sheet="1" objects="1" scenarios="1"/>
  <mergeCells count="3">
    <mergeCell ref="A2:K2"/>
    <mergeCell ref="A8:K8"/>
    <mergeCell ref="M8:W8"/>
  </mergeCells>
  <conditionalFormatting sqref="K43 K14:K33">
    <cfRule type="cellIs" dxfId="74" priority="22" stopIfTrue="1" operator="between">
      <formula>-2</formula>
      <formula>2</formula>
    </cfRule>
    <cfRule type="cellIs" dxfId="73" priority="23" stopIfTrue="1" operator="between">
      <formula>-3</formula>
      <formula>3</formula>
    </cfRule>
    <cfRule type="cellIs" dxfId="72" priority="24" operator="notBetween">
      <formula>-3</formula>
      <formula>3</formula>
    </cfRule>
  </conditionalFormatting>
  <conditionalFormatting sqref="W31:W33 W43:W56">
    <cfRule type="cellIs" dxfId="71" priority="19" stopIfTrue="1" operator="between">
      <formula>-2</formula>
      <formula>2</formula>
    </cfRule>
    <cfRule type="cellIs" dxfId="70" priority="20" stopIfTrue="1" operator="between">
      <formula>-3</formula>
      <formula>3</formula>
    </cfRule>
    <cfRule type="cellIs" dxfId="69" priority="21" operator="notBetween">
      <formula>-3</formula>
      <formula>3</formula>
    </cfRule>
  </conditionalFormatting>
  <conditionalFormatting sqref="W66">
    <cfRule type="cellIs" dxfId="68" priority="7" stopIfTrue="1" operator="between">
      <formula>-2</formula>
      <formula>2</formula>
    </cfRule>
    <cfRule type="cellIs" dxfId="67" priority="8" stopIfTrue="1" operator="between">
      <formula>-3</formula>
      <formula>3</formula>
    </cfRule>
    <cfRule type="cellIs" dxfId="66" priority="9" operator="notBetween">
      <formula>-3</formula>
      <formula>3</formula>
    </cfRule>
  </conditionalFormatting>
  <conditionalFormatting sqref="W67">
    <cfRule type="cellIs" dxfId="65" priority="10" stopIfTrue="1" operator="between">
      <formula>-2</formula>
      <formula>2</formula>
    </cfRule>
    <cfRule type="cellIs" dxfId="64" priority="11" stopIfTrue="1" operator="between">
      <formula>-3</formula>
      <formula>3</formula>
    </cfRule>
    <cfRule type="cellIs" dxfId="63" priority="12" operator="notBetween">
      <formula>-3</formula>
      <formula>3</formula>
    </cfRule>
  </conditionalFormatting>
  <conditionalFormatting sqref="K44:K67">
    <cfRule type="cellIs" dxfId="62" priority="4" stopIfTrue="1" operator="between">
      <formula>-2</formula>
      <formula>2</formula>
    </cfRule>
    <cfRule type="cellIs" dxfId="61" priority="5" stopIfTrue="1" operator="between">
      <formula>-3</formula>
      <formula>3</formula>
    </cfRule>
    <cfRule type="cellIs" dxfId="60" priority="6" operator="notBetween">
      <formula>-3</formula>
      <formula>3</formula>
    </cfRule>
  </conditionalFormatting>
  <conditionalFormatting sqref="W57:W65">
    <cfRule type="cellIs" dxfId="59" priority="1" stopIfTrue="1" operator="between">
      <formula>-2</formula>
      <formula>2</formula>
    </cfRule>
    <cfRule type="cellIs" dxfId="58" priority="2" stopIfTrue="1" operator="between">
      <formula>-3</formula>
      <formula>3</formula>
    </cfRule>
    <cfRule type="cellIs" dxfId="57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28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772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109.6</v>
      </c>
      <c r="G14" s="91">
        <v>99.128760321107166</v>
      </c>
      <c r="H14" s="54">
        <f>G14*0.025</f>
        <v>2.4782190080276791</v>
      </c>
      <c r="I14" s="51"/>
      <c r="J14" s="55">
        <f>((F14-G14)/G14)*100</f>
        <v>10.563271088000505</v>
      </c>
      <c r="K14" s="85">
        <f>(F14-G14)/H14</f>
        <v>4.2253084352002013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133.69999999999999</v>
      </c>
      <c r="G15" s="91">
        <v>133.05250000000001</v>
      </c>
      <c r="H15" s="54">
        <f>2/2</f>
        <v>1</v>
      </c>
      <c r="I15" s="51"/>
      <c r="J15" s="67">
        <f>F15-G15</f>
        <v>0.64749999999997954</v>
      </c>
      <c r="K15" s="85">
        <f t="shared" ref="K15:K26" si="0">(F15-G15)/H15</f>
        <v>0.64749999999997954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6.4429999999999996</v>
      </c>
      <c r="G16" s="54">
        <v>6.3306886107932465</v>
      </c>
      <c r="H16" s="54">
        <f>G16*((14-0.53*G16)/200)</f>
        <v>0.33694251429543481</v>
      </c>
      <c r="I16" s="51"/>
      <c r="J16" s="55">
        <f t="shared" ref="J16:J26" si="1">((F16-G16)/G16)*100</f>
        <v>1.7740785578250116</v>
      </c>
      <c r="K16" s="85">
        <f t="shared" si="0"/>
        <v>0.33332507606409462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24</v>
      </c>
      <c r="B17" s="74" t="s">
        <v>13</v>
      </c>
      <c r="C17" s="52">
        <v>6</v>
      </c>
      <c r="D17" s="52" t="s">
        <v>57</v>
      </c>
      <c r="E17" s="51" t="s">
        <v>55</v>
      </c>
      <c r="F17" s="83">
        <v>13.282</v>
      </c>
      <c r="G17" s="91">
        <v>13.437334791864139</v>
      </c>
      <c r="H17" s="54">
        <f t="shared" ref="H17" si="2">G17*((14-0.53*G17)/200)</f>
        <v>0.46212422471258724</v>
      </c>
      <c r="I17" s="51"/>
      <c r="J17" s="55">
        <f t="shared" ref="J17" si="3">((F17-G17)/G17)*100</f>
        <v>-1.1559940588678987</v>
      </c>
      <c r="K17" s="85">
        <f t="shared" si="0"/>
        <v>-0.33613211244389368</v>
      </c>
      <c r="L17" s="37"/>
      <c r="M17" s="49" t="s">
        <v>24</v>
      </c>
      <c r="N17" s="74" t="s">
        <v>13</v>
      </c>
      <c r="O17" s="52">
        <v>6</v>
      </c>
      <c r="P17" s="52" t="s">
        <v>57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17</v>
      </c>
      <c r="B18" s="74" t="s">
        <v>13</v>
      </c>
      <c r="C18" s="52">
        <v>9</v>
      </c>
      <c r="D18" s="52" t="s">
        <v>52</v>
      </c>
      <c r="E18" s="51" t="s">
        <v>53</v>
      </c>
      <c r="F18" s="53">
        <v>8.3699999999999992</v>
      </c>
      <c r="G18" s="54">
        <v>9.3938470348456065</v>
      </c>
      <c r="H18" s="54">
        <f>G18*0.05</f>
        <v>0.46969235174228036</v>
      </c>
      <c r="I18" s="51"/>
      <c r="J18" s="55">
        <f t="shared" si="1"/>
        <v>-10.899123980279233</v>
      </c>
      <c r="K18" s="85">
        <f t="shared" si="0"/>
        <v>-2.1798247960558466</v>
      </c>
      <c r="L18" s="37"/>
      <c r="M18" s="49" t="s">
        <v>17</v>
      </c>
      <c r="N18" s="74" t="s">
        <v>13</v>
      </c>
      <c r="O18" s="52">
        <v>9</v>
      </c>
      <c r="P18" s="52" t="s">
        <v>52</v>
      </c>
      <c r="Q18" s="51" t="s">
        <v>53</v>
      </c>
      <c r="R18" s="83"/>
      <c r="S18" s="54"/>
      <c r="T18" s="51"/>
      <c r="U18" s="51"/>
      <c r="V18" s="51"/>
      <c r="W18" s="100"/>
    </row>
    <row r="19" spans="1:23" ht="15.75" x14ac:dyDescent="0.25">
      <c r="A19" s="17" t="s">
        <v>51</v>
      </c>
      <c r="B19" s="73" t="s">
        <v>43</v>
      </c>
      <c r="C19" s="20">
        <v>10</v>
      </c>
      <c r="D19" s="20" t="s">
        <v>44</v>
      </c>
      <c r="E19" s="19" t="s">
        <v>45</v>
      </c>
      <c r="F19" s="90">
        <v>6.7199999999999758</v>
      </c>
      <c r="G19" s="93">
        <v>6.6504028991942015</v>
      </c>
      <c r="H19" s="35">
        <f>G19*0.075/2</f>
        <v>0.24939010871978254</v>
      </c>
      <c r="I19" s="19"/>
      <c r="J19" s="39">
        <f t="shared" si="1"/>
        <v>1.0465095402596896</v>
      </c>
      <c r="K19" s="85">
        <f t="shared" si="0"/>
        <v>0.27906921073591723</v>
      </c>
      <c r="L19" s="37"/>
      <c r="M19" s="17" t="s">
        <v>51</v>
      </c>
      <c r="N19" s="18" t="s">
        <v>43</v>
      </c>
      <c r="O19" s="19">
        <v>10</v>
      </c>
      <c r="P19" s="20" t="s">
        <v>44</v>
      </c>
      <c r="Q19" s="19" t="s">
        <v>45</v>
      </c>
      <c r="R19" s="35"/>
      <c r="S19" s="35"/>
      <c r="T19" s="19"/>
      <c r="U19" s="19"/>
      <c r="V19" s="58"/>
      <c r="W19" s="26"/>
    </row>
    <row r="20" spans="1:23" ht="15.75" x14ac:dyDescent="0.25">
      <c r="A20" s="17" t="s">
        <v>50</v>
      </c>
      <c r="B20" s="73" t="s">
        <v>43</v>
      </c>
      <c r="C20" s="20">
        <v>11</v>
      </c>
      <c r="D20" s="20" t="s">
        <v>44</v>
      </c>
      <c r="E20" s="19" t="s">
        <v>45</v>
      </c>
      <c r="F20" s="90">
        <v>13.240000000000002</v>
      </c>
      <c r="G20" s="94">
        <v>13.146861819250869</v>
      </c>
      <c r="H20" s="35">
        <f t="shared" ref="H20:H21" si="4">G20*0.075/2</f>
        <v>0.49300731822190758</v>
      </c>
      <c r="I20" s="58"/>
      <c r="J20" s="39">
        <f t="shared" si="1"/>
        <v>0.70844420539014907</v>
      </c>
      <c r="K20" s="85">
        <f t="shared" si="0"/>
        <v>0.18891845477070643</v>
      </c>
      <c r="L20" s="37"/>
      <c r="M20" s="17" t="s">
        <v>50</v>
      </c>
      <c r="N20" s="18" t="s">
        <v>43</v>
      </c>
      <c r="O20" s="19">
        <v>11</v>
      </c>
      <c r="P20" s="20" t="s">
        <v>44</v>
      </c>
      <c r="Q20" s="19" t="s">
        <v>45</v>
      </c>
      <c r="R20" s="35"/>
      <c r="S20" s="35"/>
      <c r="T20" s="19"/>
      <c r="U20" s="19"/>
      <c r="V20" s="58"/>
      <c r="W20" s="26"/>
    </row>
    <row r="21" spans="1:23" ht="15.75" x14ac:dyDescent="0.25">
      <c r="A21" s="17" t="s">
        <v>49</v>
      </c>
      <c r="B21" s="73" t="s">
        <v>43</v>
      </c>
      <c r="C21" s="20">
        <v>12</v>
      </c>
      <c r="D21" s="20" t="s">
        <v>44</v>
      </c>
      <c r="E21" s="19" t="s">
        <v>45</v>
      </c>
      <c r="F21" s="90">
        <v>21.179999999999978</v>
      </c>
      <c r="G21" s="94">
        <v>20.71529255531912</v>
      </c>
      <c r="H21" s="35">
        <f t="shared" si="4"/>
        <v>0.77682347082446701</v>
      </c>
      <c r="I21" s="58"/>
      <c r="J21" s="39">
        <f t="shared" si="1"/>
        <v>2.243306211775097</v>
      </c>
      <c r="K21" s="85">
        <f t="shared" si="0"/>
        <v>0.59821498980669263</v>
      </c>
      <c r="M21" s="17" t="s">
        <v>49</v>
      </c>
      <c r="N21" s="18" t="s">
        <v>43</v>
      </c>
      <c r="O21" s="19">
        <v>12</v>
      </c>
      <c r="P21" s="20" t="s">
        <v>44</v>
      </c>
      <c r="Q21" s="19" t="s">
        <v>45</v>
      </c>
      <c r="R21" s="35"/>
      <c r="S21" s="35"/>
      <c r="T21" s="19"/>
      <c r="U21" s="19"/>
      <c r="V21" s="58"/>
      <c r="W21" s="26"/>
    </row>
    <row r="22" spans="1:23" ht="15.75" x14ac:dyDescent="0.25">
      <c r="A22" s="17" t="s">
        <v>71</v>
      </c>
      <c r="B22" s="73" t="s">
        <v>43</v>
      </c>
      <c r="C22" s="20">
        <v>13</v>
      </c>
      <c r="D22" s="20" t="s">
        <v>44</v>
      </c>
      <c r="E22" s="19" t="s">
        <v>45</v>
      </c>
      <c r="F22" s="90" t="s">
        <v>102</v>
      </c>
      <c r="G22" s="94">
        <v>0</v>
      </c>
      <c r="H22" s="35"/>
      <c r="I22" s="58"/>
      <c r="J22" s="39"/>
      <c r="K22" s="85"/>
      <c r="M22" s="17" t="s">
        <v>71</v>
      </c>
      <c r="N22" s="18" t="s">
        <v>43</v>
      </c>
      <c r="O22" s="19">
        <v>13</v>
      </c>
      <c r="P22" s="20" t="s">
        <v>44</v>
      </c>
      <c r="Q22" s="19" t="s">
        <v>45</v>
      </c>
      <c r="R22" s="35"/>
      <c r="S22" s="35"/>
      <c r="T22" s="19"/>
      <c r="U22" s="19"/>
      <c r="V22" s="58"/>
      <c r="W22" s="26"/>
    </row>
    <row r="23" spans="1:23" ht="15.75" x14ac:dyDescent="0.25">
      <c r="A23" s="17" t="s">
        <v>72</v>
      </c>
      <c r="B23" s="73" t="s">
        <v>43</v>
      </c>
      <c r="C23" s="20">
        <v>14</v>
      </c>
      <c r="D23" s="20" t="s">
        <v>44</v>
      </c>
      <c r="E23" s="19" t="s">
        <v>45</v>
      </c>
      <c r="F23" s="90" t="s">
        <v>102</v>
      </c>
      <c r="G23" s="94">
        <v>0</v>
      </c>
      <c r="H23" s="35"/>
      <c r="I23" s="58"/>
      <c r="J23" s="39"/>
      <c r="K23" s="85"/>
      <c r="M23" s="17" t="s">
        <v>72</v>
      </c>
      <c r="N23" s="18" t="s">
        <v>43</v>
      </c>
      <c r="O23" s="19">
        <v>14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48</v>
      </c>
      <c r="B24" s="73" t="s">
        <v>43</v>
      </c>
      <c r="C24" s="20">
        <v>20</v>
      </c>
      <c r="D24" s="20" t="s">
        <v>44</v>
      </c>
      <c r="E24" s="19" t="s">
        <v>45</v>
      </c>
      <c r="F24" s="90">
        <v>87.449999999999974</v>
      </c>
      <c r="G24" s="94">
        <v>87.209261915170998</v>
      </c>
      <c r="H24" s="35">
        <f>G24*0.025</f>
        <v>2.1802315478792749</v>
      </c>
      <c r="I24" s="58"/>
      <c r="J24" s="39">
        <f t="shared" si="1"/>
        <v>0.27604646518295689</v>
      </c>
      <c r="K24" s="85">
        <f t="shared" si="0"/>
        <v>0.11041858607318275</v>
      </c>
      <c r="M24" s="17" t="s">
        <v>48</v>
      </c>
      <c r="N24" s="18" t="s">
        <v>43</v>
      </c>
      <c r="O24" s="19">
        <v>20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47</v>
      </c>
      <c r="B25" s="73" t="s">
        <v>43</v>
      </c>
      <c r="C25" s="20">
        <v>21</v>
      </c>
      <c r="D25" s="20" t="s">
        <v>44</v>
      </c>
      <c r="E25" s="19" t="s">
        <v>45</v>
      </c>
      <c r="F25" s="90">
        <v>113.92999999999998</v>
      </c>
      <c r="G25" s="94">
        <v>113.48314222981216</v>
      </c>
      <c r="H25" s="35">
        <f t="shared" ref="H25:H26" si="5">G25*0.025</f>
        <v>2.837078555745304</v>
      </c>
      <c r="I25" s="58"/>
      <c r="J25" s="39">
        <f t="shared" si="1"/>
        <v>0.39376577120405892</v>
      </c>
      <c r="K25" s="85">
        <f t="shared" si="0"/>
        <v>0.15750630848162356</v>
      </c>
      <c r="M25" s="17" t="s">
        <v>47</v>
      </c>
      <c r="N25" s="18" t="s">
        <v>43</v>
      </c>
      <c r="O25" s="19">
        <v>21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46</v>
      </c>
      <c r="B26" s="73" t="s">
        <v>43</v>
      </c>
      <c r="C26" s="20">
        <v>22</v>
      </c>
      <c r="D26" s="20" t="s">
        <v>44</v>
      </c>
      <c r="E26" s="19" t="s">
        <v>45</v>
      </c>
      <c r="F26" s="90">
        <v>205.47</v>
      </c>
      <c r="G26" s="94">
        <v>203.13606628766888</v>
      </c>
      <c r="H26" s="35">
        <f t="shared" si="5"/>
        <v>5.0784016571917228</v>
      </c>
      <c r="I26" s="58"/>
      <c r="J26" s="39">
        <f t="shared" si="1"/>
        <v>1.1489509248574019</v>
      </c>
      <c r="K26" s="85">
        <f t="shared" si="0"/>
        <v>0.45958036994296075</v>
      </c>
      <c r="M26" s="17" t="s">
        <v>46</v>
      </c>
      <c r="N26" s="18" t="s">
        <v>43</v>
      </c>
      <c r="O26" s="19">
        <v>22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73</v>
      </c>
      <c r="B27" s="73" t="s">
        <v>43</v>
      </c>
      <c r="C27" s="20">
        <v>23</v>
      </c>
      <c r="D27" s="20" t="s">
        <v>44</v>
      </c>
      <c r="E27" s="19" t="s">
        <v>45</v>
      </c>
      <c r="F27" s="90" t="s">
        <v>102</v>
      </c>
      <c r="G27" s="94">
        <v>0</v>
      </c>
      <c r="H27" s="35"/>
      <c r="I27" s="58"/>
      <c r="J27" s="39"/>
      <c r="K27" s="85"/>
      <c r="M27" s="17" t="s">
        <v>73</v>
      </c>
      <c r="N27" s="18" t="s">
        <v>43</v>
      </c>
      <c r="O27" s="19">
        <v>23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6.5" thickBot="1" x14ac:dyDescent="0.3">
      <c r="A28" s="101" t="s">
        <v>74</v>
      </c>
      <c r="B28" s="102" t="s">
        <v>43</v>
      </c>
      <c r="C28" s="84">
        <v>24</v>
      </c>
      <c r="D28" s="84" t="s">
        <v>44</v>
      </c>
      <c r="E28" s="88" t="s">
        <v>45</v>
      </c>
      <c r="F28" s="103" t="s">
        <v>102</v>
      </c>
      <c r="G28" s="104">
        <v>0</v>
      </c>
      <c r="H28" s="69"/>
      <c r="I28" s="70"/>
      <c r="J28" s="105"/>
      <c r="K28" s="106"/>
      <c r="M28" s="101" t="s">
        <v>74</v>
      </c>
      <c r="N28" s="107" t="s">
        <v>43</v>
      </c>
      <c r="O28" s="88">
        <v>24</v>
      </c>
      <c r="P28" s="84" t="s">
        <v>44</v>
      </c>
      <c r="Q28" s="88" t="s">
        <v>45</v>
      </c>
      <c r="R28" s="69"/>
      <c r="S28" s="69"/>
      <c r="T28" s="88"/>
      <c r="U28" s="88"/>
      <c r="V28" s="70"/>
      <c r="W28" s="108"/>
    </row>
  </sheetData>
  <sheetProtection algorithmName="SHA-512" hashValue="+g122uoScVEVlvx/uOCJ4b721N+q4FBLQ2IJUhpDk2YIV2cgoGldj59LEoQDyT+hYaFJxZHX2uvSW2id3sQQ6g==" saltValue="/+0NBbr7ClUgTuk+USVmYg==" spinCount="100000" sheet="1" objects="1" scenarios="1"/>
  <mergeCells count="3">
    <mergeCell ref="A2:K2"/>
    <mergeCell ref="A8:K8"/>
    <mergeCell ref="M8:W8"/>
  </mergeCells>
  <conditionalFormatting sqref="K14:K28">
    <cfRule type="cellIs" dxfId="56" priority="37" stopIfTrue="1" operator="between">
      <formula>-2</formula>
      <formula>2</formula>
    </cfRule>
    <cfRule type="cellIs" dxfId="55" priority="38" stopIfTrue="1" operator="between">
      <formula>-3</formula>
      <formula>3</formula>
    </cfRule>
    <cfRule type="cellIs" dxfId="54" priority="39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4BAC-DCED-4070-8642-C512EEEB4706}">
  <sheetPr>
    <pageSetUpPr fitToPage="1"/>
  </sheetPr>
  <dimension ref="A1:W50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807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42</v>
      </c>
      <c r="B14" s="74" t="s">
        <v>13</v>
      </c>
      <c r="C14" s="52">
        <v>30</v>
      </c>
      <c r="D14" s="52" t="s">
        <v>29</v>
      </c>
      <c r="E14" s="51" t="s">
        <v>30</v>
      </c>
      <c r="F14" s="83">
        <v>92.1</v>
      </c>
      <c r="G14" s="83">
        <v>90</v>
      </c>
      <c r="H14" s="54">
        <f>0.05*G14</f>
        <v>4.5</v>
      </c>
      <c r="I14" s="59">
        <v>4</v>
      </c>
      <c r="J14" s="59"/>
      <c r="K14" s="76">
        <f>(F14-G14)/H14</f>
        <v>0.4666666666666654</v>
      </c>
      <c r="M14" s="49" t="s">
        <v>42</v>
      </c>
      <c r="N14" s="50" t="s">
        <v>13</v>
      </c>
      <c r="O14" s="51">
        <v>30</v>
      </c>
      <c r="P14" s="52" t="s">
        <v>29</v>
      </c>
      <c r="Q14" s="51" t="s">
        <v>30</v>
      </c>
      <c r="R14" s="83">
        <f>ROUND(F14,1)</f>
        <v>92.1</v>
      </c>
      <c r="S14" s="54">
        <v>91.64</v>
      </c>
      <c r="T14" s="54">
        <v>1.39</v>
      </c>
      <c r="U14" s="51">
        <v>1</v>
      </c>
      <c r="V14" s="55">
        <f>((R14-S14)/S14)*100</f>
        <v>0.50196420776952611</v>
      </c>
      <c r="W14" s="86">
        <f>(R14-S14)/T14</f>
        <v>0.33093525179855665</v>
      </c>
    </row>
    <row r="15" spans="1:23" x14ac:dyDescent="0.25">
      <c r="A15" s="49" t="s">
        <v>41</v>
      </c>
      <c r="B15" s="74" t="s">
        <v>13</v>
      </c>
      <c r="C15" s="52">
        <v>31</v>
      </c>
      <c r="D15" s="52" t="s">
        <v>29</v>
      </c>
      <c r="E15" s="51" t="s">
        <v>30</v>
      </c>
      <c r="F15" s="83">
        <v>48.6</v>
      </c>
      <c r="G15" s="91">
        <v>46.4</v>
      </c>
      <c r="H15" s="54">
        <f t="shared" ref="H15:H16" si="0">0.05*G15</f>
        <v>2.3199999999999998</v>
      </c>
      <c r="I15" s="59">
        <v>4</v>
      </c>
      <c r="J15" s="59"/>
      <c r="K15" s="76">
        <f t="shared" ref="K15:K50" si="1">(F15-G15)/H15</f>
        <v>0.94827586206896686</v>
      </c>
      <c r="M15" s="49" t="s">
        <v>41</v>
      </c>
      <c r="N15" s="50" t="s">
        <v>13</v>
      </c>
      <c r="O15" s="51">
        <v>31</v>
      </c>
      <c r="P15" s="52" t="s">
        <v>29</v>
      </c>
      <c r="Q15" s="51" t="s">
        <v>30</v>
      </c>
      <c r="R15" s="83">
        <f>ROUND(F15,1)</f>
        <v>48.6</v>
      </c>
      <c r="S15" s="54">
        <v>47.61</v>
      </c>
      <c r="T15" s="54">
        <v>1.1299999999999999</v>
      </c>
      <c r="U15" s="51">
        <v>1</v>
      </c>
      <c r="V15" s="55">
        <f t="shared" ref="V15:V39" si="2">((R15-S15)/S15)*100</f>
        <v>2.0793950850661669</v>
      </c>
      <c r="W15" s="86">
        <f t="shared" ref="W15:W35" si="3">(R15-S15)/T15</f>
        <v>0.87610619469026729</v>
      </c>
    </row>
    <row r="16" spans="1:23" x14ac:dyDescent="0.25">
      <c r="A16" s="49" t="s">
        <v>40</v>
      </c>
      <c r="B16" s="74" t="s">
        <v>13</v>
      </c>
      <c r="C16" s="52">
        <v>32</v>
      </c>
      <c r="D16" s="52" t="s">
        <v>29</v>
      </c>
      <c r="E16" s="51" t="s">
        <v>30</v>
      </c>
      <c r="F16" s="83">
        <v>65.3</v>
      </c>
      <c r="G16" s="91">
        <v>60.8</v>
      </c>
      <c r="H16" s="54">
        <f t="shared" si="0"/>
        <v>3.04</v>
      </c>
      <c r="I16" s="59">
        <v>4</v>
      </c>
      <c r="J16" s="59"/>
      <c r="K16" s="76">
        <f t="shared" si="1"/>
        <v>1.4802631578947367</v>
      </c>
      <c r="M16" s="49" t="s">
        <v>40</v>
      </c>
      <c r="N16" s="50" t="s">
        <v>13</v>
      </c>
      <c r="O16" s="51">
        <v>32</v>
      </c>
      <c r="P16" s="52" t="s">
        <v>29</v>
      </c>
      <c r="Q16" s="51" t="s">
        <v>30</v>
      </c>
      <c r="R16" s="83">
        <f>ROUND(F16,1)</f>
        <v>65.3</v>
      </c>
      <c r="S16" s="54">
        <v>62.43</v>
      </c>
      <c r="T16" s="54">
        <v>2.19</v>
      </c>
      <c r="U16" s="51">
        <v>1</v>
      </c>
      <c r="V16" s="55">
        <f t="shared" si="2"/>
        <v>4.5971488066634594</v>
      </c>
      <c r="W16" s="86">
        <f t="shared" si="3"/>
        <v>1.3105022831050217</v>
      </c>
    </row>
    <row r="17" spans="1:23" x14ac:dyDescent="0.25">
      <c r="A17" s="49" t="s">
        <v>39</v>
      </c>
      <c r="B17" s="74" t="s">
        <v>13</v>
      </c>
      <c r="C17" s="52">
        <v>33</v>
      </c>
      <c r="D17" s="52" t="s">
        <v>29</v>
      </c>
      <c r="E17" s="51" t="s">
        <v>30</v>
      </c>
      <c r="F17" s="83">
        <v>17.399999999999999</v>
      </c>
      <c r="G17" s="91">
        <v>22.4</v>
      </c>
      <c r="H17" s="54"/>
      <c r="I17" s="59"/>
      <c r="J17" s="59"/>
      <c r="K17" s="100"/>
      <c r="M17" s="49" t="s">
        <v>39</v>
      </c>
      <c r="N17" s="50" t="s">
        <v>13</v>
      </c>
      <c r="O17" s="51">
        <v>33</v>
      </c>
      <c r="P17" s="52" t="s">
        <v>29</v>
      </c>
      <c r="Q17" s="51" t="s">
        <v>30</v>
      </c>
      <c r="R17" s="83">
        <f t="shared" ref="R17:R25" si="4">F17</f>
        <v>17.399999999999999</v>
      </c>
      <c r="S17" s="54"/>
      <c r="T17" s="54"/>
      <c r="U17" s="51"/>
      <c r="V17" s="55"/>
      <c r="W17" s="100"/>
    </row>
    <row r="18" spans="1:23" x14ac:dyDescent="0.25">
      <c r="A18" s="49" t="s">
        <v>38</v>
      </c>
      <c r="B18" s="74" t="s">
        <v>13</v>
      </c>
      <c r="C18" s="52">
        <v>34</v>
      </c>
      <c r="D18" s="52" t="s">
        <v>29</v>
      </c>
      <c r="E18" s="51" t="s">
        <v>30</v>
      </c>
      <c r="F18" s="83">
        <v>19</v>
      </c>
      <c r="G18" s="91">
        <v>19.2</v>
      </c>
      <c r="H18" s="54"/>
      <c r="I18" s="59"/>
      <c r="J18" s="59"/>
      <c r="K18" s="100"/>
      <c r="M18" s="49" t="s">
        <v>38</v>
      </c>
      <c r="N18" s="50" t="s">
        <v>13</v>
      </c>
      <c r="O18" s="51">
        <v>34</v>
      </c>
      <c r="P18" s="52" t="s">
        <v>29</v>
      </c>
      <c r="Q18" s="51" t="s">
        <v>30</v>
      </c>
      <c r="R18" s="83">
        <f t="shared" si="4"/>
        <v>19</v>
      </c>
      <c r="S18" s="54"/>
      <c r="T18" s="54"/>
      <c r="U18" s="51"/>
      <c r="V18" s="55"/>
      <c r="W18" s="100"/>
    </row>
    <row r="19" spans="1:23" x14ac:dyDescent="0.25">
      <c r="A19" s="49" t="s">
        <v>37</v>
      </c>
      <c r="B19" s="74" t="s">
        <v>13</v>
      </c>
      <c r="C19" s="52">
        <v>35</v>
      </c>
      <c r="D19" s="52" t="s">
        <v>29</v>
      </c>
      <c r="E19" s="51" t="s">
        <v>30</v>
      </c>
      <c r="F19" s="83">
        <v>23.2</v>
      </c>
      <c r="G19" s="91">
        <v>26.7</v>
      </c>
      <c r="H19" s="54"/>
      <c r="I19" s="59"/>
      <c r="J19" s="59"/>
      <c r="K19" s="100"/>
      <c r="M19" s="49" t="s">
        <v>37</v>
      </c>
      <c r="N19" s="50" t="s">
        <v>13</v>
      </c>
      <c r="O19" s="51">
        <v>35</v>
      </c>
      <c r="P19" s="52" t="s">
        <v>29</v>
      </c>
      <c r="Q19" s="51" t="s">
        <v>30</v>
      </c>
      <c r="R19" s="83">
        <f t="shared" si="4"/>
        <v>23.2</v>
      </c>
      <c r="S19" s="54"/>
      <c r="T19" s="54"/>
      <c r="U19" s="51"/>
      <c r="V19" s="55"/>
      <c r="W19" s="100"/>
    </row>
    <row r="20" spans="1:23" x14ac:dyDescent="0.25">
      <c r="A20" s="49" t="s">
        <v>36</v>
      </c>
      <c r="B20" s="74" t="s">
        <v>13</v>
      </c>
      <c r="C20" s="52">
        <v>36</v>
      </c>
      <c r="D20" s="52" t="s">
        <v>29</v>
      </c>
      <c r="E20" s="51" t="s">
        <v>30</v>
      </c>
      <c r="F20" s="83">
        <v>67.099999999999994</v>
      </c>
      <c r="G20" s="91">
        <v>97.8</v>
      </c>
      <c r="H20" s="54"/>
      <c r="I20" s="59"/>
      <c r="J20" s="59"/>
      <c r="K20" s="100"/>
      <c r="M20" s="49" t="s">
        <v>36</v>
      </c>
      <c r="N20" s="50" t="s">
        <v>13</v>
      </c>
      <c r="O20" s="51">
        <v>36</v>
      </c>
      <c r="P20" s="52" t="s">
        <v>29</v>
      </c>
      <c r="Q20" s="51" t="s">
        <v>30</v>
      </c>
      <c r="R20" s="83">
        <f t="shared" si="4"/>
        <v>67.099999999999994</v>
      </c>
      <c r="S20" s="54"/>
      <c r="T20" s="54"/>
      <c r="U20" s="51"/>
      <c r="V20" s="55"/>
      <c r="W20" s="100"/>
    </row>
    <row r="21" spans="1:23" x14ac:dyDescent="0.25">
      <c r="A21" s="49" t="s">
        <v>35</v>
      </c>
      <c r="B21" s="74" t="s">
        <v>13</v>
      </c>
      <c r="C21" s="52">
        <v>37</v>
      </c>
      <c r="D21" s="52" t="s">
        <v>29</v>
      </c>
      <c r="E21" s="51" t="s">
        <v>30</v>
      </c>
      <c r="F21" s="83">
        <v>84.2</v>
      </c>
      <c r="G21" s="91">
        <v>124</v>
      </c>
      <c r="H21" s="54"/>
      <c r="I21" s="59"/>
      <c r="J21" s="59"/>
      <c r="K21" s="100"/>
      <c r="M21" s="49" t="s">
        <v>35</v>
      </c>
      <c r="N21" s="50" t="s">
        <v>13</v>
      </c>
      <c r="O21" s="51">
        <v>37</v>
      </c>
      <c r="P21" s="52" t="s">
        <v>29</v>
      </c>
      <c r="Q21" s="51" t="s">
        <v>30</v>
      </c>
      <c r="R21" s="83">
        <f t="shared" si="4"/>
        <v>84.2</v>
      </c>
      <c r="S21" s="54"/>
      <c r="T21" s="54"/>
      <c r="U21" s="51"/>
      <c r="V21" s="55"/>
      <c r="W21" s="100"/>
    </row>
    <row r="22" spans="1:23" x14ac:dyDescent="0.25">
      <c r="A22" s="49" t="s">
        <v>34</v>
      </c>
      <c r="B22" s="74" t="s">
        <v>13</v>
      </c>
      <c r="C22" s="52">
        <v>38</v>
      </c>
      <c r="D22" s="52" t="s">
        <v>29</v>
      </c>
      <c r="E22" s="51" t="s">
        <v>30</v>
      </c>
      <c r="F22" s="83">
        <v>101</v>
      </c>
      <c r="G22" s="91">
        <v>149</v>
      </c>
      <c r="H22" s="54"/>
      <c r="I22" s="59"/>
      <c r="J22" s="59"/>
      <c r="K22" s="100"/>
      <c r="M22" s="49" t="s">
        <v>34</v>
      </c>
      <c r="N22" s="50" t="s">
        <v>13</v>
      </c>
      <c r="O22" s="51">
        <v>38</v>
      </c>
      <c r="P22" s="52" t="s">
        <v>29</v>
      </c>
      <c r="Q22" s="51" t="s">
        <v>30</v>
      </c>
      <c r="R22" s="83">
        <f t="shared" si="4"/>
        <v>101</v>
      </c>
      <c r="S22" s="54"/>
      <c r="T22" s="54"/>
      <c r="U22" s="51"/>
      <c r="V22" s="55"/>
      <c r="W22" s="100"/>
    </row>
    <row r="23" spans="1:23" x14ac:dyDescent="0.25">
      <c r="A23" s="49" t="s">
        <v>33</v>
      </c>
      <c r="B23" s="74" t="s">
        <v>13</v>
      </c>
      <c r="C23" s="52">
        <v>39</v>
      </c>
      <c r="D23" s="52" t="s">
        <v>29</v>
      </c>
      <c r="E23" s="51" t="s">
        <v>30</v>
      </c>
      <c r="F23" s="83">
        <v>73.8</v>
      </c>
      <c r="G23" s="91">
        <v>77.099999999999994</v>
      </c>
      <c r="H23" s="54"/>
      <c r="I23" s="59"/>
      <c r="J23" s="59"/>
      <c r="K23" s="100"/>
      <c r="M23" s="49" t="s">
        <v>33</v>
      </c>
      <c r="N23" s="50" t="s">
        <v>13</v>
      </c>
      <c r="O23" s="51">
        <v>39</v>
      </c>
      <c r="P23" s="52" t="s">
        <v>29</v>
      </c>
      <c r="Q23" s="51" t="s">
        <v>30</v>
      </c>
      <c r="R23" s="83">
        <f t="shared" si="4"/>
        <v>73.8</v>
      </c>
      <c r="S23" s="54"/>
      <c r="T23" s="54"/>
      <c r="U23" s="51"/>
      <c r="V23" s="55"/>
      <c r="W23" s="100"/>
    </row>
    <row r="24" spans="1:23" x14ac:dyDescent="0.25">
      <c r="A24" s="49" t="s">
        <v>32</v>
      </c>
      <c r="B24" s="74" t="s">
        <v>13</v>
      </c>
      <c r="C24" s="52">
        <v>40</v>
      </c>
      <c r="D24" s="52" t="s">
        <v>29</v>
      </c>
      <c r="E24" s="51" t="s">
        <v>30</v>
      </c>
      <c r="F24" s="83">
        <v>66.2</v>
      </c>
      <c r="G24" s="91">
        <v>68.7</v>
      </c>
      <c r="H24" s="54"/>
      <c r="I24" s="59"/>
      <c r="J24" s="59"/>
      <c r="K24" s="100"/>
      <c r="M24" s="49" t="s">
        <v>32</v>
      </c>
      <c r="N24" s="50" t="s">
        <v>13</v>
      </c>
      <c r="O24" s="51">
        <v>40</v>
      </c>
      <c r="P24" s="52" t="s">
        <v>29</v>
      </c>
      <c r="Q24" s="51" t="s">
        <v>30</v>
      </c>
      <c r="R24" s="83">
        <f t="shared" si="4"/>
        <v>66.2</v>
      </c>
      <c r="S24" s="54"/>
      <c r="T24" s="54"/>
      <c r="U24" s="51"/>
      <c r="V24" s="55"/>
      <c r="W24" s="100"/>
    </row>
    <row r="25" spans="1:23" x14ac:dyDescent="0.25">
      <c r="A25" s="49" t="s">
        <v>31</v>
      </c>
      <c r="B25" s="74" t="s">
        <v>13</v>
      </c>
      <c r="C25" s="52">
        <v>41</v>
      </c>
      <c r="D25" s="52" t="s">
        <v>29</v>
      </c>
      <c r="E25" s="51" t="s">
        <v>30</v>
      </c>
      <c r="F25" s="83">
        <v>51.5</v>
      </c>
      <c r="G25" s="91">
        <v>55</v>
      </c>
      <c r="H25" s="54"/>
      <c r="I25" s="59"/>
      <c r="J25" s="59"/>
      <c r="K25" s="100"/>
      <c r="M25" s="49" t="s">
        <v>31</v>
      </c>
      <c r="N25" s="50" t="s">
        <v>13</v>
      </c>
      <c r="O25" s="51">
        <v>41</v>
      </c>
      <c r="P25" s="52" t="s">
        <v>29</v>
      </c>
      <c r="Q25" s="51" t="s">
        <v>30</v>
      </c>
      <c r="R25" s="83">
        <f t="shared" si="4"/>
        <v>51.5</v>
      </c>
      <c r="S25" s="91"/>
      <c r="T25" s="54"/>
      <c r="U25" s="51"/>
      <c r="V25" s="55"/>
      <c r="W25" s="100"/>
    </row>
    <row r="26" spans="1:23" x14ac:dyDescent="0.25">
      <c r="A26" s="49" t="s">
        <v>28</v>
      </c>
      <c r="B26" s="74" t="s">
        <v>13</v>
      </c>
      <c r="C26" s="52">
        <v>42</v>
      </c>
      <c r="D26" s="52" t="s">
        <v>29</v>
      </c>
      <c r="E26" s="51" t="s">
        <v>30</v>
      </c>
      <c r="F26" s="83">
        <v>92.4</v>
      </c>
      <c r="G26" s="91">
        <v>90</v>
      </c>
      <c r="H26" s="54">
        <f>0.05*G26</f>
        <v>4.5</v>
      </c>
      <c r="I26" s="59">
        <v>4</v>
      </c>
      <c r="J26" s="59"/>
      <c r="K26" s="76">
        <f t="shared" si="1"/>
        <v>0.53333333333333455</v>
      </c>
      <c r="M26" s="49" t="s">
        <v>28</v>
      </c>
      <c r="N26" s="50" t="s">
        <v>13</v>
      </c>
      <c r="O26" s="51">
        <v>42</v>
      </c>
      <c r="P26" s="52" t="s">
        <v>29</v>
      </c>
      <c r="Q26" s="51" t="s">
        <v>30</v>
      </c>
      <c r="R26" s="83">
        <f>ROUND(F26,1)</f>
        <v>92.4</v>
      </c>
      <c r="S26" s="91">
        <v>91.42</v>
      </c>
      <c r="T26" s="54">
        <v>1.92</v>
      </c>
      <c r="U26" s="51">
        <v>1</v>
      </c>
      <c r="V26" s="55">
        <f t="shared" si="2"/>
        <v>1.0719754977029139</v>
      </c>
      <c r="W26" s="86">
        <f t="shared" si="3"/>
        <v>0.51041666666666874</v>
      </c>
    </row>
    <row r="27" spans="1:23" x14ac:dyDescent="0.25">
      <c r="A27" s="17" t="s">
        <v>12</v>
      </c>
      <c r="B27" s="73" t="s">
        <v>13</v>
      </c>
      <c r="C27" s="20">
        <v>43</v>
      </c>
      <c r="D27" s="20" t="s">
        <v>27</v>
      </c>
      <c r="E27" s="19" t="s">
        <v>23</v>
      </c>
      <c r="F27" s="87">
        <v>258.8</v>
      </c>
      <c r="G27" s="58">
        <v>272</v>
      </c>
      <c r="H27" s="35">
        <v>13.6</v>
      </c>
      <c r="I27" s="58">
        <v>4</v>
      </c>
      <c r="J27" s="58">
        <f>((F27-G27)/G27)*100</f>
        <v>-4.8529411764705843</v>
      </c>
      <c r="K27" s="76">
        <f t="shared" si="1"/>
        <v>-0.97058823529411686</v>
      </c>
      <c r="M27" s="17" t="s">
        <v>12</v>
      </c>
      <c r="N27" s="73" t="s">
        <v>13</v>
      </c>
      <c r="O27" s="20">
        <v>43</v>
      </c>
      <c r="P27" s="20" t="s">
        <v>27</v>
      </c>
      <c r="Q27" s="19" t="s">
        <v>23</v>
      </c>
      <c r="R27" s="58">
        <f>F27</f>
        <v>258.8</v>
      </c>
      <c r="S27" s="58">
        <v>268.89999999999998</v>
      </c>
      <c r="T27" s="35">
        <v>7.7</v>
      </c>
      <c r="U27" s="19">
        <v>1</v>
      </c>
      <c r="V27" s="58">
        <f t="shared" si="2"/>
        <v>-3.7560431387132636</v>
      </c>
      <c r="W27" s="86">
        <f t="shared" si="3"/>
        <v>-1.3116883116883071</v>
      </c>
    </row>
    <row r="28" spans="1:23" x14ac:dyDescent="0.25">
      <c r="A28" s="17" t="s">
        <v>24</v>
      </c>
      <c r="B28" s="73" t="s">
        <v>13</v>
      </c>
      <c r="C28" s="20">
        <v>44</v>
      </c>
      <c r="D28" s="20" t="s">
        <v>27</v>
      </c>
      <c r="E28" s="19" t="s">
        <v>23</v>
      </c>
      <c r="F28" s="87">
        <v>40.200000000000003</v>
      </c>
      <c r="G28" s="80">
        <v>43.2</v>
      </c>
      <c r="H28" s="35">
        <v>2.16</v>
      </c>
      <c r="I28" s="58">
        <v>4</v>
      </c>
      <c r="J28" s="58">
        <f t="shared" ref="J28:J50" si="5">((F28-G28)/G28)*100</f>
        <v>-6.9444444444444438</v>
      </c>
      <c r="K28" s="76">
        <f t="shared" si="1"/>
        <v>-1.3888888888888888</v>
      </c>
      <c r="M28" s="17" t="s">
        <v>24</v>
      </c>
      <c r="N28" s="73" t="s">
        <v>13</v>
      </c>
      <c r="O28" s="20">
        <v>44</v>
      </c>
      <c r="P28" s="20" t="s">
        <v>27</v>
      </c>
      <c r="Q28" s="19" t="s">
        <v>23</v>
      </c>
      <c r="R28" s="80">
        <f t="shared" ref="R28:R50" si="6">F28</f>
        <v>40.200000000000003</v>
      </c>
      <c r="S28" s="80">
        <v>42.97</v>
      </c>
      <c r="T28" s="35">
        <v>1.86</v>
      </c>
      <c r="U28" s="19">
        <v>1</v>
      </c>
      <c r="V28" s="58">
        <f t="shared" si="2"/>
        <v>-6.4463579241331077</v>
      </c>
      <c r="W28" s="86">
        <f t="shared" si="3"/>
        <v>-1.4892473118279548</v>
      </c>
    </row>
    <row r="29" spans="1:23" x14ac:dyDescent="0.25">
      <c r="A29" s="17" t="s">
        <v>20</v>
      </c>
      <c r="B29" s="73" t="s">
        <v>13</v>
      </c>
      <c r="C29" s="20">
        <v>45</v>
      </c>
      <c r="D29" s="20" t="s">
        <v>27</v>
      </c>
      <c r="E29" s="19" t="s">
        <v>23</v>
      </c>
      <c r="F29" s="81">
        <v>114.5</v>
      </c>
      <c r="G29" s="58">
        <v>119</v>
      </c>
      <c r="H29" s="35">
        <v>6</v>
      </c>
      <c r="I29" s="58">
        <v>4</v>
      </c>
      <c r="J29" s="58">
        <f t="shared" si="5"/>
        <v>-3.7815126050420167</v>
      </c>
      <c r="K29" s="76">
        <f t="shared" si="1"/>
        <v>-0.75</v>
      </c>
      <c r="M29" s="17" t="s">
        <v>20</v>
      </c>
      <c r="N29" s="73" t="s">
        <v>13</v>
      </c>
      <c r="O29" s="20">
        <v>45</v>
      </c>
      <c r="P29" s="20" t="s">
        <v>27</v>
      </c>
      <c r="Q29" s="19" t="s">
        <v>23</v>
      </c>
      <c r="R29" s="58">
        <f t="shared" si="6"/>
        <v>114.5</v>
      </c>
      <c r="S29" s="58">
        <v>116.8</v>
      </c>
      <c r="T29" s="35">
        <v>2.6</v>
      </c>
      <c r="U29" s="19">
        <v>1</v>
      </c>
      <c r="V29" s="58">
        <f t="shared" si="2"/>
        <v>-1.9691780821917784</v>
      </c>
      <c r="W29" s="86">
        <f t="shared" si="3"/>
        <v>-0.88461538461538347</v>
      </c>
    </row>
    <row r="30" spans="1:23" x14ac:dyDescent="0.25">
      <c r="A30" s="17" t="s">
        <v>19</v>
      </c>
      <c r="B30" s="73" t="s">
        <v>13</v>
      </c>
      <c r="C30" s="20">
        <v>46</v>
      </c>
      <c r="D30" s="20" t="s">
        <v>27</v>
      </c>
      <c r="E30" s="19" t="s">
        <v>23</v>
      </c>
      <c r="F30" s="87">
        <v>89.6</v>
      </c>
      <c r="G30" s="80">
        <v>92.9</v>
      </c>
      <c r="H30" s="35">
        <v>4.6500000000000004</v>
      </c>
      <c r="I30" s="58">
        <v>4</v>
      </c>
      <c r="J30" s="58">
        <f t="shared" si="5"/>
        <v>-3.5522066738428539</v>
      </c>
      <c r="K30" s="76">
        <f t="shared" si="1"/>
        <v>-0.70967741935484108</v>
      </c>
      <c r="M30" s="17" t="s">
        <v>19</v>
      </c>
      <c r="N30" s="73" t="s">
        <v>13</v>
      </c>
      <c r="O30" s="20">
        <v>46</v>
      </c>
      <c r="P30" s="20" t="s">
        <v>27</v>
      </c>
      <c r="Q30" s="19" t="s">
        <v>23</v>
      </c>
      <c r="R30" s="80">
        <f t="shared" si="6"/>
        <v>89.6</v>
      </c>
      <c r="S30" s="80">
        <v>91.44</v>
      </c>
      <c r="T30" s="35">
        <v>2.08</v>
      </c>
      <c r="U30" s="19">
        <v>1</v>
      </c>
      <c r="V30" s="58">
        <f t="shared" si="2"/>
        <v>-2.0122484689413862</v>
      </c>
      <c r="W30" s="86">
        <v>-0.89</v>
      </c>
    </row>
    <row r="31" spans="1:23" x14ac:dyDescent="0.25">
      <c r="A31" s="17" t="s">
        <v>26</v>
      </c>
      <c r="B31" s="73" t="s">
        <v>13</v>
      </c>
      <c r="C31" s="20">
        <v>47</v>
      </c>
      <c r="D31" s="20" t="s">
        <v>25</v>
      </c>
      <c r="E31" s="19" t="s">
        <v>23</v>
      </c>
      <c r="F31" s="87">
        <v>48.9</v>
      </c>
      <c r="G31" s="80">
        <v>61.4</v>
      </c>
      <c r="H31" s="35">
        <v>4.6100000000000003</v>
      </c>
      <c r="I31" s="58">
        <v>4</v>
      </c>
      <c r="J31" s="58">
        <f t="shared" si="5"/>
        <v>-20.358306188925081</v>
      </c>
      <c r="K31" s="76">
        <f t="shared" si="1"/>
        <v>-2.7114967462039044</v>
      </c>
      <c r="M31" s="17" t="s">
        <v>26</v>
      </c>
      <c r="N31" s="73" t="s">
        <v>13</v>
      </c>
      <c r="O31" s="20">
        <v>47</v>
      </c>
      <c r="P31" s="20" t="s">
        <v>25</v>
      </c>
      <c r="Q31" s="19" t="s">
        <v>23</v>
      </c>
      <c r="R31" s="80">
        <f t="shared" si="6"/>
        <v>48.9</v>
      </c>
      <c r="S31" s="80">
        <v>58.64</v>
      </c>
      <c r="T31" s="35">
        <v>2.99</v>
      </c>
      <c r="U31" s="19">
        <v>1</v>
      </c>
      <c r="V31" s="58">
        <f t="shared" si="2"/>
        <v>-16.609822646657573</v>
      </c>
      <c r="W31" s="86">
        <f t="shared" si="3"/>
        <v>-3.2575250836120406</v>
      </c>
    </row>
    <row r="32" spans="1:23" x14ac:dyDescent="0.25">
      <c r="A32" s="17" t="s">
        <v>21</v>
      </c>
      <c r="B32" s="73" t="s">
        <v>13</v>
      </c>
      <c r="C32" s="20">
        <v>48</v>
      </c>
      <c r="D32" s="20" t="s">
        <v>25</v>
      </c>
      <c r="E32" s="19" t="s">
        <v>23</v>
      </c>
      <c r="F32" s="87">
        <v>100</v>
      </c>
      <c r="G32" s="58">
        <v>118</v>
      </c>
      <c r="H32" s="35">
        <v>8.85</v>
      </c>
      <c r="I32" s="58">
        <v>4</v>
      </c>
      <c r="J32" s="58">
        <f t="shared" si="5"/>
        <v>-15.254237288135593</v>
      </c>
      <c r="K32" s="76">
        <f t="shared" si="1"/>
        <v>-2.0338983050847457</v>
      </c>
      <c r="M32" s="17" t="s">
        <v>21</v>
      </c>
      <c r="N32" s="73" t="s">
        <v>13</v>
      </c>
      <c r="O32" s="20">
        <v>48</v>
      </c>
      <c r="P32" s="20" t="s">
        <v>25</v>
      </c>
      <c r="Q32" s="19" t="s">
        <v>23</v>
      </c>
      <c r="R32" s="58">
        <f t="shared" si="6"/>
        <v>100</v>
      </c>
      <c r="S32" s="80">
        <v>112.1</v>
      </c>
      <c r="T32" s="35">
        <v>4.3</v>
      </c>
      <c r="U32" s="19">
        <v>1</v>
      </c>
      <c r="V32" s="58">
        <f t="shared" si="2"/>
        <v>-10.793933987511146</v>
      </c>
      <c r="W32" s="86">
        <f t="shared" si="3"/>
        <v>-2.8139534883720918</v>
      </c>
    </row>
    <row r="33" spans="1:23" x14ac:dyDescent="0.25">
      <c r="A33" s="17" t="s">
        <v>20</v>
      </c>
      <c r="B33" s="73" t="s">
        <v>13</v>
      </c>
      <c r="C33" s="20">
        <v>49</v>
      </c>
      <c r="D33" s="20" t="s">
        <v>25</v>
      </c>
      <c r="E33" s="19" t="s">
        <v>23</v>
      </c>
      <c r="F33" s="87">
        <v>174.8</v>
      </c>
      <c r="G33" s="58">
        <v>181</v>
      </c>
      <c r="H33" s="35">
        <v>13.6</v>
      </c>
      <c r="I33" s="58">
        <v>4</v>
      </c>
      <c r="J33" s="58">
        <f t="shared" si="5"/>
        <v>-3.4254143646408775</v>
      </c>
      <c r="K33" s="76">
        <f t="shared" si="1"/>
        <v>-0.45588235294117563</v>
      </c>
      <c r="M33" s="17" t="s">
        <v>20</v>
      </c>
      <c r="N33" s="73" t="s">
        <v>13</v>
      </c>
      <c r="O33" s="20">
        <v>49</v>
      </c>
      <c r="P33" s="20" t="s">
        <v>25</v>
      </c>
      <c r="Q33" s="19" t="s">
        <v>23</v>
      </c>
      <c r="R33" s="58">
        <f t="shared" si="6"/>
        <v>174.8</v>
      </c>
      <c r="S33" s="80">
        <v>180.1</v>
      </c>
      <c r="T33" s="35">
        <v>5.3</v>
      </c>
      <c r="U33" s="19">
        <v>1</v>
      </c>
      <c r="V33" s="58">
        <f t="shared" si="2"/>
        <v>-2.9428095502498519</v>
      </c>
      <c r="W33" s="86">
        <f t="shared" si="3"/>
        <v>-0.99999999999999678</v>
      </c>
    </row>
    <row r="34" spans="1:23" x14ac:dyDescent="0.25">
      <c r="A34" s="17" t="s">
        <v>19</v>
      </c>
      <c r="B34" s="73" t="s">
        <v>13</v>
      </c>
      <c r="C34" s="20">
        <v>50</v>
      </c>
      <c r="D34" s="20" t="s">
        <v>25</v>
      </c>
      <c r="E34" s="19" t="s">
        <v>23</v>
      </c>
      <c r="F34" s="87">
        <v>333.5</v>
      </c>
      <c r="G34" s="58">
        <v>336</v>
      </c>
      <c r="H34" s="35">
        <v>25.2</v>
      </c>
      <c r="I34" s="19">
        <v>4</v>
      </c>
      <c r="J34" s="58">
        <f t="shared" si="5"/>
        <v>-0.74404761904761896</v>
      </c>
      <c r="K34" s="76">
        <f t="shared" si="1"/>
        <v>-9.9206349206349215E-2</v>
      </c>
      <c r="M34" s="17" t="s">
        <v>19</v>
      </c>
      <c r="N34" s="73" t="s">
        <v>13</v>
      </c>
      <c r="O34" s="20">
        <v>50</v>
      </c>
      <c r="P34" s="20" t="s">
        <v>25</v>
      </c>
      <c r="Q34" s="19" t="s">
        <v>23</v>
      </c>
      <c r="R34" s="58">
        <f t="shared" si="6"/>
        <v>333.5</v>
      </c>
      <c r="S34" s="80">
        <v>336</v>
      </c>
      <c r="T34" s="35">
        <v>8.6</v>
      </c>
      <c r="U34" s="19">
        <v>1</v>
      </c>
      <c r="V34" s="58">
        <f t="shared" si="2"/>
        <v>-0.74404761904761896</v>
      </c>
      <c r="W34" s="86">
        <f t="shared" si="3"/>
        <v>-0.29069767441860467</v>
      </c>
    </row>
    <row r="35" spans="1:23" x14ac:dyDescent="0.25">
      <c r="A35" s="17" t="s">
        <v>17</v>
      </c>
      <c r="B35" s="73" t="s">
        <v>13</v>
      </c>
      <c r="C35" s="20">
        <v>51</v>
      </c>
      <c r="D35" s="20" t="s">
        <v>25</v>
      </c>
      <c r="E35" s="19" t="s">
        <v>23</v>
      </c>
      <c r="F35" s="87">
        <v>49</v>
      </c>
      <c r="G35" s="80">
        <v>54.9</v>
      </c>
      <c r="H35" s="35">
        <v>4.12</v>
      </c>
      <c r="I35" s="19">
        <v>4</v>
      </c>
      <c r="J35" s="58">
        <f t="shared" si="5"/>
        <v>-10.746812386156645</v>
      </c>
      <c r="K35" s="76">
        <f t="shared" si="1"/>
        <v>-1.4320388349514559</v>
      </c>
      <c r="M35" s="17" t="s">
        <v>17</v>
      </c>
      <c r="N35" s="73" t="s">
        <v>13</v>
      </c>
      <c r="O35" s="20">
        <v>51</v>
      </c>
      <c r="P35" s="20" t="s">
        <v>25</v>
      </c>
      <c r="Q35" s="19" t="s">
        <v>23</v>
      </c>
      <c r="R35" s="80">
        <f t="shared" si="6"/>
        <v>49</v>
      </c>
      <c r="S35" s="80">
        <v>52.02</v>
      </c>
      <c r="T35" s="35">
        <v>4.0199999999999996</v>
      </c>
      <c r="U35" s="19">
        <v>1</v>
      </c>
      <c r="V35" s="58">
        <f t="shared" si="2"/>
        <v>-5.8054594386774374</v>
      </c>
      <c r="W35" s="86">
        <f t="shared" si="3"/>
        <v>-0.75124378109452827</v>
      </c>
    </row>
    <row r="36" spans="1:23" x14ac:dyDescent="0.25">
      <c r="A36" s="17" t="s">
        <v>22</v>
      </c>
      <c r="B36" s="73" t="s">
        <v>13</v>
      </c>
      <c r="C36" s="20">
        <v>52</v>
      </c>
      <c r="D36" s="20" t="s">
        <v>76</v>
      </c>
      <c r="E36" s="19" t="s">
        <v>23</v>
      </c>
      <c r="F36" s="87">
        <v>42.5</v>
      </c>
      <c r="G36" s="80">
        <v>56.5</v>
      </c>
      <c r="H36" s="35">
        <v>2.83</v>
      </c>
      <c r="I36" s="19">
        <v>4</v>
      </c>
      <c r="J36" s="58">
        <f t="shared" si="5"/>
        <v>-24.778761061946902</v>
      </c>
      <c r="K36" s="76">
        <v>-4.96</v>
      </c>
      <c r="M36" s="17" t="s">
        <v>22</v>
      </c>
      <c r="N36" s="73" t="s">
        <v>13</v>
      </c>
      <c r="O36" s="20">
        <v>52</v>
      </c>
      <c r="P36" s="20" t="s">
        <v>76</v>
      </c>
      <c r="Q36" s="19" t="s">
        <v>23</v>
      </c>
      <c r="R36" s="80">
        <f t="shared" si="6"/>
        <v>42.5</v>
      </c>
      <c r="S36" s="80">
        <v>52.44</v>
      </c>
      <c r="T36" s="35">
        <v>7.16</v>
      </c>
      <c r="U36" s="19">
        <v>1</v>
      </c>
      <c r="V36" s="58">
        <f t="shared" si="2"/>
        <v>-18.954996186117466</v>
      </c>
      <c r="W36" s="86">
        <v>-1.39</v>
      </c>
    </row>
    <row r="37" spans="1:23" x14ac:dyDescent="0.25">
      <c r="A37" s="17" t="s">
        <v>16</v>
      </c>
      <c r="B37" s="73" t="s">
        <v>13</v>
      </c>
      <c r="C37" s="20">
        <v>53</v>
      </c>
      <c r="D37" s="20" t="s">
        <v>76</v>
      </c>
      <c r="E37" s="19" t="s">
        <v>23</v>
      </c>
      <c r="F37" s="81">
        <v>177.4</v>
      </c>
      <c r="G37" s="58">
        <v>194</v>
      </c>
      <c r="H37" s="35">
        <v>9.6999999999999993</v>
      </c>
      <c r="I37" s="19">
        <v>4</v>
      </c>
      <c r="J37" s="58">
        <f t="shared" si="5"/>
        <v>-8.5567010309278331</v>
      </c>
      <c r="K37" s="76">
        <f t="shared" si="1"/>
        <v>-1.7113402061855665</v>
      </c>
      <c r="M37" s="17" t="s">
        <v>16</v>
      </c>
      <c r="N37" s="73" t="s">
        <v>13</v>
      </c>
      <c r="O37" s="20">
        <v>53</v>
      </c>
      <c r="P37" s="20" t="s">
        <v>76</v>
      </c>
      <c r="Q37" s="19" t="s">
        <v>23</v>
      </c>
      <c r="R37" s="58">
        <f t="shared" si="6"/>
        <v>177.4</v>
      </c>
      <c r="S37" s="58">
        <v>187</v>
      </c>
      <c r="T37" s="35">
        <v>11.2</v>
      </c>
      <c r="U37" s="19">
        <v>1</v>
      </c>
      <c r="V37" s="58">
        <f t="shared" si="2"/>
        <v>-5.1336898395721891</v>
      </c>
      <c r="W37" s="86">
        <v>-0.85</v>
      </c>
    </row>
    <row r="38" spans="1:23" x14ac:dyDescent="0.25">
      <c r="A38" s="17" t="s">
        <v>12</v>
      </c>
      <c r="B38" s="73" t="s">
        <v>13</v>
      </c>
      <c r="C38" s="20">
        <v>54</v>
      </c>
      <c r="D38" s="20" t="s">
        <v>76</v>
      </c>
      <c r="E38" s="19" t="s">
        <v>23</v>
      </c>
      <c r="F38" s="81">
        <v>91</v>
      </c>
      <c r="G38" s="80">
        <v>96.7</v>
      </c>
      <c r="H38" s="35">
        <v>4.84</v>
      </c>
      <c r="I38" s="19">
        <v>4</v>
      </c>
      <c r="J38" s="58">
        <f t="shared" si="5"/>
        <v>-5.8945191313340262</v>
      </c>
      <c r="K38" s="76">
        <f t="shared" si="1"/>
        <v>-1.1776859504132238</v>
      </c>
      <c r="M38" s="17" t="s">
        <v>12</v>
      </c>
      <c r="N38" s="73" t="s">
        <v>13</v>
      </c>
      <c r="O38" s="20">
        <v>54</v>
      </c>
      <c r="P38" s="20" t="s">
        <v>76</v>
      </c>
      <c r="Q38" s="19" t="s">
        <v>23</v>
      </c>
      <c r="R38" s="80">
        <f t="shared" si="6"/>
        <v>91</v>
      </c>
      <c r="S38" s="80">
        <v>93.03</v>
      </c>
      <c r="T38" s="35">
        <v>6.56</v>
      </c>
      <c r="U38" s="19">
        <v>1</v>
      </c>
      <c r="V38" s="58">
        <f t="shared" si="2"/>
        <v>-2.1820917983446213</v>
      </c>
      <c r="W38" s="86">
        <v>-0.31</v>
      </c>
    </row>
    <row r="39" spans="1:23" x14ac:dyDescent="0.25">
      <c r="A39" s="17" t="s">
        <v>20</v>
      </c>
      <c r="B39" s="73" t="s">
        <v>13</v>
      </c>
      <c r="C39" s="20">
        <v>55</v>
      </c>
      <c r="D39" s="20" t="s">
        <v>76</v>
      </c>
      <c r="E39" s="19" t="s">
        <v>23</v>
      </c>
      <c r="F39" s="87">
        <v>47.5</v>
      </c>
      <c r="G39" s="80">
        <v>51.5</v>
      </c>
      <c r="H39" s="35">
        <v>2.58</v>
      </c>
      <c r="I39" s="19">
        <v>4</v>
      </c>
      <c r="J39" s="58">
        <f t="shared" si="5"/>
        <v>-7.7669902912621351</v>
      </c>
      <c r="K39" s="76">
        <f t="shared" si="1"/>
        <v>-1.5503875968992247</v>
      </c>
      <c r="M39" s="17" t="s">
        <v>20</v>
      </c>
      <c r="N39" s="73" t="s">
        <v>13</v>
      </c>
      <c r="O39" s="20">
        <v>55</v>
      </c>
      <c r="P39" s="20" t="s">
        <v>76</v>
      </c>
      <c r="Q39" s="19" t="s">
        <v>23</v>
      </c>
      <c r="R39" s="80">
        <f t="shared" si="6"/>
        <v>47.5</v>
      </c>
      <c r="S39" s="80">
        <v>49.35</v>
      </c>
      <c r="T39" s="35">
        <v>4.97</v>
      </c>
      <c r="U39" s="19">
        <v>1</v>
      </c>
      <c r="V39" s="58">
        <f t="shared" si="2"/>
        <v>-3.7487335359675815</v>
      </c>
      <c r="W39" s="86">
        <v>-0.37</v>
      </c>
    </row>
    <row r="40" spans="1:23" x14ac:dyDescent="0.25">
      <c r="A40" s="17" t="s">
        <v>19</v>
      </c>
      <c r="B40" s="73" t="s">
        <v>13</v>
      </c>
      <c r="C40" s="20">
        <v>56</v>
      </c>
      <c r="D40" s="20" t="s">
        <v>76</v>
      </c>
      <c r="E40" s="19" t="s">
        <v>23</v>
      </c>
      <c r="F40" s="87">
        <v>242.8</v>
      </c>
      <c r="G40" s="58">
        <v>258</v>
      </c>
      <c r="H40" s="35">
        <v>12.9</v>
      </c>
      <c r="I40" s="19">
        <v>4</v>
      </c>
      <c r="J40" s="58">
        <f t="shared" si="5"/>
        <v>-5.8914728682170496</v>
      </c>
      <c r="K40" s="76">
        <f t="shared" si="1"/>
        <v>-1.1782945736434098</v>
      </c>
      <c r="M40" s="17" t="s">
        <v>19</v>
      </c>
      <c r="N40" s="73" t="s">
        <v>13</v>
      </c>
      <c r="O40" s="20">
        <v>56</v>
      </c>
      <c r="P40" s="20" t="s">
        <v>76</v>
      </c>
      <c r="Q40" s="19" t="s">
        <v>23</v>
      </c>
      <c r="R40" s="58">
        <f t="shared" si="6"/>
        <v>242.8</v>
      </c>
      <c r="S40" s="58">
        <v>248.5</v>
      </c>
      <c r="T40" s="35">
        <v>9.8000000000000007</v>
      </c>
      <c r="U40" s="19">
        <v>1</v>
      </c>
      <c r="V40" s="58">
        <f>((R40-S40)/S40)*100</f>
        <v>-2.2937625754527118</v>
      </c>
      <c r="W40" s="86">
        <v>-0.57999999999999996</v>
      </c>
    </row>
    <row r="41" spans="1:23" x14ac:dyDescent="0.25">
      <c r="A41" s="17" t="s">
        <v>17</v>
      </c>
      <c r="B41" s="73" t="s">
        <v>13</v>
      </c>
      <c r="C41" s="20">
        <v>57</v>
      </c>
      <c r="D41" s="20" t="s">
        <v>76</v>
      </c>
      <c r="E41" s="19" t="s">
        <v>23</v>
      </c>
      <c r="F41" s="81">
        <v>391.9</v>
      </c>
      <c r="G41" s="58">
        <v>411</v>
      </c>
      <c r="H41" s="35">
        <v>20.6</v>
      </c>
      <c r="I41" s="19">
        <v>4</v>
      </c>
      <c r="J41" s="58">
        <f t="shared" si="5"/>
        <v>-4.6472019464720251</v>
      </c>
      <c r="K41" s="76">
        <f t="shared" si="1"/>
        <v>-0.92718446601941851</v>
      </c>
      <c r="M41" s="17" t="s">
        <v>17</v>
      </c>
      <c r="N41" s="73" t="s">
        <v>13</v>
      </c>
      <c r="O41" s="20">
        <v>57</v>
      </c>
      <c r="P41" s="20" t="s">
        <v>76</v>
      </c>
      <c r="Q41" s="19" t="s">
        <v>23</v>
      </c>
      <c r="R41" s="58">
        <f t="shared" si="6"/>
        <v>391.9</v>
      </c>
      <c r="S41" s="58">
        <v>397.5</v>
      </c>
      <c r="T41" s="35">
        <v>9.5</v>
      </c>
      <c r="U41" s="19" t="s">
        <v>75</v>
      </c>
      <c r="V41" s="58">
        <f>S41-R41</f>
        <v>5.6000000000000227</v>
      </c>
      <c r="W41" s="86">
        <v>-0.59</v>
      </c>
    </row>
    <row r="42" spans="1:23" x14ac:dyDescent="0.25">
      <c r="A42" s="17" t="s">
        <v>22</v>
      </c>
      <c r="B42" s="73" t="s">
        <v>13</v>
      </c>
      <c r="C42" s="20">
        <v>58</v>
      </c>
      <c r="D42" s="20" t="s">
        <v>18</v>
      </c>
      <c r="E42" s="19" t="s">
        <v>15</v>
      </c>
      <c r="F42" s="48">
        <v>0.76</v>
      </c>
      <c r="G42" s="35">
        <v>0.57999999999999996</v>
      </c>
      <c r="H42" s="35">
        <v>0.15</v>
      </c>
      <c r="I42" s="19">
        <v>4</v>
      </c>
      <c r="J42" s="35">
        <f t="shared" ref="J42:J48" si="7">((F42-G42))</f>
        <v>0.18000000000000005</v>
      </c>
      <c r="K42" s="76">
        <f t="shared" si="1"/>
        <v>1.2000000000000004</v>
      </c>
      <c r="M42" s="17" t="s">
        <v>22</v>
      </c>
      <c r="N42" s="73" t="s">
        <v>13</v>
      </c>
      <c r="O42" s="20">
        <v>58</v>
      </c>
      <c r="P42" s="20" t="s">
        <v>18</v>
      </c>
      <c r="Q42" s="19" t="s">
        <v>15</v>
      </c>
      <c r="R42" s="35">
        <f t="shared" si="6"/>
        <v>0.76</v>
      </c>
      <c r="S42" s="80">
        <v>0.58909999999999996</v>
      </c>
      <c r="T42" s="35">
        <v>4.4600000000000001E-2</v>
      </c>
      <c r="U42" s="19" t="s">
        <v>75</v>
      </c>
      <c r="V42" s="35">
        <f t="shared" ref="V42:V48" si="8">S42-R42</f>
        <v>-0.17090000000000005</v>
      </c>
      <c r="W42" s="86">
        <v>3.83</v>
      </c>
    </row>
    <row r="43" spans="1:23" x14ac:dyDescent="0.25">
      <c r="A43" s="17" t="s">
        <v>16</v>
      </c>
      <c r="B43" s="73" t="s">
        <v>13</v>
      </c>
      <c r="C43" s="20">
        <v>59</v>
      </c>
      <c r="D43" s="20" t="s">
        <v>18</v>
      </c>
      <c r="E43" s="19" t="s">
        <v>15</v>
      </c>
      <c r="F43" s="48">
        <v>16.2</v>
      </c>
      <c r="G43" s="35">
        <v>16.03</v>
      </c>
      <c r="H43" s="35">
        <v>0.15</v>
      </c>
      <c r="I43" s="58">
        <v>4</v>
      </c>
      <c r="J43" s="35">
        <f t="shared" si="7"/>
        <v>0.16999999999999815</v>
      </c>
      <c r="K43" s="76">
        <f t="shared" si="1"/>
        <v>1.1333333333333211</v>
      </c>
      <c r="M43" s="17" t="s">
        <v>16</v>
      </c>
      <c r="N43" s="73" t="s">
        <v>13</v>
      </c>
      <c r="O43" s="20">
        <v>59</v>
      </c>
      <c r="P43" s="20" t="s">
        <v>18</v>
      </c>
      <c r="Q43" s="19" t="s">
        <v>15</v>
      </c>
      <c r="R43" s="35">
        <f t="shared" si="6"/>
        <v>16.2</v>
      </c>
      <c r="S43" s="80">
        <v>16.05</v>
      </c>
      <c r="T43" s="77">
        <v>0.1</v>
      </c>
      <c r="U43" s="19" t="s">
        <v>75</v>
      </c>
      <c r="V43" s="35">
        <f t="shared" si="8"/>
        <v>-0.14999999999999858</v>
      </c>
      <c r="W43" s="86">
        <v>1.5</v>
      </c>
    </row>
    <row r="44" spans="1:23" x14ac:dyDescent="0.25">
      <c r="A44" s="17" t="s">
        <v>12</v>
      </c>
      <c r="B44" s="73" t="s">
        <v>13</v>
      </c>
      <c r="C44" s="20">
        <v>61</v>
      </c>
      <c r="D44" s="20" t="s">
        <v>18</v>
      </c>
      <c r="E44" s="19" t="s">
        <v>15</v>
      </c>
      <c r="F44" s="48">
        <v>13.82</v>
      </c>
      <c r="G44" s="35">
        <v>13.67</v>
      </c>
      <c r="H44" s="35">
        <v>0.15</v>
      </c>
      <c r="I44" s="58">
        <v>4</v>
      </c>
      <c r="J44" s="35">
        <f t="shared" si="7"/>
        <v>0.15000000000000036</v>
      </c>
      <c r="K44" s="76">
        <f t="shared" si="1"/>
        <v>1.0000000000000024</v>
      </c>
      <c r="M44" s="17" t="s">
        <v>12</v>
      </c>
      <c r="N44" s="73" t="s">
        <v>13</v>
      </c>
      <c r="O44" s="20">
        <v>61</v>
      </c>
      <c r="P44" s="20" t="s">
        <v>18</v>
      </c>
      <c r="Q44" s="19" t="s">
        <v>15</v>
      </c>
      <c r="R44" s="35">
        <f t="shared" si="6"/>
        <v>13.82</v>
      </c>
      <c r="S44" s="80">
        <v>13.68</v>
      </c>
      <c r="T44" s="77">
        <v>0.06</v>
      </c>
      <c r="U44" s="19" t="s">
        <v>75</v>
      </c>
      <c r="V44" s="35">
        <f t="shared" si="8"/>
        <v>-0.14000000000000057</v>
      </c>
      <c r="W44" s="86">
        <v>2.52</v>
      </c>
    </row>
    <row r="45" spans="1:23" x14ac:dyDescent="0.25">
      <c r="A45" s="17" t="s">
        <v>26</v>
      </c>
      <c r="B45" s="73" t="s">
        <v>13</v>
      </c>
      <c r="C45" s="20">
        <v>63</v>
      </c>
      <c r="D45" s="20" t="s">
        <v>18</v>
      </c>
      <c r="E45" s="19" t="s">
        <v>15</v>
      </c>
      <c r="F45" s="48">
        <v>6.84</v>
      </c>
      <c r="G45" s="35">
        <v>6.7</v>
      </c>
      <c r="H45" s="35">
        <v>0.15</v>
      </c>
      <c r="I45" s="58">
        <v>4</v>
      </c>
      <c r="J45" s="35">
        <f t="shared" si="7"/>
        <v>0.13999999999999968</v>
      </c>
      <c r="K45" s="76">
        <f t="shared" si="1"/>
        <v>0.93333333333333124</v>
      </c>
      <c r="M45" s="17" t="s">
        <v>26</v>
      </c>
      <c r="N45" s="73" t="s">
        <v>13</v>
      </c>
      <c r="O45" s="20">
        <v>63</v>
      </c>
      <c r="P45" s="20" t="s">
        <v>18</v>
      </c>
      <c r="Q45" s="19" t="s">
        <v>15</v>
      </c>
      <c r="R45" s="35">
        <f t="shared" si="6"/>
        <v>6.84</v>
      </c>
      <c r="S45" s="80">
        <v>6.702</v>
      </c>
      <c r="T45" s="77">
        <v>5.0999999999999997E-2</v>
      </c>
      <c r="U45" s="19" t="s">
        <v>75</v>
      </c>
      <c r="V45" s="35">
        <f t="shared" si="8"/>
        <v>-0.1379999999999999</v>
      </c>
      <c r="W45" s="86">
        <v>2.73</v>
      </c>
    </row>
    <row r="46" spans="1:23" x14ac:dyDescent="0.25">
      <c r="A46" s="17" t="s">
        <v>24</v>
      </c>
      <c r="B46" s="73" t="s">
        <v>13</v>
      </c>
      <c r="C46" s="20">
        <v>64</v>
      </c>
      <c r="D46" s="20" t="s">
        <v>18</v>
      </c>
      <c r="E46" s="19" t="s">
        <v>15</v>
      </c>
      <c r="F46" s="48">
        <v>20.95</v>
      </c>
      <c r="G46" s="35">
        <v>20.95</v>
      </c>
      <c r="H46" s="35">
        <v>0.15</v>
      </c>
      <c r="I46" s="58">
        <v>4</v>
      </c>
      <c r="J46" s="35">
        <f t="shared" si="7"/>
        <v>0</v>
      </c>
      <c r="K46" s="76">
        <f t="shared" si="1"/>
        <v>0</v>
      </c>
      <c r="M46" s="17" t="s">
        <v>24</v>
      </c>
      <c r="N46" s="73" t="s">
        <v>13</v>
      </c>
      <c r="O46" s="20">
        <v>64</v>
      </c>
      <c r="P46" s="20" t="s">
        <v>18</v>
      </c>
      <c r="Q46" s="19" t="s">
        <v>15</v>
      </c>
      <c r="R46" s="35">
        <f t="shared" si="6"/>
        <v>20.95</v>
      </c>
      <c r="S46" s="80">
        <v>20.91</v>
      </c>
      <c r="T46" s="77">
        <v>0.08</v>
      </c>
      <c r="U46" s="19" t="s">
        <v>75</v>
      </c>
      <c r="V46" s="35">
        <f t="shared" si="8"/>
        <v>-3.9999999999999147E-2</v>
      </c>
      <c r="W46" s="86">
        <v>0.53</v>
      </c>
    </row>
    <row r="47" spans="1:23" x14ac:dyDescent="0.25">
      <c r="A47" s="17" t="s">
        <v>20</v>
      </c>
      <c r="B47" s="73" t="s">
        <v>13</v>
      </c>
      <c r="C47" s="20">
        <v>65</v>
      </c>
      <c r="D47" s="20" t="s">
        <v>18</v>
      </c>
      <c r="E47" s="19" t="s">
        <v>15</v>
      </c>
      <c r="F47" s="48">
        <v>11.89</v>
      </c>
      <c r="G47" s="35">
        <v>11.76</v>
      </c>
      <c r="H47" s="35">
        <v>0.15</v>
      </c>
      <c r="I47" s="58">
        <v>4</v>
      </c>
      <c r="J47" s="35">
        <f t="shared" si="7"/>
        <v>0.13000000000000078</v>
      </c>
      <c r="K47" s="76">
        <f t="shared" si="1"/>
        <v>0.86666666666667191</v>
      </c>
      <c r="M47" s="17" t="s">
        <v>20</v>
      </c>
      <c r="N47" s="73" t="s">
        <v>13</v>
      </c>
      <c r="O47" s="20">
        <v>65</v>
      </c>
      <c r="P47" s="20" t="s">
        <v>18</v>
      </c>
      <c r="Q47" s="19" t="s">
        <v>15</v>
      </c>
      <c r="R47" s="35">
        <f t="shared" si="6"/>
        <v>11.89</v>
      </c>
      <c r="S47" s="80">
        <v>11.76</v>
      </c>
      <c r="T47" s="77">
        <v>0.05</v>
      </c>
      <c r="U47" s="19" t="s">
        <v>75</v>
      </c>
      <c r="V47" s="35">
        <f t="shared" si="8"/>
        <v>-0.13000000000000078</v>
      </c>
      <c r="W47" s="86">
        <v>2.38</v>
      </c>
    </row>
    <row r="48" spans="1:23" x14ac:dyDescent="0.25">
      <c r="A48" s="56" t="s">
        <v>19</v>
      </c>
      <c r="B48" s="75" t="s">
        <v>13</v>
      </c>
      <c r="C48" s="20">
        <v>66</v>
      </c>
      <c r="D48" s="57" t="s">
        <v>18</v>
      </c>
      <c r="E48" s="47" t="s">
        <v>15</v>
      </c>
      <c r="F48" s="48">
        <v>5.48</v>
      </c>
      <c r="G48" s="35">
        <v>5.33</v>
      </c>
      <c r="H48" s="35">
        <v>0.15</v>
      </c>
      <c r="I48" s="58">
        <v>4</v>
      </c>
      <c r="J48" s="35">
        <f t="shared" si="7"/>
        <v>0.15000000000000036</v>
      </c>
      <c r="K48" s="76">
        <f t="shared" si="1"/>
        <v>1.0000000000000024</v>
      </c>
      <c r="M48" s="56" t="s">
        <v>19</v>
      </c>
      <c r="N48" s="75" t="s">
        <v>13</v>
      </c>
      <c r="O48" s="57">
        <v>66</v>
      </c>
      <c r="P48" s="57" t="s">
        <v>18</v>
      </c>
      <c r="Q48" s="47" t="s">
        <v>15</v>
      </c>
      <c r="R48" s="35">
        <f t="shared" si="6"/>
        <v>5.48</v>
      </c>
      <c r="S48" s="87">
        <v>5.35</v>
      </c>
      <c r="T48" s="77">
        <v>6.2E-2</v>
      </c>
      <c r="U48" s="81">
        <v>1</v>
      </c>
      <c r="V48" s="35">
        <f t="shared" si="8"/>
        <v>-0.13000000000000078</v>
      </c>
      <c r="W48" s="76">
        <v>2.09</v>
      </c>
    </row>
    <row r="49" spans="1:23" x14ac:dyDescent="0.25">
      <c r="A49" s="17" t="s">
        <v>12</v>
      </c>
      <c r="B49" s="73" t="s">
        <v>13</v>
      </c>
      <c r="C49" s="20">
        <v>66</v>
      </c>
      <c r="D49" s="20" t="s">
        <v>14</v>
      </c>
      <c r="E49" s="19" t="s">
        <v>15</v>
      </c>
      <c r="F49" s="48">
        <v>5.51</v>
      </c>
      <c r="G49" s="35">
        <v>6.02</v>
      </c>
      <c r="H49" s="35">
        <v>0.30099999999999999</v>
      </c>
      <c r="I49" s="58">
        <v>4</v>
      </c>
      <c r="J49" s="58">
        <f t="shared" si="5"/>
        <v>-8.4717607973421902</v>
      </c>
      <c r="K49" s="76">
        <f t="shared" si="1"/>
        <v>-1.6943521594684379</v>
      </c>
      <c r="M49" s="17" t="s">
        <v>12</v>
      </c>
      <c r="N49" s="73" t="s">
        <v>13</v>
      </c>
      <c r="O49" s="20">
        <v>66</v>
      </c>
      <c r="P49" s="20" t="s">
        <v>14</v>
      </c>
      <c r="Q49" s="19" t="s">
        <v>15</v>
      </c>
      <c r="R49" s="35">
        <f t="shared" si="6"/>
        <v>5.51</v>
      </c>
      <c r="S49" s="35">
        <v>5.8789999999999996</v>
      </c>
      <c r="T49" s="77">
        <v>9.1999999999999998E-2</v>
      </c>
      <c r="U49" s="19">
        <v>1</v>
      </c>
      <c r="V49" s="58">
        <f>((R49-S49)/S49)*100</f>
        <v>-6.2765776492600747</v>
      </c>
      <c r="W49" s="86">
        <v>-4.03</v>
      </c>
    </row>
    <row r="50" spans="1:23" ht="15.75" thickBot="1" x14ac:dyDescent="0.3">
      <c r="A50" s="95" t="s">
        <v>24</v>
      </c>
      <c r="B50" s="96" t="s">
        <v>13</v>
      </c>
      <c r="C50" s="84">
        <v>67</v>
      </c>
      <c r="D50" s="97" t="s">
        <v>14</v>
      </c>
      <c r="E50" s="88" t="s">
        <v>15</v>
      </c>
      <c r="F50" s="71">
        <v>2.54</v>
      </c>
      <c r="G50" s="69">
        <v>2.69</v>
      </c>
      <c r="H50" s="69">
        <v>0.13500000000000001</v>
      </c>
      <c r="I50" s="70">
        <v>4</v>
      </c>
      <c r="J50" s="70">
        <f t="shared" si="5"/>
        <v>-5.5762081784386588</v>
      </c>
      <c r="K50" s="79">
        <f t="shared" si="1"/>
        <v>-1.1111111111111103</v>
      </c>
      <c r="M50" s="95" t="s">
        <v>24</v>
      </c>
      <c r="N50" s="96" t="s">
        <v>13</v>
      </c>
      <c r="O50" s="97">
        <v>67</v>
      </c>
      <c r="P50" s="97" t="s">
        <v>14</v>
      </c>
      <c r="Q50" s="68" t="s">
        <v>15</v>
      </c>
      <c r="R50" s="69">
        <f t="shared" si="6"/>
        <v>2.54</v>
      </c>
      <c r="S50" s="71">
        <v>2.6880000000000002</v>
      </c>
      <c r="T50" s="89">
        <v>7.4999999999999997E-2</v>
      </c>
      <c r="U50" s="82">
        <v>1</v>
      </c>
      <c r="V50" s="70">
        <f t="shared" ref="V50" si="9">((R50-S50)/S50)*100</f>
        <v>-5.5059523809523858</v>
      </c>
      <c r="W50" s="79">
        <v>-1.96</v>
      </c>
    </row>
  </sheetData>
  <sheetProtection algorithmName="SHA-512" hashValue="7dc2yLINuN7qE6E1d/qDrlM9weE8smlozZqNeqgIvQ5afQyAJAJMlRaL+J+vF6jfXgGpCVCKX0gtwUr6sETg7A==" saltValue="AJpBEZQPn6Va2k+h8aGH4A==" spinCount="100000" sheet="1" objects="1" scenarios="1"/>
  <mergeCells count="3">
    <mergeCell ref="A2:K2"/>
    <mergeCell ref="A8:K8"/>
    <mergeCell ref="M8:W8"/>
  </mergeCells>
  <conditionalFormatting sqref="K26 K14:K16">
    <cfRule type="cellIs" dxfId="53" priority="19" stopIfTrue="1" operator="between">
      <formula>-2</formula>
      <formula>2</formula>
    </cfRule>
    <cfRule type="cellIs" dxfId="52" priority="20" stopIfTrue="1" operator="between">
      <formula>-3</formula>
      <formula>3</formula>
    </cfRule>
    <cfRule type="cellIs" dxfId="51" priority="21" operator="notBetween">
      <formula>-3</formula>
      <formula>3</formula>
    </cfRule>
  </conditionalFormatting>
  <conditionalFormatting sqref="W14:W16 W48 W26:W40">
    <cfRule type="cellIs" dxfId="50" priority="16" stopIfTrue="1" operator="between">
      <formula>-2</formula>
      <formula>2</formula>
    </cfRule>
    <cfRule type="cellIs" dxfId="49" priority="17" stopIfTrue="1" operator="between">
      <formula>-3</formula>
      <formula>3</formula>
    </cfRule>
    <cfRule type="cellIs" dxfId="48" priority="18" operator="notBetween">
      <formula>-3</formula>
      <formula>3</formula>
    </cfRule>
  </conditionalFormatting>
  <conditionalFormatting sqref="W41:W47">
    <cfRule type="cellIs" dxfId="47" priority="13" stopIfTrue="1" operator="between">
      <formula>-2</formula>
      <formula>2</formula>
    </cfRule>
    <cfRule type="cellIs" dxfId="46" priority="14" stopIfTrue="1" operator="between">
      <formula>-3</formula>
      <formula>3</formula>
    </cfRule>
    <cfRule type="cellIs" dxfId="45" priority="15" operator="notBetween">
      <formula>-3</formula>
      <formula>3</formula>
    </cfRule>
  </conditionalFormatting>
  <conditionalFormatting sqref="W49">
    <cfRule type="cellIs" dxfId="44" priority="4" stopIfTrue="1" operator="between">
      <formula>-2</formula>
      <formula>2</formula>
    </cfRule>
    <cfRule type="cellIs" dxfId="43" priority="5" stopIfTrue="1" operator="between">
      <formula>-3</formula>
      <formula>3</formula>
    </cfRule>
    <cfRule type="cellIs" dxfId="42" priority="6" operator="notBetween">
      <formula>-3</formula>
      <formula>3</formula>
    </cfRule>
  </conditionalFormatting>
  <conditionalFormatting sqref="W50">
    <cfRule type="cellIs" dxfId="41" priority="7" stopIfTrue="1" operator="between">
      <formula>-2</formula>
      <formula>2</formula>
    </cfRule>
    <cfRule type="cellIs" dxfId="40" priority="8" stopIfTrue="1" operator="between">
      <formula>-3</formula>
      <formula>3</formula>
    </cfRule>
    <cfRule type="cellIs" dxfId="39" priority="9" operator="notBetween">
      <formula>-3</formula>
      <formula>3</formula>
    </cfRule>
  </conditionalFormatting>
  <conditionalFormatting sqref="K27:K50">
    <cfRule type="cellIs" dxfId="38" priority="1" stopIfTrue="1" operator="between">
      <formula>-2</formula>
      <formula>2</formula>
    </cfRule>
    <cfRule type="cellIs" dxfId="37" priority="2" stopIfTrue="1" operator="between">
      <formula>-3</formula>
      <formula>3</formula>
    </cfRule>
    <cfRule type="cellIs" dxfId="36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FDECA-1031-4FEC-B255-C97DB63A7F0A}">
  <sheetPr>
    <pageSetUpPr fitToPage="1"/>
  </sheetPr>
  <dimension ref="A1:W67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223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94.51</v>
      </c>
      <c r="G14" s="91">
        <v>92.946703469959417</v>
      </c>
      <c r="H14" s="54">
        <f>G14*0.025</f>
        <v>2.3236675867489853</v>
      </c>
      <c r="I14" s="51"/>
      <c r="J14" s="55">
        <f>((F14-G14)/G14)*100</f>
        <v>1.6819278916608911</v>
      </c>
      <c r="K14" s="85">
        <f>(F14-G14)/H14</f>
        <v>0.67277115666435638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133.80000000000001</v>
      </c>
      <c r="G15" s="91">
        <v>133.57000000000002</v>
      </c>
      <c r="H15" s="54">
        <f>2/2</f>
        <v>1</v>
      </c>
      <c r="I15" s="51"/>
      <c r="J15" s="67">
        <f>F15-G15</f>
        <v>0.22999999999998977</v>
      </c>
      <c r="K15" s="85">
        <f t="shared" ref="K15:K28" si="0">(F15-G15)/H15</f>
        <v>0.22999999999998977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8.16</v>
      </c>
      <c r="G16" s="54">
        <v>6.3750423582444045</v>
      </c>
      <c r="H16" s="54">
        <f>G16*((14-0.53*G16)/200)</f>
        <v>0.3385538776431708</v>
      </c>
      <c r="I16" s="51"/>
      <c r="J16" s="55">
        <f t="shared" ref="J16:J28" si="1">((F16-G16)/G16)*100</f>
        <v>27.999149518547629</v>
      </c>
      <c r="K16" s="85">
        <f t="shared" si="0"/>
        <v>5.2723000964617697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26</v>
      </c>
      <c r="B17" s="74" t="s">
        <v>13</v>
      </c>
      <c r="C17" s="52">
        <v>4</v>
      </c>
      <c r="D17" s="52" t="s">
        <v>59</v>
      </c>
      <c r="E17" s="51" t="s">
        <v>55</v>
      </c>
      <c r="F17" s="53">
        <v>6.58</v>
      </c>
      <c r="G17" s="54">
        <v>6.2970574980286109</v>
      </c>
      <c r="H17" s="54">
        <f t="shared" ref="H17:H19" si="2">G17*((14-0.53*G17)/200)</f>
        <v>0.33571375205828513</v>
      </c>
      <c r="I17" s="51"/>
      <c r="J17" s="55">
        <f t="shared" si="1"/>
        <v>4.4932494591318015</v>
      </c>
      <c r="K17" s="85">
        <f t="shared" si="0"/>
        <v>0.8428087924210681</v>
      </c>
      <c r="L17" s="37"/>
      <c r="M17" s="49" t="s">
        <v>26</v>
      </c>
      <c r="N17" s="74" t="s">
        <v>13</v>
      </c>
      <c r="O17" s="52">
        <v>4</v>
      </c>
      <c r="P17" s="52" t="s">
        <v>59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24</v>
      </c>
      <c r="B18" s="74" t="s">
        <v>13</v>
      </c>
      <c r="C18" s="52">
        <v>6</v>
      </c>
      <c r="D18" s="52" t="s">
        <v>57</v>
      </c>
      <c r="E18" s="51" t="s">
        <v>55</v>
      </c>
      <c r="F18" s="83">
        <v>15.39</v>
      </c>
      <c r="G18" s="91">
        <v>13.458761111510237</v>
      </c>
      <c r="H18" s="54">
        <f t="shared" si="2"/>
        <v>0.46209691356546084</v>
      </c>
      <c r="I18" s="51"/>
      <c r="J18" s="55">
        <f t="shared" si="1"/>
        <v>14.34930654083848</v>
      </c>
      <c r="K18" s="85">
        <f t="shared" si="0"/>
        <v>4.1792940653696533</v>
      </c>
      <c r="L18" s="37"/>
      <c r="M18" s="49" t="s">
        <v>24</v>
      </c>
      <c r="N18" s="74" t="s">
        <v>13</v>
      </c>
      <c r="O18" s="52">
        <v>6</v>
      </c>
      <c r="P18" s="52" t="s">
        <v>57</v>
      </c>
      <c r="Q18" s="51" t="s">
        <v>55</v>
      </c>
      <c r="R18" s="83"/>
      <c r="S18" s="54"/>
      <c r="T18" s="51"/>
      <c r="U18" s="51"/>
      <c r="V18" s="51"/>
      <c r="W18" s="100"/>
    </row>
    <row r="19" spans="1:23" x14ac:dyDescent="0.25">
      <c r="A19" s="49" t="s">
        <v>20</v>
      </c>
      <c r="B19" s="74" t="s">
        <v>13</v>
      </c>
      <c r="C19" s="52">
        <v>7</v>
      </c>
      <c r="D19" s="52" t="s">
        <v>56</v>
      </c>
      <c r="E19" s="51" t="s">
        <v>55</v>
      </c>
      <c r="F19" s="83">
        <v>13.39</v>
      </c>
      <c r="G19" s="91">
        <v>13.396725999553153</v>
      </c>
      <c r="H19" s="54">
        <f t="shared" si="2"/>
        <v>0.46216931107489662</v>
      </c>
      <c r="I19" s="51"/>
      <c r="J19" s="55">
        <f t="shared" si="1"/>
        <v>-5.0206293338961379E-2</v>
      </c>
      <c r="K19" s="85">
        <f t="shared" si="0"/>
        <v>-1.4553107253074585E-2</v>
      </c>
      <c r="L19" s="37"/>
      <c r="M19" s="49" t="s">
        <v>20</v>
      </c>
      <c r="N19" s="74" t="s">
        <v>13</v>
      </c>
      <c r="O19" s="52">
        <v>7</v>
      </c>
      <c r="P19" s="52" t="s">
        <v>56</v>
      </c>
      <c r="Q19" s="51" t="s">
        <v>55</v>
      </c>
      <c r="R19" s="83"/>
      <c r="S19" s="54"/>
      <c r="T19" s="51"/>
      <c r="U19" s="51"/>
      <c r="V19" s="51"/>
      <c r="W19" s="100"/>
    </row>
    <row r="20" spans="1:23" x14ac:dyDescent="0.25">
      <c r="A20" s="49" t="s">
        <v>17</v>
      </c>
      <c r="B20" s="74" t="s">
        <v>13</v>
      </c>
      <c r="C20" s="52">
        <v>9</v>
      </c>
      <c r="D20" s="52" t="s">
        <v>52</v>
      </c>
      <c r="E20" s="51" t="s">
        <v>53</v>
      </c>
      <c r="F20" s="53">
        <v>9.23</v>
      </c>
      <c r="G20" s="54">
        <v>9.3938470348456065</v>
      </c>
      <c r="H20" s="54">
        <f>G20*0.05</f>
        <v>0.46969235174228036</v>
      </c>
      <c r="I20" s="51"/>
      <c r="J20" s="55">
        <f t="shared" si="1"/>
        <v>-1.7441952614070741</v>
      </c>
      <c r="K20" s="85">
        <f t="shared" si="0"/>
        <v>-0.34883905228141487</v>
      </c>
      <c r="L20" s="37"/>
      <c r="M20" s="49" t="s">
        <v>17</v>
      </c>
      <c r="N20" s="74" t="s">
        <v>13</v>
      </c>
      <c r="O20" s="52">
        <v>9</v>
      </c>
      <c r="P20" s="52" t="s">
        <v>52</v>
      </c>
      <c r="Q20" s="51" t="s">
        <v>53</v>
      </c>
      <c r="R20" s="83"/>
      <c r="S20" s="54"/>
      <c r="T20" s="51"/>
      <c r="U20" s="51"/>
      <c r="V20" s="51"/>
      <c r="W20" s="100"/>
    </row>
    <row r="21" spans="1:23" ht="15.75" x14ac:dyDescent="0.25">
      <c r="A21" s="17" t="s">
        <v>51</v>
      </c>
      <c r="B21" s="73" t="s">
        <v>43</v>
      </c>
      <c r="C21" s="20">
        <v>10</v>
      </c>
      <c r="D21" s="20" t="s">
        <v>44</v>
      </c>
      <c r="E21" s="19" t="s">
        <v>45</v>
      </c>
      <c r="F21" s="90">
        <v>6.6</v>
      </c>
      <c r="G21" s="93">
        <v>6.6504028991942015</v>
      </c>
      <c r="H21" s="35">
        <f>G21*0.075/2</f>
        <v>0.24939010871978254</v>
      </c>
      <c r="I21" s="19"/>
      <c r="J21" s="39">
        <f t="shared" si="1"/>
        <v>-0.75789241581602385</v>
      </c>
      <c r="K21" s="85">
        <f t="shared" si="0"/>
        <v>-0.20210464421760638</v>
      </c>
      <c r="L21" s="37"/>
      <c r="M21" s="17" t="s">
        <v>51</v>
      </c>
      <c r="N21" s="18" t="s">
        <v>43</v>
      </c>
      <c r="O21" s="19">
        <v>10</v>
      </c>
      <c r="P21" s="20" t="s">
        <v>44</v>
      </c>
      <c r="Q21" s="19" t="s">
        <v>45</v>
      </c>
      <c r="R21" s="35"/>
      <c r="S21" s="35"/>
      <c r="T21" s="19"/>
      <c r="U21" s="19"/>
      <c r="V21" s="58"/>
      <c r="W21" s="26"/>
    </row>
    <row r="22" spans="1:23" ht="15.75" x14ac:dyDescent="0.25">
      <c r="A22" s="17" t="s">
        <v>50</v>
      </c>
      <c r="B22" s="73" t="s">
        <v>43</v>
      </c>
      <c r="C22" s="20">
        <v>11</v>
      </c>
      <c r="D22" s="20" t="s">
        <v>44</v>
      </c>
      <c r="E22" s="19" t="s">
        <v>45</v>
      </c>
      <c r="F22" s="90">
        <v>13.2</v>
      </c>
      <c r="G22" s="94">
        <v>13.177189066815462</v>
      </c>
      <c r="H22" s="35">
        <f t="shared" ref="H22:H23" si="3">G22*0.075/2</f>
        <v>0.49414459000557981</v>
      </c>
      <c r="I22" s="58"/>
      <c r="J22" s="39">
        <f t="shared" si="1"/>
        <v>0.17310925015095155</v>
      </c>
      <c r="K22" s="85">
        <f t="shared" si="0"/>
        <v>4.6162466706920417E-2</v>
      </c>
      <c r="L22" s="37"/>
      <c r="M22" s="17" t="s">
        <v>50</v>
      </c>
      <c r="N22" s="18" t="s">
        <v>43</v>
      </c>
      <c r="O22" s="19">
        <v>11</v>
      </c>
      <c r="P22" s="20" t="s">
        <v>44</v>
      </c>
      <c r="Q22" s="19" t="s">
        <v>45</v>
      </c>
      <c r="R22" s="35"/>
      <c r="S22" s="35"/>
      <c r="T22" s="19"/>
      <c r="U22" s="19"/>
      <c r="V22" s="58"/>
      <c r="W22" s="26"/>
    </row>
    <row r="23" spans="1:23" ht="15.75" x14ac:dyDescent="0.25">
      <c r="A23" s="17" t="s">
        <v>49</v>
      </c>
      <c r="B23" s="73" t="s">
        <v>43</v>
      </c>
      <c r="C23" s="20">
        <v>12</v>
      </c>
      <c r="D23" s="20" t="s">
        <v>44</v>
      </c>
      <c r="E23" s="19" t="s">
        <v>45</v>
      </c>
      <c r="F23" s="90">
        <v>21.5</v>
      </c>
      <c r="G23" s="94">
        <v>20.791006343898502</v>
      </c>
      <c r="H23" s="35">
        <f t="shared" si="3"/>
        <v>0.77966273789619378</v>
      </c>
      <c r="I23" s="58"/>
      <c r="J23" s="39">
        <f t="shared" si="1"/>
        <v>3.4100978296779996</v>
      </c>
      <c r="K23" s="85">
        <f t="shared" si="0"/>
        <v>0.9093594212474666</v>
      </c>
      <c r="M23" s="17" t="s">
        <v>49</v>
      </c>
      <c r="N23" s="18" t="s">
        <v>43</v>
      </c>
      <c r="O23" s="19">
        <v>12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71</v>
      </c>
      <c r="B24" s="73" t="s">
        <v>43</v>
      </c>
      <c r="C24" s="20">
        <v>13</v>
      </c>
      <c r="D24" s="20" t="s">
        <v>44</v>
      </c>
      <c r="E24" s="19" t="s">
        <v>45</v>
      </c>
      <c r="F24" s="90" t="s">
        <v>103</v>
      </c>
      <c r="G24" s="94">
        <v>0</v>
      </c>
      <c r="H24" s="35"/>
      <c r="I24" s="58"/>
      <c r="J24" s="39"/>
      <c r="K24" s="85"/>
      <c r="M24" s="17" t="s">
        <v>71</v>
      </c>
      <c r="N24" s="18" t="s">
        <v>43</v>
      </c>
      <c r="O24" s="19">
        <v>13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72</v>
      </c>
      <c r="B25" s="73" t="s">
        <v>43</v>
      </c>
      <c r="C25" s="20">
        <v>14</v>
      </c>
      <c r="D25" s="20" t="s">
        <v>44</v>
      </c>
      <c r="E25" s="19" t="s">
        <v>45</v>
      </c>
      <c r="F25" s="90" t="s">
        <v>103</v>
      </c>
      <c r="G25" s="94">
        <v>0</v>
      </c>
      <c r="H25" s="35"/>
      <c r="I25" s="58"/>
      <c r="J25" s="39"/>
      <c r="K25" s="85"/>
      <c r="M25" s="17" t="s">
        <v>72</v>
      </c>
      <c r="N25" s="18" t="s">
        <v>43</v>
      </c>
      <c r="O25" s="19">
        <v>14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48</v>
      </c>
      <c r="B26" s="73" t="s">
        <v>43</v>
      </c>
      <c r="C26" s="20">
        <v>20</v>
      </c>
      <c r="D26" s="20" t="s">
        <v>44</v>
      </c>
      <c r="E26" s="19" t="s">
        <v>45</v>
      </c>
      <c r="F26" s="90">
        <v>82.7</v>
      </c>
      <c r="G26" s="94">
        <v>82.435861313109498</v>
      </c>
      <c r="H26" s="35">
        <f>G26*0.025</f>
        <v>2.0608965328277375</v>
      </c>
      <c r="I26" s="58"/>
      <c r="J26" s="39">
        <f t="shared" si="1"/>
        <v>0.32041721003829599</v>
      </c>
      <c r="K26" s="85">
        <f t="shared" si="0"/>
        <v>0.12816688401531839</v>
      </c>
      <c r="M26" s="17" t="s">
        <v>48</v>
      </c>
      <c r="N26" s="18" t="s">
        <v>43</v>
      </c>
      <c r="O26" s="19">
        <v>20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47</v>
      </c>
      <c r="B27" s="73" t="s">
        <v>43</v>
      </c>
      <c r="C27" s="20">
        <v>21</v>
      </c>
      <c r="D27" s="20" t="s">
        <v>44</v>
      </c>
      <c r="E27" s="19" t="s">
        <v>45</v>
      </c>
      <c r="F27" s="90">
        <v>137</v>
      </c>
      <c r="G27" s="94">
        <v>136.20705377926743</v>
      </c>
      <c r="H27" s="35">
        <f t="shared" ref="H27:H28" si="4">G27*0.025</f>
        <v>3.4051763444816858</v>
      </c>
      <c r="I27" s="58"/>
      <c r="J27" s="39">
        <f t="shared" si="1"/>
        <v>0.58216237612597965</v>
      </c>
      <c r="K27" s="85">
        <f t="shared" si="0"/>
        <v>0.23286495045039182</v>
      </c>
      <c r="M27" s="17" t="s">
        <v>47</v>
      </c>
      <c r="N27" s="18" t="s">
        <v>43</v>
      </c>
      <c r="O27" s="19">
        <v>21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46</v>
      </c>
      <c r="B28" s="73" t="s">
        <v>43</v>
      </c>
      <c r="C28" s="20">
        <v>22</v>
      </c>
      <c r="D28" s="20" t="s">
        <v>44</v>
      </c>
      <c r="E28" s="19" t="s">
        <v>45</v>
      </c>
      <c r="F28" s="90">
        <v>191</v>
      </c>
      <c r="G28" s="94">
        <v>185.65670036950351</v>
      </c>
      <c r="H28" s="35">
        <f t="shared" si="4"/>
        <v>4.6414175092375878</v>
      </c>
      <c r="I28" s="58"/>
      <c r="J28" s="39">
        <f t="shared" si="1"/>
        <v>2.8780537518236504</v>
      </c>
      <c r="K28" s="85">
        <f t="shared" si="0"/>
        <v>1.1512215007294602</v>
      </c>
      <c r="M28" s="17" t="s">
        <v>46</v>
      </c>
      <c r="N28" s="18" t="s">
        <v>43</v>
      </c>
      <c r="O28" s="19">
        <v>22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ht="15.75" x14ac:dyDescent="0.25">
      <c r="A29" s="17" t="s">
        <v>73</v>
      </c>
      <c r="B29" s="73" t="s">
        <v>43</v>
      </c>
      <c r="C29" s="20">
        <v>23</v>
      </c>
      <c r="D29" s="20" t="s">
        <v>44</v>
      </c>
      <c r="E29" s="19" t="s">
        <v>45</v>
      </c>
      <c r="F29" s="90" t="s">
        <v>90</v>
      </c>
      <c r="G29" s="94">
        <v>0</v>
      </c>
      <c r="H29" s="35"/>
      <c r="I29" s="58"/>
      <c r="J29" s="39"/>
      <c r="K29" s="85"/>
      <c r="M29" s="17" t="s">
        <v>73</v>
      </c>
      <c r="N29" s="18" t="s">
        <v>43</v>
      </c>
      <c r="O29" s="19">
        <v>23</v>
      </c>
      <c r="P29" s="20" t="s">
        <v>44</v>
      </c>
      <c r="Q29" s="19" t="s">
        <v>45</v>
      </c>
      <c r="R29" s="35"/>
      <c r="S29" s="35"/>
      <c r="T29" s="19"/>
      <c r="U29" s="19"/>
      <c r="V29" s="58"/>
      <c r="W29" s="26"/>
    </row>
    <row r="30" spans="1:23" ht="15.75" x14ac:dyDescent="0.25">
      <c r="A30" s="17" t="s">
        <v>74</v>
      </c>
      <c r="B30" s="73" t="s">
        <v>43</v>
      </c>
      <c r="C30" s="20">
        <v>24</v>
      </c>
      <c r="D30" s="20" t="s">
        <v>44</v>
      </c>
      <c r="E30" s="19" t="s">
        <v>45</v>
      </c>
      <c r="F30" s="90" t="s">
        <v>90</v>
      </c>
      <c r="G30" s="94">
        <v>0</v>
      </c>
      <c r="H30" s="35"/>
      <c r="I30" s="58"/>
      <c r="J30" s="39"/>
      <c r="K30" s="85"/>
      <c r="M30" s="17" t="s">
        <v>74</v>
      </c>
      <c r="N30" s="18" t="s">
        <v>43</v>
      </c>
      <c r="O30" s="19">
        <v>24</v>
      </c>
      <c r="P30" s="20" t="s">
        <v>44</v>
      </c>
      <c r="Q30" s="19" t="s">
        <v>45</v>
      </c>
      <c r="R30" s="35"/>
      <c r="S30" s="35"/>
      <c r="T30" s="19"/>
      <c r="U30" s="19"/>
      <c r="V30" s="58"/>
      <c r="W30" s="26"/>
    </row>
    <row r="31" spans="1:23" x14ac:dyDescent="0.25">
      <c r="A31" s="49" t="s">
        <v>42</v>
      </c>
      <c r="B31" s="74" t="s">
        <v>13</v>
      </c>
      <c r="C31" s="52">
        <v>30</v>
      </c>
      <c r="D31" s="52" t="s">
        <v>29</v>
      </c>
      <c r="E31" s="51" t="s">
        <v>30</v>
      </c>
      <c r="F31" s="83">
        <v>91.6</v>
      </c>
      <c r="G31" s="83">
        <v>90</v>
      </c>
      <c r="H31" s="54">
        <f>0.05*G31</f>
        <v>4.5</v>
      </c>
      <c r="I31" s="59">
        <v>4</v>
      </c>
      <c r="J31" s="59"/>
      <c r="K31" s="76">
        <f>(F31-G31)/H31</f>
        <v>0.35555555555555429</v>
      </c>
      <c r="M31" s="49" t="s">
        <v>42</v>
      </c>
      <c r="N31" s="50" t="s">
        <v>13</v>
      </c>
      <c r="O31" s="51">
        <v>30</v>
      </c>
      <c r="P31" s="52" t="s">
        <v>29</v>
      </c>
      <c r="Q31" s="51" t="s">
        <v>30</v>
      </c>
      <c r="R31" s="83">
        <f>ROUND(F31,1)</f>
        <v>91.6</v>
      </c>
      <c r="S31" s="54">
        <v>91.64</v>
      </c>
      <c r="T31" s="54">
        <v>1.39</v>
      </c>
      <c r="U31" s="51">
        <v>1</v>
      </c>
      <c r="V31" s="55">
        <f>((R31-S31)/S31)*100</f>
        <v>-4.3649061545183603E-2</v>
      </c>
      <c r="W31" s="86">
        <f>(R31-S31)/T31</f>
        <v>-2.8776978417270688E-2</v>
      </c>
    </row>
    <row r="32" spans="1:23" x14ac:dyDescent="0.25">
      <c r="A32" s="49" t="s">
        <v>41</v>
      </c>
      <c r="B32" s="74" t="s">
        <v>13</v>
      </c>
      <c r="C32" s="52">
        <v>31</v>
      </c>
      <c r="D32" s="52" t="s">
        <v>29</v>
      </c>
      <c r="E32" s="51" t="s">
        <v>30</v>
      </c>
      <c r="F32" s="83">
        <v>48.5</v>
      </c>
      <c r="G32" s="91">
        <v>46.4</v>
      </c>
      <c r="H32" s="54">
        <f t="shared" ref="H32:H33" si="5">0.05*G32</f>
        <v>2.3199999999999998</v>
      </c>
      <c r="I32" s="59">
        <v>4</v>
      </c>
      <c r="J32" s="59"/>
      <c r="K32" s="76">
        <f t="shared" ref="K32:K67" si="6">(F32-G32)/H32</f>
        <v>0.90517241379310409</v>
      </c>
      <c r="M32" s="49" t="s">
        <v>41</v>
      </c>
      <c r="N32" s="50" t="s">
        <v>13</v>
      </c>
      <c r="O32" s="51">
        <v>31</v>
      </c>
      <c r="P32" s="52" t="s">
        <v>29</v>
      </c>
      <c r="Q32" s="51" t="s">
        <v>30</v>
      </c>
      <c r="R32" s="83">
        <f>ROUND(F32,1)</f>
        <v>48.5</v>
      </c>
      <c r="S32" s="54">
        <v>47.61</v>
      </c>
      <c r="T32" s="54">
        <v>1.1299999999999999</v>
      </c>
      <c r="U32" s="51">
        <v>1</v>
      </c>
      <c r="V32" s="55">
        <f t="shared" ref="V32:V56" si="7">((R32-S32)/S32)*100</f>
        <v>1.8693551774837232</v>
      </c>
      <c r="W32" s="86">
        <f t="shared" ref="W32:W56" si="8">(R32-S32)/T32</f>
        <v>0.78761061946902711</v>
      </c>
    </row>
    <row r="33" spans="1:23" x14ac:dyDescent="0.25">
      <c r="A33" s="49" t="s">
        <v>40</v>
      </c>
      <c r="B33" s="74" t="s">
        <v>13</v>
      </c>
      <c r="C33" s="52">
        <v>32</v>
      </c>
      <c r="D33" s="52" t="s">
        <v>29</v>
      </c>
      <c r="E33" s="51" t="s">
        <v>30</v>
      </c>
      <c r="F33" s="83">
        <v>61.1</v>
      </c>
      <c r="G33" s="91">
        <v>60.8</v>
      </c>
      <c r="H33" s="54">
        <f t="shared" si="5"/>
        <v>3.04</v>
      </c>
      <c r="I33" s="59">
        <v>4</v>
      </c>
      <c r="J33" s="59"/>
      <c r="K33" s="76">
        <f t="shared" si="6"/>
        <v>9.8684210526317193E-2</v>
      </c>
      <c r="M33" s="49" t="s">
        <v>40</v>
      </c>
      <c r="N33" s="50" t="s">
        <v>13</v>
      </c>
      <c r="O33" s="51">
        <v>32</v>
      </c>
      <c r="P33" s="52" t="s">
        <v>29</v>
      </c>
      <c r="Q33" s="51" t="s">
        <v>30</v>
      </c>
      <c r="R33" s="83">
        <f>ROUND(F33,1)</f>
        <v>61.1</v>
      </c>
      <c r="S33" s="54">
        <v>62.43</v>
      </c>
      <c r="T33" s="54">
        <v>2.19</v>
      </c>
      <c r="U33" s="51">
        <v>1</v>
      </c>
      <c r="V33" s="55">
        <f t="shared" si="7"/>
        <v>-2.130386032356236</v>
      </c>
      <c r="W33" s="86">
        <f t="shared" si="8"/>
        <v>-0.60730593607305861</v>
      </c>
    </row>
    <row r="34" spans="1:23" x14ac:dyDescent="0.25">
      <c r="A34" s="49" t="s">
        <v>39</v>
      </c>
      <c r="B34" s="74" t="s">
        <v>13</v>
      </c>
      <c r="C34" s="52">
        <v>33</v>
      </c>
      <c r="D34" s="52" t="s">
        <v>29</v>
      </c>
      <c r="E34" s="51" t="s">
        <v>30</v>
      </c>
      <c r="F34" s="83">
        <v>17.100000000000001</v>
      </c>
      <c r="G34" s="91">
        <v>22.4</v>
      </c>
      <c r="H34" s="54"/>
      <c r="I34" s="59"/>
      <c r="J34" s="59"/>
      <c r="K34" s="100"/>
      <c r="M34" s="49" t="s">
        <v>39</v>
      </c>
      <c r="N34" s="50" t="s">
        <v>13</v>
      </c>
      <c r="O34" s="51">
        <v>33</v>
      </c>
      <c r="P34" s="52" t="s">
        <v>29</v>
      </c>
      <c r="Q34" s="51" t="s">
        <v>30</v>
      </c>
      <c r="R34" s="83">
        <f t="shared" ref="R34:R42" si="9">F34</f>
        <v>17.100000000000001</v>
      </c>
      <c r="S34" s="54"/>
      <c r="T34" s="54"/>
      <c r="U34" s="51"/>
      <c r="V34" s="55"/>
      <c r="W34" s="100"/>
    </row>
    <row r="35" spans="1:23" x14ac:dyDescent="0.25">
      <c r="A35" s="49" t="s">
        <v>38</v>
      </c>
      <c r="B35" s="74" t="s">
        <v>13</v>
      </c>
      <c r="C35" s="52">
        <v>34</v>
      </c>
      <c r="D35" s="52" t="s">
        <v>29</v>
      </c>
      <c r="E35" s="51" t="s">
        <v>30</v>
      </c>
      <c r="F35" s="83">
        <v>21.1</v>
      </c>
      <c r="G35" s="91">
        <v>19.2</v>
      </c>
      <c r="H35" s="54"/>
      <c r="I35" s="59"/>
      <c r="J35" s="59"/>
      <c r="K35" s="100"/>
      <c r="M35" s="49" t="s">
        <v>38</v>
      </c>
      <c r="N35" s="50" t="s">
        <v>13</v>
      </c>
      <c r="O35" s="51">
        <v>34</v>
      </c>
      <c r="P35" s="52" t="s">
        <v>29</v>
      </c>
      <c r="Q35" s="51" t="s">
        <v>30</v>
      </c>
      <c r="R35" s="83">
        <f t="shared" si="9"/>
        <v>21.1</v>
      </c>
      <c r="S35" s="54"/>
      <c r="T35" s="54"/>
      <c r="U35" s="51"/>
      <c r="V35" s="55"/>
      <c r="W35" s="100"/>
    </row>
    <row r="36" spans="1:23" x14ac:dyDescent="0.25">
      <c r="A36" s="49" t="s">
        <v>37</v>
      </c>
      <c r="B36" s="74" t="s">
        <v>13</v>
      </c>
      <c r="C36" s="52">
        <v>35</v>
      </c>
      <c r="D36" s="52" t="s">
        <v>29</v>
      </c>
      <c r="E36" s="51" t="s">
        <v>30</v>
      </c>
      <c r="F36" s="83">
        <v>24.1</v>
      </c>
      <c r="G36" s="91">
        <v>26.7</v>
      </c>
      <c r="H36" s="54"/>
      <c r="I36" s="59"/>
      <c r="J36" s="59"/>
      <c r="K36" s="100"/>
      <c r="M36" s="49" t="s">
        <v>37</v>
      </c>
      <c r="N36" s="50" t="s">
        <v>13</v>
      </c>
      <c r="O36" s="51">
        <v>35</v>
      </c>
      <c r="P36" s="52" t="s">
        <v>29</v>
      </c>
      <c r="Q36" s="51" t="s">
        <v>30</v>
      </c>
      <c r="R36" s="83">
        <f t="shared" si="9"/>
        <v>24.1</v>
      </c>
      <c r="S36" s="54"/>
      <c r="T36" s="54"/>
      <c r="U36" s="51"/>
      <c r="V36" s="55"/>
      <c r="W36" s="100"/>
    </row>
    <row r="37" spans="1:23" x14ac:dyDescent="0.25">
      <c r="A37" s="49" t="s">
        <v>36</v>
      </c>
      <c r="B37" s="74" t="s">
        <v>13</v>
      </c>
      <c r="C37" s="52">
        <v>36</v>
      </c>
      <c r="D37" s="52" t="s">
        <v>29</v>
      </c>
      <c r="E37" s="51" t="s">
        <v>30</v>
      </c>
      <c r="F37" s="83">
        <v>63.2</v>
      </c>
      <c r="G37" s="91">
        <v>97.8</v>
      </c>
      <c r="H37" s="54"/>
      <c r="I37" s="59"/>
      <c r="J37" s="59"/>
      <c r="K37" s="100"/>
      <c r="M37" s="49" t="s">
        <v>36</v>
      </c>
      <c r="N37" s="50" t="s">
        <v>13</v>
      </c>
      <c r="O37" s="51">
        <v>36</v>
      </c>
      <c r="P37" s="52" t="s">
        <v>29</v>
      </c>
      <c r="Q37" s="51" t="s">
        <v>30</v>
      </c>
      <c r="R37" s="83">
        <f t="shared" si="9"/>
        <v>63.2</v>
      </c>
      <c r="S37" s="54"/>
      <c r="T37" s="54"/>
      <c r="U37" s="51"/>
      <c r="V37" s="55"/>
      <c r="W37" s="100"/>
    </row>
    <row r="38" spans="1:23" x14ac:dyDescent="0.25">
      <c r="A38" s="49" t="s">
        <v>35</v>
      </c>
      <c r="B38" s="74" t="s">
        <v>13</v>
      </c>
      <c r="C38" s="52">
        <v>37</v>
      </c>
      <c r="D38" s="52" t="s">
        <v>29</v>
      </c>
      <c r="E38" s="51" t="s">
        <v>30</v>
      </c>
      <c r="F38" s="83">
        <v>81.7</v>
      </c>
      <c r="G38" s="91">
        <v>124</v>
      </c>
      <c r="H38" s="54"/>
      <c r="I38" s="59"/>
      <c r="J38" s="59"/>
      <c r="K38" s="100"/>
      <c r="M38" s="49" t="s">
        <v>35</v>
      </c>
      <c r="N38" s="50" t="s">
        <v>13</v>
      </c>
      <c r="O38" s="51">
        <v>37</v>
      </c>
      <c r="P38" s="52" t="s">
        <v>29</v>
      </c>
      <c r="Q38" s="51" t="s">
        <v>30</v>
      </c>
      <c r="R38" s="83">
        <f t="shared" si="9"/>
        <v>81.7</v>
      </c>
      <c r="S38" s="54"/>
      <c r="T38" s="54"/>
      <c r="U38" s="51"/>
      <c r="V38" s="55"/>
      <c r="W38" s="100"/>
    </row>
    <row r="39" spans="1:23" x14ac:dyDescent="0.25">
      <c r="A39" s="49" t="s">
        <v>34</v>
      </c>
      <c r="B39" s="74" t="s">
        <v>13</v>
      </c>
      <c r="C39" s="52">
        <v>38</v>
      </c>
      <c r="D39" s="52" t="s">
        <v>29</v>
      </c>
      <c r="E39" s="51" t="s">
        <v>30</v>
      </c>
      <c r="F39" s="83">
        <v>101</v>
      </c>
      <c r="G39" s="91">
        <v>149</v>
      </c>
      <c r="H39" s="54"/>
      <c r="I39" s="59"/>
      <c r="J39" s="59"/>
      <c r="K39" s="100"/>
      <c r="M39" s="49" t="s">
        <v>34</v>
      </c>
      <c r="N39" s="50" t="s">
        <v>13</v>
      </c>
      <c r="O39" s="51">
        <v>38</v>
      </c>
      <c r="P39" s="52" t="s">
        <v>29</v>
      </c>
      <c r="Q39" s="51" t="s">
        <v>30</v>
      </c>
      <c r="R39" s="83">
        <f t="shared" si="9"/>
        <v>101</v>
      </c>
      <c r="S39" s="54"/>
      <c r="T39" s="54"/>
      <c r="U39" s="51"/>
      <c r="V39" s="55"/>
      <c r="W39" s="100"/>
    </row>
    <row r="40" spans="1:23" x14ac:dyDescent="0.25">
      <c r="A40" s="49" t="s">
        <v>33</v>
      </c>
      <c r="B40" s="74" t="s">
        <v>13</v>
      </c>
      <c r="C40" s="52">
        <v>39</v>
      </c>
      <c r="D40" s="52" t="s">
        <v>29</v>
      </c>
      <c r="E40" s="51" t="s">
        <v>30</v>
      </c>
      <c r="F40" s="83">
        <v>67.8</v>
      </c>
      <c r="G40" s="91">
        <v>77.099999999999994</v>
      </c>
      <c r="H40" s="54"/>
      <c r="I40" s="59"/>
      <c r="J40" s="59"/>
      <c r="K40" s="100"/>
      <c r="M40" s="49" t="s">
        <v>33</v>
      </c>
      <c r="N40" s="50" t="s">
        <v>13</v>
      </c>
      <c r="O40" s="51">
        <v>39</v>
      </c>
      <c r="P40" s="52" t="s">
        <v>29</v>
      </c>
      <c r="Q40" s="51" t="s">
        <v>30</v>
      </c>
      <c r="R40" s="83">
        <f t="shared" si="9"/>
        <v>67.8</v>
      </c>
      <c r="S40" s="54"/>
      <c r="T40" s="54"/>
      <c r="U40" s="51"/>
      <c r="V40" s="55"/>
      <c r="W40" s="100"/>
    </row>
    <row r="41" spans="1:23" x14ac:dyDescent="0.25">
      <c r="A41" s="49" t="s">
        <v>32</v>
      </c>
      <c r="B41" s="74" t="s">
        <v>13</v>
      </c>
      <c r="C41" s="52">
        <v>40</v>
      </c>
      <c r="D41" s="52" t="s">
        <v>29</v>
      </c>
      <c r="E41" s="51" t="s">
        <v>30</v>
      </c>
      <c r="F41" s="83">
        <v>66.5</v>
      </c>
      <c r="G41" s="91">
        <v>68.7</v>
      </c>
      <c r="H41" s="54"/>
      <c r="I41" s="59"/>
      <c r="J41" s="59"/>
      <c r="K41" s="100"/>
      <c r="M41" s="49" t="s">
        <v>32</v>
      </c>
      <c r="N41" s="50" t="s">
        <v>13</v>
      </c>
      <c r="O41" s="51">
        <v>40</v>
      </c>
      <c r="P41" s="52" t="s">
        <v>29</v>
      </c>
      <c r="Q41" s="51" t="s">
        <v>30</v>
      </c>
      <c r="R41" s="83">
        <f t="shared" si="9"/>
        <v>66.5</v>
      </c>
      <c r="S41" s="54"/>
      <c r="T41" s="54"/>
      <c r="U41" s="51"/>
      <c r="V41" s="55"/>
      <c r="W41" s="100"/>
    </row>
    <row r="42" spans="1:23" x14ac:dyDescent="0.25">
      <c r="A42" s="49" t="s">
        <v>31</v>
      </c>
      <c r="B42" s="74" t="s">
        <v>13</v>
      </c>
      <c r="C42" s="52">
        <v>41</v>
      </c>
      <c r="D42" s="52" t="s">
        <v>29</v>
      </c>
      <c r="E42" s="51" t="s">
        <v>30</v>
      </c>
      <c r="F42" s="83">
        <v>49.9</v>
      </c>
      <c r="G42" s="91">
        <v>55</v>
      </c>
      <c r="H42" s="54"/>
      <c r="I42" s="59"/>
      <c r="J42" s="59"/>
      <c r="K42" s="100"/>
      <c r="M42" s="49" t="s">
        <v>31</v>
      </c>
      <c r="N42" s="50" t="s">
        <v>13</v>
      </c>
      <c r="O42" s="51">
        <v>41</v>
      </c>
      <c r="P42" s="52" t="s">
        <v>29</v>
      </c>
      <c r="Q42" s="51" t="s">
        <v>30</v>
      </c>
      <c r="R42" s="83">
        <f t="shared" si="9"/>
        <v>49.9</v>
      </c>
      <c r="S42" s="91"/>
      <c r="T42" s="54"/>
      <c r="U42" s="51"/>
      <c r="V42" s="55"/>
      <c r="W42" s="100"/>
    </row>
    <row r="43" spans="1:23" x14ac:dyDescent="0.25">
      <c r="A43" s="49" t="s">
        <v>28</v>
      </c>
      <c r="B43" s="74" t="s">
        <v>13</v>
      </c>
      <c r="C43" s="52">
        <v>42</v>
      </c>
      <c r="D43" s="52" t="s">
        <v>29</v>
      </c>
      <c r="E43" s="51" t="s">
        <v>30</v>
      </c>
      <c r="F43" s="83">
        <v>89.5</v>
      </c>
      <c r="G43" s="91">
        <v>90</v>
      </c>
      <c r="H43" s="54">
        <f>0.05*G43</f>
        <v>4.5</v>
      </c>
      <c r="I43" s="59">
        <v>4</v>
      </c>
      <c r="J43" s="59"/>
      <c r="K43" s="76">
        <f t="shared" si="6"/>
        <v>-0.1111111111111111</v>
      </c>
      <c r="M43" s="49" t="s">
        <v>28</v>
      </c>
      <c r="N43" s="50" t="s">
        <v>13</v>
      </c>
      <c r="O43" s="51">
        <v>42</v>
      </c>
      <c r="P43" s="52" t="s">
        <v>29</v>
      </c>
      <c r="Q43" s="51" t="s">
        <v>30</v>
      </c>
      <c r="R43" s="83">
        <f>ROUND(F43,1)</f>
        <v>89.5</v>
      </c>
      <c r="S43" s="91">
        <v>91.42</v>
      </c>
      <c r="T43" s="54">
        <v>1.92</v>
      </c>
      <c r="U43" s="51">
        <v>1</v>
      </c>
      <c r="V43" s="55">
        <f t="shared" si="7"/>
        <v>-2.1001968934587634</v>
      </c>
      <c r="W43" s="86">
        <f t="shared" si="8"/>
        <v>-1.0000000000000009</v>
      </c>
    </row>
    <row r="44" spans="1:23" x14ac:dyDescent="0.25">
      <c r="A44" s="17" t="s">
        <v>12</v>
      </c>
      <c r="B44" s="73" t="s">
        <v>13</v>
      </c>
      <c r="C44" s="20">
        <v>43</v>
      </c>
      <c r="D44" s="20" t="s">
        <v>27</v>
      </c>
      <c r="E44" s="19" t="s">
        <v>23</v>
      </c>
      <c r="F44" s="87">
        <v>275</v>
      </c>
      <c r="G44" s="58">
        <v>272</v>
      </c>
      <c r="H44" s="35">
        <v>13.6</v>
      </c>
      <c r="I44" s="58">
        <v>4</v>
      </c>
      <c r="J44" s="58">
        <f>((F44-G44)/G44)*100</f>
        <v>1.1029411764705883</v>
      </c>
      <c r="K44" s="76">
        <f t="shared" si="6"/>
        <v>0.22058823529411764</v>
      </c>
      <c r="M44" s="17" t="s">
        <v>12</v>
      </c>
      <c r="N44" s="73" t="s">
        <v>13</v>
      </c>
      <c r="O44" s="20">
        <v>43</v>
      </c>
      <c r="P44" s="20" t="s">
        <v>27</v>
      </c>
      <c r="Q44" s="19" t="s">
        <v>23</v>
      </c>
      <c r="R44" s="58">
        <f>F44</f>
        <v>275</v>
      </c>
      <c r="S44" s="58">
        <v>268.89999999999998</v>
      </c>
      <c r="T44" s="35">
        <v>7.7</v>
      </c>
      <c r="U44" s="19">
        <v>1</v>
      </c>
      <c r="V44" s="58">
        <f t="shared" si="7"/>
        <v>2.268501301599116</v>
      </c>
      <c r="W44" s="86">
        <f t="shared" si="8"/>
        <v>0.79220779220779514</v>
      </c>
    </row>
    <row r="45" spans="1:23" x14ac:dyDescent="0.25">
      <c r="A45" s="17" t="s">
        <v>24</v>
      </c>
      <c r="B45" s="73" t="s">
        <v>13</v>
      </c>
      <c r="C45" s="20">
        <v>44</v>
      </c>
      <c r="D45" s="20" t="s">
        <v>27</v>
      </c>
      <c r="E45" s="19" t="s">
        <v>23</v>
      </c>
      <c r="F45" s="87">
        <v>43.8</v>
      </c>
      <c r="G45" s="80">
        <v>43.2</v>
      </c>
      <c r="H45" s="35">
        <v>2.16</v>
      </c>
      <c r="I45" s="58">
        <v>4</v>
      </c>
      <c r="J45" s="58">
        <f t="shared" ref="J45:J67" si="10">((F45-G45)/G45)*100</f>
        <v>1.3888888888888755</v>
      </c>
      <c r="K45" s="76">
        <f t="shared" si="6"/>
        <v>0.27777777777777513</v>
      </c>
      <c r="M45" s="17" t="s">
        <v>24</v>
      </c>
      <c r="N45" s="73" t="s">
        <v>13</v>
      </c>
      <c r="O45" s="20">
        <v>44</v>
      </c>
      <c r="P45" s="20" t="s">
        <v>27</v>
      </c>
      <c r="Q45" s="19" t="s">
        <v>23</v>
      </c>
      <c r="R45" s="80">
        <f t="shared" ref="R45:R67" si="11">F45</f>
        <v>43.8</v>
      </c>
      <c r="S45" s="80">
        <v>42.97</v>
      </c>
      <c r="T45" s="35">
        <v>1.86</v>
      </c>
      <c r="U45" s="19">
        <v>1</v>
      </c>
      <c r="V45" s="58">
        <f t="shared" si="7"/>
        <v>1.931580172213168</v>
      </c>
      <c r="W45" s="86">
        <f t="shared" si="8"/>
        <v>0.44623655913978399</v>
      </c>
    </row>
    <row r="46" spans="1:23" x14ac:dyDescent="0.25">
      <c r="A46" s="17" t="s">
        <v>20</v>
      </c>
      <c r="B46" s="73" t="s">
        <v>13</v>
      </c>
      <c r="C46" s="20">
        <v>45</v>
      </c>
      <c r="D46" s="20" t="s">
        <v>27</v>
      </c>
      <c r="E46" s="19" t="s">
        <v>23</v>
      </c>
      <c r="F46" s="81">
        <v>117</v>
      </c>
      <c r="G46" s="58">
        <v>119</v>
      </c>
      <c r="H46" s="35">
        <v>6</v>
      </c>
      <c r="I46" s="58">
        <v>4</v>
      </c>
      <c r="J46" s="58">
        <f t="shared" si="10"/>
        <v>-1.680672268907563</v>
      </c>
      <c r="K46" s="76">
        <f t="shared" si="6"/>
        <v>-0.33333333333333331</v>
      </c>
      <c r="M46" s="17" t="s">
        <v>20</v>
      </c>
      <c r="N46" s="73" t="s">
        <v>13</v>
      </c>
      <c r="O46" s="20">
        <v>45</v>
      </c>
      <c r="P46" s="20" t="s">
        <v>27</v>
      </c>
      <c r="Q46" s="19" t="s">
        <v>23</v>
      </c>
      <c r="R46" s="58">
        <f t="shared" si="11"/>
        <v>117</v>
      </c>
      <c r="S46" s="58">
        <v>116.8</v>
      </c>
      <c r="T46" s="35">
        <v>2.6</v>
      </c>
      <c r="U46" s="19">
        <v>1</v>
      </c>
      <c r="V46" s="58">
        <f t="shared" si="7"/>
        <v>0.1712328767123312</v>
      </c>
      <c r="W46" s="86">
        <v>0.09</v>
      </c>
    </row>
    <row r="47" spans="1:23" x14ac:dyDescent="0.25">
      <c r="A47" s="17" t="s">
        <v>19</v>
      </c>
      <c r="B47" s="73" t="s">
        <v>13</v>
      </c>
      <c r="C47" s="20">
        <v>46</v>
      </c>
      <c r="D47" s="20" t="s">
        <v>27</v>
      </c>
      <c r="E47" s="19" t="s">
        <v>23</v>
      </c>
      <c r="F47" s="87">
        <v>91.3</v>
      </c>
      <c r="G47" s="80">
        <v>92.9</v>
      </c>
      <c r="H47" s="35">
        <v>4.6500000000000004</v>
      </c>
      <c r="I47" s="58">
        <v>4</v>
      </c>
      <c r="J47" s="58">
        <f t="shared" si="10"/>
        <v>-1.7222820236813869</v>
      </c>
      <c r="K47" s="76">
        <f t="shared" si="6"/>
        <v>-0.34408602150537815</v>
      </c>
      <c r="M47" s="17" t="s">
        <v>19</v>
      </c>
      <c r="N47" s="73" t="s">
        <v>13</v>
      </c>
      <c r="O47" s="20">
        <v>46</v>
      </c>
      <c r="P47" s="20" t="s">
        <v>27</v>
      </c>
      <c r="Q47" s="19" t="s">
        <v>23</v>
      </c>
      <c r="R47" s="80">
        <f t="shared" si="11"/>
        <v>91.3</v>
      </c>
      <c r="S47" s="80">
        <v>91.44</v>
      </c>
      <c r="T47" s="35">
        <v>2.08</v>
      </c>
      <c r="U47" s="19">
        <v>1</v>
      </c>
      <c r="V47" s="58">
        <f t="shared" si="7"/>
        <v>-0.15310586176727972</v>
      </c>
      <c r="W47" s="86">
        <f t="shared" si="8"/>
        <v>-6.7307692307692582E-2</v>
      </c>
    </row>
    <row r="48" spans="1:23" x14ac:dyDescent="0.25">
      <c r="A48" s="17" t="s">
        <v>26</v>
      </c>
      <c r="B48" s="73" t="s">
        <v>13</v>
      </c>
      <c r="C48" s="20">
        <v>47</v>
      </c>
      <c r="D48" s="20" t="s">
        <v>25</v>
      </c>
      <c r="E48" s="19" t="s">
        <v>23</v>
      </c>
      <c r="F48" s="87">
        <v>61.6</v>
      </c>
      <c r="G48" s="80">
        <v>61.4</v>
      </c>
      <c r="H48" s="35">
        <v>4.6100000000000003</v>
      </c>
      <c r="I48" s="58">
        <v>4</v>
      </c>
      <c r="J48" s="58">
        <f t="shared" si="10"/>
        <v>0.32573289902280594</v>
      </c>
      <c r="K48" s="76">
        <f t="shared" si="6"/>
        <v>4.3383947939263083E-2</v>
      </c>
      <c r="M48" s="17" t="s">
        <v>26</v>
      </c>
      <c r="N48" s="73" t="s">
        <v>13</v>
      </c>
      <c r="O48" s="20">
        <v>47</v>
      </c>
      <c r="P48" s="20" t="s">
        <v>25</v>
      </c>
      <c r="Q48" s="19" t="s">
        <v>23</v>
      </c>
      <c r="R48" s="80">
        <f t="shared" si="11"/>
        <v>61.6</v>
      </c>
      <c r="S48" s="80">
        <v>58.64</v>
      </c>
      <c r="T48" s="35">
        <v>2.99</v>
      </c>
      <c r="U48" s="19">
        <v>1</v>
      </c>
      <c r="V48" s="58">
        <f t="shared" si="7"/>
        <v>5.0477489768076413</v>
      </c>
      <c r="W48" s="86">
        <f t="shared" si="8"/>
        <v>0.98996655518394672</v>
      </c>
    </row>
    <row r="49" spans="1:23" x14ac:dyDescent="0.25">
      <c r="A49" s="17" t="s">
        <v>21</v>
      </c>
      <c r="B49" s="73" t="s">
        <v>13</v>
      </c>
      <c r="C49" s="20">
        <v>48</v>
      </c>
      <c r="D49" s="20" t="s">
        <v>25</v>
      </c>
      <c r="E49" s="19" t="s">
        <v>23</v>
      </c>
      <c r="F49" s="87">
        <v>115</v>
      </c>
      <c r="G49" s="58">
        <v>118</v>
      </c>
      <c r="H49" s="35">
        <v>8.85</v>
      </c>
      <c r="I49" s="58">
        <v>4</v>
      </c>
      <c r="J49" s="58">
        <f t="shared" si="10"/>
        <v>-2.5423728813559325</v>
      </c>
      <c r="K49" s="76">
        <f t="shared" si="6"/>
        <v>-0.33898305084745767</v>
      </c>
      <c r="M49" s="17" t="s">
        <v>21</v>
      </c>
      <c r="N49" s="73" t="s">
        <v>13</v>
      </c>
      <c r="O49" s="20">
        <v>48</v>
      </c>
      <c r="P49" s="20" t="s">
        <v>25</v>
      </c>
      <c r="Q49" s="19" t="s">
        <v>23</v>
      </c>
      <c r="R49" s="58">
        <f t="shared" si="11"/>
        <v>115</v>
      </c>
      <c r="S49" s="80">
        <v>112.1</v>
      </c>
      <c r="T49" s="35">
        <v>4.3</v>
      </c>
      <c r="U49" s="19">
        <v>1</v>
      </c>
      <c r="V49" s="58">
        <f t="shared" si="7"/>
        <v>2.5869759143621818</v>
      </c>
      <c r="W49" s="86">
        <f t="shared" si="8"/>
        <v>0.6744186046511641</v>
      </c>
    </row>
    <row r="50" spans="1:23" x14ac:dyDescent="0.25">
      <c r="A50" s="17" t="s">
        <v>20</v>
      </c>
      <c r="B50" s="73" t="s">
        <v>13</v>
      </c>
      <c r="C50" s="20">
        <v>49</v>
      </c>
      <c r="D50" s="20" t="s">
        <v>25</v>
      </c>
      <c r="E50" s="19" t="s">
        <v>23</v>
      </c>
      <c r="F50" s="87">
        <v>185</v>
      </c>
      <c r="G50" s="58">
        <v>181</v>
      </c>
      <c r="H50" s="35">
        <v>13.6</v>
      </c>
      <c r="I50" s="58">
        <v>4</v>
      </c>
      <c r="J50" s="58">
        <f t="shared" si="10"/>
        <v>2.2099447513812152</v>
      </c>
      <c r="K50" s="76">
        <f t="shared" si="6"/>
        <v>0.29411764705882354</v>
      </c>
      <c r="M50" s="17" t="s">
        <v>20</v>
      </c>
      <c r="N50" s="73" t="s">
        <v>13</v>
      </c>
      <c r="O50" s="20">
        <v>49</v>
      </c>
      <c r="P50" s="20" t="s">
        <v>25</v>
      </c>
      <c r="Q50" s="19" t="s">
        <v>23</v>
      </c>
      <c r="R50" s="58">
        <f t="shared" si="11"/>
        <v>185</v>
      </c>
      <c r="S50" s="80">
        <v>180.1</v>
      </c>
      <c r="T50" s="35">
        <v>5.3</v>
      </c>
      <c r="U50" s="19">
        <v>1</v>
      </c>
      <c r="V50" s="58">
        <f t="shared" si="7"/>
        <v>2.7207107162687425</v>
      </c>
      <c r="W50" s="86">
        <f t="shared" si="8"/>
        <v>0.92452830188679358</v>
      </c>
    </row>
    <row r="51" spans="1:23" x14ac:dyDescent="0.25">
      <c r="A51" s="17" t="s">
        <v>19</v>
      </c>
      <c r="B51" s="73" t="s">
        <v>13</v>
      </c>
      <c r="C51" s="20">
        <v>50</v>
      </c>
      <c r="D51" s="20" t="s">
        <v>25</v>
      </c>
      <c r="E51" s="19" t="s">
        <v>23</v>
      </c>
      <c r="F51" s="87">
        <v>346</v>
      </c>
      <c r="G51" s="58">
        <v>336</v>
      </c>
      <c r="H51" s="35">
        <v>25.2</v>
      </c>
      <c r="I51" s="19">
        <v>4</v>
      </c>
      <c r="J51" s="58">
        <f t="shared" si="10"/>
        <v>2.9761904761904758</v>
      </c>
      <c r="K51" s="76">
        <f t="shared" si="6"/>
        <v>0.39682539682539686</v>
      </c>
      <c r="M51" s="17" t="s">
        <v>19</v>
      </c>
      <c r="N51" s="73" t="s">
        <v>13</v>
      </c>
      <c r="O51" s="20">
        <v>50</v>
      </c>
      <c r="P51" s="20" t="s">
        <v>25</v>
      </c>
      <c r="Q51" s="19" t="s">
        <v>23</v>
      </c>
      <c r="R51" s="58">
        <f t="shared" si="11"/>
        <v>346</v>
      </c>
      <c r="S51" s="80">
        <v>336</v>
      </c>
      <c r="T51" s="35">
        <v>8.6</v>
      </c>
      <c r="U51" s="19">
        <v>1</v>
      </c>
      <c r="V51" s="58">
        <f t="shared" si="7"/>
        <v>2.9761904761904758</v>
      </c>
      <c r="W51" s="86">
        <f t="shared" si="8"/>
        <v>1.1627906976744187</v>
      </c>
    </row>
    <row r="52" spans="1:23" x14ac:dyDescent="0.25">
      <c r="A52" s="17" t="s">
        <v>17</v>
      </c>
      <c r="B52" s="73" t="s">
        <v>13</v>
      </c>
      <c r="C52" s="20">
        <v>51</v>
      </c>
      <c r="D52" s="20" t="s">
        <v>25</v>
      </c>
      <c r="E52" s="19" t="s">
        <v>23</v>
      </c>
      <c r="F52" s="87">
        <v>54.2</v>
      </c>
      <c r="G52" s="80">
        <v>54.9</v>
      </c>
      <c r="H52" s="35">
        <v>4.12</v>
      </c>
      <c r="I52" s="19">
        <v>4</v>
      </c>
      <c r="J52" s="58">
        <f t="shared" si="10"/>
        <v>-1.2750455373406115</v>
      </c>
      <c r="K52" s="76">
        <f t="shared" si="6"/>
        <v>-0.16990291262135818</v>
      </c>
      <c r="M52" s="17" t="s">
        <v>17</v>
      </c>
      <c r="N52" s="73" t="s">
        <v>13</v>
      </c>
      <c r="O52" s="20">
        <v>51</v>
      </c>
      <c r="P52" s="20" t="s">
        <v>25</v>
      </c>
      <c r="Q52" s="19" t="s">
        <v>23</v>
      </c>
      <c r="R52" s="80">
        <f t="shared" si="11"/>
        <v>54.2</v>
      </c>
      <c r="S52" s="80">
        <v>52.02</v>
      </c>
      <c r="T52" s="35">
        <v>4.0199999999999996</v>
      </c>
      <c r="U52" s="19">
        <v>1</v>
      </c>
      <c r="V52" s="58">
        <f t="shared" si="7"/>
        <v>4.1906958861976156</v>
      </c>
      <c r="W52" s="86">
        <f t="shared" si="8"/>
        <v>0.54228855721393032</v>
      </c>
    </row>
    <row r="53" spans="1:23" x14ac:dyDescent="0.25">
      <c r="A53" s="17" t="s">
        <v>22</v>
      </c>
      <c r="B53" s="73" t="s">
        <v>13</v>
      </c>
      <c r="C53" s="20">
        <v>52</v>
      </c>
      <c r="D53" s="20" t="s">
        <v>76</v>
      </c>
      <c r="E53" s="19" t="s">
        <v>23</v>
      </c>
      <c r="F53" s="87">
        <v>59.6</v>
      </c>
      <c r="G53" s="80">
        <v>56.5</v>
      </c>
      <c r="H53" s="35">
        <v>2.83</v>
      </c>
      <c r="I53" s="19">
        <v>4</v>
      </c>
      <c r="J53" s="58">
        <f t="shared" si="10"/>
        <v>5.4867256637168165</v>
      </c>
      <c r="K53" s="76">
        <f t="shared" si="6"/>
        <v>1.0954063604240287</v>
      </c>
      <c r="M53" s="17" t="s">
        <v>22</v>
      </c>
      <c r="N53" s="73" t="s">
        <v>13</v>
      </c>
      <c r="O53" s="20">
        <v>52</v>
      </c>
      <c r="P53" s="20" t="s">
        <v>76</v>
      </c>
      <c r="Q53" s="19" t="s">
        <v>23</v>
      </c>
      <c r="R53" s="80">
        <f t="shared" si="11"/>
        <v>59.6</v>
      </c>
      <c r="S53" s="80">
        <v>52.44</v>
      </c>
      <c r="T53" s="35">
        <v>7.16</v>
      </c>
      <c r="U53" s="19">
        <v>1</v>
      </c>
      <c r="V53" s="58">
        <f t="shared" si="7"/>
        <v>13.653699466056453</v>
      </c>
      <c r="W53" s="86">
        <f t="shared" si="8"/>
        <v>1.0000000000000004</v>
      </c>
    </row>
    <row r="54" spans="1:23" x14ac:dyDescent="0.25">
      <c r="A54" s="17" t="s">
        <v>16</v>
      </c>
      <c r="B54" s="73" t="s">
        <v>13</v>
      </c>
      <c r="C54" s="20">
        <v>53</v>
      </c>
      <c r="D54" s="20" t="s">
        <v>76</v>
      </c>
      <c r="E54" s="19" t="s">
        <v>23</v>
      </c>
      <c r="F54" s="81">
        <v>188</v>
      </c>
      <c r="G54" s="58">
        <v>194</v>
      </c>
      <c r="H54" s="35">
        <v>9.6999999999999993</v>
      </c>
      <c r="I54" s="19">
        <v>4</v>
      </c>
      <c r="J54" s="58">
        <f t="shared" si="10"/>
        <v>-3.0927835051546393</v>
      </c>
      <c r="K54" s="76">
        <f t="shared" si="6"/>
        <v>-0.61855670103092786</v>
      </c>
      <c r="M54" s="17" t="s">
        <v>16</v>
      </c>
      <c r="N54" s="73" t="s">
        <v>13</v>
      </c>
      <c r="O54" s="20">
        <v>53</v>
      </c>
      <c r="P54" s="20" t="s">
        <v>76</v>
      </c>
      <c r="Q54" s="19" t="s">
        <v>23</v>
      </c>
      <c r="R54" s="58">
        <f t="shared" si="11"/>
        <v>188</v>
      </c>
      <c r="S54" s="58">
        <v>187</v>
      </c>
      <c r="T54" s="35">
        <v>11.2</v>
      </c>
      <c r="U54" s="19">
        <v>1</v>
      </c>
      <c r="V54" s="58">
        <f t="shared" si="7"/>
        <v>0.53475935828876997</v>
      </c>
      <c r="W54" s="86">
        <f t="shared" si="8"/>
        <v>8.9285714285714288E-2</v>
      </c>
    </row>
    <row r="55" spans="1:23" x14ac:dyDescent="0.25">
      <c r="A55" s="17" t="s">
        <v>12</v>
      </c>
      <c r="B55" s="73" t="s">
        <v>13</v>
      </c>
      <c r="C55" s="20">
        <v>54</v>
      </c>
      <c r="D55" s="20" t="s">
        <v>76</v>
      </c>
      <c r="E55" s="19" t="s">
        <v>23</v>
      </c>
      <c r="F55" s="81">
        <v>90.4</v>
      </c>
      <c r="G55" s="80">
        <v>96.7</v>
      </c>
      <c r="H55" s="35">
        <v>4.84</v>
      </c>
      <c r="I55" s="19">
        <v>4</v>
      </c>
      <c r="J55" s="58">
        <f t="shared" si="10"/>
        <v>-6.5149948293691793</v>
      </c>
      <c r="K55" s="76">
        <f t="shared" si="6"/>
        <v>-1.301652892561983</v>
      </c>
      <c r="M55" s="17" t="s">
        <v>12</v>
      </c>
      <c r="N55" s="73" t="s">
        <v>13</v>
      </c>
      <c r="O55" s="20">
        <v>54</v>
      </c>
      <c r="P55" s="20" t="s">
        <v>76</v>
      </c>
      <c r="Q55" s="19" t="s">
        <v>23</v>
      </c>
      <c r="R55" s="80">
        <f t="shared" si="11"/>
        <v>90.4</v>
      </c>
      <c r="S55" s="80">
        <v>93.03</v>
      </c>
      <c r="T55" s="35">
        <v>6.56</v>
      </c>
      <c r="U55" s="19">
        <v>1</v>
      </c>
      <c r="V55" s="58">
        <f t="shared" si="7"/>
        <v>-2.8270450392346507</v>
      </c>
      <c r="W55" s="86">
        <f t="shared" si="8"/>
        <v>-0.40091463414634082</v>
      </c>
    </row>
    <row r="56" spans="1:23" x14ac:dyDescent="0.25">
      <c r="A56" s="17" t="s">
        <v>20</v>
      </c>
      <c r="B56" s="73" t="s">
        <v>13</v>
      </c>
      <c r="C56" s="20">
        <v>55</v>
      </c>
      <c r="D56" s="20" t="s">
        <v>76</v>
      </c>
      <c r="E56" s="19" t="s">
        <v>23</v>
      </c>
      <c r="F56" s="87">
        <v>45.2</v>
      </c>
      <c r="G56" s="80">
        <v>51.5</v>
      </c>
      <c r="H56" s="35">
        <v>2.58</v>
      </c>
      <c r="I56" s="19">
        <v>4</v>
      </c>
      <c r="J56" s="58">
        <f t="shared" si="10"/>
        <v>-12.233009708737859</v>
      </c>
      <c r="K56" s="76">
        <v>-2.4500000000000002</v>
      </c>
      <c r="M56" s="17" t="s">
        <v>20</v>
      </c>
      <c r="N56" s="73" t="s">
        <v>13</v>
      </c>
      <c r="O56" s="20">
        <v>55</v>
      </c>
      <c r="P56" s="20" t="s">
        <v>76</v>
      </c>
      <c r="Q56" s="19" t="s">
        <v>23</v>
      </c>
      <c r="R56" s="80">
        <f t="shared" si="11"/>
        <v>45.2</v>
      </c>
      <c r="S56" s="80">
        <v>49.35</v>
      </c>
      <c r="T56" s="35">
        <v>4.97</v>
      </c>
      <c r="U56" s="19">
        <v>1</v>
      </c>
      <c r="V56" s="58">
        <f t="shared" si="7"/>
        <v>-8.4093211752786203</v>
      </c>
      <c r="W56" s="86">
        <f t="shared" si="8"/>
        <v>-0.83501006036217285</v>
      </c>
    </row>
    <row r="57" spans="1:23" x14ac:dyDescent="0.25">
      <c r="A57" s="17" t="s">
        <v>19</v>
      </c>
      <c r="B57" s="73" t="s">
        <v>13</v>
      </c>
      <c r="C57" s="20">
        <v>56</v>
      </c>
      <c r="D57" s="20" t="s">
        <v>76</v>
      </c>
      <c r="E57" s="19" t="s">
        <v>23</v>
      </c>
      <c r="F57" s="87">
        <v>246</v>
      </c>
      <c r="G57" s="58">
        <v>258</v>
      </c>
      <c r="H57" s="35">
        <v>12.9</v>
      </c>
      <c r="I57" s="19">
        <v>4</v>
      </c>
      <c r="J57" s="58">
        <f t="shared" si="10"/>
        <v>-4.6511627906976747</v>
      </c>
      <c r="K57" s="76">
        <f t="shared" si="6"/>
        <v>-0.93023255813953487</v>
      </c>
      <c r="M57" s="17" t="s">
        <v>19</v>
      </c>
      <c r="N57" s="73" t="s">
        <v>13</v>
      </c>
      <c r="O57" s="20">
        <v>56</v>
      </c>
      <c r="P57" s="20" t="s">
        <v>76</v>
      </c>
      <c r="Q57" s="19" t="s">
        <v>23</v>
      </c>
      <c r="R57" s="58">
        <f t="shared" si="11"/>
        <v>246</v>
      </c>
      <c r="S57" s="58">
        <v>248.5</v>
      </c>
      <c r="T57" s="35">
        <v>9.8000000000000007</v>
      </c>
      <c r="U57" s="19">
        <v>1</v>
      </c>
      <c r="V57" s="58">
        <f>((R57-S57)/S57)*100</f>
        <v>-1.0060362173038229</v>
      </c>
      <c r="W57" s="86">
        <v>-0.25</v>
      </c>
    </row>
    <row r="58" spans="1:23" x14ac:dyDescent="0.25">
      <c r="A58" s="17" t="s">
        <v>17</v>
      </c>
      <c r="B58" s="73" t="s">
        <v>13</v>
      </c>
      <c r="C58" s="20">
        <v>57</v>
      </c>
      <c r="D58" s="20" t="s">
        <v>76</v>
      </c>
      <c r="E58" s="19" t="s">
        <v>23</v>
      </c>
      <c r="F58" s="81">
        <v>397</v>
      </c>
      <c r="G58" s="58">
        <v>411</v>
      </c>
      <c r="H58" s="35">
        <v>20.6</v>
      </c>
      <c r="I58" s="19">
        <v>4</v>
      </c>
      <c r="J58" s="58">
        <f t="shared" si="10"/>
        <v>-3.4063260340632602</v>
      </c>
      <c r="K58" s="76">
        <f t="shared" si="6"/>
        <v>-0.67961165048543681</v>
      </c>
      <c r="M58" s="17" t="s">
        <v>17</v>
      </c>
      <c r="N58" s="73" t="s">
        <v>13</v>
      </c>
      <c r="O58" s="20">
        <v>57</v>
      </c>
      <c r="P58" s="20" t="s">
        <v>76</v>
      </c>
      <c r="Q58" s="19" t="s">
        <v>23</v>
      </c>
      <c r="R58" s="58">
        <f t="shared" si="11"/>
        <v>397</v>
      </c>
      <c r="S58" s="58">
        <v>397.5</v>
      </c>
      <c r="T58" s="35">
        <v>9.5</v>
      </c>
      <c r="U58" s="19" t="s">
        <v>75</v>
      </c>
      <c r="V58" s="58">
        <f>S58-R58</f>
        <v>0.5</v>
      </c>
      <c r="W58" s="86">
        <f t="shared" ref="W58" si="12">(R58-S58)/T58</f>
        <v>-5.2631578947368418E-2</v>
      </c>
    </row>
    <row r="59" spans="1:23" x14ac:dyDescent="0.25">
      <c r="A59" s="17" t="s">
        <v>22</v>
      </c>
      <c r="B59" s="73" t="s">
        <v>13</v>
      </c>
      <c r="C59" s="20">
        <v>58</v>
      </c>
      <c r="D59" s="20" t="s">
        <v>18</v>
      </c>
      <c r="E59" s="19" t="s">
        <v>15</v>
      </c>
      <c r="F59" s="48">
        <v>0.59</v>
      </c>
      <c r="G59" s="35">
        <v>0.57999999999999996</v>
      </c>
      <c r="H59" s="35">
        <v>0.15</v>
      </c>
      <c r="I59" s="19">
        <v>4</v>
      </c>
      <c r="J59" s="35">
        <f t="shared" ref="J59:J65" si="13">((F59-G59))</f>
        <v>1.0000000000000009E-2</v>
      </c>
      <c r="K59" s="76">
        <f t="shared" si="6"/>
        <v>6.6666666666666735E-2</v>
      </c>
      <c r="M59" s="17" t="s">
        <v>22</v>
      </c>
      <c r="N59" s="73" t="s">
        <v>13</v>
      </c>
      <c r="O59" s="20">
        <v>58</v>
      </c>
      <c r="P59" s="20" t="s">
        <v>18</v>
      </c>
      <c r="Q59" s="19" t="s">
        <v>15</v>
      </c>
      <c r="R59" s="35">
        <f t="shared" si="11"/>
        <v>0.59</v>
      </c>
      <c r="S59" s="80">
        <v>0.58909999999999996</v>
      </c>
      <c r="T59" s="35">
        <v>4.4600000000000001E-2</v>
      </c>
      <c r="U59" s="19" t="s">
        <v>75</v>
      </c>
      <c r="V59" s="35">
        <f t="shared" ref="V59:V65" si="14">S59-R59</f>
        <v>-9.000000000000119E-4</v>
      </c>
      <c r="W59" s="86">
        <v>0.02</v>
      </c>
    </row>
    <row r="60" spans="1:23" x14ac:dyDescent="0.25">
      <c r="A60" s="17" t="s">
        <v>16</v>
      </c>
      <c r="B60" s="73" t="s">
        <v>13</v>
      </c>
      <c r="C60" s="20">
        <v>59</v>
      </c>
      <c r="D60" s="20" t="s">
        <v>18</v>
      </c>
      <c r="E60" s="19" t="s">
        <v>15</v>
      </c>
      <c r="F60" s="48">
        <v>16.07</v>
      </c>
      <c r="G60" s="35">
        <v>16.03</v>
      </c>
      <c r="H60" s="35">
        <v>0.15</v>
      </c>
      <c r="I60" s="58">
        <v>4</v>
      </c>
      <c r="J60" s="35">
        <f t="shared" si="13"/>
        <v>3.9999999999999147E-2</v>
      </c>
      <c r="K60" s="76">
        <f t="shared" si="6"/>
        <v>0.266666666666661</v>
      </c>
      <c r="M60" s="17" t="s">
        <v>16</v>
      </c>
      <c r="N60" s="73" t="s">
        <v>13</v>
      </c>
      <c r="O60" s="20">
        <v>59</v>
      </c>
      <c r="P60" s="20" t="s">
        <v>18</v>
      </c>
      <c r="Q60" s="19" t="s">
        <v>15</v>
      </c>
      <c r="R60" s="35">
        <f t="shared" si="11"/>
        <v>16.07</v>
      </c>
      <c r="S60" s="80">
        <v>16.05</v>
      </c>
      <c r="T60" s="77">
        <v>0.1</v>
      </c>
      <c r="U60" s="19" t="s">
        <v>75</v>
      </c>
      <c r="V60" s="35">
        <f t="shared" si="14"/>
        <v>-1.9999999999999574E-2</v>
      </c>
      <c r="W60" s="86">
        <v>0.2</v>
      </c>
    </row>
    <row r="61" spans="1:23" x14ac:dyDescent="0.25">
      <c r="A61" s="17" t="s">
        <v>12</v>
      </c>
      <c r="B61" s="73" t="s">
        <v>13</v>
      </c>
      <c r="C61" s="20">
        <v>61</v>
      </c>
      <c r="D61" s="20" t="s">
        <v>18</v>
      </c>
      <c r="E61" s="19" t="s">
        <v>15</v>
      </c>
      <c r="F61" s="48">
        <v>13.7</v>
      </c>
      <c r="G61" s="35">
        <v>13.67</v>
      </c>
      <c r="H61" s="35">
        <v>0.15</v>
      </c>
      <c r="I61" s="58">
        <v>4</v>
      </c>
      <c r="J61" s="35">
        <f t="shared" si="13"/>
        <v>2.9999999999999361E-2</v>
      </c>
      <c r="K61" s="76">
        <f t="shared" si="6"/>
        <v>0.19999999999999574</v>
      </c>
      <c r="M61" s="17" t="s">
        <v>12</v>
      </c>
      <c r="N61" s="73" t="s">
        <v>13</v>
      </c>
      <c r="O61" s="20">
        <v>61</v>
      </c>
      <c r="P61" s="20" t="s">
        <v>18</v>
      </c>
      <c r="Q61" s="19" t="s">
        <v>15</v>
      </c>
      <c r="R61" s="35">
        <f t="shared" si="11"/>
        <v>13.7</v>
      </c>
      <c r="S61" s="80">
        <v>13.68</v>
      </c>
      <c r="T61" s="77">
        <v>0.06</v>
      </c>
      <c r="U61" s="19" t="s">
        <v>75</v>
      </c>
      <c r="V61" s="35">
        <f t="shared" si="14"/>
        <v>-1.9999999999999574E-2</v>
      </c>
      <c r="W61" s="86">
        <v>0.39</v>
      </c>
    </row>
    <row r="62" spans="1:23" x14ac:dyDescent="0.25">
      <c r="A62" s="17" t="s">
        <v>26</v>
      </c>
      <c r="B62" s="73" t="s">
        <v>13</v>
      </c>
      <c r="C62" s="20">
        <v>63</v>
      </c>
      <c r="D62" s="20" t="s">
        <v>18</v>
      </c>
      <c r="E62" s="19" t="s">
        <v>15</v>
      </c>
      <c r="F62" s="48">
        <v>6.71</v>
      </c>
      <c r="G62" s="35">
        <v>6.7</v>
      </c>
      <c r="H62" s="35">
        <v>0.15</v>
      </c>
      <c r="I62" s="58">
        <v>4</v>
      </c>
      <c r="J62" s="35">
        <f t="shared" si="13"/>
        <v>9.9999999999997868E-3</v>
      </c>
      <c r="K62" s="76">
        <f t="shared" si="6"/>
        <v>6.666666666666525E-2</v>
      </c>
      <c r="M62" s="17" t="s">
        <v>26</v>
      </c>
      <c r="N62" s="73" t="s">
        <v>13</v>
      </c>
      <c r="O62" s="20">
        <v>63</v>
      </c>
      <c r="P62" s="20" t="s">
        <v>18</v>
      </c>
      <c r="Q62" s="19" t="s">
        <v>15</v>
      </c>
      <c r="R62" s="35">
        <f t="shared" si="11"/>
        <v>6.71</v>
      </c>
      <c r="S62" s="80">
        <v>6.702</v>
      </c>
      <c r="T62" s="77">
        <v>5.0999999999999997E-2</v>
      </c>
      <c r="U62" s="19" t="s">
        <v>75</v>
      </c>
      <c r="V62" s="35">
        <f t="shared" si="14"/>
        <v>-8.0000000000000071E-3</v>
      </c>
      <c r="W62" s="86">
        <v>0.16</v>
      </c>
    </row>
    <row r="63" spans="1:23" x14ac:dyDescent="0.25">
      <c r="A63" s="17" t="s">
        <v>24</v>
      </c>
      <c r="B63" s="73" t="s">
        <v>13</v>
      </c>
      <c r="C63" s="20">
        <v>64</v>
      </c>
      <c r="D63" s="20" t="s">
        <v>18</v>
      </c>
      <c r="E63" s="19" t="s">
        <v>15</v>
      </c>
      <c r="F63" s="48">
        <v>20.97</v>
      </c>
      <c r="G63" s="35">
        <v>20.95</v>
      </c>
      <c r="H63" s="35">
        <v>0.15</v>
      </c>
      <c r="I63" s="58">
        <v>4</v>
      </c>
      <c r="J63" s="35">
        <f t="shared" si="13"/>
        <v>1.9999999999999574E-2</v>
      </c>
      <c r="K63" s="76">
        <f t="shared" si="6"/>
        <v>0.1333333333333305</v>
      </c>
      <c r="M63" s="17" t="s">
        <v>24</v>
      </c>
      <c r="N63" s="73" t="s">
        <v>13</v>
      </c>
      <c r="O63" s="20">
        <v>64</v>
      </c>
      <c r="P63" s="20" t="s">
        <v>18</v>
      </c>
      <c r="Q63" s="19" t="s">
        <v>15</v>
      </c>
      <c r="R63" s="35">
        <f t="shared" si="11"/>
        <v>20.97</v>
      </c>
      <c r="S63" s="80">
        <v>20.91</v>
      </c>
      <c r="T63" s="77">
        <v>0.08</v>
      </c>
      <c r="U63" s="19" t="s">
        <v>75</v>
      </c>
      <c r="V63" s="35">
        <f t="shared" si="14"/>
        <v>-5.9999999999998721E-2</v>
      </c>
      <c r="W63" s="86">
        <v>0.78</v>
      </c>
    </row>
    <row r="64" spans="1:23" x14ac:dyDescent="0.25">
      <c r="A64" s="17" t="s">
        <v>20</v>
      </c>
      <c r="B64" s="73" t="s">
        <v>13</v>
      </c>
      <c r="C64" s="20">
        <v>65</v>
      </c>
      <c r="D64" s="20" t="s">
        <v>18</v>
      </c>
      <c r="E64" s="19" t="s">
        <v>15</v>
      </c>
      <c r="F64" s="48">
        <v>11.79</v>
      </c>
      <c r="G64" s="35">
        <v>11.76</v>
      </c>
      <c r="H64" s="35">
        <v>0.15</v>
      </c>
      <c r="I64" s="58">
        <v>4</v>
      </c>
      <c r="J64" s="35">
        <f t="shared" si="13"/>
        <v>2.9999999999999361E-2</v>
      </c>
      <c r="K64" s="76">
        <f t="shared" si="6"/>
        <v>0.19999999999999574</v>
      </c>
      <c r="M64" s="17" t="s">
        <v>20</v>
      </c>
      <c r="N64" s="73" t="s">
        <v>13</v>
      </c>
      <c r="O64" s="20">
        <v>65</v>
      </c>
      <c r="P64" s="20" t="s">
        <v>18</v>
      </c>
      <c r="Q64" s="19" t="s">
        <v>15</v>
      </c>
      <c r="R64" s="35">
        <f t="shared" si="11"/>
        <v>11.79</v>
      </c>
      <c r="S64" s="80">
        <v>11.76</v>
      </c>
      <c r="T64" s="77">
        <v>0.05</v>
      </c>
      <c r="U64" s="19" t="s">
        <v>75</v>
      </c>
      <c r="V64" s="35">
        <f t="shared" si="14"/>
        <v>-2.9999999999999361E-2</v>
      </c>
      <c r="W64" s="86">
        <v>0.52</v>
      </c>
    </row>
    <row r="65" spans="1:23" x14ac:dyDescent="0.25">
      <c r="A65" s="56" t="s">
        <v>19</v>
      </c>
      <c r="B65" s="75" t="s">
        <v>13</v>
      </c>
      <c r="C65" s="20">
        <v>66</v>
      </c>
      <c r="D65" s="57" t="s">
        <v>18</v>
      </c>
      <c r="E65" s="47" t="s">
        <v>15</v>
      </c>
      <c r="F65" s="48">
        <v>5.36</v>
      </c>
      <c r="G65" s="35">
        <v>5.33</v>
      </c>
      <c r="H65" s="35">
        <v>0.15</v>
      </c>
      <c r="I65" s="58">
        <v>4</v>
      </c>
      <c r="J65" s="35">
        <f t="shared" si="13"/>
        <v>3.0000000000000249E-2</v>
      </c>
      <c r="K65" s="76">
        <f t="shared" si="6"/>
        <v>0.20000000000000168</v>
      </c>
      <c r="M65" s="56" t="s">
        <v>19</v>
      </c>
      <c r="N65" s="75" t="s">
        <v>13</v>
      </c>
      <c r="O65" s="57">
        <v>66</v>
      </c>
      <c r="P65" s="57" t="s">
        <v>18</v>
      </c>
      <c r="Q65" s="47" t="s">
        <v>15</v>
      </c>
      <c r="R65" s="35">
        <f t="shared" si="11"/>
        <v>5.36</v>
      </c>
      <c r="S65" s="87">
        <v>5.35</v>
      </c>
      <c r="T65" s="77">
        <v>6.2E-2</v>
      </c>
      <c r="U65" s="81">
        <v>1</v>
      </c>
      <c r="V65" s="35">
        <f t="shared" si="14"/>
        <v>-1.0000000000000675E-2</v>
      </c>
      <c r="W65" s="76">
        <v>0.16</v>
      </c>
    </row>
    <row r="66" spans="1:23" x14ac:dyDescent="0.25">
      <c r="A66" s="17" t="s">
        <v>12</v>
      </c>
      <c r="B66" s="73" t="s">
        <v>13</v>
      </c>
      <c r="C66" s="20">
        <v>66</v>
      </c>
      <c r="D66" s="20" t="s">
        <v>14</v>
      </c>
      <c r="E66" s="19" t="s">
        <v>15</v>
      </c>
      <c r="F66" s="48">
        <v>5.82</v>
      </c>
      <c r="G66" s="35">
        <v>6.02</v>
      </c>
      <c r="H66" s="35">
        <v>0.30099999999999999</v>
      </c>
      <c r="I66" s="58">
        <v>4</v>
      </c>
      <c r="J66" s="58">
        <f t="shared" si="10"/>
        <v>-3.322259136212613</v>
      </c>
      <c r="K66" s="76">
        <f t="shared" si="6"/>
        <v>-0.66445182724252261</v>
      </c>
      <c r="M66" s="17" t="s">
        <v>12</v>
      </c>
      <c r="N66" s="73" t="s">
        <v>13</v>
      </c>
      <c r="O66" s="20">
        <v>66</v>
      </c>
      <c r="P66" s="20" t="s">
        <v>14</v>
      </c>
      <c r="Q66" s="19" t="s">
        <v>15</v>
      </c>
      <c r="R66" s="35">
        <f t="shared" si="11"/>
        <v>5.82</v>
      </c>
      <c r="S66" s="35">
        <v>5.8789999999999996</v>
      </c>
      <c r="T66" s="77">
        <v>9.1999999999999998E-2</v>
      </c>
      <c r="U66" s="19">
        <v>1</v>
      </c>
      <c r="V66" s="58">
        <f>((R66-S66)/S66)*100</f>
        <v>-1.0035720360605422</v>
      </c>
      <c r="W66" s="86">
        <v>-0.65</v>
      </c>
    </row>
    <row r="67" spans="1:23" ht="15.75" thickBot="1" x14ac:dyDescent="0.3">
      <c r="A67" s="95" t="s">
        <v>24</v>
      </c>
      <c r="B67" s="96" t="s">
        <v>13</v>
      </c>
      <c r="C67" s="84">
        <v>67</v>
      </c>
      <c r="D67" s="97" t="s">
        <v>14</v>
      </c>
      <c r="E67" s="88" t="s">
        <v>15</v>
      </c>
      <c r="F67" s="71">
        <v>2.66</v>
      </c>
      <c r="G67" s="69">
        <v>2.69</v>
      </c>
      <c r="H67" s="69">
        <v>0.13500000000000001</v>
      </c>
      <c r="I67" s="70">
        <v>4</v>
      </c>
      <c r="J67" s="70">
        <f t="shared" si="10"/>
        <v>-1.1152416356877253</v>
      </c>
      <c r="K67" s="79">
        <f t="shared" si="6"/>
        <v>-0.22222222222222077</v>
      </c>
      <c r="M67" s="95" t="s">
        <v>24</v>
      </c>
      <c r="N67" s="96" t="s">
        <v>13</v>
      </c>
      <c r="O67" s="97">
        <v>67</v>
      </c>
      <c r="P67" s="97" t="s">
        <v>14</v>
      </c>
      <c r="Q67" s="68" t="s">
        <v>15</v>
      </c>
      <c r="R67" s="69">
        <f t="shared" si="11"/>
        <v>2.66</v>
      </c>
      <c r="S67" s="71">
        <v>2.6880000000000002</v>
      </c>
      <c r="T67" s="89">
        <v>7.4999999999999997E-2</v>
      </c>
      <c r="U67" s="82">
        <v>1</v>
      </c>
      <c r="V67" s="70">
        <f t="shared" ref="V67" si="15">((R67-S67)/S67)*100</f>
        <v>-1.0416666666666674</v>
      </c>
      <c r="W67" s="79">
        <f t="shared" ref="W67" si="16">(R67-S67)/T67</f>
        <v>-0.37333333333333368</v>
      </c>
    </row>
  </sheetData>
  <sheetProtection algorithmName="SHA-512" hashValue="iCADVBdWthqEr5riiV6dVtMhOraH9Ggh2bbzf5XGLcoUbpZoFzfbOEZY7lQ3vs1TifnED0BPf9Peznrv5D2gWQ==" saltValue="IM4m4hBmWMPoY8/BhdVl+w==" spinCount="100000" sheet="1" objects="1" scenarios="1"/>
  <mergeCells count="3">
    <mergeCell ref="A2:K2"/>
    <mergeCell ref="A8:K8"/>
    <mergeCell ref="M8:W8"/>
  </mergeCells>
  <conditionalFormatting sqref="K43 K14:K33">
    <cfRule type="cellIs" dxfId="329" priority="19" stopIfTrue="1" operator="between">
      <formula>-2</formula>
      <formula>2</formula>
    </cfRule>
    <cfRule type="cellIs" dxfId="328" priority="20" stopIfTrue="1" operator="between">
      <formula>-3</formula>
      <formula>3</formula>
    </cfRule>
    <cfRule type="cellIs" dxfId="327" priority="21" operator="notBetween">
      <formula>-3</formula>
      <formula>3</formula>
    </cfRule>
  </conditionalFormatting>
  <conditionalFormatting sqref="W31:W33 W65 W43:W57">
    <cfRule type="cellIs" dxfId="326" priority="16" stopIfTrue="1" operator="between">
      <formula>-2</formula>
      <formula>2</formula>
    </cfRule>
    <cfRule type="cellIs" dxfId="325" priority="17" stopIfTrue="1" operator="between">
      <formula>-3</formula>
      <formula>3</formula>
    </cfRule>
    <cfRule type="cellIs" dxfId="324" priority="18" operator="notBetween">
      <formula>-3</formula>
      <formula>3</formula>
    </cfRule>
  </conditionalFormatting>
  <conditionalFormatting sqref="W58:W64">
    <cfRule type="cellIs" dxfId="323" priority="13" stopIfTrue="1" operator="between">
      <formula>-2</formula>
      <formula>2</formula>
    </cfRule>
    <cfRule type="cellIs" dxfId="322" priority="14" stopIfTrue="1" operator="between">
      <formula>-3</formula>
      <formula>3</formula>
    </cfRule>
    <cfRule type="cellIs" dxfId="321" priority="15" operator="notBetween">
      <formula>-3</formula>
      <formula>3</formula>
    </cfRule>
  </conditionalFormatting>
  <conditionalFormatting sqref="W66">
    <cfRule type="cellIs" dxfId="320" priority="4" stopIfTrue="1" operator="between">
      <formula>-2</formula>
      <formula>2</formula>
    </cfRule>
    <cfRule type="cellIs" dxfId="319" priority="5" stopIfTrue="1" operator="between">
      <formula>-3</formula>
      <formula>3</formula>
    </cfRule>
    <cfRule type="cellIs" dxfId="318" priority="6" operator="notBetween">
      <formula>-3</formula>
      <formula>3</formula>
    </cfRule>
  </conditionalFormatting>
  <conditionalFormatting sqref="W67">
    <cfRule type="cellIs" dxfId="317" priority="7" stopIfTrue="1" operator="between">
      <formula>-2</formula>
      <formula>2</formula>
    </cfRule>
    <cfRule type="cellIs" dxfId="316" priority="8" stopIfTrue="1" operator="between">
      <formula>-3</formula>
      <formula>3</formula>
    </cfRule>
    <cfRule type="cellIs" dxfId="315" priority="9" operator="notBetween">
      <formula>-3</formula>
      <formula>3</formula>
    </cfRule>
  </conditionalFormatting>
  <conditionalFormatting sqref="K44:K67">
    <cfRule type="cellIs" dxfId="314" priority="1" stopIfTrue="1" operator="between">
      <formula>-2</formula>
      <formula>2</formula>
    </cfRule>
    <cfRule type="cellIs" dxfId="313" priority="2" stopIfTrue="1" operator="between">
      <formula>-3</formula>
      <formula>3</formula>
    </cfRule>
    <cfRule type="cellIs" dxfId="312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6E566-DD34-4556-B48D-969CD4797342}">
  <sheetPr>
    <pageSetUpPr fitToPage="1"/>
  </sheetPr>
  <dimension ref="A1:W67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904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90.2</v>
      </c>
      <c r="G14" s="91">
        <v>91.76381706955479</v>
      </c>
      <c r="H14" s="54">
        <f>G14*0.025</f>
        <v>2.29409542673887</v>
      </c>
      <c r="I14" s="51"/>
      <c r="J14" s="55">
        <f>((F14-G14)/G14)*100</f>
        <v>-1.704176133354883</v>
      </c>
      <c r="K14" s="85">
        <f>(F14-G14)/H14</f>
        <v>-0.6816704533419532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129.9</v>
      </c>
      <c r="G15" s="91">
        <v>130.61499999999998</v>
      </c>
      <c r="H15" s="54">
        <f>2/2</f>
        <v>1</v>
      </c>
      <c r="I15" s="51"/>
      <c r="J15" s="67">
        <f>F15-G15</f>
        <v>-0.71499999999997499</v>
      </c>
      <c r="K15" s="85">
        <f t="shared" ref="K15:K21" si="0">(F15-G15)/H15</f>
        <v>-0.71499999999997499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6.25</v>
      </c>
      <c r="G16" s="54">
        <v>6.3839147307932187</v>
      </c>
      <c r="H16" s="54">
        <f>G16*((14-0.53*G16)/200)</f>
        <v>0.3388749578369229</v>
      </c>
      <c r="I16" s="51"/>
      <c r="J16" s="55">
        <f t="shared" ref="J16:J21" si="1">((F16-G16)/G16)*100</f>
        <v>-2.0976898414271181</v>
      </c>
      <c r="K16" s="85">
        <f t="shared" si="0"/>
        <v>-0.39517446685353069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26</v>
      </c>
      <c r="B17" s="74" t="s">
        <v>13</v>
      </c>
      <c r="C17" s="52">
        <v>4</v>
      </c>
      <c r="D17" s="52" t="s">
        <v>59</v>
      </c>
      <c r="E17" s="51" t="s">
        <v>55</v>
      </c>
      <c r="F17" s="53">
        <v>6.24</v>
      </c>
      <c r="G17" s="54">
        <v>6.3075808079716387</v>
      </c>
      <c r="H17" s="54">
        <f t="shared" ref="H17:H19" si="2">G17*((14-0.53*G17)/200)</f>
        <v>0.33609888108792052</v>
      </c>
      <c r="I17" s="51"/>
      <c r="J17" s="55">
        <f t="shared" si="1"/>
        <v>-1.0714219925050912</v>
      </c>
      <c r="K17" s="85">
        <f t="shared" si="0"/>
        <v>-0.20107418314778594</v>
      </c>
      <c r="L17" s="37"/>
      <c r="M17" s="49" t="s">
        <v>26</v>
      </c>
      <c r="N17" s="74" t="s">
        <v>13</v>
      </c>
      <c r="O17" s="52">
        <v>4</v>
      </c>
      <c r="P17" s="52" t="s">
        <v>59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24</v>
      </c>
      <c r="B18" s="74" t="s">
        <v>13</v>
      </c>
      <c r="C18" s="52">
        <v>6</v>
      </c>
      <c r="D18" s="52" t="s">
        <v>57</v>
      </c>
      <c r="E18" s="51" t="s">
        <v>55</v>
      </c>
      <c r="F18" s="83">
        <v>13.3</v>
      </c>
      <c r="G18" s="91">
        <v>13.384933606260681</v>
      </c>
      <c r="H18" s="54">
        <f t="shared" si="2"/>
        <v>0.46218076618163029</v>
      </c>
      <c r="I18" s="51"/>
      <c r="J18" s="55">
        <f t="shared" si="1"/>
        <v>-0.63454633963184792</v>
      </c>
      <c r="K18" s="85">
        <f t="shared" si="0"/>
        <v>-0.18376707226994943</v>
      </c>
      <c r="L18" s="37"/>
      <c r="M18" s="49" t="s">
        <v>24</v>
      </c>
      <c r="N18" s="74" t="s">
        <v>13</v>
      </c>
      <c r="O18" s="52">
        <v>6</v>
      </c>
      <c r="P18" s="52" t="s">
        <v>57</v>
      </c>
      <c r="Q18" s="51" t="s">
        <v>55</v>
      </c>
      <c r="R18" s="83"/>
      <c r="S18" s="54"/>
      <c r="T18" s="51"/>
      <c r="U18" s="51"/>
      <c r="V18" s="51"/>
      <c r="W18" s="100"/>
    </row>
    <row r="19" spans="1:23" x14ac:dyDescent="0.25">
      <c r="A19" s="49" t="s">
        <v>20</v>
      </c>
      <c r="B19" s="74" t="s">
        <v>13</v>
      </c>
      <c r="C19" s="52">
        <v>7</v>
      </c>
      <c r="D19" s="52" t="s">
        <v>56</v>
      </c>
      <c r="E19" s="51" t="s">
        <v>55</v>
      </c>
      <c r="F19" s="83">
        <v>13.5</v>
      </c>
      <c r="G19" s="91">
        <v>13.513477129252919</v>
      </c>
      <c r="H19" s="54">
        <f t="shared" si="2"/>
        <v>0.46201612912217377</v>
      </c>
      <c r="I19" s="51"/>
      <c r="J19" s="55">
        <f t="shared" si="1"/>
        <v>-9.9731024990934447E-2</v>
      </c>
      <c r="K19" s="85">
        <f t="shared" si="0"/>
        <v>-2.9170257061210951E-2</v>
      </c>
      <c r="L19" s="37"/>
      <c r="M19" s="49" t="s">
        <v>20</v>
      </c>
      <c r="N19" s="74" t="s">
        <v>13</v>
      </c>
      <c r="O19" s="52">
        <v>7</v>
      </c>
      <c r="P19" s="52" t="s">
        <v>56</v>
      </c>
      <c r="Q19" s="51" t="s">
        <v>55</v>
      </c>
      <c r="R19" s="83"/>
      <c r="S19" s="54"/>
      <c r="T19" s="51"/>
      <c r="U19" s="51"/>
      <c r="V19" s="51"/>
      <c r="W19" s="100"/>
    </row>
    <row r="20" spans="1:23" x14ac:dyDescent="0.25">
      <c r="A20" s="49" t="s">
        <v>17</v>
      </c>
      <c r="B20" s="74" t="s">
        <v>13</v>
      </c>
      <c r="C20" s="52">
        <v>9</v>
      </c>
      <c r="D20" s="52" t="s">
        <v>52</v>
      </c>
      <c r="E20" s="51" t="s">
        <v>53</v>
      </c>
      <c r="F20" s="53">
        <v>8.94</v>
      </c>
      <c r="G20" s="54">
        <v>9.3938470348456065</v>
      </c>
      <c r="H20" s="54">
        <f>G20*0.05</f>
        <v>0.46969235174228036</v>
      </c>
      <c r="I20" s="51"/>
      <c r="J20" s="55">
        <f t="shared" si="1"/>
        <v>-4.8313223875383891</v>
      </c>
      <c r="K20" s="85">
        <f t="shared" si="0"/>
        <v>-0.96626447750767785</v>
      </c>
      <c r="L20" s="37"/>
      <c r="M20" s="49" t="s">
        <v>17</v>
      </c>
      <c r="N20" s="74" t="s">
        <v>13</v>
      </c>
      <c r="O20" s="52">
        <v>9</v>
      </c>
      <c r="P20" s="52" t="s">
        <v>52</v>
      </c>
      <c r="Q20" s="51" t="s">
        <v>53</v>
      </c>
      <c r="R20" s="83"/>
      <c r="S20" s="54"/>
      <c r="T20" s="51"/>
      <c r="U20" s="51"/>
      <c r="V20" s="51"/>
      <c r="W20" s="100"/>
    </row>
    <row r="21" spans="1:23" ht="15.75" x14ac:dyDescent="0.25">
      <c r="A21" s="17" t="s">
        <v>51</v>
      </c>
      <c r="B21" s="73" t="s">
        <v>43</v>
      </c>
      <c r="C21" s="20">
        <v>10</v>
      </c>
      <c r="D21" s="20" t="s">
        <v>44</v>
      </c>
      <c r="E21" s="19" t="s">
        <v>45</v>
      </c>
      <c r="F21" s="90">
        <v>6.46</v>
      </c>
      <c r="G21" s="93">
        <v>6.6658330683338631</v>
      </c>
      <c r="H21" s="35">
        <f>G21*0.075/2</f>
        <v>0.24996874006251985</v>
      </c>
      <c r="I21" s="19"/>
      <c r="J21" s="39">
        <f t="shared" si="1"/>
        <v>-3.0878821330176445</v>
      </c>
      <c r="K21" s="85">
        <f t="shared" si="0"/>
        <v>-0.82343523547137187</v>
      </c>
      <c r="L21" s="37"/>
      <c r="M21" s="17" t="s">
        <v>51</v>
      </c>
      <c r="N21" s="18" t="s">
        <v>43</v>
      </c>
      <c r="O21" s="19">
        <v>10</v>
      </c>
      <c r="P21" s="20" t="s">
        <v>44</v>
      </c>
      <c r="Q21" s="19" t="s">
        <v>45</v>
      </c>
      <c r="R21" s="35"/>
      <c r="S21" s="35"/>
      <c r="T21" s="19"/>
      <c r="U21" s="19"/>
      <c r="V21" s="58"/>
      <c r="W21" s="26"/>
    </row>
    <row r="22" spans="1:23" ht="15.75" x14ac:dyDescent="0.25">
      <c r="A22" s="17" t="s">
        <v>50</v>
      </c>
      <c r="B22" s="73" t="s">
        <v>43</v>
      </c>
      <c r="C22" s="20">
        <v>11</v>
      </c>
      <c r="D22" s="20" t="s">
        <v>44</v>
      </c>
      <c r="E22" s="19" t="s">
        <v>45</v>
      </c>
      <c r="F22" s="90">
        <v>12.4</v>
      </c>
      <c r="G22" s="94">
        <v>13.10137094790398</v>
      </c>
      <c r="H22" s="35">
        <f t="shared" ref="H22:H23" si="3">G22*0.075/2</f>
        <v>0.49130141054639925</v>
      </c>
      <c r="I22" s="58"/>
      <c r="J22" s="39">
        <f t="shared" ref="J22:J28" si="4">((F22-G22)/G22)*100</f>
        <v>-5.3534164530788182</v>
      </c>
      <c r="K22" s="85">
        <f t="shared" ref="K22:K28" si="5">(F22-G22)/H22</f>
        <v>-1.4275777208210183</v>
      </c>
      <c r="L22" s="37"/>
      <c r="M22" s="17" t="s">
        <v>50</v>
      </c>
      <c r="N22" s="18" t="s">
        <v>43</v>
      </c>
      <c r="O22" s="19">
        <v>11</v>
      </c>
      <c r="P22" s="20" t="s">
        <v>44</v>
      </c>
      <c r="Q22" s="19" t="s">
        <v>45</v>
      </c>
      <c r="R22" s="35"/>
      <c r="S22" s="35"/>
      <c r="T22" s="19"/>
      <c r="U22" s="19"/>
      <c r="V22" s="58"/>
      <c r="W22" s="26"/>
    </row>
    <row r="23" spans="1:23" ht="15.75" x14ac:dyDescent="0.25">
      <c r="A23" s="17" t="s">
        <v>49</v>
      </c>
      <c r="B23" s="73" t="s">
        <v>43</v>
      </c>
      <c r="C23" s="20">
        <v>12</v>
      </c>
      <c r="D23" s="20" t="s">
        <v>44</v>
      </c>
      <c r="E23" s="19" t="s">
        <v>45</v>
      </c>
      <c r="F23" s="90">
        <v>18.7</v>
      </c>
      <c r="G23" s="94">
        <v>20.5335794627286</v>
      </c>
      <c r="H23" s="35">
        <f t="shared" si="3"/>
        <v>0.77000922985232245</v>
      </c>
      <c r="I23" s="58"/>
      <c r="J23" s="39">
        <f t="shared" si="4"/>
        <v>-8.9296630724166288</v>
      </c>
      <c r="K23" s="85">
        <f t="shared" si="5"/>
        <v>-2.3812434859777678</v>
      </c>
      <c r="M23" s="17" t="s">
        <v>49</v>
      </c>
      <c r="N23" s="18" t="s">
        <v>43</v>
      </c>
      <c r="O23" s="19">
        <v>12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71</v>
      </c>
      <c r="B24" s="73" t="s">
        <v>43</v>
      </c>
      <c r="C24" s="20">
        <v>13</v>
      </c>
      <c r="D24" s="20" t="s">
        <v>44</v>
      </c>
      <c r="E24" s="19" t="s">
        <v>45</v>
      </c>
      <c r="F24" s="90" t="s">
        <v>106</v>
      </c>
      <c r="G24" s="94">
        <v>0</v>
      </c>
      <c r="H24" s="35"/>
      <c r="I24" s="58"/>
      <c r="J24" s="39"/>
      <c r="K24" s="85"/>
      <c r="M24" s="17" t="s">
        <v>71</v>
      </c>
      <c r="N24" s="18" t="s">
        <v>43</v>
      </c>
      <c r="O24" s="19">
        <v>13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72</v>
      </c>
      <c r="B25" s="73" t="s">
        <v>43</v>
      </c>
      <c r="C25" s="20">
        <v>14</v>
      </c>
      <c r="D25" s="20" t="s">
        <v>44</v>
      </c>
      <c r="E25" s="19" t="s">
        <v>45</v>
      </c>
      <c r="F25" s="90">
        <v>0.79</v>
      </c>
      <c r="G25" s="94">
        <v>0</v>
      </c>
      <c r="H25" s="35"/>
      <c r="I25" s="58"/>
      <c r="J25" s="39"/>
      <c r="K25" s="85"/>
      <c r="M25" s="17" t="s">
        <v>72</v>
      </c>
      <c r="N25" s="18" t="s">
        <v>43</v>
      </c>
      <c r="O25" s="19">
        <v>14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48</v>
      </c>
      <c r="B26" s="73" t="s">
        <v>43</v>
      </c>
      <c r="C26" s="20">
        <v>20</v>
      </c>
      <c r="D26" s="20" t="s">
        <v>44</v>
      </c>
      <c r="E26" s="19" t="s">
        <v>45</v>
      </c>
      <c r="F26" s="90">
        <v>85.1</v>
      </c>
      <c r="G26" s="94">
        <v>87.036374678295829</v>
      </c>
      <c r="H26" s="35">
        <f>G26*0.025</f>
        <v>2.1759093669573959</v>
      </c>
      <c r="I26" s="58"/>
      <c r="J26" s="39">
        <f t="shared" si="4"/>
        <v>-2.2247878377897399</v>
      </c>
      <c r="K26" s="85">
        <f t="shared" si="5"/>
        <v>-0.88991513511589593</v>
      </c>
      <c r="M26" s="17" t="s">
        <v>48</v>
      </c>
      <c r="N26" s="18" t="s">
        <v>43</v>
      </c>
      <c r="O26" s="19">
        <v>20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47</v>
      </c>
      <c r="B27" s="73" t="s">
        <v>43</v>
      </c>
      <c r="C27" s="20">
        <v>21</v>
      </c>
      <c r="D27" s="20" t="s">
        <v>44</v>
      </c>
      <c r="E27" s="19" t="s">
        <v>45</v>
      </c>
      <c r="F27" s="90">
        <v>116</v>
      </c>
      <c r="G27" s="94">
        <v>113.88322381708456</v>
      </c>
      <c r="H27" s="35">
        <f t="shared" ref="H27:H28" si="6">G27*0.025</f>
        <v>2.8470805954271139</v>
      </c>
      <c r="I27" s="58"/>
      <c r="J27" s="39">
        <f t="shared" si="4"/>
        <v>1.8587252028580958</v>
      </c>
      <c r="K27" s="85">
        <f t="shared" si="5"/>
        <v>0.74349008114323833</v>
      </c>
      <c r="M27" s="17" t="s">
        <v>47</v>
      </c>
      <c r="N27" s="18" t="s">
        <v>43</v>
      </c>
      <c r="O27" s="19">
        <v>21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46</v>
      </c>
      <c r="B28" s="73" t="s">
        <v>43</v>
      </c>
      <c r="C28" s="20">
        <v>22</v>
      </c>
      <c r="D28" s="20" t="s">
        <v>44</v>
      </c>
      <c r="E28" s="19" t="s">
        <v>45</v>
      </c>
      <c r="F28" s="90">
        <v>203</v>
      </c>
      <c r="G28" s="94">
        <v>201.76914717572728</v>
      </c>
      <c r="H28" s="35">
        <f t="shared" si="6"/>
        <v>5.0442286793931821</v>
      </c>
      <c r="I28" s="58"/>
      <c r="J28" s="39">
        <f t="shared" si="4"/>
        <v>0.61003024570487319</v>
      </c>
      <c r="K28" s="85">
        <f t="shared" si="5"/>
        <v>0.24401209828194928</v>
      </c>
      <c r="M28" s="17" t="s">
        <v>46</v>
      </c>
      <c r="N28" s="18" t="s">
        <v>43</v>
      </c>
      <c r="O28" s="19">
        <v>22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ht="15.75" x14ac:dyDescent="0.25">
      <c r="A29" s="17" t="s">
        <v>73</v>
      </c>
      <c r="B29" s="73" t="s">
        <v>43</v>
      </c>
      <c r="C29" s="20">
        <v>23</v>
      </c>
      <c r="D29" s="20" t="s">
        <v>44</v>
      </c>
      <c r="E29" s="19" t="s">
        <v>45</v>
      </c>
      <c r="F29" s="90">
        <v>2.2999999999999998</v>
      </c>
      <c r="G29" s="94">
        <v>0</v>
      </c>
      <c r="H29" s="35"/>
      <c r="I29" s="58"/>
      <c r="J29" s="39"/>
      <c r="K29" s="85"/>
      <c r="M29" s="17" t="s">
        <v>73</v>
      </c>
      <c r="N29" s="18" t="s">
        <v>43</v>
      </c>
      <c r="O29" s="19">
        <v>23</v>
      </c>
      <c r="P29" s="20" t="s">
        <v>44</v>
      </c>
      <c r="Q29" s="19" t="s">
        <v>45</v>
      </c>
      <c r="R29" s="35"/>
      <c r="S29" s="35"/>
      <c r="T29" s="19"/>
      <c r="U29" s="19"/>
      <c r="V29" s="58"/>
      <c r="W29" s="26"/>
    </row>
    <row r="30" spans="1:23" ht="15.75" x14ac:dyDescent="0.25">
      <c r="A30" s="17" t="s">
        <v>74</v>
      </c>
      <c r="B30" s="73" t="s">
        <v>43</v>
      </c>
      <c r="C30" s="20">
        <v>24</v>
      </c>
      <c r="D30" s="20" t="s">
        <v>44</v>
      </c>
      <c r="E30" s="19" t="s">
        <v>45</v>
      </c>
      <c r="F30" s="90" t="s">
        <v>106</v>
      </c>
      <c r="G30" s="94">
        <v>0</v>
      </c>
      <c r="H30" s="35"/>
      <c r="I30" s="58"/>
      <c r="J30" s="39"/>
      <c r="K30" s="85"/>
      <c r="M30" s="17" t="s">
        <v>74</v>
      </c>
      <c r="N30" s="18" t="s">
        <v>43</v>
      </c>
      <c r="O30" s="19">
        <v>24</v>
      </c>
      <c r="P30" s="20" t="s">
        <v>44</v>
      </c>
      <c r="Q30" s="19" t="s">
        <v>45</v>
      </c>
      <c r="R30" s="35"/>
      <c r="S30" s="35"/>
      <c r="T30" s="19"/>
      <c r="U30" s="19"/>
      <c r="V30" s="58"/>
      <c r="W30" s="26"/>
    </row>
    <row r="31" spans="1:23" x14ac:dyDescent="0.25">
      <c r="A31" s="49" t="s">
        <v>42</v>
      </c>
      <c r="B31" s="74" t="s">
        <v>13</v>
      </c>
      <c r="C31" s="52">
        <v>30</v>
      </c>
      <c r="D31" s="52" t="s">
        <v>29</v>
      </c>
      <c r="E31" s="51" t="s">
        <v>30</v>
      </c>
      <c r="F31" s="83">
        <v>92.4</v>
      </c>
      <c r="G31" s="83">
        <v>90</v>
      </c>
      <c r="H31" s="54">
        <f>0.05*G31</f>
        <v>4.5</v>
      </c>
      <c r="I31" s="59">
        <v>4</v>
      </c>
      <c r="J31" s="59"/>
      <c r="K31" s="76">
        <f>(F31-G31)/H31</f>
        <v>0.53333333333333455</v>
      </c>
      <c r="M31" s="49" t="s">
        <v>42</v>
      </c>
      <c r="N31" s="50" t="s">
        <v>13</v>
      </c>
      <c r="O31" s="51">
        <v>30</v>
      </c>
      <c r="P31" s="52" t="s">
        <v>29</v>
      </c>
      <c r="Q31" s="51" t="s">
        <v>30</v>
      </c>
      <c r="R31" s="83">
        <f>ROUND(F31,1)</f>
        <v>92.4</v>
      </c>
      <c r="S31" s="54">
        <v>91.64</v>
      </c>
      <c r="T31" s="54">
        <v>1.39</v>
      </c>
      <c r="U31" s="51">
        <v>1</v>
      </c>
      <c r="V31" s="55">
        <f>((R31-S31)/S31)*100</f>
        <v>0.82933216935836429</v>
      </c>
      <c r="W31" s="86">
        <f>(R31-S31)/T31</f>
        <v>0.54676258992806126</v>
      </c>
    </row>
    <row r="32" spans="1:23" x14ac:dyDescent="0.25">
      <c r="A32" s="49" t="s">
        <v>41</v>
      </c>
      <c r="B32" s="74" t="s">
        <v>13</v>
      </c>
      <c r="C32" s="52">
        <v>31</v>
      </c>
      <c r="D32" s="52" t="s">
        <v>29</v>
      </c>
      <c r="E32" s="51" t="s">
        <v>30</v>
      </c>
      <c r="F32" s="83">
        <v>47.7</v>
      </c>
      <c r="G32" s="91">
        <v>46.4</v>
      </c>
      <c r="H32" s="54">
        <f t="shared" ref="H32:H33" si="7">0.05*G32</f>
        <v>2.3199999999999998</v>
      </c>
      <c r="I32" s="59">
        <v>4</v>
      </c>
      <c r="J32" s="59"/>
      <c r="K32" s="76">
        <f t="shared" ref="K32:K67" si="8">(F32-G32)/H32</f>
        <v>0.56034482758620874</v>
      </c>
      <c r="M32" s="49" t="s">
        <v>41</v>
      </c>
      <c r="N32" s="50" t="s">
        <v>13</v>
      </c>
      <c r="O32" s="51">
        <v>31</v>
      </c>
      <c r="P32" s="52" t="s">
        <v>29</v>
      </c>
      <c r="Q32" s="51" t="s">
        <v>30</v>
      </c>
      <c r="R32" s="83">
        <f>ROUND(F32,1)</f>
        <v>47.7</v>
      </c>
      <c r="S32" s="54">
        <v>47.61</v>
      </c>
      <c r="T32" s="54">
        <v>1.1299999999999999</v>
      </c>
      <c r="U32" s="51">
        <v>1</v>
      </c>
      <c r="V32" s="55">
        <f t="shared" ref="V32:V56" si="9">((R32-S32)/S32)*100</f>
        <v>0.18903591682420376</v>
      </c>
      <c r="W32" s="86">
        <f t="shared" ref="W32:W54" si="10">(R32-S32)/T32</f>
        <v>7.9646017699118069E-2</v>
      </c>
    </row>
    <row r="33" spans="1:23" x14ac:dyDescent="0.25">
      <c r="A33" s="49" t="s">
        <v>40</v>
      </c>
      <c r="B33" s="74" t="s">
        <v>13</v>
      </c>
      <c r="C33" s="52">
        <v>32</v>
      </c>
      <c r="D33" s="52" t="s">
        <v>29</v>
      </c>
      <c r="E33" s="51" t="s">
        <v>30</v>
      </c>
      <c r="F33" s="83">
        <v>62.7</v>
      </c>
      <c r="G33" s="91">
        <v>60.8</v>
      </c>
      <c r="H33" s="54">
        <f t="shared" si="7"/>
        <v>3.04</v>
      </c>
      <c r="I33" s="59">
        <v>4</v>
      </c>
      <c r="J33" s="59"/>
      <c r="K33" s="76">
        <f t="shared" si="8"/>
        <v>0.62500000000000189</v>
      </c>
      <c r="M33" s="49" t="s">
        <v>40</v>
      </c>
      <c r="N33" s="50" t="s">
        <v>13</v>
      </c>
      <c r="O33" s="51">
        <v>32</v>
      </c>
      <c r="P33" s="52" t="s">
        <v>29</v>
      </c>
      <c r="Q33" s="51" t="s">
        <v>30</v>
      </c>
      <c r="R33" s="83">
        <f>ROUND(F33,1)</f>
        <v>62.7</v>
      </c>
      <c r="S33" s="54">
        <v>62.43</v>
      </c>
      <c r="T33" s="54">
        <v>2.19</v>
      </c>
      <c r="U33" s="51">
        <v>1</v>
      </c>
      <c r="V33" s="55">
        <f t="shared" si="9"/>
        <v>0.43248438250841442</v>
      </c>
      <c r="W33" s="86">
        <f t="shared" si="10"/>
        <v>0.12328767123287815</v>
      </c>
    </row>
    <row r="34" spans="1:23" x14ac:dyDescent="0.25">
      <c r="A34" s="49" t="s">
        <v>39</v>
      </c>
      <c r="B34" s="74" t="s">
        <v>13</v>
      </c>
      <c r="C34" s="52">
        <v>33</v>
      </c>
      <c r="D34" s="52" t="s">
        <v>29</v>
      </c>
      <c r="E34" s="51" t="s">
        <v>30</v>
      </c>
      <c r="F34" s="83">
        <v>16.600000000000001</v>
      </c>
      <c r="G34" s="91">
        <v>22.4</v>
      </c>
      <c r="H34" s="54"/>
      <c r="I34" s="59"/>
      <c r="J34" s="59"/>
      <c r="K34" s="100"/>
      <c r="M34" s="49" t="s">
        <v>39</v>
      </c>
      <c r="N34" s="50" t="s">
        <v>13</v>
      </c>
      <c r="O34" s="51">
        <v>33</v>
      </c>
      <c r="P34" s="52" t="s">
        <v>29</v>
      </c>
      <c r="Q34" s="51" t="s">
        <v>30</v>
      </c>
      <c r="R34" s="83">
        <f t="shared" ref="R34:R42" si="11">F34</f>
        <v>16.600000000000001</v>
      </c>
      <c r="S34" s="54"/>
      <c r="T34" s="54"/>
      <c r="U34" s="51"/>
      <c r="V34" s="55"/>
      <c r="W34" s="100"/>
    </row>
    <row r="35" spans="1:23" x14ac:dyDescent="0.25">
      <c r="A35" s="49" t="s">
        <v>38</v>
      </c>
      <c r="B35" s="74" t="s">
        <v>13</v>
      </c>
      <c r="C35" s="52">
        <v>34</v>
      </c>
      <c r="D35" s="52" t="s">
        <v>29</v>
      </c>
      <c r="E35" s="51" t="s">
        <v>30</v>
      </c>
      <c r="F35" s="83">
        <v>18.5</v>
      </c>
      <c r="G35" s="91">
        <v>19.2</v>
      </c>
      <c r="H35" s="54"/>
      <c r="I35" s="59"/>
      <c r="J35" s="59"/>
      <c r="K35" s="100"/>
      <c r="M35" s="49" t="s">
        <v>38</v>
      </c>
      <c r="N35" s="50" t="s">
        <v>13</v>
      </c>
      <c r="O35" s="51">
        <v>34</v>
      </c>
      <c r="P35" s="52" t="s">
        <v>29</v>
      </c>
      <c r="Q35" s="51" t="s">
        <v>30</v>
      </c>
      <c r="R35" s="83">
        <f t="shared" si="11"/>
        <v>18.5</v>
      </c>
      <c r="S35" s="54"/>
      <c r="T35" s="54"/>
      <c r="U35" s="51"/>
      <c r="V35" s="55"/>
      <c r="W35" s="100"/>
    </row>
    <row r="36" spans="1:23" x14ac:dyDescent="0.25">
      <c r="A36" s="49" t="s">
        <v>37</v>
      </c>
      <c r="B36" s="74" t="s">
        <v>13</v>
      </c>
      <c r="C36" s="52">
        <v>35</v>
      </c>
      <c r="D36" s="52" t="s">
        <v>29</v>
      </c>
      <c r="E36" s="51" t="s">
        <v>30</v>
      </c>
      <c r="F36" s="83">
        <v>22.5</v>
      </c>
      <c r="G36" s="91">
        <v>26.7</v>
      </c>
      <c r="H36" s="54"/>
      <c r="I36" s="59"/>
      <c r="J36" s="59"/>
      <c r="K36" s="100"/>
      <c r="M36" s="49" t="s">
        <v>37</v>
      </c>
      <c r="N36" s="50" t="s">
        <v>13</v>
      </c>
      <c r="O36" s="51">
        <v>35</v>
      </c>
      <c r="P36" s="52" t="s">
        <v>29</v>
      </c>
      <c r="Q36" s="51" t="s">
        <v>30</v>
      </c>
      <c r="R36" s="83">
        <f t="shared" si="11"/>
        <v>22.5</v>
      </c>
      <c r="S36" s="54"/>
      <c r="T36" s="54"/>
      <c r="U36" s="51"/>
      <c r="V36" s="55"/>
      <c r="W36" s="100"/>
    </row>
    <row r="37" spans="1:23" x14ac:dyDescent="0.25">
      <c r="A37" s="49" t="s">
        <v>36</v>
      </c>
      <c r="B37" s="74" t="s">
        <v>13</v>
      </c>
      <c r="C37" s="52">
        <v>36</v>
      </c>
      <c r="D37" s="52" t="s">
        <v>29</v>
      </c>
      <c r="E37" s="51" t="s">
        <v>30</v>
      </c>
      <c r="F37" s="83">
        <v>64.2</v>
      </c>
      <c r="G37" s="91">
        <v>97.8</v>
      </c>
      <c r="H37" s="54"/>
      <c r="I37" s="59"/>
      <c r="J37" s="59"/>
      <c r="K37" s="100"/>
      <c r="M37" s="49" t="s">
        <v>36</v>
      </c>
      <c r="N37" s="50" t="s">
        <v>13</v>
      </c>
      <c r="O37" s="51">
        <v>36</v>
      </c>
      <c r="P37" s="52" t="s">
        <v>29</v>
      </c>
      <c r="Q37" s="51" t="s">
        <v>30</v>
      </c>
      <c r="R37" s="83">
        <f t="shared" si="11"/>
        <v>64.2</v>
      </c>
      <c r="S37" s="54"/>
      <c r="T37" s="54"/>
      <c r="U37" s="51"/>
      <c r="V37" s="55"/>
      <c r="W37" s="100"/>
    </row>
    <row r="38" spans="1:23" x14ac:dyDescent="0.25">
      <c r="A38" s="49" t="s">
        <v>35</v>
      </c>
      <c r="B38" s="74" t="s">
        <v>13</v>
      </c>
      <c r="C38" s="52">
        <v>37</v>
      </c>
      <c r="D38" s="52" t="s">
        <v>29</v>
      </c>
      <c r="E38" s="51" t="s">
        <v>30</v>
      </c>
      <c r="F38" s="83">
        <v>81.5</v>
      </c>
      <c r="G38" s="91">
        <v>124</v>
      </c>
      <c r="H38" s="54"/>
      <c r="I38" s="59"/>
      <c r="J38" s="59"/>
      <c r="K38" s="100"/>
      <c r="M38" s="49" t="s">
        <v>35</v>
      </c>
      <c r="N38" s="50" t="s">
        <v>13</v>
      </c>
      <c r="O38" s="51">
        <v>37</v>
      </c>
      <c r="P38" s="52" t="s">
        <v>29</v>
      </c>
      <c r="Q38" s="51" t="s">
        <v>30</v>
      </c>
      <c r="R38" s="83">
        <f t="shared" si="11"/>
        <v>81.5</v>
      </c>
      <c r="S38" s="54"/>
      <c r="T38" s="54"/>
      <c r="U38" s="51"/>
      <c r="V38" s="55"/>
      <c r="W38" s="100"/>
    </row>
    <row r="39" spans="1:23" x14ac:dyDescent="0.25">
      <c r="A39" s="49" t="s">
        <v>34</v>
      </c>
      <c r="B39" s="74" t="s">
        <v>13</v>
      </c>
      <c r="C39" s="52">
        <v>38</v>
      </c>
      <c r="D39" s="52" t="s">
        <v>29</v>
      </c>
      <c r="E39" s="51" t="s">
        <v>30</v>
      </c>
      <c r="F39" s="83">
        <v>98.9</v>
      </c>
      <c r="G39" s="91">
        <v>149</v>
      </c>
      <c r="H39" s="54"/>
      <c r="I39" s="59"/>
      <c r="J39" s="59"/>
      <c r="K39" s="100"/>
      <c r="M39" s="49" t="s">
        <v>34</v>
      </c>
      <c r="N39" s="50" t="s">
        <v>13</v>
      </c>
      <c r="O39" s="51">
        <v>38</v>
      </c>
      <c r="P39" s="52" t="s">
        <v>29</v>
      </c>
      <c r="Q39" s="51" t="s">
        <v>30</v>
      </c>
      <c r="R39" s="83">
        <f t="shared" si="11"/>
        <v>98.9</v>
      </c>
      <c r="S39" s="54"/>
      <c r="T39" s="54"/>
      <c r="U39" s="51"/>
      <c r="V39" s="55"/>
      <c r="W39" s="100"/>
    </row>
    <row r="40" spans="1:23" x14ac:dyDescent="0.25">
      <c r="A40" s="49" t="s">
        <v>33</v>
      </c>
      <c r="B40" s="74" t="s">
        <v>13</v>
      </c>
      <c r="C40" s="52">
        <v>39</v>
      </c>
      <c r="D40" s="52" t="s">
        <v>29</v>
      </c>
      <c r="E40" s="51" t="s">
        <v>30</v>
      </c>
      <c r="F40" s="83">
        <v>72.3</v>
      </c>
      <c r="G40" s="91">
        <v>77.099999999999994</v>
      </c>
      <c r="H40" s="54"/>
      <c r="I40" s="59"/>
      <c r="J40" s="59"/>
      <c r="K40" s="100"/>
      <c r="M40" s="49" t="s">
        <v>33</v>
      </c>
      <c r="N40" s="50" t="s">
        <v>13</v>
      </c>
      <c r="O40" s="51">
        <v>39</v>
      </c>
      <c r="P40" s="52" t="s">
        <v>29</v>
      </c>
      <c r="Q40" s="51" t="s">
        <v>30</v>
      </c>
      <c r="R40" s="83">
        <f t="shared" si="11"/>
        <v>72.3</v>
      </c>
      <c r="S40" s="54"/>
      <c r="T40" s="54"/>
      <c r="U40" s="51"/>
      <c r="V40" s="55"/>
      <c r="W40" s="100"/>
    </row>
    <row r="41" spans="1:23" x14ac:dyDescent="0.25">
      <c r="A41" s="49" t="s">
        <v>32</v>
      </c>
      <c r="B41" s="74" t="s">
        <v>13</v>
      </c>
      <c r="C41" s="52">
        <v>40</v>
      </c>
      <c r="D41" s="52" t="s">
        <v>29</v>
      </c>
      <c r="E41" s="51" t="s">
        <v>30</v>
      </c>
      <c r="F41" s="83">
        <v>66</v>
      </c>
      <c r="G41" s="91">
        <v>68.7</v>
      </c>
      <c r="H41" s="54"/>
      <c r="I41" s="59"/>
      <c r="J41" s="59"/>
      <c r="K41" s="100"/>
      <c r="M41" s="49" t="s">
        <v>32</v>
      </c>
      <c r="N41" s="50" t="s">
        <v>13</v>
      </c>
      <c r="O41" s="51">
        <v>40</v>
      </c>
      <c r="P41" s="52" t="s">
        <v>29</v>
      </c>
      <c r="Q41" s="51" t="s">
        <v>30</v>
      </c>
      <c r="R41" s="83">
        <f t="shared" si="11"/>
        <v>66</v>
      </c>
      <c r="S41" s="54"/>
      <c r="T41" s="54"/>
      <c r="U41" s="51"/>
      <c r="V41" s="55"/>
      <c r="W41" s="100"/>
    </row>
    <row r="42" spans="1:23" x14ac:dyDescent="0.25">
      <c r="A42" s="49" t="s">
        <v>31</v>
      </c>
      <c r="B42" s="74" t="s">
        <v>13</v>
      </c>
      <c r="C42" s="52">
        <v>41</v>
      </c>
      <c r="D42" s="52" t="s">
        <v>29</v>
      </c>
      <c r="E42" s="51" t="s">
        <v>30</v>
      </c>
      <c r="F42" s="83">
        <v>51.2</v>
      </c>
      <c r="G42" s="91">
        <v>55</v>
      </c>
      <c r="H42" s="54"/>
      <c r="I42" s="59"/>
      <c r="J42" s="59"/>
      <c r="K42" s="100"/>
      <c r="M42" s="49" t="s">
        <v>31</v>
      </c>
      <c r="N42" s="50" t="s">
        <v>13</v>
      </c>
      <c r="O42" s="51">
        <v>41</v>
      </c>
      <c r="P42" s="52" t="s">
        <v>29</v>
      </c>
      <c r="Q42" s="51" t="s">
        <v>30</v>
      </c>
      <c r="R42" s="83">
        <f t="shared" si="11"/>
        <v>51.2</v>
      </c>
      <c r="S42" s="91"/>
      <c r="T42" s="54"/>
      <c r="U42" s="51"/>
      <c r="V42" s="55"/>
      <c r="W42" s="100"/>
    </row>
    <row r="43" spans="1:23" x14ac:dyDescent="0.25">
      <c r="A43" s="49" t="s">
        <v>28</v>
      </c>
      <c r="B43" s="74" t="s">
        <v>13</v>
      </c>
      <c r="C43" s="52">
        <v>42</v>
      </c>
      <c r="D43" s="52" t="s">
        <v>29</v>
      </c>
      <c r="E43" s="51" t="s">
        <v>30</v>
      </c>
      <c r="F43" s="83">
        <v>91.5</v>
      </c>
      <c r="G43" s="91">
        <v>90</v>
      </c>
      <c r="H43" s="54">
        <f>0.05*G43</f>
        <v>4.5</v>
      </c>
      <c r="I43" s="59">
        <v>4</v>
      </c>
      <c r="J43" s="59"/>
      <c r="K43" s="76">
        <f t="shared" si="8"/>
        <v>0.33333333333333331</v>
      </c>
      <c r="M43" s="49" t="s">
        <v>28</v>
      </c>
      <c r="N43" s="50" t="s">
        <v>13</v>
      </c>
      <c r="O43" s="51">
        <v>42</v>
      </c>
      <c r="P43" s="52" t="s">
        <v>29</v>
      </c>
      <c r="Q43" s="51" t="s">
        <v>30</v>
      </c>
      <c r="R43" s="83">
        <f>ROUND(F43,1)</f>
        <v>91.5</v>
      </c>
      <c r="S43" s="91">
        <v>91.42</v>
      </c>
      <c r="T43" s="54">
        <v>1.92</v>
      </c>
      <c r="U43" s="51">
        <v>1</v>
      </c>
      <c r="V43" s="55">
        <f t="shared" si="9"/>
        <v>8.7508203894113207E-2</v>
      </c>
      <c r="W43" s="86">
        <f t="shared" si="10"/>
        <v>4.1666666666665783E-2</v>
      </c>
    </row>
    <row r="44" spans="1:23" x14ac:dyDescent="0.25">
      <c r="A44" s="17" t="s">
        <v>12</v>
      </c>
      <c r="B44" s="73" t="s">
        <v>13</v>
      </c>
      <c r="C44" s="20">
        <v>43</v>
      </c>
      <c r="D44" s="20" t="s">
        <v>27</v>
      </c>
      <c r="E44" s="19" t="s">
        <v>23</v>
      </c>
      <c r="F44" s="87">
        <v>255</v>
      </c>
      <c r="G44" s="58">
        <v>272</v>
      </c>
      <c r="H44" s="35">
        <v>13.6</v>
      </c>
      <c r="I44" s="58">
        <v>4</v>
      </c>
      <c r="J44" s="58">
        <f>((F44-G44)/G44)*100</f>
        <v>-6.25</v>
      </c>
      <c r="K44" s="76">
        <f t="shared" si="8"/>
        <v>-1.25</v>
      </c>
      <c r="M44" s="17" t="s">
        <v>12</v>
      </c>
      <c r="N44" s="73" t="s">
        <v>13</v>
      </c>
      <c r="O44" s="20">
        <v>43</v>
      </c>
      <c r="P44" s="20" t="s">
        <v>27</v>
      </c>
      <c r="Q44" s="19" t="s">
        <v>23</v>
      </c>
      <c r="R44" s="58">
        <f>F44</f>
        <v>255</v>
      </c>
      <c r="S44" s="58">
        <v>268.89999999999998</v>
      </c>
      <c r="T44" s="35">
        <v>7.7</v>
      </c>
      <c r="U44" s="19">
        <v>1</v>
      </c>
      <c r="V44" s="58">
        <f t="shared" si="9"/>
        <v>-5.1692078839717288</v>
      </c>
      <c r="W44" s="86">
        <f t="shared" si="10"/>
        <v>-1.8051948051948021</v>
      </c>
    </row>
    <row r="45" spans="1:23" x14ac:dyDescent="0.25">
      <c r="A45" s="17" t="s">
        <v>24</v>
      </c>
      <c r="B45" s="73" t="s">
        <v>13</v>
      </c>
      <c r="C45" s="20">
        <v>44</v>
      </c>
      <c r="D45" s="20" t="s">
        <v>27</v>
      </c>
      <c r="E45" s="19" t="s">
        <v>23</v>
      </c>
      <c r="F45" s="87">
        <v>42.6</v>
      </c>
      <c r="G45" s="80">
        <v>43.2</v>
      </c>
      <c r="H45" s="35">
        <v>2.16</v>
      </c>
      <c r="I45" s="58">
        <v>4</v>
      </c>
      <c r="J45" s="58">
        <f t="shared" ref="J45:J67" si="12">((F45-G45)/G45)*100</f>
        <v>-1.3888888888888922</v>
      </c>
      <c r="K45" s="76">
        <f t="shared" si="8"/>
        <v>-0.2777777777777784</v>
      </c>
      <c r="M45" s="17" t="s">
        <v>24</v>
      </c>
      <c r="N45" s="73" t="s">
        <v>13</v>
      </c>
      <c r="O45" s="20">
        <v>44</v>
      </c>
      <c r="P45" s="20" t="s">
        <v>27</v>
      </c>
      <c r="Q45" s="19" t="s">
        <v>23</v>
      </c>
      <c r="R45" s="80">
        <f t="shared" ref="R45:R67" si="13">F45</f>
        <v>42.6</v>
      </c>
      <c r="S45" s="80">
        <v>42.97</v>
      </c>
      <c r="T45" s="35">
        <v>1.86</v>
      </c>
      <c r="U45" s="19">
        <v>1</v>
      </c>
      <c r="V45" s="58">
        <f t="shared" si="9"/>
        <v>-0.86106585990225137</v>
      </c>
      <c r="W45" s="86">
        <f t="shared" si="10"/>
        <v>-0.1989247311827943</v>
      </c>
    </row>
    <row r="46" spans="1:23" x14ac:dyDescent="0.25">
      <c r="A46" s="17" t="s">
        <v>20</v>
      </c>
      <c r="B46" s="73" t="s">
        <v>13</v>
      </c>
      <c r="C46" s="20">
        <v>45</v>
      </c>
      <c r="D46" s="20" t="s">
        <v>27</v>
      </c>
      <c r="E46" s="19" t="s">
        <v>23</v>
      </c>
      <c r="F46" s="81">
        <v>116</v>
      </c>
      <c r="G46" s="58">
        <v>119</v>
      </c>
      <c r="H46" s="35">
        <v>6</v>
      </c>
      <c r="I46" s="58">
        <v>4</v>
      </c>
      <c r="J46" s="58">
        <f t="shared" si="12"/>
        <v>-2.5210084033613445</v>
      </c>
      <c r="K46" s="76">
        <f t="shared" si="8"/>
        <v>-0.5</v>
      </c>
      <c r="M46" s="17" t="s">
        <v>20</v>
      </c>
      <c r="N46" s="73" t="s">
        <v>13</v>
      </c>
      <c r="O46" s="20">
        <v>45</v>
      </c>
      <c r="P46" s="20" t="s">
        <v>27</v>
      </c>
      <c r="Q46" s="19" t="s">
        <v>23</v>
      </c>
      <c r="R46" s="58">
        <f t="shared" si="13"/>
        <v>116</v>
      </c>
      <c r="S46" s="58">
        <v>116.8</v>
      </c>
      <c r="T46" s="35">
        <v>2.6</v>
      </c>
      <c r="U46" s="19">
        <v>1</v>
      </c>
      <c r="V46" s="58">
        <f t="shared" si="9"/>
        <v>-0.6849315068493127</v>
      </c>
      <c r="W46" s="86">
        <v>-0.3</v>
      </c>
    </row>
    <row r="47" spans="1:23" x14ac:dyDescent="0.25">
      <c r="A47" s="17" t="s">
        <v>19</v>
      </c>
      <c r="B47" s="73" t="s">
        <v>13</v>
      </c>
      <c r="C47" s="20">
        <v>46</v>
      </c>
      <c r="D47" s="20" t="s">
        <v>27</v>
      </c>
      <c r="E47" s="19" t="s">
        <v>23</v>
      </c>
      <c r="F47" s="87">
        <v>92.8</v>
      </c>
      <c r="G47" s="80">
        <v>92.9</v>
      </c>
      <c r="H47" s="35">
        <v>4.6500000000000004</v>
      </c>
      <c r="I47" s="58">
        <v>4</v>
      </c>
      <c r="J47" s="58">
        <f t="shared" si="12"/>
        <v>-0.10764262648009527</v>
      </c>
      <c r="K47" s="76">
        <f t="shared" si="8"/>
        <v>-2.1505376344087855E-2</v>
      </c>
      <c r="M47" s="17" t="s">
        <v>19</v>
      </c>
      <c r="N47" s="73" t="s">
        <v>13</v>
      </c>
      <c r="O47" s="20">
        <v>46</v>
      </c>
      <c r="P47" s="20" t="s">
        <v>27</v>
      </c>
      <c r="Q47" s="19" t="s">
        <v>23</v>
      </c>
      <c r="R47" s="80">
        <f t="shared" si="13"/>
        <v>92.8</v>
      </c>
      <c r="S47" s="80">
        <v>91.44</v>
      </c>
      <c r="T47" s="35">
        <v>2.08</v>
      </c>
      <c r="U47" s="19">
        <v>1</v>
      </c>
      <c r="V47" s="58">
        <f t="shared" si="9"/>
        <v>1.4873140857392819</v>
      </c>
      <c r="W47" s="86">
        <f t="shared" si="10"/>
        <v>0.65384615384615352</v>
      </c>
    </row>
    <row r="48" spans="1:23" x14ac:dyDescent="0.25">
      <c r="A48" s="17" t="s">
        <v>26</v>
      </c>
      <c r="B48" s="73" t="s">
        <v>13</v>
      </c>
      <c r="C48" s="20">
        <v>47</v>
      </c>
      <c r="D48" s="20" t="s">
        <v>25</v>
      </c>
      <c r="E48" s="19" t="s">
        <v>23</v>
      </c>
      <c r="F48" s="87"/>
      <c r="G48" s="80">
        <v>61.4</v>
      </c>
      <c r="H48" s="35">
        <v>4.6100000000000003</v>
      </c>
      <c r="I48" s="58">
        <v>4</v>
      </c>
      <c r="J48" s="58"/>
      <c r="K48" s="26"/>
      <c r="M48" s="17" t="s">
        <v>26</v>
      </c>
      <c r="N48" s="73" t="s">
        <v>13</v>
      </c>
      <c r="O48" s="20">
        <v>47</v>
      </c>
      <c r="P48" s="20" t="s">
        <v>25</v>
      </c>
      <c r="Q48" s="19" t="s">
        <v>23</v>
      </c>
      <c r="R48" s="80"/>
      <c r="S48" s="80">
        <v>58.64</v>
      </c>
      <c r="T48" s="35">
        <v>2.99</v>
      </c>
      <c r="U48" s="19">
        <v>1</v>
      </c>
      <c r="V48" s="58"/>
      <c r="W48" s="26"/>
    </row>
    <row r="49" spans="1:23" x14ac:dyDescent="0.25">
      <c r="A49" s="17" t="s">
        <v>21</v>
      </c>
      <c r="B49" s="73" t="s">
        <v>13</v>
      </c>
      <c r="C49" s="20">
        <v>48</v>
      </c>
      <c r="D49" s="20" t="s">
        <v>25</v>
      </c>
      <c r="E49" s="19" t="s">
        <v>23</v>
      </c>
      <c r="F49" s="87"/>
      <c r="G49" s="58">
        <v>118</v>
      </c>
      <c r="H49" s="35">
        <v>8.85</v>
      </c>
      <c r="I49" s="58">
        <v>4</v>
      </c>
      <c r="J49" s="58"/>
      <c r="K49" s="26"/>
      <c r="M49" s="17" t="s">
        <v>21</v>
      </c>
      <c r="N49" s="73" t="s">
        <v>13</v>
      </c>
      <c r="O49" s="20">
        <v>48</v>
      </c>
      <c r="P49" s="20" t="s">
        <v>25</v>
      </c>
      <c r="Q49" s="19" t="s">
        <v>23</v>
      </c>
      <c r="R49" s="58"/>
      <c r="S49" s="80">
        <v>112.1</v>
      </c>
      <c r="T49" s="35">
        <v>4.3</v>
      </c>
      <c r="U49" s="19">
        <v>1</v>
      </c>
      <c r="V49" s="58"/>
      <c r="W49" s="26"/>
    </row>
    <row r="50" spans="1:23" x14ac:dyDescent="0.25">
      <c r="A50" s="17" t="s">
        <v>20</v>
      </c>
      <c r="B50" s="73" t="s">
        <v>13</v>
      </c>
      <c r="C50" s="20">
        <v>49</v>
      </c>
      <c r="D50" s="20" t="s">
        <v>25</v>
      </c>
      <c r="E50" s="19" t="s">
        <v>23</v>
      </c>
      <c r="F50" s="87"/>
      <c r="G50" s="58">
        <v>181</v>
      </c>
      <c r="H50" s="35">
        <v>13.6</v>
      </c>
      <c r="I50" s="58">
        <v>4</v>
      </c>
      <c r="J50" s="58"/>
      <c r="K50" s="26"/>
      <c r="M50" s="17" t="s">
        <v>20</v>
      </c>
      <c r="N50" s="73" t="s">
        <v>13</v>
      </c>
      <c r="O50" s="20">
        <v>49</v>
      </c>
      <c r="P50" s="20" t="s">
        <v>25</v>
      </c>
      <c r="Q50" s="19" t="s">
        <v>23</v>
      </c>
      <c r="R50" s="58"/>
      <c r="S50" s="80">
        <v>180.1</v>
      </c>
      <c r="T50" s="35">
        <v>5.3</v>
      </c>
      <c r="U50" s="19">
        <v>1</v>
      </c>
      <c r="V50" s="58"/>
      <c r="W50" s="26"/>
    </row>
    <row r="51" spans="1:23" x14ac:dyDescent="0.25">
      <c r="A51" s="17" t="s">
        <v>19</v>
      </c>
      <c r="B51" s="73" t="s">
        <v>13</v>
      </c>
      <c r="C51" s="20">
        <v>50</v>
      </c>
      <c r="D51" s="20" t="s">
        <v>25</v>
      </c>
      <c r="E51" s="19" t="s">
        <v>23</v>
      </c>
      <c r="F51" s="87"/>
      <c r="G51" s="58">
        <v>336</v>
      </c>
      <c r="H51" s="35">
        <v>25.2</v>
      </c>
      <c r="I51" s="19">
        <v>4</v>
      </c>
      <c r="J51" s="58"/>
      <c r="K51" s="26"/>
      <c r="M51" s="17" t="s">
        <v>19</v>
      </c>
      <c r="N51" s="73" t="s">
        <v>13</v>
      </c>
      <c r="O51" s="20">
        <v>50</v>
      </c>
      <c r="P51" s="20" t="s">
        <v>25</v>
      </c>
      <c r="Q51" s="19" t="s">
        <v>23</v>
      </c>
      <c r="R51" s="58"/>
      <c r="S51" s="80">
        <v>336</v>
      </c>
      <c r="T51" s="35">
        <v>8.6</v>
      </c>
      <c r="U51" s="19">
        <v>1</v>
      </c>
      <c r="V51" s="58"/>
      <c r="W51" s="26"/>
    </row>
    <row r="52" spans="1:23" x14ac:dyDescent="0.25">
      <c r="A52" s="17" t="s">
        <v>17</v>
      </c>
      <c r="B52" s="73" t="s">
        <v>13</v>
      </c>
      <c r="C52" s="20">
        <v>51</v>
      </c>
      <c r="D52" s="20" t="s">
        <v>25</v>
      </c>
      <c r="E52" s="19" t="s">
        <v>23</v>
      </c>
      <c r="F52" s="87"/>
      <c r="G52" s="80">
        <v>54.9</v>
      </c>
      <c r="H52" s="35">
        <v>4.12</v>
      </c>
      <c r="I52" s="19">
        <v>4</v>
      </c>
      <c r="J52" s="58"/>
      <c r="K52" s="26"/>
      <c r="M52" s="17" t="s">
        <v>17</v>
      </c>
      <c r="N52" s="73" t="s">
        <v>13</v>
      </c>
      <c r="O52" s="20">
        <v>51</v>
      </c>
      <c r="P52" s="20" t="s">
        <v>25</v>
      </c>
      <c r="Q52" s="19" t="s">
        <v>23</v>
      </c>
      <c r="R52" s="80"/>
      <c r="S52" s="80">
        <v>52.02</v>
      </c>
      <c r="T52" s="35">
        <v>4.0199999999999996</v>
      </c>
      <c r="U52" s="19">
        <v>1</v>
      </c>
      <c r="V52" s="58"/>
      <c r="W52" s="26"/>
    </row>
    <row r="53" spans="1:23" x14ac:dyDescent="0.25">
      <c r="A53" s="17" t="s">
        <v>22</v>
      </c>
      <c r="B53" s="73" t="s">
        <v>13</v>
      </c>
      <c r="C53" s="20">
        <v>52</v>
      </c>
      <c r="D53" s="20" t="s">
        <v>76</v>
      </c>
      <c r="E53" s="19" t="s">
        <v>23</v>
      </c>
      <c r="F53" s="87"/>
      <c r="G53" s="80">
        <v>56.5</v>
      </c>
      <c r="H53" s="35">
        <v>2.83</v>
      </c>
      <c r="I53" s="19">
        <v>4</v>
      </c>
      <c r="J53" s="58"/>
      <c r="K53" s="109"/>
      <c r="M53" s="17" t="s">
        <v>22</v>
      </c>
      <c r="N53" s="73" t="s">
        <v>13</v>
      </c>
      <c r="O53" s="20">
        <v>52</v>
      </c>
      <c r="P53" s="20" t="s">
        <v>76</v>
      </c>
      <c r="Q53" s="19" t="s">
        <v>23</v>
      </c>
      <c r="R53" s="80"/>
      <c r="S53" s="80">
        <v>52.44</v>
      </c>
      <c r="T53" s="35">
        <v>7.16</v>
      </c>
      <c r="U53" s="19">
        <v>1</v>
      </c>
      <c r="V53" s="58"/>
      <c r="W53" s="26"/>
    </row>
    <row r="54" spans="1:23" x14ac:dyDescent="0.25">
      <c r="A54" s="17" t="s">
        <v>16</v>
      </c>
      <c r="B54" s="73" t="s">
        <v>13</v>
      </c>
      <c r="C54" s="20">
        <v>53</v>
      </c>
      <c r="D54" s="20" t="s">
        <v>76</v>
      </c>
      <c r="E54" s="19" t="s">
        <v>23</v>
      </c>
      <c r="F54" s="81">
        <v>150</v>
      </c>
      <c r="G54" s="58">
        <v>194</v>
      </c>
      <c r="H54" s="35">
        <v>9.6999999999999993</v>
      </c>
      <c r="I54" s="19">
        <v>4</v>
      </c>
      <c r="J54" s="58">
        <f t="shared" si="12"/>
        <v>-22.680412371134022</v>
      </c>
      <c r="K54" s="76">
        <f t="shared" si="8"/>
        <v>-4.5360824742268049</v>
      </c>
      <c r="M54" s="17" t="s">
        <v>16</v>
      </c>
      <c r="N54" s="73" t="s">
        <v>13</v>
      </c>
      <c r="O54" s="20">
        <v>53</v>
      </c>
      <c r="P54" s="20" t="s">
        <v>76</v>
      </c>
      <c r="Q54" s="19" t="s">
        <v>23</v>
      </c>
      <c r="R54" s="58">
        <f t="shared" si="13"/>
        <v>150</v>
      </c>
      <c r="S54" s="58">
        <v>187</v>
      </c>
      <c r="T54" s="35">
        <v>11.2</v>
      </c>
      <c r="U54" s="19">
        <v>1</v>
      </c>
      <c r="V54" s="58">
        <f t="shared" si="9"/>
        <v>-19.786096256684495</v>
      </c>
      <c r="W54" s="86">
        <f t="shared" si="10"/>
        <v>-3.3035714285714288</v>
      </c>
    </row>
    <row r="55" spans="1:23" x14ac:dyDescent="0.25">
      <c r="A55" s="17" t="s">
        <v>12</v>
      </c>
      <c r="B55" s="73" t="s">
        <v>13</v>
      </c>
      <c r="C55" s="20">
        <v>54</v>
      </c>
      <c r="D55" s="20" t="s">
        <v>76</v>
      </c>
      <c r="E55" s="19" t="s">
        <v>23</v>
      </c>
      <c r="F55" s="81">
        <v>86.3</v>
      </c>
      <c r="G55" s="80">
        <v>96.7</v>
      </c>
      <c r="H55" s="35">
        <v>4.84</v>
      </c>
      <c r="I55" s="19">
        <v>4</v>
      </c>
      <c r="J55" s="58">
        <f t="shared" si="12"/>
        <v>-10.754912099276117</v>
      </c>
      <c r="K55" s="76">
        <f t="shared" si="8"/>
        <v>-2.1487603305785137</v>
      </c>
      <c r="M55" s="17" t="s">
        <v>12</v>
      </c>
      <c r="N55" s="73" t="s">
        <v>13</v>
      </c>
      <c r="O55" s="20">
        <v>54</v>
      </c>
      <c r="P55" s="20" t="s">
        <v>76</v>
      </c>
      <c r="Q55" s="19" t="s">
        <v>23</v>
      </c>
      <c r="R55" s="80">
        <f t="shared" si="13"/>
        <v>86.3</v>
      </c>
      <c r="S55" s="80">
        <v>93.03</v>
      </c>
      <c r="T55" s="35">
        <v>6.56</v>
      </c>
      <c r="U55" s="19">
        <v>1</v>
      </c>
      <c r="V55" s="58">
        <f t="shared" si="9"/>
        <v>-7.234225518649902</v>
      </c>
      <c r="W55" s="86">
        <v>-1.02</v>
      </c>
    </row>
    <row r="56" spans="1:23" x14ac:dyDescent="0.25">
      <c r="A56" s="17" t="s">
        <v>20</v>
      </c>
      <c r="B56" s="73" t="s">
        <v>13</v>
      </c>
      <c r="C56" s="20">
        <v>55</v>
      </c>
      <c r="D56" s="20" t="s">
        <v>76</v>
      </c>
      <c r="E56" s="19" t="s">
        <v>23</v>
      </c>
      <c r="F56" s="87">
        <v>44.2</v>
      </c>
      <c r="G56" s="80">
        <v>51.5</v>
      </c>
      <c r="H56" s="35">
        <v>2.58</v>
      </c>
      <c r="I56" s="19">
        <v>4</v>
      </c>
      <c r="J56" s="58">
        <f t="shared" si="12"/>
        <v>-14.174757281553394</v>
      </c>
      <c r="K56" s="76">
        <f t="shared" si="8"/>
        <v>-2.8294573643410841</v>
      </c>
      <c r="M56" s="17" t="s">
        <v>20</v>
      </c>
      <c r="N56" s="73" t="s">
        <v>13</v>
      </c>
      <c r="O56" s="20">
        <v>55</v>
      </c>
      <c r="P56" s="20" t="s">
        <v>76</v>
      </c>
      <c r="Q56" s="19" t="s">
        <v>23</v>
      </c>
      <c r="R56" s="80">
        <f t="shared" si="13"/>
        <v>44.2</v>
      </c>
      <c r="S56" s="80">
        <v>49.35</v>
      </c>
      <c r="T56" s="35">
        <v>4.97</v>
      </c>
      <c r="U56" s="19">
        <v>1</v>
      </c>
      <c r="V56" s="58">
        <f t="shared" si="9"/>
        <v>-10.435663627152985</v>
      </c>
      <c r="W56" s="86">
        <v>-1.04</v>
      </c>
    </row>
    <row r="57" spans="1:23" x14ac:dyDescent="0.25">
      <c r="A57" s="17" t="s">
        <v>19</v>
      </c>
      <c r="B57" s="73" t="s">
        <v>13</v>
      </c>
      <c r="C57" s="20">
        <v>56</v>
      </c>
      <c r="D57" s="20" t="s">
        <v>76</v>
      </c>
      <c r="E57" s="19" t="s">
        <v>23</v>
      </c>
      <c r="F57" s="87">
        <v>239</v>
      </c>
      <c r="G57" s="58">
        <v>258</v>
      </c>
      <c r="H57" s="35">
        <v>12.9</v>
      </c>
      <c r="I57" s="19">
        <v>4</v>
      </c>
      <c r="J57" s="58">
        <f t="shared" si="12"/>
        <v>-7.3643410852713185</v>
      </c>
      <c r="K57" s="76">
        <f t="shared" si="8"/>
        <v>-1.4728682170542635</v>
      </c>
      <c r="M57" s="17" t="s">
        <v>19</v>
      </c>
      <c r="N57" s="73" t="s">
        <v>13</v>
      </c>
      <c r="O57" s="20">
        <v>56</v>
      </c>
      <c r="P57" s="20" t="s">
        <v>76</v>
      </c>
      <c r="Q57" s="19" t="s">
        <v>23</v>
      </c>
      <c r="R57" s="58">
        <f t="shared" si="13"/>
        <v>239</v>
      </c>
      <c r="S57" s="58">
        <v>248.5</v>
      </c>
      <c r="T57" s="35">
        <v>9.8000000000000007</v>
      </c>
      <c r="U57" s="19">
        <v>1</v>
      </c>
      <c r="V57" s="58">
        <f>((R57-S57)/S57)*100</f>
        <v>-3.8229376257545273</v>
      </c>
      <c r="W57" s="86">
        <v>-0.97</v>
      </c>
    </row>
    <row r="58" spans="1:23" x14ac:dyDescent="0.25">
      <c r="A58" s="17" t="s">
        <v>17</v>
      </c>
      <c r="B58" s="73" t="s">
        <v>13</v>
      </c>
      <c r="C58" s="20">
        <v>57</v>
      </c>
      <c r="D58" s="20" t="s">
        <v>76</v>
      </c>
      <c r="E58" s="19" t="s">
        <v>23</v>
      </c>
      <c r="F58" s="81">
        <v>385</v>
      </c>
      <c r="G58" s="58">
        <v>411</v>
      </c>
      <c r="H58" s="35">
        <v>20.6</v>
      </c>
      <c r="I58" s="19">
        <v>4</v>
      </c>
      <c r="J58" s="58">
        <f t="shared" si="12"/>
        <v>-6.3260340632603409</v>
      </c>
      <c r="K58" s="76">
        <f t="shared" si="8"/>
        <v>-1.262135922330097</v>
      </c>
      <c r="M58" s="17" t="s">
        <v>17</v>
      </c>
      <c r="N58" s="73" t="s">
        <v>13</v>
      </c>
      <c r="O58" s="20">
        <v>57</v>
      </c>
      <c r="P58" s="20" t="s">
        <v>76</v>
      </c>
      <c r="Q58" s="19" t="s">
        <v>23</v>
      </c>
      <c r="R58" s="58">
        <f t="shared" si="13"/>
        <v>385</v>
      </c>
      <c r="S58" s="58">
        <v>397.5</v>
      </c>
      <c r="T58" s="35">
        <v>9.5</v>
      </c>
      <c r="U58" s="19" t="s">
        <v>75</v>
      </c>
      <c r="V58" s="58">
        <f>S58-R58</f>
        <v>12.5</v>
      </c>
      <c r="W58" s="86">
        <v>-1.32</v>
      </c>
    </row>
    <row r="59" spans="1:23" x14ac:dyDescent="0.25">
      <c r="A59" s="17" t="s">
        <v>22</v>
      </c>
      <c r="B59" s="73" t="s">
        <v>13</v>
      </c>
      <c r="C59" s="20">
        <v>58</v>
      </c>
      <c r="D59" s="20" t="s">
        <v>18</v>
      </c>
      <c r="E59" s="19" t="s">
        <v>15</v>
      </c>
      <c r="F59" s="48"/>
      <c r="G59" s="35">
        <v>0.57999999999999996</v>
      </c>
      <c r="H59" s="35">
        <v>0.15</v>
      </c>
      <c r="I59" s="19">
        <v>4</v>
      </c>
      <c r="J59" s="35"/>
      <c r="K59" s="109"/>
      <c r="M59" s="17" t="s">
        <v>22</v>
      </c>
      <c r="N59" s="73" t="s">
        <v>13</v>
      </c>
      <c r="O59" s="20">
        <v>58</v>
      </c>
      <c r="P59" s="20" t="s">
        <v>18</v>
      </c>
      <c r="Q59" s="19" t="s">
        <v>15</v>
      </c>
      <c r="R59" s="35">
        <f t="shared" si="13"/>
        <v>0</v>
      </c>
      <c r="S59" s="80">
        <v>0.58909999999999996</v>
      </c>
      <c r="T59" s="35">
        <v>4.4600000000000001E-2</v>
      </c>
      <c r="U59" s="19" t="s">
        <v>75</v>
      </c>
      <c r="V59" s="35">
        <f t="shared" ref="V59:V65" si="14">S59-R59</f>
        <v>0.58909999999999996</v>
      </c>
      <c r="W59" s="86"/>
    </row>
    <row r="60" spans="1:23" x14ac:dyDescent="0.25">
      <c r="A60" s="17" t="s">
        <v>16</v>
      </c>
      <c r="B60" s="73" t="s">
        <v>13</v>
      </c>
      <c r="C60" s="20">
        <v>59</v>
      </c>
      <c r="D60" s="20" t="s">
        <v>18</v>
      </c>
      <c r="E60" s="19" t="s">
        <v>15</v>
      </c>
      <c r="F60" s="48">
        <v>15.86</v>
      </c>
      <c r="G60" s="35">
        <v>16.03</v>
      </c>
      <c r="H60" s="35">
        <v>0.15</v>
      </c>
      <c r="I60" s="58">
        <v>4</v>
      </c>
      <c r="J60" s="35">
        <f t="shared" ref="J60:J65" si="15">((F60-G60))</f>
        <v>-0.17000000000000171</v>
      </c>
      <c r="K60" s="76">
        <f t="shared" si="8"/>
        <v>-1.1333333333333449</v>
      </c>
      <c r="M60" s="17" t="s">
        <v>16</v>
      </c>
      <c r="N60" s="73" t="s">
        <v>13</v>
      </c>
      <c r="O60" s="20">
        <v>59</v>
      </c>
      <c r="P60" s="20" t="s">
        <v>18</v>
      </c>
      <c r="Q60" s="19" t="s">
        <v>15</v>
      </c>
      <c r="R60" s="35">
        <f t="shared" si="13"/>
        <v>15.86</v>
      </c>
      <c r="S60" s="80">
        <v>16.05</v>
      </c>
      <c r="T60" s="77">
        <v>0.1</v>
      </c>
      <c r="U60" s="19" t="s">
        <v>75</v>
      </c>
      <c r="V60" s="35">
        <f t="shared" si="14"/>
        <v>0.19000000000000128</v>
      </c>
      <c r="W60" s="86">
        <v>-1.88</v>
      </c>
    </row>
    <row r="61" spans="1:23" x14ac:dyDescent="0.25">
      <c r="A61" s="17" t="s">
        <v>12</v>
      </c>
      <c r="B61" s="73" t="s">
        <v>13</v>
      </c>
      <c r="C61" s="20">
        <v>61</v>
      </c>
      <c r="D61" s="20" t="s">
        <v>18</v>
      </c>
      <c r="E61" s="19" t="s">
        <v>15</v>
      </c>
      <c r="F61" s="48">
        <v>13.71</v>
      </c>
      <c r="G61" s="35">
        <v>13.67</v>
      </c>
      <c r="H61" s="35">
        <v>0.15</v>
      </c>
      <c r="I61" s="58">
        <v>4</v>
      </c>
      <c r="J61" s="35">
        <f t="shared" si="15"/>
        <v>4.0000000000000924E-2</v>
      </c>
      <c r="K61" s="76">
        <f t="shared" si="8"/>
        <v>0.26666666666667282</v>
      </c>
      <c r="M61" s="17" t="s">
        <v>12</v>
      </c>
      <c r="N61" s="73" t="s">
        <v>13</v>
      </c>
      <c r="O61" s="20">
        <v>61</v>
      </c>
      <c r="P61" s="20" t="s">
        <v>18</v>
      </c>
      <c r="Q61" s="19" t="s">
        <v>15</v>
      </c>
      <c r="R61" s="35">
        <f t="shared" si="13"/>
        <v>13.71</v>
      </c>
      <c r="S61" s="80">
        <v>13.68</v>
      </c>
      <c r="T61" s="77">
        <v>0.06</v>
      </c>
      <c r="U61" s="19" t="s">
        <v>75</v>
      </c>
      <c r="V61" s="35">
        <f t="shared" si="14"/>
        <v>-3.0000000000001137E-2</v>
      </c>
      <c r="W61" s="86">
        <v>0.56999999999999995</v>
      </c>
    </row>
    <row r="62" spans="1:23" x14ac:dyDescent="0.25">
      <c r="A62" s="17" t="s">
        <v>26</v>
      </c>
      <c r="B62" s="73" t="s">
        <v>13</v>
      </c>
      <c r="C62" s="20">
        <v>63</v>
      </c>
      <c r="D62" s="20" t="s">
        <v>18</v>
      </c>
      <c r="E62" s="19" t="s">
        <v>15</v>
      </c>
      <c r="F62" s="48">
        <v>6.83</v>
      </c>
      <c r="G62" s="35">
        <v>6.7</v>
      </c>
      <c r="H62" s="35">
        <v>0.15</v>
      </c>
      <c r="I62" s="58">
        <v>4</v>
      </c>
      <c r="J62" s="35">
        <f t="shared" si="15"/>
        <v>0.12999999999999989</v>
      </c>
      <c r="K62" s="76">
        <f t="shared" si="8"/>
        <v>0.86666666666666603</v>
      </c>
      <c r="M62" s="17" t="s">
        <v>26</v>
      </c>
      <c r="N62" s="73" t="s">
        <v>13</v>
      </c>
      <c r="O62" s="20">
        <v>63</v>
      </c>
      <c r="P62" s="20" t="s">
        <v>18</v>
      </c>
      <c r="Q62" s="19" t="s">
        <v>15</v>
      </c>
      <c r="R62" s="35">
        <f t="shared" si="13"/>
        <v>6.83</v>
      </c>
      <c r="S62" s="80">
        <v>6.702</v>
      </c>
      <c r="T62" s="77">
        <v>5.0999999999999997E-2</v>
      </c>
      <c r="U62" s="19" t="s">
        <v>75</v>
      </c>
      <c r="V62" s="35">
        <f t="shared" si="14"/>
        <v>-0.12800000000000011</v>
      </c>
      <c r="W62" s="86">
        <v>2.5299999999999998</v>
      </c>
    </row>
    <row r="63" spans="1:23" x14ac:dyDescent="0.25">
      <c r="A63" s="17" t="s">
        <v>24</v>
      </c>
      <c r="B63" s="73" t="s">
        <v>13</v>
      </c>
      <c r="C63" s="20">
        <v>64</v>
      </c>
      <c r="D63" s="20" t="s">
        <v>18</v>
      </c>
      <c r="E63" s="19" t="s">
        <v>15</v>
      </c>
      <c r="F63" s="48">
        <v>20.83</v>
      </c>
      <c r="G63" s="35">
        <v>20.95</v>
      </c>
      <c r="H63" s="35">
        <v>0.15</v>
      </c>
      <c r="I63" s="58">
        <v>4</v>
      </c>
      <c r="J63" s="35">
        <f t="shared" si="15"/>
        <v>-0.12000000000000099</v>
      </c>
      <c r="K63" s="76">
        <f t="shared" si="8"/>
        <v>-0.80000000000000671</v>
      </c>
      <c r="M63" s="17" t="s">
        <v>24</v>
      </c>
      <c r="N63" s="73" t="s">
        <v>13</v>
      </c>
      <c r="O63" s="20">
        <v>64</v>
      </c>
      <c r="P63" s="20" t="s">
        <v>18</v>
      </c>
      <c r="Q63" s="19" t="s">
        <v>15</v>
      </c>
      <c r="R63" s="35">
        <f t="shared" si="13"/>
        <v>20.83</v>
      </c>
      <c r="S63" s="80">
        <v>20.91</v>
      </c>
      <c r="T63" s="77">
        <v>0.08</v>
      </c>
      <c r="U63" s="19" t="s">
        <v>75</v>
      </c>
      <c r="V63" s="35">
        <f t="shared" si="14"/>
        <v>8.0000000000001847E-2</v>
      </c>
      <c r="W63" s="86">
        <v>-1.02</v>
      </c>
    </row>
    <row r="64" spans="1:23" x14ac:dyDescent="0.25">
      <c r="A64" s="17" t="s">
        <v>20</v>
      </c>
      <c r="B64" s="73" t="s">
        <v>13</v>
      </c>
      <c r="C64" s="20">
        <v>65</v>
      </c>
      <c r="D64" s="20" t="s">
        <v>18</v>
      </c>
      <c r="E64" s="19" t="s">
        <v>15</v>
      </c>
      <c r="F64" s="48">
        <v>11.79</v>
      </c>
      <c r="G64" s="35">
        <v>11.76</v>
      </c>
      <c r="H64" s="35">
        <v>0.15</v>
      </c>
      <c r="I64" s="58">
        <v>4</v>
      </c>
      <c r="J64" s="35">
        <f t="shared" si="15"/>
        <v>2.9999999999999361E-2</v>
      </c>
      <c r="K64" s="76">
        <f t="shared" si="8"/>
        <v>0.19999999999999574</v>
      </c>
      <c r="M64" s="17" t="s">
        <v>20</v>
      </c>
      <c r="N64" s="73" t="s">
        <v>13</v>
      </c>
      <c r="O64" s="20">
        <v>65</v>
      </c>
      <c r="P64" s="20" t="s">
        <v>18</v>
      </c>
      <c r="Q64" s="19" t="s">
        <v>15</v>
      </c>
      <c r="R64" s="35">
        <f t="shared" si="13"/>
        <v>11.79</v>
      </c>
      <c r="S64" s="80">
        <v>11.76</v>
      </c>
      <c r="T64" s="77">
        <v>0.05</v>
      </c>
      <c r="U64" s="19" t="s">
        <v>75</v>
      </c>
      <c r="V64" s="35">
        <f t="shared" si="14"/>
        <v>-2.9999999999999361E-2</v>
      </c>
      <c r="W64" s="86">
        <v>0.52</v>
      </c>
    </row>
    <row r="65" spans="1:23" x14ac:dyDescent="0.25">
      <c r="A65" s="56" t="s">
        <v>19</v>
      </c>
      <c r="B65" s="75" t="s">
        <v>13</v>
      </c>
      <c r="C65" s="20">
        <v>66</v>
      </c>
      <c r="D65" s="57" t="s">
        <v>18</v>
      </c>
      <c r="E65" s="47" t="s">
        <v>15</v>
      </c>
      <c r="F65" s="48">
        <v>5.35</v>
      </c>
      <c r="G65" s="35">
        <v>5.33</v>
      </c>
      <c r="H65" s="35">
        <v>0.15</v>
      </c>
      <c r="I65" s="58">
        <v>4</v>
      </c>
      <c r="J65" s="35">
        <f t="shared" si="15"/>
        <v>1.9999999999999574E-2</v>
      </c>
      <c r="K65" s="76">
        <f t="shared" si="8"/>
        <v>0.1333333333333305</v>
      </c>
      <c r="M65" s="56" t="s">
        <v>19</v>
      </c>
      <c r="N65" s="75" t="s">
        <v>13</v>
      </c>
      <c r="O65" s="57">
        <v>66</v>
      </c>
      <c r="P65" s="57" t="s">
        <v>18</v>
      </c>
      <c r="Q65" s="47" t="s">
        <v>15</v>
      </c>
      <c r="R65" s="35">
        <f t="shared" si="13"/>
        <v>5.35</v>
      </c>
      <c r="S65" s="87">
        <v>5.35</v>
      </c>
      <c r="T65" s="77">
        <v>6.2E-2</v>
      </c>
      <c r="U65" s="81">
        <v>1</v>
      </c>
      <c r="V65" s="35">
        <f t="shared" si="14"/>
        <v>0</v>
      </c>
      <c r="W65" s="76">
        <v>0</v>
      </c>
    </row>
    <row r="66" spans="1:23" x14ac:dyDescent="0.25">
      <c r="A66" s="17" t="s">
        <v>12</v>
      </c>
      <c r="B66" s="73" t="s">
        <v>13</v>
      </c>
      <c r="C66" s="20">
        <v>66</v>
      </c>
      <c r="D66" s="20" t="s">
        <v>14</v>
      </c>
      <c r="E66" s="19" t="s">
        <v>15</v>
      </c>
      <c r="F66" s="48">
        <v>6.12</v>
      </c>
      <c r="G66" s="35">
        <v>6.02</v>
      </c>
      <c r="H66" s="35">
        <v>0.30099999999999999</v>
      </c>
      <c r="I66" s="58">
        <v>4</v>
      </c>
      <c r="J66" s="58">
        <f t="shared" si="12"/>
        <v>1.6611295681063212</v>
      </c>
      <c r="K66" s="76">
        <f t="shared" si="8"/>
        <v>0.33222591362126425</v>
      </c>
      <c r="M66" s="17" t="s">
        <v>12</v>
      </c>
      <c r="N66" s="73" t="s">
        <v>13</v>
      </c>
      <c r="O66" s="20">
        <v>66</v>
      </c>
      <c r="P66" s="20" t="s">
        <v>14</v>
      </c>
      <c r="Q66" s="19" t="s">
        <v>15</v>
      </c>
      <c r="R66" s="35">
        <f t="shared" si="13"/>
        <v>6.12</v>
      </c>
      <c r="S66" s="35">
        <v>5.8789999999999996</v>
      </c>
      <c r="T66" s="77">
        <v>9.1999999999999998E-2</v>
      </c>
      <c r="U66" s="19">
        <v>1</v>
      </c>
      <c r="V66" s="58">
        <f>((R66-S66)/S66)*100</f>
        <v>4.0993366218744782</v>
      </c>
      <c r="W66" s="86">
        <v>2.63</v>
      </c>
    </row>
    <row r="67" spans="1:23" ht="15.75" thickBot="1" x14ac:dyDescent="0.3">
      <c r="A67" s="95" t="s">
        <v>24</v>
      </c>
      <c r="B67" s="96" t="s">
        <v>13</v>
      </c>
      <c r="C67" s="84">
        <v>67</v>
      </c>
      <c r="D67" s="97" t="s">
        <v>14</v>
      </c>
      <c r="E67" s="88" t="s">
        <v>15</v>
      </c>
      <c r="F67" s="71">
        <v>2.81</v>
      </c>
      <c r="G67" s="69">
        <v>2.69</v>
      </c>
      <c r="H67" s="69">
        <v>0.13500000000000001</v>
      </c>
      <c r="I67" s="70">
        <v>4</v>
      </c>
      <c r="J67" s="70">
        <f t="shared" si="12"/>
        <v>4.4609665427509331</v>
      </c>
      <c r="K67" s="79">
        <f t="shared" si="8"/>
        <v>0.88888888888888962</v>
      </c>
      <c r="M67" s="95" t="s">
        <v>24</v>
      </c>
      <c r="N67" s="96" t="s">
        <v>13</v>
      </c>
      <c r="O67" s="97">
        <v>67</v>
      </c>
      <c r="P67" s="97" t="s">
        <v>14</v>
      </c>
      <c r="Q67" s="68" t="s">
        <v>15</v>
      </c>
      <c r="R67" s="69">
        <f t="shared" si="13"/>
        <v>2.81</v>
      </c>
      <c r="S67" s="71">
        <v>2.6880000000000002</v>
      </c>
      <c r="T67" s="89">
        <v>7.4999999999999997E-2</v>
      </c>
      <c r="U67" s="82">
        <v>1</v>
      </c>
      <c r="V67" s="70">
        <f t="shared" ref="V67" si="16">((R67-S67)/S67)*100</f>
        <v>4.5386904761904718</v>
      </c>
      <c r="W67" s="79">
        <f t="shared" ref="W67" si="17">(R67-S67)/T67</f>
        <v>1.6266666666666652</v>
      </c>
    </row>
  </sheetData>
  <sheetProtection algorithmName="SHA-512" hashValue="lXTsJbVseXNd6XGjZGimaqsGeXy5TaGlL1dlFt3wKefoO3yw4/e1EMT4NewSDhisbSojllFOBch7gdjBVuipTw==" saltValue="UHnxzoj6ohCGqo3fLScieg==" spinCount="100000" sheet="1" objects="1" scenarios="1"/>
  <mergeCells count="3">
    <mergeCell ref="A2:K2"/>
    <mergeCell ref="A8:K8"/>
    <mergeCell ref="M8:W8"/>
  </mergeCells>
  <conditionalFormatting sqref="K43 K14:K33">
    <cfRule type="cellIs" dxfId="35" priority="19" stopIfTrue="1" operator="between">
      <formula>-2</formula>
      <formula>2</formula>
    </cfRule>
    <cfRule type="cellIs" dxfId="34" priority="20" stopIfTrue="1" operator="between">
      <formula>-3</formula>
      <formula>3</formula>
    </cfRule>
    <cfRule type="cellIs" dxfId="33" priority="21" operator="notBetween">
      <formula>-3</formula>
      <formula>3</formula>
    </cfRule>
  </conditionalFormatting>
  <conditionalFormatting sqref="W31:W33 W65 W54:W57 W43:W47">
    <cfRule type="cellIs" dxfId="32" priority="16" stopIfTrue="1" operator="between">
      <formula>-2</formula>
      <formula>2</formula>
    </cfRule>
    <cfRule type="cellIs" dxfId="31" priority="17" stopIfTrue="1" operator="between">
      <formula>-3</formula>
      <formula>3</formula>
    </cfRule>
    <cfRule type="cellIs" dxfId="30" priority="18" operator="notBetween">
      <formula>-3</formula>
      <formula>3</formula>
    </cfRule>
  </conditionalFormatting>
  <conditionalFormatting sqref="W58:W64">
    <cfRule type="cellIs" dxfId="29" priority="13" stopIfTrue="1" operator="between">
      <formula>-2</formula>
      <formula>2</formula>
    </cfRule>
    <cfRule type="cellIs" dxfId="28" priority="14" stopIfTrue="1" operator="between">
      <formula>-3</formula>
      <formula>3</formula>
    </cfRule>
    <cfRule type="cellIs" dxfId="27" priority="15" operator="notBetween">
      <formula>-3</formula>
      <formula>3</formula>
    </cfRule>
  </conditionalFormatting>
  <conditionalFormatting sqref="W66">
    <cfRule type="cellIs" dxfId="26" priority="4" stopIfTrue="1" operator="between">
      <formula>-2</formula>
      <formula>2</formula>
    </cfRule>
    <cfRule type="cellIs" dxfId="25" priority="5" stopIfTrue="1" operator="between">
      <formula>-3</formula>
      <formula>3</formula>
    </cfRule>
    <cfRule type="cellIs" dxfId="24" priority="6" operator="notBetween">
      <formula>-3</formula>
      <formula>3</formula>
    </cfRule>
  </conditionalFormatting>
  <conditionalFormatting sqref="W67">
    <cfRule type="cellIs" dxfId="23" priority="7" stopIfTrue="1" operator="between">
      <formula>-2</formula>
      <formula>2</formula>
    </cfRule>
    <cfRule type="cellIs" dxfId="22" priority="8" stopIfTrue="1" operator="between">
      <formula>-3</formula>
      <formula>3</formula>
    </cfRule>
    <cfRule type="cellIs" dxfId="21" priority="9" operator="notBetween">
      <formula>-3</formula>
      <formula>3</formula>
    </cfRule>
  </conditionalFormatting>
  <conditionalFormatting sqref="K44:K47 K54:K58 K60:K67">
    <cfRule type="cellIs" dxfId="20" priority="1" stopIfTrue="1" operator="between">
      <formula>-2</formula>
      <formula>2</formula>
    </cfRule>
    <cfRule type="cellIs" dxfId="19" priority="2" stopIfTrue="1" operator="between">
      <formula>-3</formula>
      <formula>3</formula>
    </cfRule>
    <cfRule type="cellIs" dxfId="18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2FAF9-FC60-48FD-90E6-94A4CB386F1A}">
  <sheetPr>
    <pageSetUpPr fitToPage="1"/>
  </sheetPr>
  <dimension ref="A1:W65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928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92.99</v>
      </c>
      <c r="G14" s="91">
        <v>91.528973657251925</v>
      </c>
      <c r="H14" s="54">
        <f>G14*0.025</f>
        <v>2.2882243414312984</v>
      </c>
      <c r="I14" s="51"/>
      <c r="J14" s="55">
        <f>((F14-G14)/G14)*100</f>
        <v>1.5962446473169996</v>
      </c>
      <c r="K14" s="85">
        <f>(F14-G14)/H14</f>
        <v>0.63849785892679967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5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128.9</v>
      </c>
      <c r="G15" s="91">
        <v>130.15583333333333</v>
      </c>
      <c r="H15" s="54">
        <f>2/2</f>
        <v>1</v>
      </c>
      <c r="I15" s="51"/>
      <c r="J15" s="67">
        <f>F15-G15</f>
        <v>-1.255833333333328</v>
      </c>
      <c r="K15" s="85">
        <f t="shared" ref="K15:K26" si="0">(F15-G15)/H15</f>
        <v>-1.255833333333328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5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6.27</v>
      </c>
      <c r="G16" s="54">
        <v>6.32</v>
      </c>
      <c r="H16" s="54">
        <f>G16*((14-0.53*G16)/200)</f>
        <v>0.33655263999999996</v>
      </c>
      <c r="I16" s="51"/>
      <c r="J16" s="55">
        <f t="shared" ref="J16:J26" si="1">((F16-G16)/G16)*100</f>
        <v>-0.79113924050634021</v>
      </c>
      <c r="K16" s="85">
        <f t="shared" si="0"/>
        <v>-0.14856516947839338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5"/>
      <c r="W16" s="100"/>
    </row>
    <row r="17" spans="1:23" x14ac:dyDescent="0.25">
      <c r="A17" s="49" t="s">
        <v>24</v>
      </c>
      <c r="B17" s="74" t="s">
        <v>13</v>
      </c>
      <c r="C17" s="52">
        <v>6</v>
      </c>
      <c r="D17" s="52" t="s">
        <v>57</v>
      </c>
      <c r="E17" s="51" t="s">
        <v>55</v>
      </c>
      <c r="F17" s="83">
        <v>13.46</v>
      </c>
      <c r="G17" s="91">
        <v>13.39</v>
      </c>
      <c r="H17" s="54">
        <f t="shared" ref="H17" si="2">G17*((14-0.53*G17)/200)</f>
        <v>0.46217593499999998</v>
      </c>
      <c r="I17" s="51"/>
      <c r="J17" s="55">
        <f t="shared" si="1"/>
        <v>0.52277819268110737</v>
      </c>
      <c r="K17" s="85">
        <f t="shared" si="0"/>
        <v>0.15145747473848956</v>
      </c>
      <c r="L17" s="37"/>
      <c r="M17" s="49" t="s">
        <v>24</v>
      </c>
      <c r="N17" s="74" t="s">
        <v>13</v>
      </c>
      <c r="O17" s="52">
        <v>6</v>
      </c>
      <c r="P17" s="52" t="s">
        <v>57</v>
      </c>
      <c r="Q17" s="51" t="s">
        <v>55</v>
      </c>
      <c r="R17" s="83"/>
      <c r="S17" s="54"/>
      <c r="T17" s="51"/>
      <c r="U17" s="51"/>
      <c r="V17" s="55"/>
      <c r="W17" s="100"/>
    </row>
    <row r="18" spans="1:23" x14ac:dyDescent="0.25">
      <c r="A18" s="49" t="s">
        <v>17</v>
      </c>
      <c r="B18" s="74" t="s">
        <v>13</v>
      </c>
      <c r="C18" s="52">
        <v>9</v>
      </c>
      <c r="D18" s="52" t="s">
        <v>52</v>
      </c>
      <c r="E18" s="51" t="s">
        <v>53</v>
      </c>
      <c r="F18" s="53">
        <v>9.0500000000000007</v>
      </c>
      <c r="G18" s="54">
        <v>9.3938470348456065</v>
      </c>
      <c r="H18" s="54">
        <f>G18*0.05</f>
        <v>0.46969235174228036</v>
      </c>
      <c r="I18" s="51"/>
      <c r="J18" s="55">
        <f t="shared" si="1"/>
        <v>-3.6603431327989164</v>
      </c>
      <c r="K18" s="85">
        <f t="shared" si="0"/>
        <v>-0.73206862655978311</v>
      </c>
      <c r="L18" s="37"/>
      <c r="M18" s="49" t="s">
        <v>17</v>
      </c>
      <c r="N18" s="74" t="s">
        <v>13</v>
      </c>
      <c r="O18" s="52">
        <v>9</v>
      </c>
      <c r="P18" s="52" t="s">
        <v>52</v>
      </c>
      <c r="Q18" s="51" t="s">
        <v>53</v>
      </c>
      <c r="R18" s="83"/>
      <c r="S18" s="54"/>
      <c r="T18" s="51"/>
      <c r="U18" s="51"/>
      <c r="V18" s="55"/>
      <c r="W18" s="100"/>
    </row>
    <row r="19" spans="1:23" ht="15.75" x14ac:dyDescent="0.25">
      <c r="A19" s="17" t="s">
        <v>51</v>
      </c>
      <c r="B19" s="73" t="s">
        <v>43</v>
      </c>
      <c r="C19" s="20">
        <v>10</v>
      </c>
      <c r="D19" s="20" t="s">
        <v>44</v>
      </c>
      <c r="E19" s="19" t="s">
        <v>45</v>
      </c>
      <c r="F19" s="90">
        <v>6.5</v>
      </c>
      <c r="G19" s="93">
        <v>6.7121235757528481</v>
      </c>
      <c r="H19" s="35">
        <f>G19*0.075/2</f>
        <v>0.25170463409073179</v>
      </c>
      <c r="I19" s="19"/>
      <c r="J19" s="39">
        <f t="shared" si="1"/>
        <v>-3.1603049818559965</v>
      </c>
      <c r="K19" s="85">
        <f t="shared" si="0"/>
        <v>-0.84274799516159915</v>
      </c>
      <c r="L19" s="37"/>
      <c r="M19" s="17" t="s">
        <v>51</v>
      </c>
      <c r="N19" s="18" t="s">
        <v>43</v>
      </c>
      <c r="O19" s="19">
        <v>10</v>
      </c>
      <c r="P19" s="20" t="s">
        <v>44</v>
      </c>
      <c r="Q19" s="19" t="s">
        <v>45</v>
      </c>
      <c r="R19" s="35"/>
      <c r="S19" s="35"/>
      <c r="T19" s="19"/>
      <c r="U19" s="19"/>
      <c r="V19" s="58"/>
      <c r="W19" s="26"/>
    </row>
    <row r="20" spans="1:23" ht="15.75" x14ac:dyDescent="0.25">
      <c r="A20" s="17" t="s">
        <v>50</v>
      </c>
      <c r="B20" s="73" t="s">
        <v>43</v>
      </c>
      <c r="C20" s="20">
        <v>11</v>
      </c>
      <c r="D20" s="20" t="s">
        <v>44</v>
      </c>
      <c r="E20" s="19" t="s">
        <v>45</v>
      </c>
      <c r="F20" s="90">
        <v>13.2</v>
      </c>
      <c r="G20" s="94">
        <v>13.237843561944645</v>
      </c>
      <c r="H20" s="35">
        <f t="shared" ref="H20:H21" si="3">G20*0.075/2</f>
        <v>0.49641913357292416</v>
      </c>
      <c r="I20" s="58"/>
      <c r="J20" s="39">
        <f t="shared" si="1"/>
        <v>-0.28587406829188095</v>
      </c>
      <c r="K20" s="85">
        <f t="shared" si="0"/>
        <v>-7.6233084877834922E-2</v>
      </c>
      <c r="L20" s="37"/>
      <c r="M20" s="17" t="s">
        <v>50</v>
      </c>
      <c r="N20" s="18" t="s">
        <v>43</v>
      </c>
      <c r="O20" s="19">
        <v>11</v>
      </c>
      <c r="P20" s="20" t="s">
        <v>44</v>
      </c>
      <c r="Q20" s="19" t="s">
        <v>45</v>
      </c>
      <c r="R20" s="35"/>
      <c r="S20" s="35"/>
      <c r="T20" s="19"/>
      <c r="U20" s="19"/>
      <c r="V20" s="58"/>
      <c r="W20" s="26"/>
    </row>
    <row r="21" spans="1:23" ht="15.75" x14ac:dyDescent="0.25">
      <c r="A21" s="17" t="s">
        <v>49</v>
      </c>
      <c r="B21" s="73" t="s">
        <v>43</v>
      </c>
      <c r="C21" s="20">
        <v>12</v>
      </c>
      <c r="D21" s="20" t="s">
        <v>44</v>
      </c>
      <c r="E21" s="19" t="s">
        <v>45</v>
      </c>
      <c r="F21" s="90">
        <v>20.100000000000001</v>
      </c>
      <c r="G21" s="94">
        <v>20.639578766739735</v>
      </c>
      <c r="H21" s="35">
        <f t="shared" si="3"/>
        <v>0.77398420375274002</v>
      </c>
      <c r="I21" s="58"/>
      <c r="J21" s="39">
        <f t="shared" si="1"/>
        <v>-2.6142915649482825</v>
      </c>
      <c r="K21" s="85">
        <f t="shared" si="0"/>
        <v>-0.69714441731954202</v>
      </c>
      <c r="M21" s="17" t="s">
        <v>49</v>
      </c>
      <c r="N21" s="18" t="s">
        <v>43</v>
      </c>
      <c r="O21" s="19">
        <v>12</v>
      </c>
      <c r="P21" s="20" t="s">
        <v>44</v>
      </c>
      <c r="Q21" s="19" t="s">
        <v>45</v>
      </c>
      <c r="R21" s="35"/>
      <c r="S21" s="35"/>
      <c r="T21" s="19"/>
      <c r="U21" s="19"/>
      <c r="V21" s="58"/>
      <c r="W21" s="26"/>
    </row>
    <row r="22" spans="1:23" ht="15.75" x14ac:dyDescent="0.25">
      <c r="A22" s="17" t="s">
        <v>71</v>
      </c>
      <c r="B22" s="73" t="s">
        <v>43</v>
      </c>
      <c r="C22" s="20">
        <v>13</v>
      </c>
      <c r="D22" s="20" t="s">
        <v>44</v>
      </c>
      <c r="E22" s="19" t="s">
        <v>45</v>
      </c>
      <c r="F22" s="90">
        <v>0</v>
      </c>
      <c r="G22" s="94">
        <v>0</v>
      </c>
      <c r="H22" s="35"/>
      <c r="I22" s="58"/>
      <c r="J22" s="39"/>
      <c r="K22" s="85"/>
      <c r="M22" s="17" t="s">
        <v>71</v>
      </c>
      <c r="N22" s="18" t="s">
        <v>43</v>
      </c>
      <c r="O22" s="19">
        <v>13</v>
      </c>
      <c r="P22" s="20" t="s">
        <v>44</v>
      </c>
      <c r="Q22" s="19" t="s">
        <v>45</v>
      </c>
      <c r="R22" s="35"/>
      <c r="S22" s="35"/>
      <c r="T22" s="19"/>
      <c r="U22" s="19"/>
      <c r="V22" s="58"/>
      <c r="W22" s="26"/>
    </row>
    <row r="23" spans="1:23" ht="15.75" x14ac:dyDescent="0.25">
      <c r="A23" s="17" t="s">
        <v>72</v>
      </c>
      <c r="B23" s="73" t="s">
        <v>43</v>
      </c>
      <c r="C23" s="20">
        <v>14</v>
      </c>
      <c r="D23" s="20" t="s">
        <v>44</v>
      </c>
      <c r="E23" s="19" t="s">
        <v>45</v>
      </c>
      <c r="F23" s="90">
        <v>0</v>
      </c>
      <c r="G23" s="94">
        <v>0</v>
      </c>
      <c r="H23" s="35"/>
      <c r="I23" s="58"/>
      <c r="J23" s="39"/>
      <c r="K23" s="85"/>
      <c r="M23" s="17" t="s">
        <v>72</v>
      </c>
      <c r="N23" s="18" t="s">
        <v>43</v>
      </c>
      <c r="O23" s="19">
        <v>14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48</v>
      </c>
      <c r="B24" s="73" t="s">
        <v>43</v>
      </c>
      <c r="C24" s="20">
        <v>20</v>
      </c>
      <c r="D24" s="20" t="s">
        <v>44</v>
      </c>
      <c r="E24" s="19" t="s">
        <v>45</v>
      </c>
      <c r="F24" s="90">
        <v>87.2</v>
      </c>
      <c r="G24" s="94">
        <v>87.06107285499229</v>
      </c>
      <c r="H24" s="35">
        <f>G24*0.025</f>
        <v>2.1765268213748072</v>
      </c>
      <c r="I24" s="58"/>
      <c r="J24" s="39">
        <f t="shared" si="1"/>
        <v>0.15957435447540178</v>
      </c>
      <c r="K24" s="85">
        <f t="shared" si="0"/>
        <v>6.382974179016071E-2</v>
      </c>
      <c r="M24" s="17" t="s">
        <v>48</v>
      </c>
      <c r="N24" s="18" t="s">
        <v>43</v>
      </c>
      <c r="O24" s="19">
        <v>20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47</v>
      </c>
      <c r="B25" s="73" t="s">
        <v>43</v>
      </c>
      <c r="C25" s="20">
        <v>21</v>
      </c>
      <c r="D25" s="20" t="s">
        <v>44</v>
      </c>
      <c r="E25" s="19" t="s">
        <v>45</v>
      </c>
      <c r="F25" s="90">
        <v>114.1</v>
      </c>
      <c r="G25" s="94">
        <v>113.86321973772093</v>
      </c>
      <c r="H25" s="35">
        <f t="shared" ref="H25:H26" si="4">G25*0.025</f>
        <v>2.8465804934430232</v>
      </c>
      <c r="I25" s="58"/>
      <c r="J25" s="39">
        <f t="shared" si="1"/>
        <v>0.20795149023932605</v>
      </c>
      <c r="K25" s="85">
        <f t="shared" si="0"/>
        <v>8.3180596095730419E-2</v>
      </c>
      <c r="M25" s="17" t="s">
        <v>47</v>
      </c>
      <c r="N25" s="18" t="s">
        <v>43</v>
      </c>
      <c r="O25" s="19">
        <v>21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46</v>
      </c>
      <c r="B26" s="73" t="s">
        <v>43</v>
      </c>
      <c r="C26" s="20">
        <v>22</v>
      </c>
      <c r="D26" s="20" t="s">
        <v>44</v>
      </c>
      <c r="E26" s="19" t="s">
        <v>45</v>
      </c>
      <c r="F26" s="90">
        <v>194.3</v>
      </c>
      <c r="G26" s="94">
        <v>201.88800970720044</v>
      </c>
      <c r="H26" s="35">
        <f t="shared" si="4"/>
        <v>5.0472002426800113</v>
      </c>
      <c r="I26" s="58"/>
      <c r="J26" s="39">
        <f t="shared" si="1"/>
        <v>-3.7585242027029593</v>
      </c>
      <c r="K26" s="85">
        <f t="shared" si="0"/>
        <v>-1.5034096810811834</v>
      </c>
      <c r="M26" s="17" t="s">
        <v>46</v>
      </c>
      <c r="N26" s="18" t="s">
        <v>43</v>
      </c>
      <c r="O26" s="19">
        <v>22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73</v>
      </c>
      <c r="B27" s="73" t="s">
        <v>43</v>
      </c>
      <c r="C27" s="20">
        <v>23</v>
      </c>
      <c r="D27" s="20" t="s">
        <v>44</v>
      </c>
      <c r="E27" s="19" t="s">
        <v>45</v>
      </c>
      <c r="F27" s="90">
        <v>0</v>
      </c>
      <c r="G27" s="94">
        <v>0</v>
      </c>
      <c r="H27" s="35"/>
      <c r="I27" s="58"/>
      <c r="J27" s="39"/>
      <c r="K27" s="85"/>
      <c r="M27" s="17" t="s">
        <v>73</v>
      </c>
      <c r="N27" s="18" t="s">
        <v>43</v>
      </c>
      <c r="O27" s="19">
        <v>23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74</v>
      </c>
      <c r="B28" s="73" t="s">
        <v>43</v>
      </c>
      <c r="C28" s="20">
        <v>24</v>
      </c>
      <c r="D28" s="20" t="s">
        <v>44</v>
      </c>
      <c r="E28" s="19" t="s">
        <v>45</v>
      </c>
      <c r="F28" s="90">
        <v>0</v>
      </c>
      <c r="G28" s="94">
        <v>0</v>
      </c>
      <c r="H28" s="35"/>
      <c r="I28" s="58"/>
      <c r="J28" s="39"/>
      <c r="K28" s="85"/>
      <c r="M28" s="17" t="s">
        <v>74</v>
      </c>
      <c r="N28" s="18" t="s">
        <v>43</v>
      </c>
      <c r="O28" s="19">
        <v>24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x14ac:dyDescent="0.25">
      <c r="A29" s="49" t="s">
        <v>42</v>
      </c>
      <c r="B29" s="74" t="s">
        <v>13</v>
      </c>
      <c r="C29" s="52">
        <v>30</v>
      </c>
      <c r="D29" s="52" t="s">
        <v>29</v>
      </c>
      <c r="E29" s="51" t="s">
        <v>30</v>
      </c>
      <c r="F29" s="83">
        <v>106.54</v>
      </c>
      <c r="G29" s="83">
        <v>90</v>
      </c>
      <c r="H29" s="54">
        <f>0.05*G29</f>
        <v>4.5</v>
      </c>
      <c r="I29" s="59">
        <v>4</v>
      </c>
      <c r="J29" s="59"/>
      <c r="K29" s="76">
        <f>(F29-G29)/H29</f>
        <v>3.6755555555555568</v>
      </c>
      <c r="M29" s="49" t="s">
        <v>42</v>
      </c>
      <c r="N29" s="50" t="s">
        <v>13</v>
      </c>
      <c r="O29" s="51">
        <v>30</v>
      </c>
      <c r="P29" s="52" t="s">
        <v>29</v>
      </c>
      <c r="Q29" s="51" t="s">
        <v>30</v>
      </c>
      <c r="R29" s="83">
        <f>ROUND(F29,1)</f>
        <v>106.5</v>
      </c>
      <c r="S29" s="54">
        <v>91.64</v>
      </c>
      <c r="T29" s="54">
        <v>1.39</v>
      </c>
      <c r="U29" s="51">
        <v>1</v>
      </c>
      <c r="V29" s="55">
        <f>((R29-S29)/S29)*100</f>
        <v>16.215626364033174</v>
      </c>
      <c r="W29" s="86">
        <v>10.74</v>
      </c>
    </row>
    <row r="30" spans="1:23" x14ac:dyDescent="0.25">
      <c r="A30" s="49" t="s">
        <v>41</v>
      </c>
      <c r="B30" s="74" t="s">
        <v>13</v>
      </c>
      <c r="C30" s="52">
        <v>31</v>
      </c>
      <c r="D30" s="52" t="s">
        <v>29</v>
      </c>
      <c r="E30" s="51" t="s">
        <v>30</v>
      </c>
      <c r="F30" s="83">
        <v>55.39</v>
      </c>
      <c r="G30" s="91">
        <v>46.4</v>
      </c>
      <c r="H30" s="54">
        <f t="shared" ref="H30:H31" si="5">0.05*G30</f>
        <v>2.3199999999999998</v>
      </c>
      <c r="I30" s="59">
        <v>4</v>
      </c>
      <c r="J30" s="59"/>
      <c r="K30" s="76">
        <f t="shared" ref="K30:K65" si="6">(F30-G30)/H30</f>
        <v>3.8750000000000013</v>
      </c>
      <c r="M30" s="49" t="s">
        <v>41</v>
      </c>
      <c r="N30" s="50" t="s">
        <v>13</v>
      </c>
      <c r="O30" s="51">
        <v>31</v>
      </c>
      <c r="P30" s="52" t="s">
        <v>29</v>
      </c>
      <c r="Q30" s="51" t="s">
        <v>30</v>
      </c>
      <c r="R30" s="83">
        <f>ROUND(F30,1)</f>
        <v>55.4</v>
      </c>
      <c r="S30" s="54">
        <v>47.61</v>
      </c>
      <c r="T30" s="54">
        <v>1.1299999999999999</v>
      </c>
      <c r="U30" s="51">
        <v>1</v>
      </c>
      <c r="V30" s="55">
        <f t="shared" ref="V30:V54" si="7">((R30-S30)/S30)*100</f>
        <v>16.362108800672125</v>
      </c>
      <c r="W30" s="86">
        <v>6.92</v>
      </c>
    </row>
    <row r="31" spans="1:23" x14ac:dyDescent="0.25">
      <c r="A31" s="49" t="s">
        <v>40</v>
      </c>
      <c r="B31" s="74" t="s">
        <v>13</v>
      </c>
      <c r="C31" s="52">
        <v>32</v>
      </c>
      <c r="D31" s="52" t="s">
        <v>29</v>
      </c>
      <c r="E31" s="51" t="s">
        <v>30</v>
      </c>
      <c r="F31" s="83">
        <v>73.27</v>
      </c>
      <c r="G31" s="91">
        <v>60.8</v>
      </c>
      <c r="H31" s="54">
        <f t="shared" si="5"/>
        <v>3.04</v>
      </c>
      <c r="I31" s="59">
        <v>4</v>
      </c>
      <c r="J31" s="59"/>
      <c r="K31" s="76">
        <f t="shared" si="6"/>
        <v>4.1019736842105257</v>
      </c>
      <c r="M31" s="49" t="s">
        <v>40</v>
      </c>
      <c r="N31" s="50" t="s">
        <v>13</v>
      </c>
      <c r="O31" s="51">
        <v>32</v>
      </c>
      <c r="P31" s="52" t="s">
        <v>29</v>
      </c>
      <c r="Q31" s="51" t="s">
        <v>30</v>
      </c>
      <c r="R31" s="83">
        <f>ROUND(F31,1)</f>
        <v>73.3</v>
      </c>
      <c r="S31" s="54">
        <v>62.43</v>
      </c>
      <c r="T31" s="54">
        <v>2.19</v>
      </c>
      <c r="U31" s="51">
        <v>1</v>
      </c>
      <c r="V31" s="55">
        <f t="shared" si="7"/>
        <v>17.411500880986701</v>
      </c>
      <c r="W31" s="86">
        <v>4.9400000000000004</v>
      </c>
    </row>
    <row r="32" spans="1:23" x14ac:dyDescent="0.25">
      <c r="A32" s="49" t="s">
        <v>39</v>
      </c>
      <c r="B32" s="74" t="s">
        <v>13</v>
      </c>
      <c r="C32" s="52">
        <v>33</v>
      </c>
      <c r="D32" s="52" t="s">
        <v>29</v>
      </c>
      <c r="E32" s="51" t="s">
        <v>30</v>
      </c>
      <c r="F32" s="83">
        <v>16.95</v>
      </c>
      <c r="G32" s="91">
        <v>22.4</v>
      </c>
      <c r="H32" s="54"/>
      <c r="I32" s="59"/>
      <c r="J32" s="59"/>
      <c r="K32" s="100"/>
      <c r="M32" s="49" t="s">
        <v>39</v>
      </c>
      <c r="N32" s="50" t="s">
        <v>13</v>
      </c>
      <c r="O32" s="51">
        <v>33</v>
      </c>
      <c r="P32" s="52" t="s">
        <v>29</v>
      </c>
      <c r="Q32" s="51" t="s">
        <v>30</v>
      </c>
      <c r="R32" s="83">
        <f t="shared" ref="R32:R40" si="8">F32</f>
        <v>16.95</v>
      </c>
      <c r="S32" s="54"/>
      <c r="T32" s="54"/>
      <c r="U32" s="51"/>
      <c r="V32" s="55"/>
      <c r="W32" s="100"/>
    </row>
    <row r="33" spans="1:23" x14ac:dyDescent="0.25">
      <c r="A33" s="49" t="s">
        <v>38</v>
      </c>
      <c r="B33" s="74" t="s">
        <v>13</v>
      </c>
      <c r="C33" s="52">
        <v>34</v>
      </c>
      <c r="D33" s="52" t="s">
        <v>29</v>
      </c>
      <c r="E33" s="51" t="s">
        <v>30</v>
      </c>
      <c r="F33" s="83">
        <v>21.59</v>
      </c>
      <c r="G33" s="91">
        <v>19.2</v>
      </c>
      <c r="H33" s="54"/>
      <c r="I33" s="59"/>
      <c r="J33" s="59"/>
      <c r="K33" s="100"/>
      <c r="M33" s="49" t="s">
        <v>38</v>
      </c>
      <c r="N33" s="50" t="s">
        <v>13</v>
      </c>
      <c r="O33" s="51">
        <v>34</v>
      </c>
      <c r="P33" s="52" t="s">
        <v>29</v>
      </c>
      <c r="Q33" s="51" t="s">
        <v>30</v>
      </c>
      <c r="R33" s="83">
        <f t="shared" si="8"/>
        <v>21.59</v>
      </c>
      <c r="S33" s="54"/>
      <c r="T33" s="54"/>
      <c r="U33" s="51"/>
      <c r="V33" s="55"/>
      <c r="W33" s="100"/>
    </row>
    <row r="34" spans="1:23" x14ac:dyDescent="0.25">
      <c r="A34" s="49" t="s">
        <v>37</v>
      </c>
      <c r="B34" s="74" t="s">
        <v>13</v>
      </c>
      <c r="C34" s="52">
        <v>35</v>
      </c>
      <c r="D34" s="52" t="s">
        <v>29</v>
      </c>
      <c r="E34" s="51" t="s">
        <v>30</v>
      </c>
      <c r="F34" s="83">
        <v>22.39</v>
      </c>
      <c r="G34" s="91">
        <v>26.7</v>
      </c>
      <c r="H34" s="54"/>
      <c r="I34" s="59"/>
      <c r="J34" s="59"/>
      <c r="K34" s="100"/>
      <c r="M34" s="49" t="s">
        <v>37</v>
      </c>
      <c r="N34" s="50" t="s">
        <v>13</v>
      </c>
      <c r="O34" s="51">
        <v>35</v>
      </c>
      <c r="P34" s="52" t="s">
        <v>29</v>
      </c>
      <c r="Q34" s="51" t="s">
        <v>30</v>
      </c>
      <c r="R34" s="83">
        <f t="shared" si="8"/>
        <v>22.39</v>
      </c>
      <c r="S34" s="54"/>
      <c r="T34" s="54"/>
      <c r="U34" s="51"/>
      <c r="V34" s="55"/>
      <c r="W34" s="100"/>
    </row>
    <row r="35" spans="1:23" x14ac:dyDescent="0.25">
      <c r="A35" s="49" t="s">
        <v>36</v>
      </c>
      <c r="B35" s="74" t="s">
        <v>13</v>
      </c>
      <c r="C35" s="52">
        <v>36</v>
      </c>
      <c r="D35" s="52" t="s">
        <v>29</v>
      </c>
      <c r="E35" s="51" t="s">
        <v>30</v>
      </c>
      <c r="F35" s="83">
        <v>76.739999999999995</v>
      </c>
      <c r="G35" s="91">
        <v>97.8</v>
      </c>
      <c r="H35" s="54"/>
      <c r="I35" s="59"/>
      <c r="J35" s="59"/>
      <c r="K35" s="100"/>
      <c r="M35" s="49" t="s">
        <v>36</v>
      </c>
      <c r="N35" s="50" t="s">
        <v>13</v>
      </c>
      <c r="O35" s="51">
        <v>36</v>
      </c>
      <c r="P35" s="52" t="s">
        <v>29</v>
      </c>
      <c r="Q35" s="51" t="s">
        <v>30</v>
      </c>
      <c r="R35" s="83">
        <f t="shared" si="8"/>
        <v>76.739999999999995</v>
      </c>
      <c r="S35" s="54"/>
      <c r="T35" s="54"/>
      <c r="U35" s="51"/>
      <c r="V35" s="55"/>
      <c r="W35" s="100"/>
    </row>
    <row r="36" spans="1:23" x14ac:dyDescent="0.25">
      <c r="A36" s="49" t="s">
        <v>35</v>
      </c>
      <c r="B36" s="74" t="s">
        <v>13</v>
      </c>
      <c r="C36" s="52">
        <v>37</v>
      </c>
      <c r="D36" s="52" t="s">
        <v>29</v>
      </c>
      <c r="E36" s="51" t="s">
        <v>30</v>
      </c>
      <c r="F36" s="83">
        <v>92.04</v>
      </c>
      <c r="G36" s="91">
        <v>124</v>
      </c>
      <c r="H36" s="54"/>
      <c r="I36" s="59"/>
      <c r="J36" s="59"/>
      <c r="K36" s="100"/>
      <c r="M36" s="49" t="s">
        <v>35</v>
      </c>
      <c r="N36" s="50" t="s">
        <v>13</v>
      </c>
      <c r="O36" s="51">
        <v>37</v>
      </c>
      <c r="P36" s="52" t="s">
        <v>29</v>
      </c>
      <c r="Q36" s="51" t="s">
        <v>30</v>
      </c>
      <c r="R36" s="83">
        <f t="shared" si="8"/>
        <v>92.04</v>
      </c>
      <c r="S36" s="54"/>
      <c r="T36" s="54"/>
      <c r="U36" s="51"/>
      <c r="V36" s="55"/>
      <c r="W36" s="100"/>
    </row>
    <row r="37" spans="1:23" x14ac:dyDescent="0.25">
      <c r="A37" s="49" t="s">
        <v>34</v>
      </c>
      <c r="B37" s="74" t="s">
        <v>13</v>
      </c>
      <c r="C37" s="52">
        <v>38</v>
      </c>
      <c r="D37" s="52" t="s">
        <v>29</v>
      </c>
      <c r="E37" s="51" t="s">
        <v>30</v>
      </c>
      <c r="F37" s="83">
        <v>119.98</v>
      </c>
      <c r="G37" s="91">
        <v>149</v>
      </c>
      <c r="H37" s="54"/>
      <c r="I37" s="59"/>
      <c r="J37" s="59"/>
      <c r="K37" s="100"/>
      <c r="M37" s="49" t="s">
        <v>34</v>
      </c>
      <c r="N37" s="50" t="s">
        <v>13</v>
      </c>
      <c r="O37" s="51">
        <v>38</v>
      </c>
      <c r="P37" s="52" t="s">
        <v>29</v>
      </c>
      <c r="Q37" s="51" t="s">
        <v>30</v>
      </c>
      <c r="R37" s="83">
        <f t="shared" si="8"/>
        <v>119.98</v>
      </c>
      <c r="S37" s="54"/>
      <c r="T37" s="54"/>
      <c r="U37" s="51"/>
      <c r="V37" s="55"/>
      <c r="W37" s="100"/>
    </row>
    <row r="38" spans="1:23" x14ac:dyDescent="0.25">
      <c r="A38" s="49" t="s">
        <v>33</v>
      </c>
      <c r="B38" s="74" t="s">
        <v>13</v>
      </c>
      <c r="C38" s="52">
        <v>39</v>
      </c>
      <c r="D38" s="52" t="s">
        <v>29</v>
      </c>
      <c r="E38" s="51" t="s">
        <v>30</v>
      </c>
      <c r="F38" s="83">
        <v>82.36</v>
      </c>
      <c r="G38" s="91">
        <v>77.099999999999994</v>
      </c>
      <c r="H38" s="54"/>
      <c r="I38" s="59"/>
      <c r="J38" s="59"/>
      <c r="K38" s="100"/>
      <c r="M38" s="49" t="s">
        <v>33</v>
      </c>
      <c r="N38" s="50" t="s">
        <v>13</v>
      </c>
      <c r="O38" s="51">
        <v>39</v>
      </c>
      <c r="P38" s="52" t="s">
        <v>29</v>
      </c>
      <c r="Q38" s="51" t="s">
        <v>30</v>
      </c>
      <c r="R38" s="83">
        <f t="shared" si="8"/>
        <v>82.36</v>
      </c>
      <c r="S38" s="54"/>
      <c r="T38" s="54"/>
      <c r="U38" s="51"/>
      <c r="V38" s="55"/>
      <c r="W38" s="100"/>
    </row>
    <row r="39" spans="1:23" x14ac:dyDescent="0.25">
      <c r="A39" s="49" t="s">
        <v>32</v>
      </c>
      <c r="B39" s="74" t="s">
        <v>13</v>
      </c>
      <c r="C39" s="52">
        <v>40</v>
      </c>
      <c r="D39" s="52" t="s">
        <v>29</v>
      </c>
      <c r="E39" s="51" t="s">
        <v>30</v>
      </c>
      <c r="F39" s="83">
        <v>73.7</v>
      </c>
      <c r="G39" s="91">
        <v>68.7</v>
      </c>
      <c r="H39" s="54"/>
      <c r="I39" s="59"/>
      <c r="J39" s="59"/>
      <c r="K39" s="100"/>
      <c r="M39" s="49" t="s">
        <v>32</v>
      </c>
      <c r="N39" s="50" t="s">
        <v>13</v>
      </c>
      <c r="O39" s="51">
        <v>40</v>
      </c>
      <c r="P39" s="52" t="s">
        <v>29</v>
      </c>
      <c r="Q39" s="51" t="s">
        <v>30</v>
      </c>
      <c r="R39" s="83">
        <f t="shared" si="8"/>
        <v>73.7</v>
      </c>
      <c r="S39" s="54"/>
      <c r="T39" s="54"/>
      <c r="U39" s="51"/>
      <c r="V39" s="55"/>
      <c r="W39" s="100"/>
    </row>
    <row r="40" spans="1:23" x14ac:dyDescent="0.25">
      <c r="A40" s="49" t="s">
        <v>31</v>
      </c>
      <c r="B40" s="74" t="s">
        <v>13</v>
      </c>
      <c r="C40" s="52">
        <v>41</v>
      </c>
      <c r="D40" s="52" t="s">
        <v>29</v>
      </c>
      <c r="E40" s="51" t="s">
        <v>30</v>
      </c>
      <c r="F40" s="83">
        <v>52.3</v>
      </c>
      <c r="G40" s="91">
        <v>55</v>
      </c>
      <c r="H40" s="54"/>
      <c r="I40" s="59"/>
      <c r="J40" s="59"/>
      <c r="K40" s="100"/>
      <c r="M40" s="49" t="s">
        <v>31</v>
      </c>
      <c r="N40" s="50" t="s">
        <v>13</v>
      </c>
      <c r="O40" s="51">
        <v>41</v>
      </c>
      <c r="P40" s="52" t="s">
        <v>29</v>
      </c>
      <c r="Q40" s="51" t="s">
        <v>30</v>
      </c>
      <c r="R40" s="83">
        <f t="shared" si="8"/>
        <v>52.3</v>
      </c>
      <c r="S40" s="91"/>
      <c r="T40" s="54"/>
      <c r="U40" s="51"/>
      <c r="V40" s="55"/>
      <c r="W40" s="100"/>
    </row>
    <row r="41" spans="1:23" x14ac:dyDescent="0.25">
      <c r="A41" s="49" t="s">
        <v>28</v>
      </c>
      <c r="B41" s="74" t="s">
        <v>13</v>
      </c>
      <c r="C41" s="52">
        <v>42</v>
      </c>
      <c r="D41" s="52" t="s">
        <v>29</v>
      </c>
      <c r="E41" s="51" t="s">
        <v>30</v>
      </c>
      <c r="F41" s="83">
        <v>96.6</v>
      </c>
      <c r="G41" s="91">
        <v>90</v>
      </c>
      <c r="H41" s="54">
        <f>0.05*G41</f>
        <v>4.5</v>
      </c>
      <c r="I41" s="59">
        <v>4</v>
      </c>
      <c r="J41" s="59"/>
      <c r="K41" s="76">
        <f t="shared" si="6"/>
        <v>1.4666666666666655</v>
      </c>
      <c r="M41" s="49" t="s">
        <v>28</v>
      </c>
      <c r="N41" s="50" t="s">
        <v>13</v>
      </c>
      <c r="O41" s="51">
        <v>42</v>
      </c>
      <c r="P41" s="52" t="s">
        <v>29</v>
      </c>
      <c r="Q41" s="51" t="s">
        <v>30</v>
      </c>
      <c r="R41" s="83">
        <f>ROUND(F41,1)</f>
        <v>96.6</v>
      </c>
      <c r="S41" s="91">
        <v>91.42</v>
      </c>
      <c r="T41" s="54">
        <v>1.92</v>
      </c>
      <c r="U41" s="51">
        <v>1</v>
      </c>
      <c r="V41" s="55">
        <f t="shared" si="7"/>
        <v>5.6661562021439424</v>
      </c>
      <c r="W41" s="86">
        <v>2.69</v>
      </c>
    </row>
    <row r="42" spans="1:23" x14ac:dyDescent="0.25">
      <c r="A42" s="17" t="s">
        <v>12</v>
      </c>
      <c r="B42" s="73" t="s">
        <v>13</v>
      </c>
      <c r="C42" s="20">
        <v>43</v>
      </c>
      <c r="D42" s="20" t="s">
        <v>27</v>
      </c>
      <c r="E42" s="19" t="s">
        <v>23</v>
      </c>
      <c r="F42" s="87">
        <v>269</v>
      </c>
      <c r="G42" s="58">
        <v>272</v>
      </c>
      <c r="H42" s="35">
        <v>13.6</v>
      </c>
      <c r="I42" s="58">
        <v>4</v>
      </c>
      <c r="J42" s="58">
        <f>((F42-G42)/G42)*100</f>
        <v>-1.1029411764705883</v>
      </c>
      <c r="K42" s="76">
        <f t="shared" si="6"/>
        <v>-0.22058823529411764</v>
      </c>
      <c r="M42" s="17" t="s">
        <v>12</v>
      </c>
      <c r="N42" s="73" t="s">
        <v>13</v>
      </c>
      <c r="O42" s="20">
        <v>43</v>
      </c>
      <c r="P42" s="20" t="s">
        <v>27</v>
      </c>
      <c r="Q42" s="19" t="s">
        <v>23</v>
      </c>
      <c r="R42" s="58">
        <f>F42</f>
        <v>269</v>
      </c>
      <c r="S42" s="58">
        <v>268.89999999999998</v>
      </c>
      <c r="T42" s="35">
        <v>7.7</v>
      </c>
      <c r="U42" s="19">
        <v>1</v>
      </c>
      <c r="V42" s="58">
        <f t="shared" si="7"/>
        <v>3.7188545927862679E-2</v>
      </c>
      <c r="W42" s="86">
        <v>0.01</v>
      </c>
    </row>
    <row r="43" spans="1:23" x14ac:dyDescent="0.25">
      <c r="A43" s="17" t="s">
        <v>24</v>
      </c>
      <c r="B43" s="73" t="s">
        <v>13</v>
      </c>
      <c r="C43" s="20">
        <v>44</v>
      </c>
      <c r="D43" s="20" t="s">
        <v>27</v>
      </c>
      <c r="E43" s="19" t="s">
        <v>23</v>
      </c>
      <c r="F43" s="87">
        <v>43</v>
      </c>
      <c r="G43" s="80">
        <v>43.2</v>
      </c>
      <c r="H43" s="35">
        <v>2.16</v>
      </c>
      <c r="I43" s="58">
        <v>4</v>
      </c>
      <c r="J43" s="58">
        <f t="shared" ref="J43:J65" si="9">((F43-G43)/G43)*100</f>
        <v>-0.46296296296296952</v>
      </c>
      <c r="K43" s="76">
        <f t="shared" si="6"/>
        <v>-9.2592592592593906E-2</v>
      </c>
      <c r="M43" s="17" t="s">
        <v>24</v>
      </c>
      <c r="N43" s="73" t="s">
        <v>13</v>
      </c>
      <c r="O43" s="20">
        <v>44</v>
      </c>
      <c r="P43" s="20" t="s">
        <v>27</v>
      </c>
      <c r="Q43" s="19" t="s">
        <v>23</v>
      </c>
      <c r="R43" s="80">
        <f t="shared" ref="R43:R65" si="10">F43</f>
        <v>43</v>
      </c>
      <c r="S43" s="80">
        <v>42.97</v>
      </c>
      <c r="T43" s="35">
        <v>1.86</v>
      </c>
      <c r="U43" s="19">
        <v>1</v>
      </c>
      <c r="V43" s="58">
        <f t="shared" si="7"/>
        <v>6.9816150802888388E-2</v>
      </c>
      <c r="W43" s="86">
        <v>0.02</v>
      </c>
    </row>
    <row r="44" spans="1:23" x14ac:dyDescent="0.25">
      <c r="A44" s="17" t="s">
        <v>20</v>
      </c>
      <c r="B44" s="73" t="s">
        <v>13</v>
      </c>
      <c r="C44" s="20">
        <v>45</v>
      </c>
      <c r="D44" s="20" t="s">
        <v>27</v>
      </c>
      <c r="E44" s="19" t="s">
        <v>23</v>
      </c>
      <c r="F44" s="81">
        <v>118</v>
      </c>
      <c r="G44" s="58">
        <v>119</v>
      </c>
      <c r="H44" s="35">
        <v>6</v>
      </c>
      <c r="I44" s="58">
        <v>4</v>
      </c>
      <c r="J44" s="58">
        <f t="shared" si="9"/>
        <v>-0.84033613445378152</v>
      </c>
      <c r="K44" s="76">
        <f t="shared" si="6"/>
        <v>-0.16666666666666666</v>
      </c>
      <c r="M44" s="17" t="s">
        <v>20</v>
      </c>
      <c r="N44" s="73" t="s">
        <v>13</v>
      </c>
      <c r="O44" s="20">
        <v>45</v>
      </c>
      <c r="P44" s="20" t="s">
        <v>27</v>
      </c>
      <c r="Q44" s="19" t="s">
        <v>23</v>
      </c>
      <c r="R44" s="58">
        <f t="shared" si="10"/>
        <v>118</v>
      </c>
      <c r="S44" s="58">
        <v>116.8</v>
      </c>
      <c r="T44" s="35">
        <v>2.6</v>
      </c>
      <c r="U44" s="19">
        <v>1</v>
      </c>
      <c r="V44" s="58">
        <f t="shared" si="7"/>
        <v>1.0273972602739752</v>
      </c>
      <c r="W44" s="86">
        <v>0.48</v>
      </c>
    </row>
    <row r="45" spans="1:23" x14ac:dyDescent="0.25">
      <c r="A45" s="17" t="s">
        <v>19</v>
      </c>
      <c r="B45" s="73" t="s">
        <v>13</v>
      </c>
      <c r="C45" s="20">
        <v>46</v>
      </c>
      <c r="D45" s="20" t="s">
        <v>27</v>
      </c>
      <c r="E45" s="19" t="s">
        <v>23</v>
      </c>
      <c r="F45" s="87">
        <v>90</v>
      </c>
      <c r="G45" s="80">
        <v>92.9</v>
      </c>
      <c r="H45" s="35">
        <v>4.6500000000000004</v>
      </c>
      <c r="I45" s="58">
        <v>4</v>
      </c>
      <c r="J45" s="58">
        <f t="shared" si="9"/>
        <v>-3.1216361679225031</v>
      </c>
      <c r="K45" s="76">
        <f t="shared" si="6"/>
        <v>-0.62365591397849585</v>
      </c>
      <c r="M45" s="17" t="s">
        <v>19</v>
      </c>
      <c r="N45" s="73" t="s">
        <v>13</v>
      </c>
      <c r="O45" s="20">
        <v>46</v>
      </c>
      <c r="P45" s="20" t="s">
        <v>27</v>
      </c>
      <c r="Q45" s="19" t="s">
        <v>23</v>
      </c>
      <c r="R45" s="80">
        <f t="shared" si="10"/>
        <v>90</v>
      </c>
      <c r="S45" s="80">
        <v>91.44</v>
      </c>
      <c r="T45" s="35">
        <v>2.08</v>
      </c>
      <c r="U45" s="19">
        <v>1</v>
      </c>
      <c r="V45" s="58">
        <f t="shared" si="7"/>
        <v>-1.5748031496062969</v>
      </c>
      <c r="W45" s="86">
        <v>-0.69</v>
      </c>
    </row>
    <row r="46" spans="1:23" x14ac:dyDescent="0.25">
      <c r="A46" s="17" t="s">
        <v>26</v>
      </c>
      <c r="B46" s="73" t="s">
        <v>13</v>
      </c>
      <c r="C46" s="20">
        <v>47</v>
      </c>
      <c r="D46" s="20" t="s">
        <v>25</v>
      </c>
      <c r="E46" s="19" t="s">
        <v>23</v>
      </c>
      <c r="F46" s="87">
        <v>57</v>
      </c>
      <c r="G46" s="80">
        <v>61.4</v>
      </c>
      <c r="H46" s="35">
        <v>4.6100000000000003</v>
      </c>
      <c r="I46" s="58">
        <v>4</v>
      </c>
      <c r="J46" s="58">
        <f t="shared" si="9"/>
        <v>-7.1661237785016265</v>
      </c>
      <c r="K46" s="76">
        <f t="shared" si="6"/>
        <v>-0.95444685466377399</v>
      </c>
      <c r="M46" s="17" t="s">
        <v>26</v>
      </c>
      <c r="N46" s="73" t="s">
        <v>13</v>
      </c>
      <c r="O46" s="20">
        <v>47</v>
      </c>
      <c r="P46" s="20" t="s">
        <v>25</v>
      </c>
      <c r="Q46" s="19" t="s">
        <v>23</v>
      </c>
      <c r="R46" s="80">
        <f t="shared" si="10"/>
        <v>57</v>
      </c>
      <c r="S46" s="80">
        <v>58.64</v>
      </c>
      <c r="T46" s="35">
        <v>2.99</v>
      </c>
      <c r="U46" s="19">
        <v>1</v>
      </c>
      <c r="V46" s="58">
        <f t="shared" si="7"/>
        <v>-2.7967257844474771</v>
      </c>
      <c r="W46" s="86">
        <f t="shared" ref="W46:W49" si="11">(R46-S46)/T46</f>
        <v>-0.54849498327759216</v>
      </c>
    </row>
    <row r="47" spans="1:23" x14ac:dyDescent="0.25">
      <c r="A47" s="17" t="s">
        <v>21</v>
      </c>
      <c r="B47" s="73" t="s">
        <v>13</v>
      </c>
      <c r="C47" s="20">
        <v>48</v>
      </c>
      <c r="D47" s="20" t="s">
        <v>25</v>
      </c>
      <c r="E47" s="19" t="s">
        <v>23</v>
      </c>
      <c r="F47" s="87">
        <v>110</v>
      </c>
      <c r="G47" s="58">
        <v>118</v>
      </c>
      <c r="H47" s="35">
        <v>8.85</v>
      </c>
      <c r="I47" s="58">
        <v>4</v>
      </c>
      <c r="J47" s="58">
        <f t="shared" si="9"/>
        <v>-6.7796610169491522</v>
      </c>
      <c r="K47" s="76">
        <f t="shared" si="6"/>
        <v>-0.903954802259887</v>
      </c>
      <c r="M47" s="17" t="s">
        <v>21</v>
      </c>
      <c r="N47" s="73" t="s">
        <v>13</v>
      </c>
      <c r="O47" s="20">
        <v>48</v>
      </c>
      <c r="P47" s="20" t="s">
        <v>25</v>
      </c>
      <c r="Q47" s="19" t="s">
        <v>23</v>
      </c>
      <c r="R47" s="58">
        <f t="shared" si="10"/>
        <v>110</v>
      </c>
      <c r="S47" s="80">
        <v>112.1</v>
      </c>
      <c r="T47" s="35">
        <v>4.3</v>
      </c>
      <c r="U47" s="19">
        <v>1</v>
      </c>
      <c r="V47" s="58">
        <f t="shared" si="7"/>
        <v>-1.8733273862622606</v>
      </c>
      <c r="W47" s="86">
        <f t="shared" si="11"/>
        <v>-0.48837209302325452</v>
      </c>
    </row>
    <row r="48" spans="1:23" x14ac:dyDescent="0.25">
      <c r="A48" s="17" t="s">
        <v>20</v>
      </c>
      <c r="B48" s="73" t="s">
        <v>13</v>
      </c>
      <c r="C48" s="20">
        <v>49</v>
      </c>
      <c r="D48" s="20" t="s">
        <v>25</v>
      </c>
      <c r="E48" s="19" t="s">
        <v>23</v>
      </c>
      <c r="F48" s="87">
        <v>182</v>
      </c>
      <c r="G48" s="58">
        <v>181</v>
      </c>
      <c r="H48" s="35">
        <v>13.6</v>
      </c>
      <c r="I48" s="58">
        <v>4</v>
      </c>
      <c r="J48" s="58">
        <f t="shared" si="9"/>
        <v>0.55248618784530379</v>
      </c>
      <c r="K48" s="76">
        <f t="shared" si="6"/>
        <v>7.3529411764705885E-2</v>
      </c>
      <c r="M48" s="17" t="s">
        <v>20</v>
      </c>
      <c r="N48" s="73" t="s">
        <v>13</v>
      </c>
      <c r="O48" s="20">
        <v>49</v>
      </c>
      <c r="P48" s="20" t="s">
        <v>25</v>
      </c>
      <c r="Q48" s="19" t="s">
        <v>23</v>
      </c>
      <c r="R48" s="58">
        <f t="shared" si="10"/>
        <v>182</v>
      </c>
      <c r="S48" s="80">
        <v>180.1</v>
      </c>
      <c r="T48" s="35">
        <v>5.3</v>
      </c>
      <c r="U48" s="19">
        <v>1</v>
      </c>
      <c r="V48" s="58">
        <f t="shared" si="7"/>
        <v>1.0549694614103309</v>
      </c>
      <c r="W48" s="86">
        <f t="shared" si="11"/>
        <v>0.35849056603773694</v>
      </c>
    </row>
    <row r="49" spans="1:23" x14ac:dyDescent="0.25">
      <c r="A49" s="17" t="s">
        <v>19</v>
      </c>
      <c r="B49" s="73" t="s">
        <v>13</v>
      </c>
      <c r="C49" s="20">
        <v>50</v>
      </c>
      <c r="D49" s="20" t="s">
        <v>25</v>
      </c>
      <c r="E49" s="19" t="s">
        <v>23</v>
      </c>
      <c r="F49" s="87">
        <v>337</v>
      </c>
      <c r="G49" s="58">
        <v>336</v>
      </c>
      <c r="H49" s="35">
        <v>25.2</v>
      </c>
      <c r="I49" s="19">
        <v>4</v>
      </c>
      <c r="J49" s="58">
        <f t="shared" si="9"/>
        <v>0.29761904761904762</v>
      </c>
      <c r="K49" s="76">
        <f t="shared" si="6"/>
        <v>3.968253968253968E-2</v>
      </c>
      <c r="M49" s="17" t="s">
        <v>19</v>
      </c>
      <c r="N49" s="73" t="s">
        <v>13</v>
      </c>
      <c r="O49" s="20">
        <v>50</v>
      </c>
      <c r="P49" s="20" t="s">
        <v>25</v>
      </c>
      <c r="Q49" s="19" t="s">
        <v>23</v>
      </c>
      <c r="R49" s="58">
        <f t="shared" si="10"/>
        <v>337</v>
      </c>
      <c r="S49" s="80">
        <v>336</v>
      </c>
      <c r="T49" s="35">
        <v>8.6</v>
      </c>
      <c r="U49" s="19">
        <v>1</v>
      </c>
      <c r="V49" s="58">
        <f t="shared" si="7"/>
        <v>0.29761904761904762</v>
      </c>
      <c r="W49" s="86">
        <f t="shared" si="11"/>
        <v>0.11627906976744186</v>
      </c>
    </row>
    <row r="50" spans="1:23" x14ac:dyDescent="0.25">
      <c r="A50" s="17" t="s">
        <v>17</v>
      </c>
      <c r="B50" s="73" t="s">
        <v>13</v>
      </c>
      <c r="C50" s="20">
        <v>51</v>
      </c>
      <c r="D50" s="20" t="s">
        <v>25</v>
      </c>
      <c r="E50" s="19" t="s">
        <v>23</v>
      </c>
      <c r="F50" s="87">
        <v>53</v>
      </c>
      <c r="G50" s="80">
        <v>54.9</v>
      </c>
      <c r="H50" s="35">
        <v>4.12</v>
      </c>
      <c r="I50" s="19">
        <v>4</v>
      </c>
      <c r="J50" s="58">
        <f t="shared" si="9"/>
        <v>-3.460837887067393</v>
      </c>
      <c r="K50" s="76">
        <f t="shared" si="6"/>
        <v>-0.46116504854368895</v>
      </c>
      <c r="M50" s="17" t="s">
        <v>17</v>
      </c>
      <c r="N50" s="73" t="s">
        <v>13</v>
      </c>
      <c r="O50" s="20">
        <v>51</v>
      </c>
      <c r="P50" s="20" t="s">
        <v>25</v>
      </c>
      <c r="Q50" s="19" t="s">
        <v>23</v>
      </c>
      <c r="R50" s="80">
        <f t="shared" si="10"/>
        <v>53</v>
      </c>
      <c r="S50" s="80">
        <v>52.02</v>
      </c>
      <c r="T50" s="35">
        <v>4.0199999999999996</v>
      </c>
      <c r="U50" s="19">
        <v>1</v>
      </c>
      <c r="V50" s="58">
        <f t="shared" si="7"/>
        <v>1.8838908112264452</v>
      </c>
      <c r="W50" s="86">
        <v>-0.34</v>
      </c>
    </row>
    <row r="51" spans="1:23" x14ac:dyDescent="0.25">
      <c r="A51" s="17" t="s">
        <v>22</v>
      </c>
      <c r="B51" s="73" t="s">
        <v>13</v>
      </c>
      <c r="C51" s="20">
        <v>52</v>
      </c>
      <c r="D51" s="20" t="s">
        <v>76</v>
      </c>
      <c r="E51" s="19" t="s">
        <v>23</v>
      </c>
      <c r="F51" s="87">
        <v>50</v>
      </c>
      <c r="G51" s="80">
        <v>56.5</v>
      </c>
      <c r="H51" s="35">
        <v>2.83</v>
      </c>
      <c r="I51" s="19">
        <v>4</v>
      </c>
      <c r="J51" s="58">
        <f t="shared" si="9"/>
        <v>-11.504424778761061</v>
      </c>
      <c r="K51" s="76">
        <f t="shared" si="6"/>
        <v>-2.2968197879858656</v>
      </c>
      <c r="M51" s="17" t="s">
        <v>22</v>
      </c>
      <c r="N51" s="73" t="s">
        <v>13</v>
      </c>
      <c r="O51" s="20">
        <v>52</v>
      </c>
      <c r="P51" s="20" t="s">
        <v>76</v>
      </c>
      <c r="Q51" s="19" t="s">
        <v>23</v>
      </c>
      <c r="R51" s="80">
        <f t="shared" si="10"/>
        <v>50</v>
      </c>
      <c r="S51" s="80">
        <v>52.44</v>
      </c>
      <c r="T51" s="35">
        <v>7.16</v>
      </c>
      <c r="U51" s="19">
        <v>1</v>
      </c>
      <c r="V51" s="58">
        <f t="shared" si="7"/>
        <v>-4.652936689549958</v>
      </c>
      <c r="W51" s="86">
        <v>-0.09</v>
      </c>
    </row>
    <row r="52" spans="1:23" x14ac:dyDescent="0.25">
      <c r="A52" s="17" t="s">
        <v>16</v>
      </c>
      <c r="B52" s="73" t="s">
        <v>13</v>
      </c>
      <c r="C52" s="20">
        <v>53</v>
      </c>
      <c r="D52" s="20" t="s">
        <v>76</v>
      </c>
      <c r="E52" s="19" t="s">
        <v>23</v>
      </c>
      <c r="F52" s="81">
        <v>186</v>
      </c>
      <c r="G52" s="58">
        <v>194</v>
      </c>
      <c r="H52" s="35">
        <v>9.6999999999999993</v>
      </c>
      <c r="I52" s="19">
        <v>4</v>
      </c>
      <c r="J52" s="58">
        <f t="shared" si="9"/>
        <v>-4.1237113402061851</v>
      </c>
      <c r="K52" s="76">
        <f t="shared" si="6"/>
        <v>-0.82474226804123718</v>
      </c>
      <c r="M52" s="17" t="s">
        <v>16</v>
      </c>
      <c r="N52" s="73" t="s">
        <v>13</v>
      </c>
      <c r="O52" s="20">
        <v>53</v>
      </c>
      <c r="P52" s="20" t="s">
        <v>76</v>
      </c>
      <c r="Q52" s="19" t="s">
        <v>23</v>
      </c>
      <c r="R52" s="58">
        <f t="shared" si="10"/>
        <v>186</v>
      </c>
      <c r="S52" s="58">
        <v>187</v>
      </c>
      <c r="T52" s="35">
        <v>11.2</v>
      </c>
      <c r="U52" s="19">
        <v>1</v>
      </c>
      <c r="V52" s="58">
        <f t="shared" si="7"/>
        <v>-0.53475935828876997</v>
      </c>
      <c r="W52" s="86">
        <v>0</v>
      </c>
    </row>
    <row r="53" spans="1:23" x14ac:dyDescent="0.25">
      <c r="A53" s="17" t="s">
        <v>12</v>
      </c>
      <c r="B53" s="73" t="s">
        <v>13</v>
      </c>
      <c r="C53" s="20">
        <v>54</v>
      </c>
      <c r="D53" s="20" t="s">
        <v>76</v>
      </c>
      <c r="E53" s="19" t="s">
        <v>23</v>
      </c>
      <c r="F53" s="81">
        <v>93</v>
      </c>
      <c r="G53" s="80">
        <v>96.7</v>
      </c>
      <c r="H53" s="35">
        <v>4.84</v>
      </c>
      <c r="I53" s="19">
        <v>4</v>
      </c>
      <c r="J53" s="58">
        <f t="shared" si="9"/>
        <v>-3.826266804550158</v>
      </c>
      <c r="K53" s="76">
        <f t="shared" si="6"/>
        <v>-0.76446280991735593</v>
      </c>
      <c r="M53" s="17" t="s">
        <v>12</v>
      </c>
      <c r="N53" s="73" t="s">
        <v>13</v>
      </c>
      <c r="O53" s="20">
        <v>54</v>
      </c>
      <c r="P53" s="20" t="s">
        <v>76</v>
      </c>
      <c r="Q53" s="19" t="s">
        <v>23</v>
      </c>
      <c r="R53" s="80">
        <f t="shared" si="10"/>
        <v>93</v>
      </c>
      <c r="S53" s="80">
        <v>93.03</v>
      </c>
      <c r="T53" s="35">
        <v>6.56</v>
      </c>
      <c r="U53" s="19">
        <v>1</v>
      </c>
      <c r="V53" s="58">
        <f t="shared" si="7"/>
        <v>-3.2247662044502995E-2</v>
      </c>
      <c r="W53" s="86">
        <v>-7.0000000000000007E-2</v>
      </c>
    </row>
    <row r="54" spans="1:23" x14ac:dyDescent="0.25">
      <c r="A54" s="17" t="s">
        <v>20</v>
      </c>
      <c r="B54" s="73" t="s">
        <v>13</v>
      </c>
      <c r="C54" s="20">
        <v>55</v>
      </c>
      <c r="D54" s="20" t="s">
        <v>76</v>
      </c>
      <c r="E54" s="19" t="s">
        <v>23</v>
      </c>
      <c r="F54" s="87">
        <v>49</v>
      </c>
      <c r="G54" s="80">
        <v>51.5</v>
      </c>
      <c r="H54" s="35">
        <v>2.58</v>
      </c>
      <c r="I54" s="19">
        <v>4</v>
      </c>
      <c r="J54" s="58">
        <f t="shared" si="9"/>
        <v>-4.8543689320388346</v>
      </c>
      <c r="K54" s="76">
        <f t="shared" si="6"/>
        <v>-0.96899224806201545</v>
      </c>
      <c r="M54" s="17" t="s">
        <v>20</v>
      </c>
      <c r="N54" s="73" t="s">
        <v>13</v>
      </c>
      <c r="O54" s="20">
        <v>55</v>
      </c>
      <c r="P54" s="20" t="s">
        <v>76</v>
      </c>
      <c r="Q54" s="19" t="s">
        <v>23</v>
      </c>
      <c r="R54" s="80">
        <f t="shared" si="10"/>
        <v>49</v>
      </c>
      <c r="S54" s="80">
        <v>49.35</v>
      </c>
      <c r="T54" s="35">
        <v>4.97</v>
      </c>
      <c r="U54" s="19">
        <v>1</v>
      </c>
      <c r="V54" s="58">
        <f t="shared" si="7"/>
        <v>-0.70921985815603117</v>
      </c>
      <c r="W54" s="86">
        <v>0.05</v>
      </c>
    </row>
    <row r="55" spans="1:23" x14ac:dyDescent="0.25">
      <c r="A55" s="17" t="s">
        <v>19</v>
      </c>
      <c r="B55" s="73" t="s">
        <v>13</v>
      </c>
      <c r="C55" s="20">
        <v>56</v>
      </c>
      <c r="D55" s="20" t="s">
        <v>76</v>
      </c>
      <c r="E55" s="19" t="s">
        <v>23</v>
      </c>
      <c r="F55" s="87">
        <v>249</v>
      </c>
      <c r="G55" s="58">
        <v>258</v>
      </c>
      <c r="H55" s="35">
        <v>12.9</v>
      </c>
      <c r="I55" s="19">
        <v>4</v>
      </c>
      <c r="J55" s="58">
        <f t="shared" si="9"/>
        <v>-3.4883720930232558</v>
      </c>
      <c r="K55" s="76">
        <f t="shared" si="6"/>
        <v>-0.69767441860465118</v>
      </c>
      <c r="M55" s="17" t="s">
        <v>19</v>
      </c>
      <c r="N55" s="73" t="s">
        <v>13</v>
      </c>
      <c r="O55" s="20">
        <v>56</v>
      </c>
      <c r="P55" s="20" t="s">
        <v>76</v>
      </c>
      <c r="Q55" s="19" t="s">
        <v>23</v>
      </c>
      <c r="R55" s="58">
        <f t="shared" si="10"/>
        <v>249</v>
      </c>
      <c r="S55" s="58">
        <v>248.5</v>
      </c>
      <c r="T55" s="35">
        <v>9.8000000000000007</v>
      </c>
      <c r="U55" s="19">
        <v>1</v>
      </c>
      <c r="V55" s="58">
        <f>((R55-S55)/S55)*100</f>
        <v>0.2012072434607646</v>
      </c>
      <c r="W55" s="86">
        <v>0.27</v>
      </c>
    </row>
    <row r="56" spans="1:23" x14ac:dyDescent="0.25">
      <c r="A56" s="17" t="s">
        <v>17</v>
      </c>
      <c r="B56" s="73" t="s">
        <v>13</v>
      </c>
      <c r="C56" s="20">
        <v>57</v>
      </c>
      <c r="D56" s="20" t="s">
        <v>76</v>
      </c>
      <c r="E56" s="19" t="s">
        <v>23</v>
      </c>
      <c r="F56" s="81">
        <v>400</v>
      </c>
      <c r="G56" s="58">
        <v>411</v>
      </c>
      <c r="H56" s="35">
        <v>20.6</v>
      </c>
      <c r="I56" s="19">
        <v>4</v>
      </c>
      <c r="J56" s="58">
        <f t="shared" si="9"/>
        <v>-2.6763990267639901</v>
      </c>
      <c r="K56" s="76">
        <f t="shared" si="6"/>
        <v>-0.53398058252427183</v>
      </c>
      <c r="M56" s="17" t="s">
        <v>17</v>
      </c>
      <c r="N56" s="73" t="s">
        <v>13</v>
      </c>
      <c r="O56" s="20">
        <v>57</v>
      </c>
      <c r="P56" s="20" t="s">
        <v>76</v>
      </c>
      <c r="Q56" s="19" t="s">
        <v>23</v>
      </c>
      <c r="R56" s="58">
        <f t="shared" si="10"/>
        <v>400</v>
      </c>
      <c r="S56" s="58">
        <v>397.5</v>
      </c>
      <c r="T56" s="35">
        <v>9.5</v>
      </c>
      <c r="U56" s="19" t="s">
        <v>75</v>
      </c>
      <c r="V56" s="58">
        <f>S56-R56</f>
        <v>-2.5</v>
      </c>
      <c r="W56" s="86">
        <f t="shared" ref="W56" si="12">(R56-S56)/T56</f>
        <v>0.26315789473684209</v>
      </c>
    </row>
    <row r="57" spans="1:23" x14ac:dyDescent="0.25">
      <c r="A57" s="17" t="s">
        <v>22</v>
      </c>
      <c r="B57" s="73" t="s">
        <v>13</v>
      </c>
      <c r="C57" s="20">
        <v>58</v>
      </c>
      <c r="D57" s="20" t="s">
        <v>18</v>
      </c>
      <c r="E57" s="19" t="s">
        <v>15</v>
      </c>
      <c r="F57" s="48">
        <v>0.45</v>
      </c>
      <c r="G57" s="35">
        <v>0.57999999999999996</v>
      </c>
      <c r="H57" s="35">
        <v>0.15</v>
      </c>
      <c r="I57" s="19">
        <v>4</v>
      </c>
      <c r="J57" s="35">
        <f t="shared" ref="J57:J63" si="13">((F57-G57))</f>
        <v>-0.12999999999999995</v>
      </c>
      <c r="K57" s="76">
        <f t="shared" si="6"/>
        <v>-0.86666666666666636</v>
      </c>
      <c r="M57" s="17" t="s">
        <v>22</v>
      </c>
      <c r="N57" s="73" t="s">
        <v>13</v>
      </c>
      <c r="O57" s="20">
        <v>58</v>
      </c>
      <c r="P57" s="20" t="s">
        <v>18</v>
      </c>
      <c r="Q57" s="19" t="s">
        <v>15</v>
      </c>
      <c r="R57" s="35">
        <f t="shared" si="10"/>
        <v>0.45</v>
      </c>
      <c r="S57" s="80">
        <v>0.58909999999999996</v>
      </c>
      <c r="T57" s="35">
        <v>4.4600000000000001E-2</v>
      </c>
      <c r="U57" s="19" t="s">
        <v>75</v>
      </c>
      <c r="V57" s="35">
        <f t="shared" ref="V57:V63" si="14">S57-R57</f>
        <v>0.13909999999999995</v>
      </c>
      <c r="W57" s="86">
        <v>-3.12</v>
      </c>
    </row>
    <row r="58" spans="1:23" x14ac:dyDescent="0.25">
      <c r="A58" s="17" t="s">
        <v>16</v>
      </c>
      <c r="B58" s="73" t="s">
        <v>13</v>
      </c>
      <c r="C58" s="20">
        <v>59</v>
      </c>
      <c r="D58" s="20" t="s">
        <v>18</v>
      </c>
      <c r="E58" s="19" t="s">
        <v>15</v>
      </c>
      <c r="F58" s="48">
        <v>16.07</v>
      </c>
      <c r="G58" s="35">
        <v>16.03</v>
      </c>
      <c r="H58" s="35">
        <v>0.15</v>
      </c>
      <c r="I58" s="58">
        <v>4</v>
      </c>
      <c r="J58" s="35">
        <f t="shared" si="13"/>
        <v>3.9999999999999147E-2</v>
      </c>
      <c r="K58" s="76">
        <f t="shared" si="6"/>
        <v>0.266666666666661</v>
      </c>
      <c r="M58" s="17" t="s">
        <v>16</v>
      </c>
      <c r="N58" s="73" t="s">
        <v>13</v>
      </c>
      <c r="O58" s="20">
        <v>59</v>
      </c>
      <c r="P58" s="20" t="s">
        <v>18</v>
      </c>
      <c r="Q58" s="19" t="s">
        <v>15</v>
      </c>
      <c r="R58" s="35">
        <f t="shared" si="10"/>
        <v>16.07</v>
      </c>
      <c r="S58" s="80">
        <v>16.05</v>
      </c>
      <c r="T58" s="77">
        <v>0.1</v>
      </c>
      <c r="U58" s="19" t="s">
        <v>75</v>
      </c>
      <c r="V58" s="35">
        <f t="shared" si="14"/>
        <v>-1.9999999999999574E-2</v>
      </c>
      <c r="W58" s="86">
        <v>0.2</v>
      </c>
    </row>
    <row r="59" spans="1:23" x14ac:dyDescent="0.25">
      <c r="A59" s="17" t="s">
        <v>12</v>
      </c>
      <c r="B59" s="73" t="s">
        <v>13</v>
      </c>
      <c r="C59" s="20">
        <v>61</v>
      </c>
      <c r="D59" s="20" t="s">
        <v>18</v>
      </c>
      <c r="E59" s="19" t="s">
        <v>15</v>
      </c>
      <c r="F59" s="48">
        <v>13.66</v>
      </c>
      <c r="G59" s="35">
        <v>13.67</v>
      </c>
      <c r="H59" s="35">
        <v>0.15</v>
      </c>
      <c r="I59" s="58">
        <v>4</v>
      </c>
      <c r="J59" s="35">
        <f t="shared" si="13"/>
        <v>-9.9999999999997868E-3</v>
      </c>
      <c r="K59" s="76">
        <f t="shared" si="6"/>
        <v>-6.666666666666525E-2</v>
      </c>
      <c r="M59" s="17" t="s">
        <v>12</v>
      </c>
      <c r="N59" s="73" t="s">
        <v>13</v>
      </c>
      <c r="O59" s="20">
        <v>61</v>
      </c>
      <c r="P59" s="20" t="s">
        <v>18</v>
      </c>
      <c r="Q59" s="19" t="s">
        <v>15</v>
      </c>
      <c r="R59" s="35">
        <f t="shared" si="10"/>
        <v>13.66</v>
      </c>
      <c r="S59" s="80">
        <v>13.68</v>
      </c>
      <c r="T59" s="77">
        <v>0.06</v>
      </c>
      <c r="U59" s="19" t="s">
        <v>75</v>
      </c>
      <c r="V59" s="35">
        <f t="shared" si="14"/>
        <v>1.9999999999999574E-2</v>
      </c>
      <c r="W59" s="86">
        <v>-0.32</v>
      </c>
    </row>
    <row r="60" spans="1:23" x14ac:dyDescent="0.25">
      <c r="A60" s="17" t="s">
        <v>26</v>
      </c>
      <c r="B60" s="73" t="s">
        <v>13</v>
      </c>
      <c r="C60" s="20">
        <v>63</v>
      </c>
      <c r="D60" s="20" t="s">
        <v>18</v>
      </c>
      <c r="E60" s="19" t="s">
        <v>15</v>
      </c>
      <c r="F60" s="48">
        <v>6.62</v>
      </c>
      <c r="G60" s="35">
        <v>6.7</v>
      </c>
      <c r="H60" s="35">
        <v>0.15</v>
      </c>
      <c r="I60" s="58">
        <v>4</v>
      </c>
      <c r="J60" s="35">
        <f t="shared" si="13"/>
        <v>-8.0000000000000071E-2</v>
      </c>
      <c r="K60" s="76">
        <f t="shared" si="6"/>
        <v>-0.53333333333333388</v>
      </c>
      <c r="M60" s="17" t="s">
        <v>26</v>
      </c>
      <c r="N60" s="73" t="s">
        <v>13</v>
      </c>
      <c r="O60" s="20">
        <v>63</v>
      </c>
      <c r="P60" s="20" t="s">
        <v>18</v>
      </c>
      <c r="Q60" s="19" t="s">
        <v>15</v>
      </c>
      <c r="R60" s="35">
        <f t="shared" si="10"/>
        <v>6.62</v>
      </c>
      <c r="S60" s="80">
        <v>6.702</v>
      </c>
      <c r="T60" s="77">
        <v>5.0999999999999997E-2</v>
      </c>
      <c r="U60" s="19" t="s">
        <v>75</v>
      </c>
      <c r="V60" s="35">
        <f t="shared" si="14"/>
        <v>8.1999999999999851E-2</v>
      </c>
      <c r="W60" s="86">
        <v>-1.62</v>
      </c>
    </row>
    <row r="61" spans="1:23" x14ac:dyDescent="0.25">
      <c r="A61" s="17" t="s">
        <v>24</v>
      </c>
      <c r="B61" s="73" t="s">
        <v>13</v>
      </c>
      <c r="C61" s="20">
        <v>64</v>
      </c>
      <c r="D61" s="20" t="s">
        <v>18</v>
      </c>
      <c r="E61" s="19" t="s">
        <v>15</v>
      </c>
      <c r="F61" s="48">
        <v>20.97</v>
      </c>
      <c r="G61" s="35">
        <v>20.95</v>
      </c>
      <c r="H61" s="35">
        <v>0.15</v>
      </c>
      <c r="I61" s="58">
        <v>4</v>
      </c>
      <c r="J61" s="35">
        <f t="shared" si="13"/>
        <v>1.9999999999999574E-2</v>
      </c>
      <c r="K61" s="76">
        <f t="shared" si="6"/>
        <v>0.1333333333333305</v>
      </c>
      <c r="M61" s="17" t="s">
        <v>24</v>
      </c>
      <c r="N61" s="73" t="s">
        <v>13</v>
      </c>
      <c r="O61" s="20">
        <v>64</v>
      </c>
      <c r="P61" s="20" t="s">
        <v>18</v>
      </c>
      <c r="Q61" s="19" t="s">
        <v>15</v>
      </c>
      <c r="R61" s="35">
        <f t="shared" si="10"/>
        <v>20.97</v>
      </c>
      <c r="S61" s="80">
        <v>20.91</v>
      </c>
      <c r="T61" s="77">
        <v>0.08</v>
      </c>
      <c r="U61" s="19" t="s">
        <v>75</v>
      </c>
      <c r="V61" s="35">
        <f t="shared" si="14"/>
        <v>-5.9999999999998721E-2</v>
      </c>
      <c r="W61" s="86">
        <v>0.78</v>
      </c>
    </row>
    <row r="62" spans="1:23" x14ac:dyDescent="0.25">
      <c r="A62" s="17" t="s">
        <v>20</v>
      </c>
      <c r="B62" s="73" t="s">
        <v>13</v>
      </c>
      <c r="C62" s="20">
        <v>65</v>
      </c>
      <c r="D62" s="20" t="s">
        <v>18</v>
      </c>
      <c r="E62" s="19" t="s">
        <v>15</v>
      </c>
      <c r="F62" s="48">
        <v>11.72</v>
      </c>
      <c r="G62" s="35">
        <v>11.76</v>
      </c>
      <c r="H62" s="35">
        <v>0.15</v>
      </c>
      <c r="I62" s="58">
        <v>4</v>
      </c>
      <c r="J62" s="35">
        <f t="shared" si="13"/>
        <v>-3.9999999999999147E-2</v>
      </c>
      <c r="K62" s="76">
        <f t="shared" si="6"/>
        <v>-0.266666666666661</v>
      </c>
      <c r="M62" s="17" t="s">
        <v>20</v>
      </c>
      <c r="N62" s="73" t="s">
        <v>13</v>
      </c>
      <c r="O62" s="20">
        <v>65</v>
      </c>
      <c r="P62" s="20" t="s">
        <v>18</v>
      </c>
      <c r="Q62" s="19" t="s">
        <v>15</v>
      </c>
      <c r="R62" s="35">
        <f t="shared" si="10"/>
        <v>11.72</v>
      </c>
      <c r="S62" s="80">
        <v>11.76</v>
      </c>
      <c r="T62" s="77">
        <v>0.05</v>
      </c>
      <c r="U62" s="19" t="s">
        <v>75</v>
      </c>
      <c r="V62" s="35">
        <f t="shared" si="14"/>
        <v>3.9999999999999147E-2</v>
      </c>
      <c r="W62" s="86">
        <v>-0.79</v>
      </c>
    </row>
    <row r="63" spans="1:23" x14ac:dyDescent="0.25">
      <c r="A63" s="56" t="s">
        <v>19</v>
      </c>
      <c r="B63" s="75" t="s">
        <v>13</v>
      </c>
      <c r="C63" s="20">
        <v>66</v>
      </c>
      <c r="D63" s="57" t="s">
        <v>18</v>
      </c>
      <c r="E63" s="47" t="s">
        <v>15</v>
      </c>
      <c r="F63" s="48">
        <v>5.25</v>
      </c>
      <c r="G63" s="35">
        <v>5.33</v>
      </c>
      <c r="H63" s="35">
        <v>0.15</v>
      </c>
      <c r="I63" s="58">
        <v>4</v>
      </c>
      <c r="J63" s="35">
        <f t="shared" si="13"/>
        <v>-8.0000000000000071E-2</v>
      </c>
      <c r="K63" s="76">
        <f t="shared" si="6"/>
        <v>-0.53333333333333388</v>
      </c>
      <c r="M63" s="56" t="s">
        <v>19</v>
      </c>
      <c r="N63" s="75" t="s">
        <v>13</v>
      </c>
      <c r="O63" s="57">
        <v>66</v>
      </c>
      <c r="P63" s="57" t="s">
        <v>18</v>
      </c>
      <c r="Q63" s="47" t="s">
        <v>15</v>
      </c>
      <c r="R63" s="35">
        <f t="shared" si="10"/>
        <v>5.25</v>
      </c>
      <c r="S63" s="87">
        <v>5.35</v>
      </c>
      <c r="T63" s="77">
        <v>6.2E-2</v>
      </c>
      <c r="U63" s="81">
        <v>1</v>
      </c>
      <c r="V63" s="35">
        <f t="shared" si="14"/>
        <v>9.9999999999999645E-2</v>
      </c>
      <c r="W63" s="76">
        <v>-1.6</v>
      </c>
    </row>
    <row r="64" spans="1:23" x14ac:dyDescent="0.25">
      <c r="A64" s="17" t="s">
        <v>12</v>
      </c>
      <c r="B64" s="73" t="s">
        <v>13</v>
      </c>
      <c r="C64" s="20">
        <v>66</v>
      </c>
      <c r="D64" s="20" t="s">
        <v>14</v>
      </c>
      <c r="E64" s="19" t="s">
        <v>15</v>
      </c>
      <c r="F64" s="48">
        <v>5.92</v>
      </c>
      <c r="G64" s="35">
        <v>6.02</v>
      </c>
      <c r="H64" s="35">
        <v>0.30099999999999999</v>
      </c>
      <c r="I64" s="58">
        <v>4</v>
      </c>
      <c r="J64" s="58">
        <f t="shared" si="9"/>
        <v>-1.6611295681063065</v>
      </c>
      <c r="K64" s="76">
        <f t="shared" si="6"/>
        <v>-0.3322259136212613</v>
      </c>
      <c r="M64" s="17" t="s">
        <v>12</v>
      </c>
      <c r="N64" s="73" t="s">
        <v>13</v>
      </c>
      <c r="O64" s="20">
        <v>66</v>
      </c>
      <c r="P64" s="20" t="s">
        <v>14</v>
      </c>
      <c r="Q64" s="19" t="s">
        <v>15</v>
      </c>
      <c r="R64" s="35">
        <f t="shared" si="10"/>
        <v>5.92</v>
      </c>
      <c r="S64" s="35">
        <v>5.8789999999999996</v>
      </c>
      <c r="T64" s="77">
        <v>9.1999999999999998E-2</v>
      </c>
      <c r="U64" s="19">
        <v>1</v>
      </c>
      <c r="V64" s="58">
        <f>((R64-S64)/S64)*100</f>
        <v>0.69739751658445948</v>
      </c>
      <c r="W64" s="86">
        <v>0.44</v>
      </c>
    </row>
    <row r="65" spans="1:23" ht="15.75" thickBot="1" x14ac:dyDescent="0.3">
      <c r="A65" s="95" t="s">
        <v>24</v>
      </c>
      <c r="B65" s="96" t="s">
        <v>13</v>
      </c>
      <c r="C65" s="84">
        <v>67</v>
      </c>
      <c r="D65" s="97" t="s">
        <v>14</v>
      </c>
      <c r="E65" s="88" t="s">
        <v>15</v>
      </c>
      <c r="F65" s="71">
        <v>2.71</v>
      </c>
      <c r="G65" s="69">
        <v>2.69</v>
      </c>
      <c r="H65" s="69">
        <v>0.13500000000000001</v>
      </c>
      <c r="I65" s="70">
        <v>4</v>
      </c>
      <c r="J65" s="70">
        <f t="shared" si="9"/>
        <v>0.74349442379182218</v>
      </c>
      <c r="K65" s="79">
        <f t="shared" si="6"/>
        <v>0.14814814814814828</v>
      </c>
      <c r="M65" s="95" t="s">
        <v>24</v>
      </c>
      <c r="N65" s="96" t="s">
        <v>13</v>
      </c>
      <c r="O65" s="97">
        <v>67</v>
      </c>
      <c r="P65" s="97" t="s">
        <v>14</v>
      </c>
      <c r="Q65" s="68" t="s">
        <v>15</v>
      </c>
      <c r="R65" s="69">
        <f t="shared" si="10"/>
        <v>2.71</v>
      </c>
      <c r="S65" s="71">
        <v>2.6880000000000002</v>
      </c>
      <c r="T65" s="89">
        <v>7.4999999999999997E-2</v>
      </c>
      <c r="U65" s="82">
        <v>1</v>
      </c>
      <c r="V65" s="70">
        <f t="shared" ref="V65" si="15">((R65-S65)/S65)*100</f>
        <v>0.81845238095237338</v>
      </c>
      <c r="W65" s="79">
        <v>0.3</v>
      </c>
    </row>
  </sheetData>
  <sheetProtection algorithmName="SHA-512" hashValue="Ff7EqfKzuQc4cA+L40ThUxSQvd1Pff+/MyCnsIuYu81AhyGi6902vbCnLE4UOWY392NoWcv7ZvFEQmS69R7XfQ==" saltValue="4a+bhIurUp46DaFG6ansEQ==" spinCount="100000" sheet="1" objects="1" scenarios="1"/>
  <mergeCells count="3">
    <mergeCell ref="A2:K2"/>
    <mergeCell ref="A8:K8"/>
    <mergeCell ref="M8:W8"/>
  </mergeCells>
  <conditionalFormatting sqref="K41 K14:K31">
    <cfRule type="cellIs" dxfId="17" priority="19" stopIfTrue="1" operator="between">
      <formula>-2</formula>
      <formula>2</formula>
    </cfRule>
    <cfRule type="cellIs" dxfId="16" priority="20" stopIfTrue="1" operator="between">
      <formula>-3</formula>
      <formula>3</formula>
    </cfRule>
    <cfRule type="cellIs" dxfId="15" priority="21" operator="notBetween">
      <formula>-3</formula>
      <formula>3</formula>
    </cfRule>
  </conditionalFormatting>
  <conditionalFormatting sqref="W29:W31 W63 W41:W55">
    <cfRule type="cellIs" dxfId="14" priority="16" stopIfTrue="1" operator="between">
      <formula>-2</formula>
      <formula>2</formula>
    </cfRule>
    <cfRule type="cellIs" dxfId="13" priority="17" stopIfTrue="1" operator="between">
      <formula>-3</formula>
      <formula>3</formula>
    </cfRule>
    <cfRule type="cellIs" dxfId="12" priority="18" operator="notBetween">
      <formula>-3</formula>
      <formula>3</formula>
    </cfRule>
  </conditionalFormatting>
  <conditionalFormatting sqref="W56:W62">
    <cfRule type="cellIs" dxfId="11" priority="13" stopIfTrue="1" operator="between">
      <formula>-2</formula>
      <formula>2</formula>
    </cfRule>
    <cfRule type="cellIs" dxfId="10" priority="14" stopIfTrue="1" operator="between">
      <formula>-3</formula>
      <formula>3</formula>
    </cfRule>
    <cfRule type="cellIs" dxfId="9" priority="15" operator="notBetween">
      <formula>-3</formula>
      <formula>3</formula>
    </cfRule>
  </conditionalFormatting>
  <conditionalFormatting sqref="W64">
    <cfRule type="cellIs" dxfId="8" priority="4" stopIfTrue="1" operator="between">
      <formula>-2</formula>
      <formula>2</formula>
    </cfRule>
    <cfRule type="cellIs" dxfId="7" priority="5" stopIfTrue="1" operator="between">
      <formula>-3</formula>
      <formula>3</formula>
    </cfRule>
    <cfRule type="cellIs" dxfId="6" priority="6" operator="notBetween">
      <formula>-3</formula>
      <formula>3</formula>
    </cfRule>
  </conditionalFormatting>
  <conditionalFormatting sqref="W65">
    <cfRule type="cellIs" dxfId="5" priority="7" stopIfTrue="1" operator="between">
      <formula>-2</formula>
      <formula>2</formula>
    </cfRule>
    <cfRule type="cellIs" dxfId="4" priority="8" stopIfTrue="1" operator="between">
      <formula>-3</formula>
      <formula>3</formula>
    </cfRule>
    <cfRule type="cellIs" dxfId="3" priority="9" operator="notBetween">
      <formula>-3</formula>
      <formula>3</formula>
    </cfRule>
  </conditionalFormatting>
  <conditionalFormatting sqref="K42:K65">
    <cfRule type="cellIs" dxfId="2" priority="1" stopIfTrue="1" operator="between">
      <formula>-2</formula>
      <formula>2</formula>
    </cfRule>
    <cfRule type="cellIs" dxfId="1" priority="2" stopIfTrue="1" operator="between">
      <formula>-3</formula>
      <formula>3</formula>
    </cfRule>
    <cfRule type="cellIs" dxfId="0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E32CC-3E99-417A-8959-9EA640738A11}">
  <sheetPr>
    <pageSetUpPr fitToPage="1"/>
  </sheetPr>
  <dimension ref="A1:W67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225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94.09</v>
      </c>
      <c r="G14" s="91">
        <v>94.107571441027645</v>
      </c>
      <c r="H14" s="54">
        <f>G14*0.025</f>
        <v>2.3526892860256914</v>
      </c>
      <c r="I14" s="51"/>
      <c r="J14" s="55">
        <f>((F14-G14)/G14)*100</f>
        <v>-1.8671654956745339E-2</v>
      </c>
      <c r="K14" s="85">
        <f>(F14-G14)/H14</f>
        <v>-7.4686619826981344E-3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133.80000000000001</v>
      </c>
      <c r="G15" s="91">
        <v>133.29499999999999</v>
      </c>
      <c r="H15" s="54">
        <f>2/2</f>
        <v>1</v>
      </c>
      <c r="I15" s="51"/>
      <c r="J15" s="67">
        <f>F15-G15</f>
        <v>0.50500000000002387</v>
      </c>
      <c r="K15" s="85">
        <f t="shared" ref="K15:K28" si="0">(F15-G15)/H15</f>
        <v>0.50500000000002387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6.36</v>
      </c>
      <c r="G16" s="54">
        <v>6.3421621241282944</v>
      </c>
      <c r="H16" s="54">
        <f>G16*((14-0.53*G16)/200)</f>
        <v>0.33736034460585268</v>
      </c>
      <c r="I16" s="51"/>
      <c r="J16" s="55">
        <f t="shared" ref="J16:J28" si="1">((F16-G16)/G16)*100</f>
        <v>0.28125859166928313</v>
      </c>
      <c r="K16" s="85">
        <f t="shared" si="0"/>
        <v>5.2874844826668682E-2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26</v>
      </c>
      <c r="B17" s="74" t="s">
        <v>13</v>
      </c>
      <c r="C17" s="52">
        <v>4</v>
      </c>
      <c r="D17" s="52" t="s">
        <v>59</v>
      </c>
      <c r="E17" s="51" t="s">
        <v>55</v>
      </c>
      <c r="F17" s="53">
        <v>6.19</v>
      </c>
      <c r="G17" s="54">
        <v>6.3172771373739121</v>
      </c>
      <c r="H17" s="54">
        <f t="shared" ref="H17:H19" si="2">G17*((14-0.53*G17)/200)</f>
        <v>0.33645322497564795</v>
      </c>
      <c r="I17" s="51"/>
      <c r="J17" s="55">
        <f t="shared" si="1"/>
        <v>-2.0147467746969969</v>
      </c>
      <c r="K17" s="85">
        <f t="shared" si="0"/>
        <v>-0.37829073382525558</v>
      </c>
      <c r="L17" s="37"/>
      <c r="M17" s="49" t="s">
        <v>26</v>
      </c>
      <c r="N17" s="74" t="s">
        <v>13</v>
      </c>
      <c r="O17" s="52">
        <v>4</v>
      </c>
      <c r="P17" s="52" t="s">
        <v>59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24</v>
      </c>
      <c r="B18" s="74" t="s">
        <v>13</v>
      </c>
      <c r="C18" s="52">
        <v>6</v>
      </c>
      <c r="D18" s="52" t="s">
        <v>57</v>
      </c>
      <c r="E18" s="51" t="s">
        <v>55</v>
      </c>
      <c r="F18" s="83">
        <v>13.32</v>
      </c>
      <c r="G18" s="91">
        <v>13.372526915865571</v>
      </c>
      <c r="H18" s="54">
        <f t="shared" si="2"/>
        <v>0.46219202240438467</v>
      </c>
      <c r="I18" s="51"/>
      <c r="J18" s="55">
        <f t="shared" si="1"/>
        <v>-0.39279723418055579</v>
      </c>
      <c r="K18" s="85">
        <f t="shared" si="0"/>
        <v>-0.11364738749128189</v>
      </c>
      <c r="L18" s="37"/>
      <c r="M18" s="49" t="s">
        <v>24</v>
      </c>
      <c r="N18" s="74" t="s">
        <v>13</v>
      </c>
      <c r="O18" s="52">
        <v>6</v>
      </c>
      <c r="P18" s="52" t="s">
        <v>57</v>
      </c>
      <c r="Q18" s="51" t="s">
        <v>55</v>
      </c>
      <c r="R18" s="83"/>
      <c r="S18" s="54"/>
      <c r="T18" s="51"/>
      <c r="U18" s="51"/>
      <c r="V18" s="51"/>
      <c r="W18" s="100"/>
    </row>
    <row r="19" spans="1:23" x14ac:dyDescent="0.25">
      <c r="A19" s="49" t="s">
        <v>20</v>
      </c>
      <c r="B19" s="74" t="s">
        <v>13</v>
      </c>
      <c r="C19" s="52">
        <v>7</v>
      </c>
      <c r="D19" s="52" t="s">
        <v>56</v>
      </c>
      <c r="E19" s="51" t="s">
        <v>55</v>
      </c>
      <c r="F19" s="83">
        <v>13.17</v>
      </c>
      <c r="G19" s="91">
        <v>13.345423547545101</v>
      </c>
      <c r="H19" s="54">
        <f t="shared" si="2"/>
        <v>0.46221377472022318</v>
      </c>
      <c r="I19" s="51"/>
      <c r="J19" s="55">
        <f t="shared" si="1"/>
        <v>-1.3144846764894953</v>
      </c>
      <c r="K19" s="85">
        <f t="shared" si="0"/>
        <v>-0.37952903426836332</v>
      </c>
      <c r="L19" s="37"/>
      <c r="M19" s="49" t="s">
        <v>20</v>
      </c>
      <c r="N19" s="74" t="s">
        <v>13</v>
      </c>
      <c r="O19" s="52">
        <v>7</v>
      </c>
      <c r="P19" s="52" t="s">
        <v>56</v>
      </c>
      <c r="Q19" s="51" t="s">
        <v>55</v>
      </c>
      <c r="R19" s="83"/>
      <c r="S19" s="54"/>
      <c r="T19" s="51"/>
      <c r="U19" s="51"/>
      <c r="V19" s="51"/>
      <c r="W19" s="100"/>
    </row>
    <row r="20" spans="1:23" x14ac:dyDescent="0.25">
      <c r="A20" s="49" t="s">
        <v>17</v>
      </c>
      <c r="B20" s="74" t="s">
        <v>13</v>
      </c>
      <c r="C20" s="52">
        <v>9</v>
      </c>
      <c r="D20" s="52" t="s">
        <v>52</v>
      </c>
      <c r="E20" s="51" t="s">
        <v>53</v>
      </c>
      <c r="F20" s="53">
        <v>9.2100000000000009</v>
      </c>
      <c r="G20" s="54">
        <v>9.3938470348456065</v>
      </c>
      <c r="H20" s="54">
        <f>G20*0.05</f>
        <v>0.46969235174228036</v>
      </c>
      <c r="I20" s="51"/>
      <c r="J20" s="55">
        <f t="shared" si="1"/>
        <v>-1.9571005804506083</v>
      </c>
      <c r="K20" s="85">
        <f t="shared" si="0"/>
        <v>-0.39142011609012162</v>
      </c>
      <c r="L20" s="37"/>
      <c r="M20" s="49" t="s">
        <v>17</v>
      </c>
      <c r="N20" s="74" t="s">
        <v>13</v>
      </c>
      <c r="O20" s="52">
        <v>9</v>
      </c>
      <c r="P20" s="52" t="s">
        <v>52</v>
      </c>
      <c r="Q20" s="51" t="s">
        <v>53</v>
      </c>
      <c r="R20" s="83"/>
      <c r="S20" s="54"/>
      <c r="T20" s="51"/>
      <c r="U20" s="51"/>
      <c r="V20" s="51"/>
      <c r="W20" s="100"/>
    </row>
    <row r="21" spans="1:23" ht="15.75" x14ac:dyDescent="0.25">
      <c r="A21" s="17" t="s">
        <v>51</v>
      </c>
      <c r="B21" s="73" t="s">
        <v>43</v>
      </c>
      <c r="C21" s="20">
        <v>10</v>
      </c>
      <c r="D21" s="20" t="s">
        <v>44</v>
      </c>
      <c r="E21" s="19" t="s">
        <v>45</v>
      </c>
      <c r="F21" s="90">
        <v>6.6</v>
      </c>
      <c r="G21" s="93">
        <v>6.6041123917752156</v>
      </c>
      <c r="H21" s="35">
        <f>G21*0.075/2</f>
        <v>0.24765421469157056</v>
      </c>
      <c r="I21" s="19"/>
      <c r="J21" s="39">
        <f t="shared" si="1"/>
        <v>-6.2270166394162635E-2</v>
      </c>
      <c r="K21" s="85">
        <f t="shared" si="0"/>
        <v>-1.6605377705110034E-2</v>
      </c>
      <c r="L21" s="37"/>
      <c r="M21" s="17" t="s">
        <v>51</v>
      </c>
      <c r="N21" s="18" t="s">
        <v>43</v>
      </c>
      <c r="O21" s="19">
        <v>10</v>
      </c>
      <c r="P21" s="20" t="s">
        <v>44</v>
      </c>
      <c r="Q21" s="19" t="s">
        <v>45</v>
      </c>
      <c r="R21" s="35"/>
      <c r="S21" s="35"/>
      <c r="T21" s="19"/>
      <c r="U21" s="19"/>
      <c r="V21" s="58"/>
      <c r="W21" s="26"/>
    </row>
    <row r="22" spans="1:23" ht="15.75" x14ac:dyDescent="0.25">
      <c r="A22" s="17" t="s">
        <v>50</v>
      </c>
      <c r="B22" s="73" t="s">
        <v>43</v>
      </c>
      <c r="C22" s="20">
        <v>11</v>
      </c>
      <c r="D22" s="20" t="s">
        <v>44</v>
      </c>
      <c r="E22" s="19" t="s">
        <v>45</v>
      </c>
      <c r="F22" s="90">
        <v>13</v>
      </c>
      <c r="G22" s="94">
        <v>13.131698195468571</v>
      </c>
      <c r="H22" s="35">
        <f t="shared" ref="H22:H23" si="3">G22*0.075/2</f>
        <v>0.49243868233007138</v>
      </c>
      <c r="I22" s="58"/>
      <c r="J22" s="39">
        <f t="shared" si="1"/>
        <v>-1.0029030024008396</v>
      </c>
      <c r="K22" s="85">
        <f t="shared" si="0"/>
        <v>-0.26744080064022396</v>
      </c>
      <c r="L22" s="37"/>
      <c r="M22" s="17" t="s">
        <v>50</v>
      </c>
      <c r="N22" s="18" t="s">
        <v>43</v>
      </c>
      <c r="O22" s="19">
        <v>11</v>
      </c>
      <c r="P22" s="20" t="s">
        <v>44</v>
      </c>
      <c r="Q22" s="19" t="s">
        <v>45</v>
      </c>
      <c r="R22" s="35"/>
      <c r="S22" s="35"/>
      <c r="T22" s="19"/>
      <c r="U22" s="19"/>
      <c r="V22" s="58"/>
      <c r="W22" s="26"/>
    </row>
    <row r="23" spans="1:23" ht="15.75" x14ac:dyDescent="0.25">
      <c r="A23" s="17" t="s">
        <v>49</v>
      </c>
      <c r="B23" s="73" t="s">
        <v>43</v>
      </c>
      <c r="C23" s="20">
        <v>12</v>
      </c>
      <c r="D23" s="20" t="s">
        <v>44</v>
      </c>
      <c r="E23" s="19" t="s">
        <v>45</v>
      </c>
      <c r="F23" s="90">
        <v>20.5</v>
      </c>
      <c r="G23" s="94">
        <v>20.74557807075087</v>
      </c>
      <c r="H23" s="35">
        <f t="shared" si="3"/>
        <v>0.77795917765315759</v>
      </c>
      <c r="I23" s="58"/>
      <c r="J23" s="39">
        <f t="shared" si="1"/>
        <v>-1.1837610401279197</v>
      </c>
      <c r="K23" s="85">
        <f t="shared" si="0"/>
        <v>-0.31566961070077859</v>
      </c>
      <c r="M23" s="17" t="s">
        <v>49</v>
      </c>
      <c r="N23" s="18" t="s">
        <v>43</v>
      </c>
      <c r="O23" s="19">
        <v>12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71</v>
      </c>
      <c r="B24" s="73" t="s">
        <v>43</v>
      </c>
      <c r="C24" s="20">
        <v>13</v>
      </c>
      <c r="D24" s="20" t="s">
        <v>44</v>
      </c>
      <c r="E24" s="19" t="s">
        <v>45</v>
      </c>
      <c r="F24" s="90" t="s">
        <v>90</v>
      </c>
      <c r="G24" s="94">
        <v>0</v>
      </c>
      <c r="H24" s="35"/>
      <c r="I24" s="58"/>
      <c r="J24" s="39"/>
      <c r="K24" s="85"/>
      <c r="M24" s="17" t="s">
        <v>71</v>
      </c>
      <c r="N24" s="18" t="s">
        <v>43</v>
      </c>
      <c r="O24" s="19">
        <v>13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72</v>
      </c>
      <c r="B25" s="73" t="s">
        <v>43</v>
      </c>
      <c r="C25" s="20">
        <v>14</v>
      </c>
      <c r="D25" s="20" t="s">
        <v>44</v>
      </c>
      <c r="E25" s="19" t="s">
        <v>45</v>
      </c>
      <c r="F25" s="90" t="s">
        <v>90</v>
      </c>
      <c r="G25" s="94">
        <v>0</v>
      </c>
      <c r="H25" s="35"/>
      <c r="I25" s="58"/>
      <c r="J25" s="39"/>
      <c r="K25" s="85"/>
      <c r="M25" s="17" t="s">
        <v>72</v>
      </c>
      <c r="N25" s="18" t="s">
        <v>43</v>
      </c>
      <c r="O25" s="19">
        <v>14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48</v>
      </c>
      <c r="B26" s="73" t="s">
        <v>43</v>
      </c>
      <c r="C26" s="20">
        <v>20</v>
      </c>
      <c r="D26" s="20" t="s">
        <v>44</v>
      </c>
      <c r="E26" s="19" t="s">
        <v>45</v>
      </c>
      <c r="F26" s="90">
        <v>86.9</v>
      </c>
      <c r="G26" s="94">
        <v>87.357450975349707</v>
      </c>
      <c r="H26" s="35">
        <f>G26*0.025</f>
        <v>2.1839362743837429</v>
      </c>
      <c r="I26" s="58"/>
      <c r="J26" s="39">
        <f t="shared" si="1"/>
        <v>-0.52365421637449505</v>
      </c>
      <c r="K26" s="85">
        <f t="shared" si="0"/>
        <v>-0.20946168654979797</v>
      </c>
      <c r="M26" s="17" t="s">
        <v>48</v>
      </c>
      <c r="N26" s="18" t="s">
        <v>43</v>
      </c>
      <c r="O26" s="19">
        <v>20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47</v>
      </c>
      <c r="B27" s="73" t="s">
        <v>43</v>
      </c>
      <c r="C27" s="20">
        <v>21</v>
      </c>
      <c r="D27" s="20" t="s">
        <v>44</v>
      </c>
      <c r="E27" s="19" t="s">
        <v>45</v>
      </c>
      <c r="F27" s="90">
        <v>113.2</v>
      </c>
      <c r="G27" s="94">
        <v>113.82321157899368</v>
      </c>
      <c r="H27" s="35">
        <f t="shared" ref="H27:H28" si="4">G27*0.025</f>
        <v>2.8455802894748423</v>
      </c>
      <c r="I27" s="58"/>
      <c r="J27" s="39">
        <f t="shared" si="1"/>
        <v>-0.54752591351823243</v>
      </c>
      <c r="K27" s="85">
        <f t="shared" si="0"/>
        <v>-0.21901036540729293</v>
      </c>
      <c r="M27" s="17" t="s">
        <v>47</v>
      </c>
      <c r="N27" s="18" t="s">
        <v>43</v>
      </c>
      <c r="O27" s="19">
        <v>21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46</v>
      </c>
      <c r="B28" s="73" t="s">
        <v>43</v>
      </c>
      <c r="C28" s="20">
        <v>22</v>
      </c>
      <c r="D28" s="20" t="s">
        <v>44</v>
      </c>
      <c r="E28" s="19" t="s">
        <v>45</v>
      </c>
      <c r="F28" s="90">
        <v>202.1</v>
      </c>
      <c r="G28" s="94">
        <v>201.23426578409797</v>
      </c>
      <c r="H28" s="35">
        <f t="shared" si="4"/>
        <v>5.0308566446024496</v>
      </c>
      <c r="I28" s="58"/>
      <c r="J28" s="39">
        <f t="shared" si="1"/>
        <v>0.43021212740719805</v>
      </c>
      <c r="K28" s="85">
        <f t="shared" si="0"/>
        <v>0.1720848509628792</v>
      </c>
      <c r="M28" s="17" t="s">
        <v>46</v>
      </c>
      <c r="N28" s="18" t="s">
        <v>43</v>
      </c>
      <c r="O28" s="19">
        <v>22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ht="15.75" x14ac:dyDescent="0.25">
      <c r="A29" s="17" t="s">
        <v>73</v>
      </c>
      <c r="B29" s="73" t="s">
        <v>43</v>
      </c>
      <c r="C29" s="20">
        <v>23</v>
      </c>
      <c r="D29" s="20" t="s">
        <v>44</v>
      </c>
      <c r="E29" s="19" t="s">
        <v>45</v>
      </c>
      <c r="F29" s="90" t="s">
        <v>90</v>
      </c>
      <c r="G29" s="94">
        <v>0</v>
      </c>
      <c r="H29" s="35"/>
      <c r="I29" s="58"/>
      <c r="J29" s="39"/>
      <c r="K29" s="85"/>
      <c r="M29" s="17" t="s">
        <v>73</v>
      </c>
      <c r="N29" s="18" t="s">
        <v>43</v>
      </c>
      <c r="O29" s="19">
        <v>23</v>
      </c>
      <c r="P29" s="20" t="s">
        <v>44</v>
      </c>
      <c r="Q29" s="19" t="s">
        <v>45</v>
      </c>
      <c r="R29" s="35"/>
      <c r="S29" s="35"/>
      <c r="T29" s="19"/>
      <c r="U29" s="19"/>
      <c r="V29" s="58"/>
      <c r="W29" s="26"/>
    </row>
    <row r="30" spans="1:23" ht="15.75" x14ac:dyDescent="0.25">
      <c r="A30" s="17" t="s">
        <v>74</v>
      </c>
      <c r="B30" s="73" t="s">
        <v>43</v>
      </c>
      <c r="C30" s="20">
        <v>24</v>
      </c>
      <c r="D30" s="20" t="s">
        <v>44</v>
      </c>
      <c r="E30" s="19" t="s">
        <v>45</v>
      </c>
      <c r="F30" s="90" t="s">
        <v>90</v>
      </c>
      <c r="G30" s="94">
        <v>0</v>
      </c>
      <c r="H30" s="35"/>
      <c r="I30" s="58"/>
      <c r="J30" s="39"/>
      <c r="K30" s="85"/>
      <c r="M30" s="17" t="s">
        <v>74</v>
      </c>
      <c r="N30" s="18" t="s">
        <v>43</v>
      </c>
      <c r="O30" s="19">
        <v>24</v>
      </c>
      <c r="P30" s="20" t="s">
        <v>44</v>
      </c>
      <c r="Q30" s="19" t="s">
        <v>45</v>
      </c>
      <c r="R30" s="35"/>
      <c r="S30" s="35"/>
      <c r="T30" s="19"/>
      <c r="U30" s="19"/>
      <c r="V30" s="58"/>
      <c r="W30" s="26"/>
    </row>
    <row r="31" spans="1:23" x14ac:dyDescent="0.25">
      <c r="A31" s="49" t="s">
        <v>42</v>
      </c>
      <c r="B31" s="74" t="s">
        <v>13</v>
      </c>
      <c r="C31" s="52">
        <v>30</v>
      </c>
      <c r="D31" s="52" t="s">
        <v>29</v>
      </c>
      <c r="E31" s="51" t="s">
        <v>30</v>
      </c>
      <c r="F31" s="83">
        <v>92.8</v>
      </c>
      <c r="G31" s="83">
        <v>90</v>
      </c>
      <c r="H31" s="54">
        <f>0.05*G31</f>
        <v>4.5</v>
      </c>
      <c r="I31" s="59">
        <v>4</v>
      </c>
      <c r="J31" s="59"/>
      <c r="K31" s="76">
        <f>(F31-G31)/H31</f>
        <v>0.62222222222222157</v>
      </c>
      <c r="M31" s="49" t="s">
        <v>42</v>
      </c>
      <c r="N31" s="50" t="s">
        <v>13</v>
      </c>
      <c r="O31" s="51">
        <v>30</v>
      </c>
      <c r="P31" s="52" t="s">
        <v>29</v>
      </c>
      <c r="Q31" s="51" t="s">
        <v>30</v>
      </c>
      <c r="R31" s="83">
        <f>ROUND(F31,1)</f>
        <v>92.8</v>
      </c>
      <c r="S31" s="54">
        <v>91.64</v>
      </c>
      <c r="T31" s="54">
        <v>1.39</v>
      </c>
      <c r="U31" s="51">
        <v>1</v>
      </c>
      <c r="V31" s="55">
        <f>((R31-S31)/S31)*100</f>
        <v>1.2658227848101229</v>
      </c>
      <c r="W31" s="86">
        <v>0.84</v>
      </c>
    </row>
    <row r="32" spans="1:23" x14ac:dyDescent="0.25">
      <c r="A32" s="49" t="s">
        <v>41</v>
      </c>
      <c r="B32" s="74" t="s">
        <v>13</v>
      </c>
      <c r="C32" s="52">
        <v>31</v>
      </c>
      <c r="D32" s="52" t="s">
        <v>29</v>
      </c>
      <c r="E32" s="51" t="s">
        <v>30</v>
      </c>
      <c r="F32" s="83">
        <v>48.8</v>
      </c>
      <c r="G32" s="91">
        <v>46.4</v>
      </c>
      <c r="H32" s="54">
        <f t="shared" ref="H32:H33" si="5">0.05*G32</f>
        <v>2.3199999999999998</v>
      </c>
      <c r="I32" s="59">
        <v>4</v>
      </c>
      <c r="J32" s="59"/>
      <c r="K32" s="76">
        <f t="shared" ref="K32:K67" si="6">(F32-G32)/H32</f>
        <v>1.0344827586206891</v>
      </c>
      <c r="M32" s="49" t="s">
        <v>41</v>
      </c>
      <c r="N32" s="50" t="s">
        <v>13</v>
      </c>
      <c r="O32" s="51">
        <v>31</v>
      </c>
      <c r="P32" s="52" t="s">
        <v>29</v>
      </c>
      <c r="Q32" s="51" t="s">
        <v>30</v>
      </c>
      <c r="R32" s="83">
        <f>ROUND(F32,1)</f>
        <v>48.8</v>
      </c>
      <c r="S32" s="54">
        <v>47.61</v>
      </c>
      <c r="T32" s="54">
        <v>1.1299999999999999</v>
      </c>
      <c r="U32" s="51">
        <v>1</v>
      </c>
      <c r="V32" s="55">
        <f t="shared" ref="V32:V56" si="7">((R32-S32)/S32)*100</f>
        <v>2.4994749002310392</v>
      </c>
      <c r="W32" s="86">
        <v>1.06</v>
      </c>
    </row>
    <row r="33" spans="1:23" x14ac:dyDescent="0.25">
      <c r="A33" s="49" t="s">
        <v>40</v>
      </c>
      <c r="B33" s="74" t="s">
        <v>13</v>
      </c>
      <c r="C33" s="52">
        <v>32</v>
      </c>
      <c r="D33" s="52" t="s">
        <v>29</v>
      </c>
      <c r="E33" s="51" t="s">
        <v>30</v>
      </c>
      <c r="F33" s="83">
        <v>62.1</v>
      </c>
      <c r="G33" s="91">
        <v>60.8</v>
      </c>
      <c r="H33" s="54">
        <f t="shared" si="5"/>
        <v>3.04</v>
      </c>
      <c r="I33" s="59">
        <v>4</v>
      </c>
      <c r="J33" s="59"/>
      <c r="K33" s="76">
        <f t="shared" si="6"/>
        <v>0.42763157894736981</v>
      </c>
      <c r="M33" s="49" t="s">
        <v>40</v>
      </c>
      <c r="N33" s="50" t="s">
        <v>13</v>
      </c>
      <c r="O33" s="51">
        <v>32</v>
      </c>
      <c r="P33" s="52" t="s">
        <v>29</v>
      </c>
      <c r="Q33" s="51" t="s">
        <v>30</v>
      </c>
      <c r="R33" s="83">
        <f>ROUND(F33,1)</f>
        <v>62.1</v>
      </c>
      <c r="S33" s="54">
        <v>62.43</v>
      </c>
      <c r="T33" s="54">
        <v>2.19</v>
      </c>
      <c r="U33" s="51">
        <v>1</v>
      </c>
      <c r="V33" s="55">
        <f t="shared" si="7"/>
        <v>-0.52859202306583097</v>
      </c>
      <c r="W33" s="86">
        <f t="shared" ref="W33:W52" si="8">(R33-S33)/T33</f>
        <v>-0.15068493150684853</v>
      </c>
    </row>
    <row r="34" spans="1:23" x14ac:dyDescent="0.25">
      <c r="A34" s="49" t="s">
        <v>39</v>
      </c>
      <c r="B34" s="74" t="s">
        <v>13</v>
      </c>
      <c r="C34" s="52">
        <v>33</v>
      </c>
      <c r="D34" s="52" t="s">
        <v>29</v>
      </c>
      <c r="E34" s="51" t="s">
        <v>30</v>
      </c>
      <c r="F34" s="83">
        <v>15.1</v>
      </c>
      <c r="G34" s="91">
        <v>22.4</v>
      </c>
      <c r="H34" s="54"/>
      <c r="I34" s="59"/>
      <c r="J34" s="59"/>
      <c r="K34" s="100"/>
      <c r="M34" s="49" t="s">
        <v>39</v>
      </c>
      <c r="N34" s="50" t="s">
        <v>13</v>
      </c>
      <c r="O34" s="51">
        <v>33</v>
      </c>
      <c r="P34" s="52" t="s">
        <v>29</v>
      </c>
      <c r="Q34" s="51" t="s">
        <v>30</v>
      </c>
      <c r="R34" s="83">
        <f t="shared" ref="R34:R42" si="9">F34</f>
        <v>15.1</v>
      </c>
      <c r="S34" s="54"/>
      <c r="T34" s="54"/>
      <c r="U34" s="51"/>
      <c r="V34" s="55"/>
      <c r="W34" s="100"/>
    </row>
    <row r="35" spans="1:23" x14ac:dyDescent="0.25">
      <c r="A35" s="49" t="s">
        <v>38</v>
      </c>
      <c r="B35" s="74" t="s">
        <v>13</v>
      </c>
      <c r="C35" s="52">
        <v>34</v>
      </c>
      <c r="D35" s="52" t="s">
        <v>29</v>
      </c>
      <c r="E35" s="51" t="s">
        <v>30</v>
      </c>
      <c r="F35" s="83">
        <v>17.100000000000001</v>
      </c>
      <c r="G35" s="91">
        <v>19.2</v>
      </c>
      <c r="H35" s="54"/>
      <c r="I35" s="59"/>
      <c r="J35" s="59"/>
      <c r="K35" s="100"/>
      <c r="M35" s="49" t="s">
        <v>38</v>
      </c>
      <c r="N35" s="50" t="s">
        <v>13</v>
      </c>
      <c r="O35" s="51">
        <v>34</v>
      </c>
      <c r="P35" s="52" t="s">
        <v>29</v>
      </c>
      <c r="Q35" s="51" t="s">
        <v>30</v>
      </c>
      <c r="R35" s="83">
        <f t="shared" si="9"/>
        <v>17.100000000000001</v>
      </c>
      <c r="S35" s="54"/>
      <c r="T35" s="54"/>
      <c r="U35" s="51"/>
      <c r="V35" s="55"/>
      <c r="W35" s="100"/>
    </row>
    <row r="36" spans="1:23" x14ac:dyDescent="0.25">
      <c r="A36" s="49" t="s">
        <v>37</v>
      </c>
      <c r="B36" s="74" t="s">
        <v>13</v>
      </c>
      <c r="C36" s="52">
        <v>35</v>
      </c>
      <c r="D36" s="52" t="s">
        <v>29</v>
      </c>
      <c r="E36" s="51" t="s">
        <v>30</v>
      </c>
      <c r="F36" s="83">
        <v>20.399999999999999</v>
      </c>
      <c r="G36" s="91">
        <v>26.7</v>
      </c>
      <c r="H36" s="54"/>
      <c r="I36" s="59"/>
      <c r="J36" s="59"/>
      <c r="K36" s="100"/>
      <c r="M36" s="49" t="s">
        <v>37</v>
      </c>
      <c r="N36" s="50" t="s">
        <v>13</v>
      </c>
      <c r="O36" s="51">
        <v>35</v>
      </c>
      <c r="P36" s="52" t="s">
        <v>29</v>
      </c>
      <c r="Q36" s="51" t="s">
        <v>30</v>
      </c>
      <c r="R36" s="83">
        <f t="shared" si="9"/>
        <v>20.399999999999999</v>
      </c>
      <c r="S36" s="54"/>
      <c r="T36" s="54"/>
      <c r="U36" s="51"/>
      <c r="V36" s="55"/>
      <c r="W36" s="100"/>
    </row>
    <row r="37" spans="1:23" x14ac:dyDescent="0.25">
      <c r="A37" s="49" t="s">
        <v>36</v>
      </c>
      <c r="B37" s="74" t="s">
        <v>13</v>
      </c>
      <c r="C37" s="52">
        <v>36</v>
      </c>
      <c r="D37" s="52" t="s">
        <v>29</v>
      </c>
      <c r="E37" s="51" t="s">
        <v>30</v>
      </c>
      <c r="F37" s="83">
        <v>63.9</v>
      </c>
      <c r="G37" s="91">
        <v>97.8</v>
      </c>
      <c r="H37" s="54"/>
      <c r="I37" s="59"/>
      <c r="J37" s="59"/>
      <c r="K37" s="100"/>
      <c r="M37" s="49" t="s">
        <v>36</v>
      </c>
      <c r="N37" s="50" t="s">
        <v>13</v>
      </c>
      <c r="O37" s="51">
        <v>36</v>
      </c>
      <c r="P37" s="52" t="s">
        <v>29</v>
      </c>
      <c r="Q37" s="51" t="s">
        <v>30</v>
      </c>
      <c r="R37" s="83">
        <f t="shared" si="9"/>
        <v>63.9</v>
      </c>
      <c r="S37" s="54"/>
      <c r="T37" s="54"/>
      <c r="U37" s="51"/>
      <c r="V37" s="55"/>
      <c r="W37" s="100"/>
    </row>
    <row r="38" spans="1:23" x14ac:dyDescent="0.25">
      <c r="A38" s="49" t="s">
        <v>35</v>
      </c>
      <c r="B38" s="74" t="s">
        <v>13</v>
      </c>
      <c r="C38" s="52">
        <v>37</v>
      </c>
      <c r="D38" s="52" t="s">
        <v>29</v>
      </c>
      <c r="E38" s="51" t="s">
        <v>30</v>
      </c>
      <c r="F38" s="83">
        <v>82</v>
      </c>
      <c r="G38" s="91">
        <v>124</v>
      </c>
      <c r="H38" s="54"/>
      <c r="I38" s="59"/>
      <c r="J38" s="59"/>
      <c r="K38" s="100"/>
      <c r="M38" s="49" t="s">
        <v>35</v>
      </c>
      <c r="N38" s="50" t="s">
        <v>13</v>
      </c>
      <c r="O38" s="51">
        <v>37</v>
      </c>
      <c r="P38" s="52" t="s">
        <v>29</v>
      </c>
      <c r="Q38" s="51" t="s">
        <v>30</v>
      </c>
      <c r="R38" s="83">
        <f t="shared" si="9"/>
        <v>82</v>
      </c>
      <c r="S38" s="54"/>
      <c r="T38" s="54"/>
      <c r="U38" s="51"/>
      <c r="V38" s="55"/>
      <c r="W38" s="100"/>
    </row>
    <row r="39" spans="1:23" x14ac:dyDescent="0.25">
      <c r="A39" s="49" t="s">
        <v>34</v>
      </c>
      <c r="B39" s="74" t="s">
        <v>13</v>
      </c>
      <c r="C39" s="52">
        <v>38</v>
      </c>
      <c r="D39" s="52" t="s">
        <v>29</v>
      </c>
      <c r="E39" s="51" t="s">
        <v>30</v>
      </c>
      <c r="F39" s="83">
        <v>101.9</v>
      </c>
      <c r="G39" s="91">
        <v>149</v>
      </c>
      <c r="H39" s="54"/>
      <c r="I39" s="59"/>
      <c r="J39" s="59"/>
      <c r="K39" s="100"/>
      <c r="M39" s="49" t="s">
        <v>34</v>
      </c>
      <c r="N39" s="50" t="s">
        <v>13</v>
      </c>
      <c r="O39" s="51">
        <v>38</v>
      </c>
      <c r="P39" s="52" t="s">
        <v>29</v>
      </c>
      <c r="Q39" s="51" t="s">
        <v>30</v>
      </c>
      <c r="R39" s="83">
        <f t="shared" si="9"/>
        <v>101.9</v>
      </c>
      <c r="S39" s="54"/>
      <c r="T39" s="54"/>
      <c r="U39" s="51"/>
      <c r="V39" s="55"/>
      <c r="W39" s="100"/>
    </row>
    <row r="40" spans="1:23" x14ac:dyDescent="0.25">
      <c r="A40" s="49" t="s">
        <v>33</v>
      </c>
      <c r="B40" s="74" t="s">
        <v>13</v>
      </c>
      <c r="C40" s="52">
        <v>39</v>
      </c>
      <c r="D40" s="52" t="s">
        <v>29</v>
      </c>
      <c r="E40" s="51" t="s">
        <v>30</v>
      </c>
      <c r="F40" s="83">
        <v>69.8</v>
      </c>
      <c r="G40" s="91">
        <v>77.099999999999994</v>
      </c>
      <c r="H40" s="54"/>
      <c r="I40" s="59"/>
      <c r="J40" s="59"/>
      <c r="K40" s="100"/>
      <c r="M40" s="49" t="s">
        <v>33</v>
      </c>
      <c r="N40" s="50" t="s">
        <v>13</v>
      </c>
      <c r="O40" s="51">
        <v>39</v>
      </c>
      <c r="P40" s="52" t="s">
        <v>29</v>
      </c>
      <c r="Q40" s="51" t="s">
        <v>30</v>
      </c>
      <c r="R40" s="83">
        <f t="shared" si="9"/>
        <v>69.8</v>
      </c>
      <c r="S40" s="54"/>
      <c r="T40" s="54"/>
      <c r="U40" s="51"/>
      <c r="V40" s="55"/>
      <c r="W40" s="100"/>
    </row>
    <row r="41" spans="1:23" x14ac:dyDescent="0.25">
      <c r="A41" s="49" t="s">
        <v>32</v>
      </c>
      <c r="B41" s="74" t="s">
        <v>13</v>
      </c>
      <c r="C41" s="52">
        <v>40</v>
      </c>
      <c r="D41" s="52" t="s">
        <v>29</v>
      </c>
      <c r="E41" s="51" t="s">
        <v>30</v>
      </c>
      <c r="F41" s="83">
        <v>62.4</v>
      </c>
      <c r="G41" s="91">
        <v>68.7</v>
      </c>
      <c r="H41" s="54"/>
      <c r="I41" s="59"/>
      <c r="J41" s="59"/>
      <c r="K41" s="100"/>
      <c r="M41" s="49" t="s">
        <v>32</v>
      </c>
      <c r="N41" s="50" t="s">
        <v>13</v>
      </c>
      <c r="O41" s="51">
        <v>40</v>
      </c>
      <c r="P41" s="52" t="s">
        <v>29</v>
      </c>
      <c r="Q41" s="51" t="s">
        <v>30</v>
      </c>
      <c r="R41" s="83">
        <f t="shared" si="9"/>
        <v>62.4</v>
      </c>
      <c r="S41" s="54"/>
      <c r="T41" s="54"/>
      <c r="U41" s="51"/>
      <c r="V41" s="55"/>
      <c r="W41" s="100"/>
    </row>
    <row r="42" spans="1:23" x14ac:dyDescent="0.25">
      <c r="A42" s="49" t="s">
        <v>31</v>
      </c>
      <c r="B42" s="74" t="s">
        <v>13</v>
      </c>
      <c r="C42" s="52">
        <v>41</v>
      </c>
      <c r="D42" s="52" t="s">
        <v>29</v>
      </c>
      <c r="E42" s="51" t="s">
        <v>30</v>
      </c>
      <c r="F42" s="83">
        <v>49.4</v>
      </c>
      <c r="G42" s="91">
        <v>55</v>
      </c>
      <c r="H42" s="54"/>
      <c r="I42" s="59"/>
      <c r="J42" s="59"/>
      <c r="K42" s="100"/>
      <c r="M42" s="49" t="s">
        <v>31</v>
      </c>
      <c r="N42" s="50" t="s">
        <v>13</v>
      </c>
      <c r="O42" s="51">
        <v>41</v>
      </c>
      <c r="P42" s="52" t="s">
        <v>29</v>
      </c>
      <c r="Q42" s="51" t="s">
        <v>30</v>
      </c>
      <c r="R42" s="83">
        <f t="shared" si="9"/>
        <v>49.4</v>
      </c>
      <c r="S42" s="91"/>
      <c r="T42" s="54"/>
      <c r="U42" s="51"/>
      <c r="V42" s="55"/>
      <c r="W42" s="100"/>
    </row>
    <row r="43" spans="1:23" x14ac:dyDescent="0.25">
      <c r="A43" s="49" t="s">
        <v>28</v>
      </c>
      <c r="B43" s="74" t="s">
        <v>13</v>
      </c>
      <c r="C43" s="52">
        <v>42</v>
      </c>
      <c r="D43" s="52" t="s">
        <v>29</v>
      </c>
      <c r="E43" s="51" t="s">
        <v>30</v>
      </c>
      <c r="F43" s="83">
        <v>91.6</v>
      </c>
      <c r="G43" s="91">
        <v>90</v>
      </c>
      <c r="H43" s="54">
        <f>0.05*G43</f>
        <v>4.5</v>
      </c>
      <c r="I43" s="59">
        <v>4</v>
      </c>
      <c r="J43" s="59"/>
      <c r="K43" s="76">
        <f t="shared" si="6"/>
        <v>0.35555555555555429</v>
      </c>
      <c r="M43" s="49" t="s">
        <v>28</v>
      </c>
      <c r="N43" s="50" t="s">
        <v>13</v>
      </c>
      <c r="O43" s="51">
        <v>42</v>
      </c>
      <c r="P43" s="52" t="s">
        <v>29</v>
      </c>
      <c r="Q43" s="51" t="s">
        <v>30</v>
      </c>
      <c r="R43" s="83">
        <f>ROUND(F43,1)</f>
        <v>91.6</v>
      </c>
      <c r="S43" s="91">
        <v>91.42</v>
      </c>
      <c r="T43" s="54">
        <v>1.92</v>
      </c>
      <c r="U43" s="51">
        <v>1</v>
      </c>
      <c r="V43" s="55">
        <f t="shared" si="7"/>
        <v>0.19689345876175082</v>
      </c>
      <c r="W43" s="86">
        <f t="shared" si="8"/>
        <v>9.3749999999996156E-2</v>
      </c>
    </row>
    <row r="44" spans="1:23" x14ac:dyDescent="0.25">
      <c r="A44" s="17" t="s">
        <v>12</v>
      </c>
      <c r="B44" s="73" t="s">
        <v>13</v>
      </c>
      <c r="C44" s="20">
        <v>43</v>
      </c>
      <c r="D44" s="20" t="s">
        <v>27</v>
      </c>
      <c r="E44" s="19" t="s">
        <v>23</v>
      </c>
      <c r="F44" s="87">
        <v>264.39999999999998</v>
      </c>
      <c r="G44" s="58">
        <v>272</v>
      </c>
      <c r="H44" s="35">
        <v>13.6</v>
      </c>
      <c r="I44" s="58">
        <v>4</v>
      </c>
      <c r="J44" s="58">
        <f>((F44-G44)/G44)*100</f>
        <v>-2.7941176470588318</v>
      </c>
      <c r="K44" s="76">
        <f t="shared" si="6"/>
        <v>-0.55882352941176638</v>
      </c>
      <c r="M44" s="17" t="s">
        <v>12</v>
      </c>
      <c r="N44" s="73" t="s">
        <v>13</v>
      </c>
      <c r="O44" s="20">
        <v>43</v>
      </c>
      <c r="P44" s="20" t="s">
        <v>27</v>
      </c>
      <c r="Q44" s="19" t="s">
        <v>23</v>
      </c>
      <c r="R44" s="58">
        <f>F44</f>
        <v>264.39999999999998</v>
      </c>
      <c r="S44" s="58">
        <v>268.89999999999998</v>
      </c>
      <c r="T44" s="35">
        <v>7.7</v>
      </c>
      <c r="U44" s="19">
        <v>1</v>
      </c>
      <c r="V44" s="58">
        <f t="shared" si="7"/>
        <v>-1.6734845667534402</v>
      </c>
      <c r="W44" s="86">
        <v>-0.57999999999999996</v>
      </c>
    </row>
    <row r="45" spans="1:23" x14ac:dyDescent="0.25">
      <c r="A45" s="17" t="s">
        <v>24</v>
      </c>
      <c r="B45" s="73" t="s">
        <v>13</v>
      </c>
      <c r="C45" s="20">
        <v>44</v>
      </c>
      <c r="D45" s="20" t="s">
        <v>27</v>
      </c>
      <c r="E45" s="19" t="s">
        <v>23</v>
      </c>
      <c r="F45" s="87">
        <v>42.1</v>
      </c>
      <c r="G45" s="80">
        <v>43.2</v>
      </c>
      <c r="H45" s="35">
        <v>2.16</v>
      </c>
      <c r="I45" s="58">
        <v>4</v>
      </c>
      <c r="J45" s="58">
        <f t="shared" ref="J45:J67" si="10">((F45-G45)/G45)*100</f>
        <v>-2.5462962962962994</v>
      </c>
      <c r="K45" s="76">
        <f t="shared" si="6"/>
        <v>-0.50925925925925986</v>
      </c>
      <c r="M45" s="17" t="s">
        <v>24</v>
      </c>
      <c r="N45" s="73" t="s">
        <v>13</v>
      </c>
      <c r="O45" s="20">
        <v>44</v>
      </c>
      <c r="P45" s="20" t="s">
        <v>27</v>
      </c>
      <c r="Q45" s="19" t="s">
        <v>23</v>
      </c>
      <c r="R45" s="80">
        <f t="shared" ref="R45:R67" si="11">F45</f>
        <v>42.1</v>
      </c>
      <c r="S45" s="80">
        <v>42.97</v>
      </c>
      <c r="T45" s="35">
        <v>1.86</v>
      </c>
      <c r="U45" s="19">
        <v>1</v>
      </c>
      <c r="V45" s="58">
        <f t="shared" si="7"/>
        <v>-2.0246683732836801</v>
      </c>
      <c r="W45" s="86">
        <v>-0.47</v>
      </c>
    </row>
    <row r="46" spans="1:23" x14ac:dyDescent="0.25">
      <c r="A46" s="17" t="s">
        <v>20</v>
      </c>
      <c r="B46" s="73" t="s">
        <v>13</v>
      </c>
      <c r="C46" s="20">
        <v>45</v>
      </c>
      <c r="D46" s="20" t="s">
        <v>27</v>
      </c>
      <c r="E46" s="19" t="s">
        <v>23</v>
      </c>
      <c r="F46" s="81">
        <v>114.8</v>
      </c>
      <c r="G46" s="58">
        <v>119</v>
      </c>
      <c r="H46" s="35">
        <v>6</v>
      </c>
      <c r="I46" s="58">
        <v>4</v>
      </c>
      <c r="J46" s="58">
        <f t="shared" si="10"/>
        <v>-3.5294117647058849</v>
      </c>
      <c r="K46" s="76">
        <f t="shared" si="6"/>
        <v>-0.70000000000000051</v>
      </c>
      <c r="M46" s="17" t="s">
        <v>20</v>
      </c>
      <c r="N46" s="73" t="s">
        <v>13</v>
      </c>
      <c r="O46" s="20">
        <v>45</v>
      </c>
      <c r="P46" s="20" t="s">
        <v>27</v>
      </c>
      <c r="Q46" s="19" t="s">
        <v>23</v>
      </c>
      <c r="R46" s="58">
        <f t="shared" si="11"/>
        <v>114.8</v>
      </c>
      <c r="S46" s="58">
        <v>116.8</v>
      </c>
      <c r="T46" s="35">
        <v>2.6</v>
      </c>
      <c r="U46" s="19">
        <v>1</v>
      </c>
      <c r="V46" s="58">
        <f t="shared" si="7"/>
        <v>-1.7123287671232876</v>
      </c>
      <c r="W46" s="86">
        <v>-0.76</v>
      </c>
    </row>
    <row r="47" spans="1:23" x14ac:dyDescent="0.25">
      <c r="A47" s="17" t="s">
        <v>19</v>
      </c>
      <c r="B47" s="73" t="s">
        <v>13</v>
      </c>
      <c r="C47" s="20">
        <v>46</v>
      </c>
      <c r="D47" s="20" t="s">
        <v>27</v>
      </c>
      <c r="E47" s="19" t="s">
        <v>23</v>
      </c>
      <c r="F47" s="87">
        <v>89.5</v>
      </c>
      <c r="G47" s="80">
        <v>92.9</v>
      </c>
      <c r="H47" s="35">
        <v>4.6500000000000004</v>
      </c>
      <c r="I47" s="58">
        <v>4</v>
      </c>
      <c r="J47" s="58">
        <f t="shared" si="10"/>
        <v>-3.6598493003229335</v>
      </c>
      <c r="K47" s="76">
        <f t="shared" si="6"/>
        <v>-0.73118279569892586</v>
      </c>
      <c r="M47" s="17" t="s">
        <v>19</v>
      </c>
      <c r="N47" s="73" t="s">
        <v>13</v>
      </c>
      <c r="O47" s="20">
        <v>46</v>
      </c>
      <c r="P47" s="20" t="s">
        <v>27</v>
      </c>
      <c r="Q47" s="19" t="s">
        <v>23</v>
      </c>
      <c r="R47" s="80">
        <f t="shared" si="11"/>
        <v>89.5</v>
      </c>
      <c r="S47" s="80">
        <v>91.44</v>
      </c>
      <c r="T47" s="35">
        <v>2.08</v>
      </c>
      <c r="U47" s="19">
        <v>1</v>
      </c>
      <c r="V47" s="58">
        <f t="shared" si="7"/>
        <v>-2.1216097987751503</v>
      </c>
      <c r="W47" s="86">
        <v>-0.93</v>
      </c>
    </row>
    <row r="48" spans="1:23" x14ac:dyDescent="0.25">
      <c r="A48" s="17" t="s">
        <v>26</v>
      </c>
      <c r="B48" s="73" t="s">
        <v>13</v>
      </c>
      <c r="C48" s="20">
        <v>47</v>
      </c>
      <c r="D48" s="20" t="s">
        <v>25</v>
      </c>
      <c r="E48" s="19" t="s">
        <v>23</v>
      </c>
      <c r="F48" s="87">
        <v>59.6</v>
      </c>
      <c r="G48" s="80">
        <v>61.4</v>
      </c>
      <c r="H48" s="35">
        <v>4.6100000000000003</v>
      </c>
      <c r="I48" s="58">
        <v>4</v>
      </c>
      <c r="J48" s="58">
        <f t="shared" si="10"/>
        <v>-2.9315960912052073</v>
      </c>
      <c r="K48" s="76">
        <f t="shared" si="6"/>
        <v>-0.39045553145336159</v>
      </c>
      <c r="M48" s="17" t="s">
        <v>26</v>
      </c>
      <c r="N48" s="73" t="s">
        <v>13</v>
      </c>
      <c r="O48" s="20">
        <v>47</v>
      </c>
      <c r="P48" s="20" t="s">
        <v>25</v>
      </c>
      <c r="Q48" s="19" t="s">
        <v>23</v>
      </c>
      <c r="R48" s="80">
        <f t="shared" si="11"/>
        <v>59.6</v>
      </c>
      <c r="S48" s="80">
        <v>58.64</v>
      </c>
      <c r="T48" s="35">
        <v>2.99</v>
      </c>
      <c r="U48" s="19">
        <v>1</v>
      </c>
      <c r="V48" s="58">
        <f t="shared" si="7"/>
        <v>1.6371077762619386</v>
      </c>
      <c r="W48" s="86">
        <f t="shared" si="8"/>
        <v>0.32107023411371266</v>
      </c>
    </row>
    <row r="49" spans="1:23" x14ac:dyDescent="0.25">
      <c r="A49" s="17" t="s">
        <v>21</v>
      </c>
      <c r="B49" s="73" t="s">
        <v>13</v>
      </c>
      <c r="C49" s="20">
        <v>48</v>
      </c>
      <c r="D49" s="20" t="s">
        <v>25</v>
      </c>
      <c r="E49" s="19" t="s">
        <v>23</v>
      </c>
      <c r="F49" s="87">
        <v>111.2</v>
      </c>
      <c r="G49" s="58">
        <v>118</v>
      </c>
      <c r="H49" s="35">
        <v>8.85</v>
      </c>
      <c r="I49" s="58">
        <v>4</v>
      </c>
      <c r="J49" s="58">
        <f t="shared" si="10"/>
        <v>-5.7627118644067767</v>
      </c>
      <c r="K49" s="76">
        <f t="shared" si="6"/>
        <v>-0.76836158192090365</v>
      </c>
      <c r="M49" s="17" t="s">
        <v>21</v>
      </c>
      <c r="N49" s="73" t="s">
        <v>13</v>
      </c>
      <c r="O49" s="20">
        <v>48</v>
      </c>
      <c r="P49" s="20" t="s">
        <v>25</v>
      </c>
      <c r="Q49" s="19" t="s">
        <v>23</v>
      </c>
      <c r="R49" s="58">
        <f t="shared" si="11"/>
        <v>111.2</v>
      </c>
      <c r="S49" s="80">
        <v>112.1</v>
      </c>
      <c r="T49" s="35">
        <v>4.3</v>
      </c>
      <c r="U49" s="19">
        <v>1</v>
      </c>
      <c r="V49" s="58">
        <f t="shared" si="7"/>
        <v>-0.80285459411239213</v>
      </c>
      <c r="W49" s="86">
        <f t="shared" si="8"/>
        <v>-0.20930232558139336</v>
      </c>
    </row>
    <row r="50" spans="1:23" x14ac:dyDescent="0.25">
      <c r="A50" s="17" t="s">
        <v>20</v>
      </c>
      <c r="B50" s="73" t="s">
        <v>13</v>
      </c>
      <c r="C50" s="20">
        <v>49</v>
      </c>
      <c r="D50" s="20" t="s">
        <v>25</v>
      </c>
      <c r="E50" s="19" t="s">
        <v>23</v>
      </c>
      <c r="F50" s="87">
        <v>182.5</v>
      </c>
      <c r="G50" s="58">
        <v>181</v>
      </c>
      <c r="H50" s="35">
        <v>13.6</v>
      </c>
      <c r="I50" s="58">
        <v>4</v>
      </c>
      <c r="J50" s="58">
        <f t="shared" si="10"/>
        <v>0.82872928176795579</v>
      </c>
      <c r="K50" s="76">
        <f t="shared" si="6"/>
        <v>0.11029411764705882</v>
      </c>
      <c r="M50" s="17" t="s">
        <v>20</v>
      </c>
      <c r="N50" s="73" t="s">
        <v>13</v>
      </c>
      <c r="O50" s="20">
        <v>49</v>
      </c>
      <c r="P50" s="20" t="s">
        <v>25</v>
      </c>
      <c r="Q50" s="19" t="s">
        <v>23</v>
      </c>
      <c r="R50" s="58">
        <f t="shared" si="11"/>
        <v>182.5</v>
      </c>
      <c r="S50" s="80">
        <v>180.1</v>
      </c>
      <c r="T50" s="35">
        <v>5.3</v>
      </c>
      <c r="U50" s="19">
        <v>1</v>
      </c>
      <c r="V50" s="58">
        <f t="shared" si="7"/>
        <v>1.3325930038867329</v>
      </c>
      <c r="W50" s="86">
        <f t="shared" si="8"/>
        <v>0.45283018867924635</v>
      </c>
    </row>
    <row r="51" spans="1:23" x14ac:dyDescent="0.25">
      <c r="A51" s="17" t="s">
        <v>19</v>
      </c>
      <c r="B51" s="73" t="s">
        <v>13</v>
      </c>
      <c r="C51" s="20">
        <v>50</v>
      </c>
      <c r="D51" s="20" t="s">
        <v>25</v>
      </c>
      <c r="E51" s="19" t="s">
        <v>23</v>
      </c>
      <c r="F51" s="87">
        <v>338.6</v>
      </c>
      <c r="G51" s="58">
        <v>336</v>
      </c>
      <c r="H51" s="35">
        <v>25.2</v>
      </c>
      <c r="I51" s="19">
        <v>4</v>
      </c>
      <c r="J51" s="58">
        <f t="shared" si="10"/>
        <v>0.77380952380953061</v>
      </c>
      <c r="K51" s="76">
        <f t="shared" si="6"/>
        <v>0.10317460317460408</v>
      </c>
      <c r="M51" s="17" t="s">
        <v>19</v>
      </c>
      <c r="N51" s="73" t="s">
        <v>13</v>
      </c>
      <c r="O51" s="20">
        <v>50</v>
      </c>
      <c r="P51" s="20" t="s">
        <v>25</v>
      </c>
      <c r="Q51" s="19" t="s">
        <v>23</v>
      </c>
      <c r="R51" s="58">
        <f t="shared" si="11"/>
        <v>338.6</v>
      </c>
      <c r="S51" s="80">
        <v>336</v>
      </c>
      <c r="T51" s="35">
        <v>8.6</v>
      </c>
      <c r="U51" s="19">
        <v>1</v>
      </c>
      <c r="V51" s="58">
        <f t="shared" si="7"/>
        <v>0.77380952380953061</v>
      </c>
      <c r="W51" s="86">
        <f t="shared" si="8"/>
        <v>0.30232558139535148</v>
      </c>
    </row>
    <row r="52" spans="1:23" x14ac:dyDescent="0.25">
      <c r="A52" s="17" t="s">
        <v>17</v>
      </c>
      <c r="B52" s="73" t="s">
        <v>13</v>
      </c>
      <c r="C52" s="20">
        <v>51</v>
      </c>
      <c r="D52" s="20" t="s">
        <v>25</v>
      </c>
      <c r="E52" s="19" t="s">
        <v>23</v>
      </c>
      <c r="F52" s="87">
        <v>52.1</v>
      </c>
      <c r="G52" s="80">
        <v>54.9</v>
      </c>
      <c r="H52" s="35">
        <v>4.12</v>
      </c>
      <c r="I52" s="19">
        <v>4</v>
      </c>
      <c r="J52" s="58">
        <f t="shared" si="10"/>
        <v>-5.1001821493624719</v>
      </c>
      <c r="K52" s="76">
        <f t="shared" si="6"/>
        <v>-0.67961165048543615</v>
      </c>
      <c r="M52" s="17" t="s">
        <v>17</v>
      </c>
      <c r="N52" s="73" t="s">
        <v>13</v>
      </c>
      <c r="O52" s="20">
        <v>51</v>
      </c>
      <c r="P52" s="20" t="s">
        <v>25</v>
      </c>
      <c r="Q52" s="19" t="s">
        <v>23</v>
      </c>
      <c r="R52" s="80">
        <f t="shared" si="11"/>
        <v>52.1</v>
      </c>
      <c r="S52" s="80">
        <v>52.02</v>
      </c>
      <c r="T52" s="35">
        <v>4.0199999999999996</v>
      </c>
      <c r="U52" s="19">
        <v>1</v>
      </c>
      <c r="V52" s="58">
        <f t="shared" si="7"/>
        <v>0.15378700499807438</v>
      </c>
      <c r="W52" s="86">
        <f t="shared" si="8"/>
        <v>1.9900497512437387E-2</v>
      </c>
    </row>
    <row r="53" spans="1:23" x14ac:dyDescent="0.25">
      <c r="A53" s="17" t="s">
        <v>22</v>
      </c>
      <c r="B53" s="73" t="s">
        <v>13</v>
      </c>
      <c r="C53" s="20">
        <v>52</v>
      </c>
      <c r="D53" s="20" t="s">
        <v>76</v>
      </c>
      <c r="E53" s="19" t="s">
        <v>23</v>
      </c>
      <c r="F53" s="87">
        <v>53.5</v>
      </c>
      <c r="G53" s="80">
        <v>56.5</v>
      </c>
      <c r="H53" s="35">
        <v>2.83</v>
      </c>
      <c r="I53" s="19">
        <v>4</v>
      </c>
      <c r="J53" s="58">
        <f t="shared" si="10"/>
        <v>-5.3097345132743365</v>
      </c>
      <c r="K53" s="76">
        <f t="shared" si="6"/>
        <v>-1.0600706713780919</v>
      </c>
      <c r="M53" s="17" t="s">
        <v>22</v>
      </c>
      <c r="N53" s="73" t="s">
        <v>13</v>
      </c>
      <c r="O53" s="20">
        <v>52</v>
      </c>
      <c r="P53" s="20" t="s">
        <v>76</v>
      </c>
      <c r="Q53" s="19" t="s">
        <v>23</v>
      </c>
      <c r="R53" s="80">
        <f t="shared" si="11"/>
        <v>53.5</v>
      </c>
      <c r="S53" s="80">
        <v>52.44</v>
      </c>
      <c r="T53" s="35">
        <v>7.16</v>
      </c>
      <c r="U53" s="19">
        <v>1</v>
      </c>
      <c r="V53" s="58">
        <f t="shared" si="7"/>
        <v>2.0213577421815456</v>
      </c>
      <c r="W53" s="86">
        <v>0.15</v>
      </c>
    </row>
    <row r="54" spans="1:23" x14ac:dyDescent="0.25">
      <c r="A54" s="17" t="s">
        <v>16</v>
      </c>
      <c r="B54" s="73" t="s">
        <v>13</v>
      </c>
      <c r="C54" s="20">
        <v>53</v>
      </c>
      <c r="D54" s="20" t="s">
        <v>76</v>
      </c>
      <c r="E54" s="19" t="s">
        <v>23</v>
      </c>
      <c r="F54" s="81">
        <v>184.6</v>
      </c>
      <c r="G54" s="58">
        <v>194</v>
      </c>
      <c r="H54" s="35">
        <v>9.6999999999999993</v>
      </c>
      <c r="I54" s="19">
        <v>4</v>
      </c>
      <c r="J54" s="58">
        <f t="shared" si="10"/>
        <v>-4.8453608247422713</v>
      </c>
      <c r="K54" s="76">
        <f t="shared" si="6"/>
        <v>-0.96907216494845427</v>
      </c>
      <c r="M54" s="17" t="s">
        <v>16</v>
      </c>
      <c r="N54" s="73" t="s">
        <v>13</v>
      </c>
      <c r="O54" s="20">
        <v>53</v>
      </c>
      <c r="P54" s="20" t="s">
        <v>76</v>
      </c>
      <c r="Q54" s="19" t="s">
        <v>23</v>
      </c>
      <c r="R54" s="58">
        <f t="shared" si="11"/>
        <v>184.6</v>
      </c>
      <c r="S54" s="58">
        <v>187</v>
      </c>
      <c r="T54" s="35">
        <v>11.2</v>
      </c>
      <c r="U54" s="19">
        <v>1</v>
      </c>
      <c r="V54" s="58">
        <f t="shared" si="7"/>
        <v>-1.283422459893051</v>
      </c>
      <c r="W54" s="86">
        <v>-0.21</v>
      </c>
    </row>
    <row r="55" spans="1:23" x14ac:dyDescent="0.25">
      <c r="A55" s="17" t="s">
        <v>12</v>
      </c>
      <c r="B55" s="73" t="s">
        <v>13</v>
      </c>
      <c r="C55" s="20">
        <v>54</v>
      </c>
      <c r="D55" s="20" t="s">
        <v>76</v>
      </c>
      <c r="E55" s="19" t="s">
        <v>23</v>
      </c>
      <c r="F55" s="81">
        <v>90.2</v>
      </c>
      <c r="G55" s="80">
        <v>96.7</v>
      </c>
      <c r="H55" s="35">
        <v>4.84</v>
      </c>
      <c r="I55" s="19">
        <v>4</v>
      </c>
      <c r="J55" s="58">
        <f t="shared" si="10"/>
        <v>-6.721820062047569</v>
      </c>
      <c r="K55" s="76">
        <f t="shared" si="6"/>
        <v>-1.3429752066115703</v>
      </c>
      <c r="M55" s="17" t="s">
        <v>12</v>
      </c>
      <c r="N55" s="73" t="s">
        <v>13</v>
      </c>
      <c r="O55" s="20">
        <v>54</v>
      </c>
      <c r="P55" s="20" t="s">
        <v>76</v>
      </c>
      <c r="Q55" s="19" t="s">
        <v>23</v>
      </c>
      <c r="R55" s="80">
        <f t="shared" si="11"/>
        <v>90.2</v>
      </c>
      <c r="S55" s="80">
        <v>93.03</v>
      </c>
      <c r="T55" s="35">
        <v>6.56</v>
      </c>
      <c r="U55" s="19">
        <v>1</v>
      </c>
      <c r="V55" s="58">
        <f t="shared" si="7"/>
        <v>-3.0420294528646656</v>
      </c>
      <c r="W55" s="86">
        <v>-0.43</v>
      </c>
    </row>
    <row r="56" spans="1:23" x14ac:dyDescent="0.25">
      <c r="A56" s="17" t="s">
        <v>20</v>
      </c>
      <c r="B56" s="73" t="s">
        <v>13</v>
      </c>
      <c r="C56" s="20">
        <v>55</v>
      </c>
      <c r="D56" s="20" t="s">
        <v>76</v>
      </c>
      <c r="E56" s="19" t="s">
        <v>23</v>
      </c>
      <c r="F56" s="87">
        <v>47.2</v>
      </c>
      <c r="G56" s="80">
        <v>51.5</v>
      </c>
      <c r="H56" s="35">
        <v>2.58</v>
      </c>
      <c r="I56" s="19">
        <v>4</v>
      </c>
      <c r="J56" s="58">
        <f t="shared" si="10"/>
        <v>-8.3495145631067906</v>
      </c>
      <c r="K56" s="76">
        <f t="shared" si="6"/>
        <v>-1.6666666666666654</v>
      </c>
      <c r="M56" s="17" t="s">
        <v>20</v>
      </c>
      <c r="N56" s="73" t="s">
        <v>13</v>
      </c>
      <c r="O56" s="20">
        <v>55</v>
      </c>
      <c r="P56" s="20" t="s">
        <v>76</v>
      </c>
      <c r="Q56" s="19" t="s">
        <v>23</v>
      </c>
      <c r="R56" s="80">
        <f t="shared" si="11"/>
        <v>47.2</v>
      </c>
      <c r="S56" s="80">
        <v>49.35</v>
      </c>
      <c r="T56" s="35">
        <v>4.97</v>
      </c>
      <c r="U56" s="19">
        <v>1</v>
      </c>
      <c r="V56" s="58">
        <f t="shared" si="7"/>
        <v>-4.3566362715298856</v>
      </c>
      <c r="W56" s="86">
        <v>-0.43</v>
      </c>
    </row>
    <row r="57" spans="1:23" x14ac:dyDescent="0.25">
      <c r="A57" s="17" t="s">
        <v>19</v>
      </c>
      <c r="B57" s="73" t="s">
        <v>13</v>
      </c>
      <c r="C57" s="20">
        <v>56</v>
      </c>
      <c r="D57" s="20" t="s">
        <v>76</v>
      </c>
      <c r="E57" s="19" t="s">
        <v>23</v>
      </c>
      <c r="F57" s="87">
        <v>244.5</v>
      </c>
      <c r="G57" s="58">
        <v>258</v>
      </c>
      <c r="H57" s="35">
        <v>12.9</v>
      </c>
      <c r="I57" s="19">
        <v>4</v>
      </c>
      <c r="J57" s="58">
        <f t="shared" si="10"/>
        <v>-5.2325581395348841</v>
      </c>
      <c r="K57" s="76">
        <f t="shared" si="6"/>
        <v>-1.0465116279069766</v>
      </c>
      <c r="M57" s="17" t="s">
        <v>19</v>
      </c>
      <c r="N57" s="73" t="s">
        <v>13</v>
      </c>
      <c r="O57" s="20">
        <v>56</v>
      </c>
      <c r="P57" s="20" t="s">
        <v>76</v>
      </c>
      <c r="Q57" s="19" t="s">
        <v>23</v>
      </c>
      <c r="R57" s="58">
        <f t="shared" si="11"/>
        <v>244.5</v>
      </c>
      <c r="S57" s="58">
        <v>248.5</v>
      </c>
      <c r="T57" s="35">
        <v>9.8000000000000007</v>
      </c>
      <c r="U57" s="19">
        <v>1</v>
      </c>
      <c r="V57" s="58">
        <f>((R57-S57)/S57)*100</f>
        <v>-1.6096579476861168</v>
      </c>
      <c r="W57" s="86">
        <v>-0.41</v>
      </c>
    </row>
    <row r="58" spans="1:23" x14ac:dyDescent="0.25">
      <c r="A58" s="17" t="s">
        <v>17</v>
      </c>
      <c r="B58" s="73" t="s">
        <v>13</v>
      </c>
      <c r="C58" s="20">
        <v>57</v>
      </c>
      <c r="D58" s="20" t="s">
        <v>76</v>
      </c>
      <c r="E58" s="19" t="s">
        <v>23</v>
      </c>
      <c r="F58" s="81">
        <v>393.8</v>
      </c>
      <c r="G58" s="58">
        <v>411</v>
      </c>
      <c r="H58" s="35">
        <v>20.6</v>
      </c>
      <c r="I58" s="19">
        <v>4</v>
      </c>
      <c r="J58" s="58">
        <f t="shared" si="10"/>
        <v>-4.184914841849146</v>
      </c>
      <c r="K58" s="76">
        <f t="shared" si="6"/>
        <v>-0.83495145631067902</v>
      </c>
      <c r="M58" s="17" t="s">
        <v>17</v>
      </c>
      <c r="N58" s="73" t="s">
        <v>13</v>
      </c>
      <c r="O58" s="20">
        <v>57</v>
      </c>
      <c r="P58" s="20" t="s">
        <v>76</v>
      </c>
      <c r="Q58" s="19" t="s">
        <v>23</v>
      </c>
      <c r="R58" s="58">
        <f t="shared" si="11"/>
        <v>393.8</v>
      </c>
      <c r="S58" s="58">
        <v>397.5</v>
      </c>
      <c r="T58" s="35">
        <v>9.5</v>
      </c>
      <c r="U58" s="19" t="s">
        <v>75</v>
      </c>
      <c r="V58" s="58">
        <f>S58-R58</f>
        <v>3.6999999999999886</v>
      </c>
      <c r="W58" s="86">
        <v>-0.39</v>
      </c>
    </row>
    <row r="59" spans="1:23" x14ac:dyDescent="0.25">
      <c r="A59" s="17" t="s">
        <v>22</v>
      </c>
      <c r="B59" s="73" t="s">
        <v>13</v>
      </c>
      <c r="C59" s="20">
        <v>58</v>
      </c>
      <c r="D59" s="20" t="s">
        <v>18</v>
      </c>
      <c r="E59" s="19" t="s">
        <v>15</v>
      </c>
      <c r="F59" s="48">
        <v>0.54</v>
      </c>
      <c r="G59" s="35">
        <v>0.57999999999999996</v>
      </c>
      <c r="H59" s="35">
        <v>0.15</v>
      </c>
      <c r="I59" s="19">
        <v>4</v>
      </c>
      <c r="J59" s="35">
        <f t="shared" ref="J59:J65" si="12">((F59-G59))</f>
        <v>-3.9999999999999925E-2</v>
      </c>
      <c r="K59" s="76">
        <f t="shared" si="6"/>
        <v>-0.26666666666666616</v>
      </c>
      <c r="M59" s="17" t="s">
        <v>22</v>
      </c>
      <c r="N59" s="73" t="s">
        <v>13</v>
      </c>
      <c r="O59" s="20">
        <v>58</v>
      </c>
      <c r="P59" s="20" t="s">
        <v>18</v>
      </c>
      <c r="Q59" s="19" t="s">
        <v>15</v>
      </c>
      <c r="R59" s="35">
        <f t="shared" si="11"/>
        <v>0.54</v>
      </c>
      <c r="S59" s="80">
        <v>0.58909999999999996</v>
      </c>
      <c r="T59" s="35">
        <v>4.4600000000000001E-2</v>
      </c>
      <c r="U59" s="19" t="s">
        <v>75</v>
      </c>
      <c r="V59" s="35">
        <f t="shared" ref="V59:V65" si="13">S59-R59</f>
        <v>4.9099999999999921E-2</v>
      </c>
      <c r="W59" s="86">
        <v>-1.1000000000000001</v>
      </c>
    </row>
    <row r="60" spans="1:23" x14ac:dyDescent="0.25">
      <c r="A60" s="17" t="s">
        <v>16</v>
      </c>
      <c r="B60" s="73" t="s">
        <v>13</v>
      </c>
      <c r="C60" s="20">
        <v>59</v>
      </c>
      <c r="D60" s="20" t="s">
        <v>18</v>
      </c>
      <c r="E60" s="19" t="s">
        <v>15</v>
      </c>
      <c r="F60" s="48">
        <v>16.059999999999999</v>
      </c>
      <c r="G60" s="35">
        <v>16.03</v>
      </c>
      <c r="H60" s="35">
        <v>0.15</v>
      </c>
      <c r="I60" s="58">
        <v>4</v>
      </c>
      <c r="J60" s="35">
        <f t="shared" si="12"/>
        <v>2.9999999999997584E-2</v>
      </c>
      <c r="K60" s="76">
        <f t="shared" si="6"/>
        <v>0.19999999999998391</v>
      </c>
      <c r="M60" s="17" t="s">
        <v>16</v>
      </c>
      <c r="N60" s="73" t="s">
        <v>13</v>
      </c>
      <c r="O60" s="20">
        <v>59</v>
      </c>
      <c r="P60" s="20" t="s">
        <v>18</v>
      </c>
      <c r="Q60" s="19" t="s">
        <v>15</v>
      </c>
      <c r="R60" s="35">
        <f t="shared" si="11"/>
        <v>16.059999999999999</v>
      </c>
      <c r="S60" s="80">
        <v>16.05</v>
      </c>
      <c r="T60" s="77">
        <v>0.1</v>
      </c>
      <c r="U60" s="19" t="s">
        <v>75</v>
      </c>
      <c r="V60" s="35">
        <f t="shared" si="13"/>
        <v>-9.9999999999980105E-3</v>
      </c>
      <c r="W60" s="86">
        <v>0.11</v>
      </c>
    </row>
    <row r="61" spans="1:23" x14ac:dyDescent="0.25">
      <c r="A61" s="17" t="s">
        <v>12</v>
      </c>
      <c r="B61" s="73" t="s">
        <v>13</v>
      </c>
      <c r="C61" s="20">
        <v>61</v>
      </c>
      <c r="D61" s="20" t="s">
        <v>18</v>
      </c>
      <c r="E61" s="19" t="s">
        <v>15</v>
      </c>
      <c r="F61" s="48">
        <v>13.66</v>
      </c>
      <c r="G61" s="35">
        <v>13.67</v>
      </c>
      <c r="H61" s="35">
        <v>0.15</v>
      </c>
      <c r="I61" s="58">
        <v>4</v>
      </c>
      <c r="J61" s="35">
        <f t="shared" si="12"/>
        <v>-9.9999999999997868E-3</v>
      </c>
      <c r="K61" s="76">
        <f t="shared" si="6"/>
        <v>-6.666666666666525E-2</v>
      </c>
      <c r="M61" s="17" t="s">
        <v>12</v>
      </c>
      <c r="N61" s="73" t="s">
        <v>13</v>
      </c>
      <c r="O61" s="20">
        <v>61</v>
      </c>
      <c r="P61" s="20" t="s">
        <v>18</v>
      </c>
      <c r="Q61" s="19" t="s">
        <v>15</v>
      </c>
      <c r="R61" s="35">
        <f t="shared" si="11"/>
        <v>13.66</v>
      </c>
      <c r="S61" s="80">
        <v>13.68</v>
      </c>
      <c r="T61" s="77">
        <v>0.06</v>
      </c>
      <c r="U61" s="19" t="s">
        <v>75</v>
      </c>
      <c r="V61" s="35">
        <f t="shared" si="13"/>
        <v>1.9999999999999574E-2</v>
      </c>
      <c r="W61" s="86">
        <v>-0.32</v>
      </c>
    </row>
    <row r="62" spans="1:23" x14ac:dyDescent="0.25">
      <c r="A62" s="17" t="s">
        <v>26</v>
      </c>
      <c r="B62" s="73" t="s">
        <v>13</v>
      </c>
      <c r="C62" s="20">
        <v>63</v>
      </c>
      <c r="D62" s="20" t="s">
        <v>18</v>
      </c>
      <c r="E62" s="19" t="s">
        <v>15</v>
      </c>
      <c r="F62" s="48">
        <v>6.66</v>
      </c>
      <c r="G62" s="35">
        <v>6.7</v>
      </c>
      <c r="H62" s="35">
        <v>0.15</v>
      </c>
      <c r="I62" s="58">
        <v>4</v>
      </c>
      <c r="J62" s="35">
        <f t="shared" si="12"/>
        <v>-4.0000000000000036E-2</v>
      </c>
      <c r="K62" s="76">
        <f t="shared" si="6"/>
        <v>-0.26666666666666694</v>
      </c>
      <c r="M62" s="17" t="s">
        <v>26</v>
      </c>
      <c r="N62" s="73" t="s">
        <v>13</v>
      </c>
      <c r="O62" s="20">
        <v>63</v>
      </c>
      <c r="P62" s="20" t="s">
        <v>18</v>
      </c>
      <c r="Q62" s="19" t="s">
        <v>15</v>
      </c>
      <c r="R62" s="35">
        <f t="shared" si="11"/>
        <v>6.66</v>
      </c>
      <c r="S62" s="80">
        <v>6.702</v>
      </c>
      <c r="T62" s="77">
        <v>5.0999999999999997E-2</v>
      </c>
      <c r="U62" s="19" t="s">
        <v>75</v>
      </c>
      <c r="V62" s="35">
        <f t="shared" si="13"/>
        <v>4.1999999999999815E-2</v>
      </c>
      <c r="W62" s="86">
        <v>-0.83</v>
      </c>
    </row>
    <row r="63" spans="1:23" x14ac:dyDescent="0.25">
      <c r="A63" s="17" t="s">
        <v>24</v>
      </c>
      <c r="B63" s="73" t="s">
        <v>13</v>
      </c>
      <c r="C63" s="20">
        <v>64</v>
      </c>
      <c r="D63" s="20" t="s">
        <v>18</v>
      </c>
      <c r="E63" s="19" t="s">
        <v>15</v>
      </c>
      <c r="F63" s="48">
        <v>20.93</v>
      </c>
      <c r="G63" s="35">
        <v>20.95</v>
      </c>
      <c r="H63" s="35">
        <v>0.15</v>
      </c>
      <c r="I63" s="58">
        <v>4</v>
      </c>
      <c r="J63" s="35">
        <f t="shared" si="12"/>
        <v>-1.9999999999999574E-2</v>
      </c>
      <c r="K63" s="76">
        <f t="shared" si="6"/>
        <v>-0.1333333333333305</v>
      </c>
      <c r="M63" s="17" t="s">
        <v>24</v>
      </c>
      <c r="N63" s="73" t="s">
        <v>13</v>
      </c>
      <c r="O63" s="20">
        <v>64</v>
      </c>
      <c r="P63" s="20" t="s">
        <v>18</v>
      </c>
      <c r="Q63" s="19" t="s">
        <v>15</v>
      </c>
      <c r="R63" s="35">
        <f t="shared" si="11"/>
        <v>20.93</v>
      </c>
      <c r="S63" s="80">
        <v>20.91</v>
      </c>
      <c r="T63" s="77">
        <v>0.08</v>
      </c>
      <c r="U63" s="19" t="s">
        <v>75</v>
      </c>
      <c r="V63" s="35">
        <f t="shared" si="13"/>
        <v>-1.9999999999999574E-2</v>
      </c>
      <c r="W63" s="86">
        <v>0.27</v>
      </c>
    </row>
    <row r="64" spans="1:23" x14ac:dyDescent="0.25">
      <c r="A64" s="17" t="s">
        <v>20</v>
      </c>
      <c r="B64" s="73" t="s">
        <v>13</v>
      </c>
      <c r="C64" s="20">
        <v>65</v>
      </c>
      <c r="D64" s="20" t="s">
        <v>18</v>
      </c>
      <c r="E64" s="19" t="s">
        <v>15</v>
      </c>
      <c r="F64" s="48">
        <v>11.73</v>
      </c>
      <c r="G64" s="35">
        <v>11.76</v>
      </c>
      <c r="H64" s="35">
        <v>0.15</v>
      </c>
      <c r="I64" s="58">
        <v>4</v>
      </c>
      <c r="J64" s="35">
        <f t="shared" si="12"/>
        <v>-2.9999999999999361E-2</v>
      </c>
      <c r="K64" s="76">
        <f t="shared" si="6"/>
        <v>-0.19999999999999574</v>
      </c>
      <c r="M64" s="17" t="s">
        <v>20</v>
      </c>
      <c r="N64" s="73" t="s">
        <v>13</v>
      </c>
      <c r="O64" s="20">
        <v>65</v>
      </c>
      <c r="P64" s="20" t="s">
        <v>18</v>
      </c>
      <c r="Q64" s="19" t="s">
        <v>15</v>
      </c>
      <c r="R64" s="35">
        <f t="shared" si="11"/>
        <v>11.73</v>
      </c>
      <c r="S64" s="80">
        <v>11.76</v>
      </c>
      <c r="T64" s="77">
        <v>0.05</v>
      </c>
      <c r="U64" s="19" t="s">
        <v>75</v>
      </c>
      <c r="V64" s="35">
        <f t="shared" si="13"/>
        <v>2.9999999999999361E-2</v>
      </c>
      <c r="W64" s="86">
        <v>-0.6</v>
      </c>
    </row>
    <row r="65" spans="1:23" x14ac:dyDescent="0.25">
      <c r="A65" s="56" t="s">
        <v>19</v>
      </c>
      <c r="B65" s="75" t="s">
        <v>13</v>
      </c>
      <c r="C65" s="20">
        <v>66</v>
      </c>
      <c r="D65" s="57" t="s">
        <v>18</v>
      </c>
      <c r="E65" s="47" t="s">
        <v>15</v>
      </c>
      <c r="F65" s="48">
        <v>5.29</v>
      </c>
      <c r="G65" s="35">
        <v>5.33</v>
      </c>
      <c r="H65" s="35">
        <v>0.15</v>
      </c>
      <c r="I65" s="58">
        <v>4</v>
      </c>
      <c r="J65" s="35">
        <f t="shared" si="12"/>
        <v>-4.0000000000000036E-2</v>
      </c>
      <c r="K65" s="76">
        <f t="shared" si="6"/>
        <v>-0.26666666666666694</v>
      </c>
      <c r="M65" s="56" t="s">
        <v>19</v>
      </c>
      <c r="N65" s="75" t="s">
        <v>13</v>
      </c>
      <c r="O65" s="57">
        <v>66</v>
      </c>
      <c r="P65" s="57" t="s">
        <v>18</v>
      </c>
      <c r="Q65" s="47" t="s">
        <v>15</v>
      </c>
      <c r="R65" s="35">
        <f t="shared" si="11"/>
        <v>5.29</v>
      </c>
      <c r="S65" s="87">
        <v>5.35</v>
      </c>
      <c r="T65" s="77">
        <v>6.2E-2</v>
      </c>
      <c r="U65" s="81">
        <v>1</v>
      </c>
      <c r="V65" s="35">
        <f t="shared" si="13"/>
        <v>5.9999999999999609E-2</v>
      </c>
      <c r="W65" s="76">
        <v>-0.96</v>
      </c>
    </row>
    <row r="66" spans="1:23" x14ac:dyDescent="0.25">
      <c r="A66" s="17" t="s">
        <v>12</v>
      </c>
      <c r="B66" s="73" t="s">
        <v>13</v>
      </c>
      <c r="C66" s="20">
        <v>66</v>
      </c>
      <c r="D66" s="20" t="s">
        <v>14</v>
      </c>
      <c r="E66" s="19" t="s">
        <v>15</v>
      </c>
      <c r="F66" s="48">
        <v>5.85</v>
      </c>
      <c r="G66" s="35">
        <v>6.02</v>
      </c>
      <c r="H66" s="35">
        <v>0.30099999999999999</v>
      </c>
      <c r="I66" s="58">
        <v>4</v>
      </c>
      <c r="J66" s="58">
        <f t="shared" si="10"/>
        <v>-2.8239202657807301</v>
      </c>
      <c r="K66" s="76">
        <f t="shared" si="6"/>
        <v>-0.56478405315614599</v>
      </c>
      <c r="M66" s="17" t="s">
        <v>12</v>
      </c>
      <c r="N66" s="73" t="s">
        <v>13</v>
      </c>
      <c r="O66" s="20">
        <v>66</v>
      </c>
      <c r="P66" s="20" t="s">
        <v>14</v>
      </c>
      <c r="Q66" s="19" t="s">
        <v>15</v>
      </c>
      <c r="R66" s="35">
        <f t="shared" si="11"/>
        <v>5.85</v>
      </c>
      <c r="S66" s="35">
        <v>5.8789999999999996</v>
      </c>
      <c r="T66" s="77">
        <v>9.1999999999999998E-2</v>
      </c>
      <c r="U66" s="19">
        <v>1</v>
      </c>
      <c r="V66" s="58">
        <f>((R66-S66)/S66)*100</f>
        <v>-0.49328117026705082</v>
      </c>
      <c r="W66" s="86">
        <v>-0.32</v>
      </c>
    </row>
    <row r="67" spans="1:23" ht="15.75" thickBot="1" x14ac:dyDescent="0.3">
      <c r="A67" s="95" t="s">
        <v>24</v>
      </c>
      <c r="B67" s="96" t="s">
        <v>13</v>
      </c>
      <c r="C67" s="84">
        <v>67</v>
      </c>
      <c r="D67" s="97" t="s">
        <v>14</v>
      </c>
      <c r="E67" s="88" t="s">
        <v>15</v>
      </c>
      <c r="F67" s="71">
        <v>2.67</v>
      </c>
      <c r="G67" s="69">
        <v>2.69</v>
      </c>
      <c r="H67" s="69">
        <v>0.13500000000000001</v>
      </c>
      <c r="I67" s="70">
        <v>4</v>
      </c>
      <c r="J67" s="70">
        <f t="shared" si="10"/>
        <v>-0.74349442379182218</v>
      </c>
      <c r="K67" s="79">
        <f t="shared" si="6"/>
        <v>-0.14814814814814828</v>
      </c>
      <c r="M67" s="95" t="s">
        <v>24</v>
      </c>
      <c r="N67" s="96" t="s">
        <v>13</v>
      </c>
      <c r="O67" s="97">
        <v>67</v>
      </c>
      <c r="P67" s="97" t="s">
        <v>14</v>
      </c>
      <c r="Q67" s="68" t="s">
        <v>15</v>
      </c>
      <c r="R67" s="69">
        <f t="shared" si="11"/>
        <v>2.67</v>
      </c>
      <c r="S67" s="71">
        <v>2.6880000000000002</v>
      </c>
      <c r="T67" s="89">
        <v>7.4999999999999997E-2</v>
      </c>
      <c r="U67" s="82">
        <v>1</v>
      </c>
      <c r="V67" s="70">
        <f t="shared" ref="V67" si="14">((R67-S67)/S67)*100</f>
        <v>-0.66964285714286598</v>
      </c>
      <c r="W67" s="79">
        <v>-0.23</v>
      </c>
    </row>
  </sheetData>
  <sheetProtection algorithmName="SHA-512" hashValue="wFh+OxyytU0LfAVOX9n9nHXRRTSMaQSELsC8PV6ZK9LZqGKnLSZIEMg1d0pcraA/HPDM6aOPm0gZesxd9R2CmA==" saltValue="+JXIkXn9tK/VV4uxeL9L+w==" spinCount="100000" sheet="1" objects="1" scenarios="1"/>
  <mergeCells count="3">
    <mergeCell ref="A2:K2"/>
    <mergeCell ref="A8:K8"/>
    <mergeCell ref="M8:W8"/>
  </mergeCells>
  <conditionalFormatting sqref="K43 K14:K33">
    <cfRule type="cellIs" dxfId="311" priority="19" stopIfTrue="1" operator="between">
      <formula>-2</formula>
      <formula>2</formula>
    </cfRule>
    <cfRule type="cellIs" dxfId="310" priority="20" stopIfTrue="1" operator="between">
      <formula>-3</formula>
      <formula>3</formula>
    </cfRule>
    <cfRule type="cellIs" dxfId="309" priority="21" operator="notBetween">
      <formula>-3</formula>
      <formula>3</formula>
    </cfRule>
  </conditionalFormatting>
  <conditionalFormatting sqref="W31:W33 W65 W43:W57">
    <cfRule type="cellIs" dxfId="308" priority="16" stopIfTrue="1" operator="between">
      <formula>-2</formula>
      <formula>2</formula>
    </cfRule>
    <cfRule type="cellIs" dxfId="307" priority="17" stopIfTrue="1" operator="between">
      <formula>-3</formula>
      <formula>3</formula>
    </cfRule>
    <cfRule type="cellIs" dxfId="306" priority="18" operator="notBetween">
      <formula>-3</formula>
      <formula>3</formula>
    </cfRule>
  </conditionalFormatting>
  <conditionalFormatting sqref="W58:W64">
    <cfRule type="cellIs" dxfId="305" priority="13" stopIfTrue="1" operator="between">
      <formula>-2</formula>
      <formula>2</formula>
    </cfRule>
    <cfRule type="cellIs" dxfId="304" priority="14" stopIfTrue="1" operator="between">
      <formula>-3</formula>
      <formula>3</formula>
    </cfRule>
    <cfRule type="cellIs" dxfId="303" priority="15" operator="notBetween">
      <formula>-3</formula>
      <formula>3</formula>
    </cfRule>
  </conditionalFormatting>
  <conditionalFormatting sqref="W66">
    <cfRule type="cellIs" dxfId="302" priority="4" stopIfTrue="1" operator="between">
      <formula>-2</formula>
      <formula>2</formula>
    </cfRule>
    <cfRule type="cellIs" dxfId="301" priority="5" stopIfTrue="1" operator="between">
      <formula>-3</formula>
      <formula>3</formula>
    </cfRule>
    <cfRule type="cellIs" dxfId="300" priority="6" operator="notBetween">
      <formula>-3</formula>
      <formula>3</formula>
    </cfRule>
  </conditionalFormatting>
  <conditionalFormatting sqref="W67">
    <cfRule type="cellIs" dxfId="299" priority="7" stopIfTrue="1" operator="between">
      <formula>-2</formula>
      <formula>2</formula>
    </cfRule>
    <cfRule type="cellIs" dxfId="298" priority="8" stopIfTrue="1" operator="between">
      <formula>-3</formula>
      <formula>3</formula>
    </cfRule>
    <cfRule type="cellIs" dxfId="297" priority="9" operator="notBetween">
      <formula>-3</formula>
      <formula>3</formula>
    </cfRule>
  </conditionalFormatting>
  <conditionalFormatting sqref="K44:K67">
    <cfRule type="cellIs" dxfId="296" priority="1" stopIfTrue="1" operator="between">
      <formula>-2</formula>
      <formula>2</formula>
    </cfRule>
    <cfRule type="cellIs" dxfId="295" priority="2" stopIfTrue="1" operator="between">
      <formula>-3</formula>
      <formula>3</formula>
    </cfRule>
    <cfRule type="cellIs" dxfId="294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EC08F-A799-4239-A95F-77F6E28D5FFA}">
  <sheetPr>
    <pageSetUpPr fitToPage="1"/>
  </sheetPr>
  <dimension ref="A1:W67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295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96</v>
      </c>
      <c r="G14" s="91">
        <v>98.222535785307628</v>
      </c>
      <c r="H14" s="54">
        <f>G14*0.025</f>
        <v>2.4555633946326907</v>
      </c>
      <c r="I14" s="51"/>
      <c r="J14" s="55">
        <f>((F14-G14)/G14)*100</f>
        <v>-2.2627554537642878</v>
      </c>
      <c r="K14" s="85">
        <f>(F14-G14)/H14</f>
        <v>-0.90510218150571509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139.19999999999999</v>
      </c>
      <c r="G15" s="91">
        <v>138.41833333333335</v>
      </c>
      <c r="H15" s="54">
        <f>2/2</f>
        <v>1</v>
      </c>
      <c r="I15" s="51"/>
      <c r="J15" s="67">
        <f>F15-G15</f>
        <v>0.78166666666663787</v>
      </c>
      <c r="K15" s="85">
        <f t="shared" ref="K15:K28" si="0">(F15-G15)/H15</f>
        <v>0.78166666666663787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6.26</v>
      </c>
      <c r="G16" s="54">
        <v>6.5162440625596343</v>
      </c>
      <c r="H16" s="54">
        <f>G16*((14-0.53*G16)/200)</f>
        <v>0.34361427716963866</v>
      </c>
      <c r="I16" s="51"/>
      <c r="J16" s="55">
        <f t="shared" ref="J16:J28" si="1">((F16-G16)/G16)*100</f>
        <v>-3.9323889667045364</v>
      </c>
      <c r="K16" s="85">
        <f t="shared" si="0"/>
        <v>-0.74573171019063789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26</v>
      </c>
      <c r="B17" s="74" t="s">
        <v>13</v>
      </c>
      <c r="C17" s="52">
        <v>4</v>
      </c>
      <c r="D17" s="52" t="s">
        <v>59</v>
      </c>
      <c r="E17" s="51" t="s">
        <v>55</v>
      </c>
      <c r="F17" s="53">
        <v>6.24</v>
      </c>
      <c r="G17" s="54">
        <v>6.3619234224051082</v>
      </c>
      <c r="H17" s="54">
        <f t="shared" ref="H17:H19" si="2">G17*((14-0.53*G17)/200)</f>
        <v>0.33807835504210876</v>
      </c>
      <c r="I17" s="51"/>
      <c r="J17" s="55">
        <f t="shared" si="1"/>
        <v>-1.9164553596436591</v>
      </c>
      <c r="K17" s="85">
        <f t="shared" si="0"/>
        <v>-0.36063658198384824</v>
      </c>
      <c r="L17" s="37"/>
      <c r="M17" s="49" t="s">
        <v>26</v>
      </c>
      <c r="N17" s="74" t="s">
        <v>13</v>
      </c>
      <c r="O17" s="52">
        <v>4</v>
      </c>
      <c r="P17" s="52" t="s">
        <v>59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24</v>
      </c>
      <c r="B18" s="74" t="s">
        <v>13</v>
      </c>
      <c r="C18" s="52">
        <v>6</v>
      </c>
      <c r="D18" s="52" t="s">
        <v>57</v>
      </c>
      <c r="E18" s="51" t="s">
        <v>55</v>
      </c>
      <c r="F18" s="83">
        <v>13.3</v>
      </c>
      <c r="G18" s="91">
        <v>13.509897467863313</v>
      </c>
      <c r="H18" s="54">
        <f t="shared" si="2"/>
        <v>0.46202189933115601</v>
      </c>
      <c r="I18" s="51"/>
      <c r="J18" s="55">
        <f t="shared" si="1"/>
        <v>-1.5536570011919497</v>
      </c>
      <c r="K18" s="85">
        <f t="shared" si="0"/>
        <v>-0.45430198907707509</v>
      </c>
      <c r="L18" s="37"/>
      <c r="M18" s="49" t="s">
        <v>24</v>
      </c>
      <c r="N18" s="74" t="s">
        <v>13</v>
      </c>
      <c r="O18" s="52">
        <v>6</v>
      </c>
      <c r="P18" s="52" t="s">
        <v>57</v>
      </c>
      <c r="Q18" s="51" t="s">
        <v>55</v>
      </c>
      <c r="R18" s="83"/>
      <c r="S18" s="54"/>
      <c r="T18" s="51"/>
      <c r="U18" s="51"/>
      <c r="V18" s="51"/>
      <c r="W18" s="100"/>
    </row>
    <row r="19" spans="1:23" x14ac:dyDescent="0.25">
      <c r="A19" s="49" t="s">
        <v>20</v>
      </c>
      <c r="B19" s="74" t="s">
        <v>13</v>
      </c>
      <c r="C19" s="52">
        <v>7</v>
      </c>
      <c r="D19" s="52" t="s">
        <v>56</v>
      </c>
      <c r="E19" s="51" t="s">
        <v>55</v>
      </c>
      <c r="F19" s="83">
        <v>13.2</v>
      </c>
      <c r="G19" s="91">
        <v>13.357025017534953</v>
      </c>
      <c r="H19" s="54">
        <f t="shared" si="2"/>
        <v>0.46220494033195197</v>
      </c>
      <c r="I19" s="51"/>
      <c r="J19" s="55">
        <f t="shared" si="1"/>
        <v>-1.175598737958589</v>
      </c>
      <c r="K19" s="85">
        <f t="shared" si="0"/>
        <v>-0.33973028808861228</v>
      </c>
      <c r="L19" s="37"/>
      <c r="M19" s="49" t="s">
        <v>20</v>
      </c>
      <c r="N19" s="74" t="s">
        <v>13</v>
      </c>
      <c r="O19" s="52">
        <v>7</v>
      </c>
      <c r="P19" s="52" t="s">
        <v>56</v>
      </c>
      <c r="Q19" s="51" t="s">
        <v>55</v>
      </c>
      <c r="R19" s="83"/>
      <c r="S19" s="54"/>
      <c r="T19" s="51"/>
      <c r="U19" s="51"/>
      <c r="V19" s="51"/>
      <c r="W19" s="100"/>
    </row>
    <row r="20" spans="1:23" x14ac:dyDescent="0.25">
      <c r="A20" s="49" t="s">
        <v>17</v>
      </c>
      <c r="B20" s="74" t="s">
        <v>13</v>
      </c>
      <c r="C20" s="52">
        <v>9</v>
      </c>
      <c r="D20" s="52" t="s">
        <v>52</v>
      </c>
      <c r="E20" s="51" t="s">
        <v>53</v>
      </c>
      <c r="F20" s="53">
        <v>9.6</v>
      </c>
      <c r="G20" s="54">
        <v>9.3938470348456065</v>
      </c>
      <c r="H20" s="54">
        <f>G20*0.05</f>
        <v>0.46969235174228036</v>
      </c>
      <c r="I20" s="51"/>
      <c r="J20" s="55">
        <f t="shared" si="1"/>
        <v>2.1945531408983756</v>
      </c>
      <c r="K20" s="85">
        <f t="shared" si="0"/>
        <v>0.43891062817967508</v>
      </c>
      <c r="L20" s="37"/>
      <c r="M20" s="49" t="s">
        <v>17</v>
      </c>
      <c r="N20" s="74" t="s">
        <v>13</v>
      </c>
      <c r="O20" s="52">
        <v>9</v>
      </c>
      <c r="P20" s="52" t="s">
        <v>52</v>
      </c>
      <c r="Q20" s="51" t="s">
        <v>53</v>
      </c>
      <c r="R20" s="83"/>
      <c r="S20" s="54"/>
      <c r="T20" s="51"/>
      <c r="U20" s="51"/>
      <c r="V20" s="51"/>
      <c r="W20" s="100"/>
    </row>
    <row r="21" spans="1:23" ht="15.75" x14ac:dyDescent="0.25">
      <c r="A21" s="17" t="s">
        <v>51</v>
      </c>
      <c r="B21" s="73" t="s">
        <v>43</v>
      </c>
      <c r="C21" s="20">
        <v>10</v>
      </c>
      <c r="D21" s="20" t="s">
        <v>44</v>
      </c>
      <c r="E21" s="19" t="s">
        <v>45</v>
      </c>
      <c r="F21" s="90">
        <v>6.69</v>
      </c>
      <c r="G21" s="93">
        <v>6.6966934066131865</v>
      </c>
      <c r="H21" s="35">
        <f>G21*0.075/2</f>
        <v>0.25112600274799446</v>
      </c>
      <c r="I21" s="19"/>
      <c r="J21" s="39">
        <f t="shared" si="1"/>
        <v>-9.9950919159239537E-2</v>
      </c>
      <c r="K21" s="85">
        <f t="shared" si="0"/>
        <v>-2.6653578442463882E-2</v>
      </c>
      <c r="L21" s="37"/>
      <c r="M21" s="17" t="s">
        <v>51</v>
      </c>
      <c r="N21" s="18" t="s">
        <v>43</v>
      </c>
      <c r="O21" s="19">
        <v>10</v>
      </c>
      <c r="P21" s="20" t="s">
        <v>44</v>
      </c>
      <c r="Q21" s="19" t="s">
        <v>45</v>
      </c>
      <c r="R21" s="35"/>
      <c r="S21" s="35"/>
      <c r="T21" s="19"/>
      <c r="U21" s="19"/>
      <c r="V21" s="58"/>
      <c r="W21" s="26"/>
    </row>
    <row r="22" spans="1:23" ht="15.75" x14ac:dyDescent="0.25">
      <c r="A22" s="17" t="s">
        <v>50</v>
      </c>
      <c r="B22" s="73" t="s">
        <v>43</v>
      </c>
      <c r="C22" s="20">
        <v>11</v>
      </c>
      <c r="D22" s="20" t="s">
        <v>44</v>
      </c>
      <c r="E22" s="19" t="s">
        <v>45</v>
      </c>
      <c r="F22" s="90">
        <v>13.27</v>
      </c>
      <c r="G22" s="94">
        <v>13.237843561944645</v>
      </c>
      <c r="H22" s="35">
        <f t="shared" ref="H22:H23" si="3">G22*0.075/2</f>
        <v>0.49641913357292416</v>
      </c>
      <c r="I22" s="58"/>
      <c r="J22" s="39">
        <f t="shared" si="1"/>
        <v>0.24291296316414918</v>
      </c>
      <c r="K22" s="85">
        <f t="shared" si="0"/>
        <v>6.4776790177106441E-2</v>
      </c>
      <c r="L22" s="37"/>
      <c r="M22" s="17" t="s">
        <v>50</v>
      </c>
      <c r="N22" s="18" t="s">
        <v>43</v>
      </c>
      <c r="O22" s="19">
        <v>11</v>
      </c>
      <c r="P22" s="20" t="s">
        <v>44</v>
      </c>
      <c r="Q22" s="19" t="s">
        <v>45</v>
      </c>
      <c r="R22" s="35"/>
      <c r="S22" s="35"/>
      <c r="T22" s="19"/>
      <c r="U22" s="19"/>
      <c r="V22" s="58"/>
      <c r="W22" s="26"/>
    </row>
    <row r="23" spans="1:23" ht="15.75" x14ac:dyDescent="0.25">
      <c r="A23" s="17" t="s">
        <v>49</v>
      </c>
      <c r="B23" s="73" t="s">
        <v>43</v>
      </c>
      <c r="C23" s="20">
        <v>12</v>
      </c>
      <c r="D23" s="20" t="s">
        <v>44</v>
      </c>
      <c r="E23" s="19" t="s">
        <v>45</v>
      </c>
      <c r="F23" s="90">
        <v>21.38</v>
      </c>
      <c r="G23" s="94">
        <v>20.700149797603238</v>
      </c>
      <c r="H23" s="35">
        <f t="shared" si="3"/>
        <v>0.77625561741012139</v>
      </c>
      <c r="I23" s="58"/>
      <c r="J23" s="39">
        <f t="shared" si="1"/>
        <v>3.2842767276760338</v>
      </c>
      <c r="K23" s="85">
        <f t="shared" si="0"/>
        <v>0.87580712738027566</v>
      </c>
      <c r="M23" s="17" t="s">
        <v>49</v>
      </c>
      <c r="N23" s="18" t="s">
        <v>43</v>
      </c>
      <c r="O23" s="19">
        <v>12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71</v>
      </c>
      <c r="B24" s="73" t="s">
        <v>43</v>
      </c>
      <c r="C24" s="20">
        <v>13</v>
      </c>
      <c r="D24" s="20" t="s">
        <v>44</v>
      </c>
      <c r="E24" s="19" t="s">
        <v>45</v>
      </c>
      <c r="F24" s="90" t="s">
        <v>103</v>
      </c>
      <c r="G24" s="94">
        <v>0</v>
      </c>
      <c r="H24" s="35"/>
      <c r="I24" s="58"/>
      <c r="J24" s="39"/>
      <c r="K24" s="85"/>
      <c r="M24" s="17" t="s">
        <v>71</v>
      </c>
      <c r="N24" s="18" t="s">
        <v>43</v>
      </c>
      <c r="O24" s="19">
        <v>13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72</v>
      </c>
      <c r="B25" s="73" t="s">
        <v>43</v>
      </c>
      <c r="C25" s="20">
        <v>14</v>
      </c>
      <c r="D25" s="20" t="s">
        <v>44</v>
      </c>
      <c r="E25" s="19" t="s">
        <v>45</v>
      </c>
      <c r="F25" s="90" t="s">
        <v>103</v>
      </c>
      <c r="G25" s="94">
        <v>0</v>
      </c>
      <c r="H25" s="35"/>
      <c r="I25" s="58"/>
      <c r="J25" s="39"/>
      <c r="K25" s="85"/>
      <c r="M25" s="17" t="s">
        <v>72</v>
      </c>
      <c r="N25" s="18" t="s">
        <v>43</v>
      </c>
      <c r="O25" s="19">
        <v>14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48</v>
      </c>
      <c r="B26" s="73" t="s">
        <v>43</v>
      </c>
      <c r="C26" s="20">
        <v>20</v>
      </c>
      <c r="D26" s="20" t="s">
        <v>44</v>
      </c>
      <c r="E26" s="19" t="s">
        <v>45</v>
      </c>
      <c r="F26" s="90">
        <v>81.2</v>
      </c>
      <c r="G26" s="94">
        <v>82.53834249326006</v>
      </c>
      <c r="H26" s="35">
        <f>G26*0.025</f>
        <v>2.0634585623315016</v>
      </c>
      <c r="I26" s="58"/>
      <c r="J26" s="39">
        <f t="shared" si="1"/>
        <v>-1.6214797303075772</v>
      </c>
      <c r="K26" s="85">
        <f t="shared" si="0"/>
        <v>-0.64859189212303081</v>
      </c>
      <c r="M26" s="17" t="s">
        <v>48</v>
      </c>
      <c r="N26" s="18" t="s">
        <v>43</v>
      </c>
      <c r="O26" s="19">
        <v>20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47</v>
      </c>
      <c r="B27" s="73" t="s">
        <v>43</v>
      </c>
      <c r="C27" s="20">
        <v>21</v>
      </c>
      <c r="D27" s="20" t="s">
        <v>44</v>
      </c>
      <c r="E27" s="19" t="s">
        <v>45</v>
      </c>
      <c r="F27" s="90">
        <v>134.30000000000001</v>
      </c>
      <c r="G27" s="94">
        <v>136.15623025173784</v>
      </c>
      <c r="H27" s="35">
        <f t="shared" ref="H27:H28" si="4">G27*0.025</f>
        <v>3.403905756293446</v>
      </c>
      <c r="I27" s="58"/>
      <c r="J27" s="39">
        <f t="shared" si="1"/>
        <v>-1.36330908127073</v>
      </c>
      <c r="K27" s="85">
        <f t="shared" si="0"/>
        <v>-0.54532363250829208</v>
      </c>
      <c r="M27" s="17" t="s">
        <v>47</v>
      </c>
      <c r="N27" s="18" t="s">
        <v>43</v>
      </c>
      <c r="O27" s="19">
        <v>21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46</v>
      </c>
      <c r="B28" s="73" t="s">
        <v>43</v>
      </c>
      <c r="C28" s="20">
        <v>22</v>
      </c>
      <c r="D28" s="20" t="s">
        <v>44</v>
      </c>
      <c r="E28" s="19" t="s">
        <v>45</v>
      </c>
      <c r="F28" s="90">
        <v>183.7</v>
      </c>
      <c r="G28" s="94">
        <v>184.36507182149774</v>
      </c>
      <c r="H28" s="35">
        <f t="shared" si="4"/>
        <v>4.6091267955374438</v>
      </c>
      <c r="I28" s="58"/>
      <c r="J28" s="39">
        <f t="shared" si="1"/>
        <v>-0.36073634497410112</v>
      </c>
      <c r="K28" s="85">
        <f t="shared" si="0"/>
        <v>-0.14429453798964043</v>
      </c>
      <c r="M28" s="17" t="s">
        <v>46</v>
      </c>
      <c r="N28" s="18" t="s">
        <v>43</v>
      </c>
      <c r="O28" s="19">
        <v>22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ht="15.75" x14ac:dyDescent="0.25">
      <c r="A29" s="17" t="s">
        <v>73</v>
      </c>
      <c r="B29" s="73" t="s">
        <v>43</v>
      </c>
      <c r="C29" s="20">
        <v>23</v>
      </c>
      <c r="D29" s="20" t="s">
        <v>44</v>
      </c>
      <c r="E29" s="19" t="s">
        <v>45</v>
      </c>
      <c r="F29" s="90" t="s">
        <v>102</v>
      </c>
      <c r="G29" s="94">
        <v>0</v>
      </c>
      <c r="H29" s="35"/>
      <c r="I29" s="58"/>
      <c r="J29" s="39"/>
      <c r="K29" s="85"/>
      <c r="M29" s="17" t="s">
        <v>73</v>
      </c>
      <c r="N29" s="18" t="s">
        <v>43</v>
      </c>
      <c r="O29" s="19">
        <v>23</v>
      </c>
      <c r="P29" s="20" t="s">
        <v>44</v>
      </c>
      <c r="Q29" s="19" t="s">
        <v>45</v>
      </c>
      <c r="R29" s="35"/>
      <c r="S29" s="35"/>
      <c r="T29" s="19"/>
      <c r="U29" s="19"/>
      <c r="V29" s="58"/>
      <c r="W29" s="26"/>
    </row>
    <row r="30" spans="1:23" ht="15.75" x14ac:dyDescent="0.25">
      <c r="A30" s="17" t="s">
        <v>74</v>
      </c>
      <c r="B30" s="73" t="s">
        <v>43</v>
      </c>
      <c r="C30" s="20">
        <v>24</v>
      </c>
      <c r="D30" s="20" t="s">
        <v>44</v>
      </c>
      <c r="E30" s="19" t="s">
        <v>45</v>
      </c>
      <c r="F30" s="90" t="s">
        <v>102</v>
      </c>
      <c r="G30" s="94">
        <v>0</v>
      </c>
      <c r="H30" s="35"/>
      <c r="I30" s="58"/>
      <c r="J30" s="39"/>
      <c r="K30" s="85"/>
      <c r="M30" s="17" t="s">
        <v>74</v>
      </c>
      <c r="N30" s="18" t="s">
        <v>43</v>
      </c>
      <c r="O30" s="19">
        <v>24</v>
      </c>
      <c r="P30" s="20" t="s">
        <v>44</v>
      </c>
      <c r="Q30" s="19" t="s">
        <v>45</v>
      </c>
      <c r="R30" s="35"/>
      <c r="S30" s="35"/>
      <c r="T30" s="19"/>
      <c r="U30" s="19"/>
      <c r="V30" s="58"/>
      <c r="W30" s="26"/>
    </row>
    <row r="31" spans="1:23" x14ac:dyDescent="0.25">
      <c r="A31" s="49" t="s">
        <v>42</v>
      </c>
      <c r="B31" s="74" t="s">
        <v>13</v>
      </c>
      <c r="C31" s="52">
        <v>30</v>
      </c>
      <c r="D31" s="52" t="s">
        <v>29</v>
      </c>
      <c r="E31" s="51" t="s">
        <v>30</v>
      </c>
      <c r="F31" s="83">
        <v>91.6</v>
      </c>
      <c r="G31" s="83">
        <v>90</v>
      </c>
      <c r="H31" s="54">
        <f>0.05*G31</f>
        <v>4.5</v>
      </c>
      <c r="I31" s="59">
        <v>4</v>
      </c>
      <c r="J31" s="59"/>
      <c r="K31" s="76">
        <f>(F31-G31)/H31</f>
        <v>0.35555555555555429</v>
      </c>
      <c r="M31" s="49" t="s">
        <v>42</v>
      </c>
      <c r="N31" s="50" t="s">
        <v>13</v>
      </c>
      <c r="O31" s="51">
        <v>30</v>
      </c>
      <c r="P31" s="52" t="s">
        <v>29</v>
      </c>
      <c r="Q31" s="51" t="s">
        <v>30</v>
      </c>
      <c r="R31" s="83">
        <f>ROUND(F31,1)</f>
        <v>91.6</v>
      </c>
      <c r="S31" s="54">
        <v>91.64</v>
      </c>
      <c r="T31" s="54">
        <v>1.39</v>
      </c>
      <c r="U31" s="51">
        <v>1</v>
      </c>
      <c r="V31" s="55">
        <f>((R31-S31)/S31)*100</f>
        <v>-4.3649061545183603E-2</v>
      </c>
      <c r="W31" s="86">
        <f>(R31-S31)/T31</f>
        <v>-2.8776978417270688E-2</v>
      </c>
    </row>
    <row r="32" spans="1:23" x14ac:dyDescent="0.25">
      <c r="A32" s="49" t="s">
        <v>41</v>
      </c>
      <c r="B32" s="74" t="s">
        <v>13</v>
      </c>
      <c r="C32" s="52">
        <v>31</v>
      </c>
      <c r="D32" s="52" t="s">
        <v>29</v>
      </c>
      <c r="E32" s="51" t="s">
        <v>30</v>
      </c>
      <c r="F32" s="83">
        <v>47.1</v>
      </c>
      <c r="G32" s="91">
        <v>46.4</v>
      </c>
      <c r="H32" s="54">
        <f t="shared" ref="H32:H33" si="5">0.05*G32</f>
        <v>2.3199999999999998</v>
      </c>
      <c r="I32" s="59">
        <v>4</v>
      </c>
      <c r="J32" s="59"/>
      <c r="K32" s="76">
        <f t="shared" ref="K32:K66" si="6">(F32-G32)/H32</f>
        <v>0.30172413793103575</v>
      </c>
      <c r="M32" s="49" t="s">
        <v>41</v>
      </c>
      <c r="N32" s="50" t="s">
        <v>13</v>
      </c>
      <c r="O32" s="51">
        <v>31</v>
      </c>
      <c r="P32" s="52" t="s">
        <v>29</v>
      </c>
      <c r="Q32" s="51" t="s">
        <v>30</v>
      </c>
      <c r="R32" s="83">
        <f>ROUND(F32,1)</f>
        <v>47.1</v>
      </c>
      <c r="S32" s="54">
        <v>47.61</v>
      </c>
      <c r="T32" s="54">
        <v>1.1299999999999999</v>
      </c>
      <c r="U32" s="51">
        <v>1</v>
      </c>
      <c r="V32" s="55">
        <f t="shared" ref="V32:V56" si="7">((R32-S32)/S32)*100</f>
        <v>-1.0712035286704433</v>
      </c>
      <c r="W32" s="86">
        <f t="shared" ref="W32:W56" si="8">(R32-S32)/T32</f>
        <v>-0.45132743362831684</v>
      </c>
    </row>
    <row r="33" spans="1:23" x14ac:dyDescent="0.25">
      <c r="A33" s="49" t="s">
        <v>40</v>
      </c>
      <c r="B33" s="74" t="s">
        <v>13</v>
      </c>
      <c r="C33" s="52">
        <v>32</v>
      </c>
      <c r="D33" s="52" t="s">
        <v>29</v>
      </c>
      <c r="E33" s="51" t="s">
        <v>30</v>
      </c>
      <c r="F33" s="83">
        <v>62.2</v>
      </c>
      <c r="G33" s="91">
        <v>60.8</v>
      </c>
      <c r="H33" s="54">
        <f t="shared" si="5"/>
        <v>3.04</v>
      </c>
      <c r="I33" s="59">
        <v>4</v>
      </c>
      <c r="J33" s="59"/>
      <c r="K33" s="76">
        <f t="shared" si="6"/>
        <v>0.46052631578947556</v>
      </c>
      <c r="M33" s="49" t="s">
        <v>40</v>
      </c>
      <c r="N33" s="50" t="s">
        <v>13</v>
      </c>
      <c r="O33" s="51">
        <v>32</v>
      </c>
      <c r="P33" s="52" t="s">
        <v>29</v>
      </c>
      <c r="Q33" s="51" t="s">
        <v>30</v>
      </c>
      <c r="R33" s="83">
        <f>ROUND(F33,1)</f>
        <v>62.2</v>
      </c>
      <c r="S33" s="54">
        <v>62.43</v>
      </c>
      <c r="T33" s="54">
        <v>2.19</v>
      </c>
      <c r="U33" s="51">
        <v>1</v>
      </c>
      <c r="V33" s="55">
        <f t="shared" si="7"/>
        <v>-0.36841262213678821</v>
      </c>
      <c r="W33" s="86">
        <f t="shared" si="8"/>
        <v>-0.10502283105022689</v>
      </c>
    </row>
    <row r="34" spans="1:23" x14ac:dyDescent="0.25">
      <c r="A34" s="49" t="s">
        <v>39</v>
      </c>
      <c r="B34" s="74" t="s">
        <v>13</v>
      </c>
      <c r="C34" s="52">
        <v>33</v>
      </c>
      <c r="D34" s="52" t="s">
        <v>29</v>
      </c>
      <c r="E34" s="51" t="s">
        <v>30</v>
      </c>
      <c r="F34" s="83">
        <v>15.2</v>
      </c>
      <c r="G34" s="91">
        <v>22.4</v>
      </c>
      <c r="H34" s="54"/>
      <c r="I34" s="59"/>
      <c r="J34" s="59"/>
      <c r="K34" s="100"/>
      <c r="M34" s="49" t="s">
        <v>39</v>
      </c>
      <c r="N34" s="50" t="s">
        <v>13</v>
      </c>
      <c r="O34" s="51">
        <v>33</v>
      </c>
      <c r="P34" s="52" t="s">
        <v>29</v>
      </c>
      <c r="Q34" s="51" t="s">
        <v>30</v>
      </c>
      <c r="R34" s="83">
        <f t="shared" ref="R34:R42" si="9">F34</f>
        <v>15.2</v>
      </c>
      <c r="S34" s="54"/>
      <c r="T34" s="54"/>
      <c r="U34" s="51"/>
      <c r="V34" s="55"/>
      <c r="W34" s="100"/>
    </row>
    <row r="35" spans="1:23" x14ac:dyDescent="0.25">
      <c r="A35" s="49" t="s">
        <v>38</v>
      </c>
      <c r="B35" s="74" t="s">
        <v>13</v>
      </c>
      <c r="C35" s="52">
        <v>34</v>
      </c>
      <c r="D35" s="52" t="s">
        <v>29</v>
      </c>
      <c r="E35" s="51" t="s">
        <v>30</v>
      </c>
      <c r="F35" s="83">
        <v>16.899999999999999</v>
      </c>
      <c r="G35" s="91">
        <v>19.2</v>
      </c>
      <c r="H35" s="54"/>
      <c r="I35" s="59"/>
      <c r="J35" s="59"/>
      <c r="K35" s="100"/>
      <c r="M35" s="49" t="s">
        <v>38</v>
      </c>
      <c r="N35" s="50" t="s">
        <v>13</v>
      </c>
      <c r="O35" s="51">
        <v>34</v>
      </c>
      <c r="P35" s="52" t="s">
        <v>29</v>
      </c>
      <c r="Q35" s="51" t="s">
        <v>30</v>
      </c>
      <c r="R35" s="83">
        <f t="shared" si="9"/>
        <v>16.899999999999999</v>
      </c>
      <c r="S35" s="54"/>
      <c r="T35" s="54"/>
      <c r="U35" s="51"/>
      <c r="V35" s="55"/>
      <c r="W35" s="100"/>
    </row>
    <row r="36" spans="1:23" x14ac:dyDescent="0.25">
      <c r="A36" s="49" t="s">
        <v>37</v>
      </c>
      <c r="B36" s="74" t="s">
        <v>13</v>
      </c>
      <c r="C36" s="52">
        <v>35</v>
      </c>
      <c r="D36" s="52" t="s">
        <v>29</v>
      </c>
      <c r="E36" s="51" t="s">
        <v>30</v>
      </c>
      <c r="F36" s="83">
        <v>21.5</v>
      </c>
      <c r="G36" s="91">
        <v>26.7</v>
      </c>
      <c r="H36" s="54"/>
      <c r="I36" s="59"/>
      <c r="J36" s="59"/>
      <c r="K36" s="100"/>
      <c r="M36" s="49" t="s">
        <v>37</v>
      </c>
      <c r="N36" s="50" t="s">
        <v>13</v>
      </c>
      <c r="O36" s="51">
        <v>35</v>
      </c>
      <c r="P36" s="52" t="s">
        <v>29</v>
      </c>
      <c r="Q36" s="51" t="s">
        <v>30</v>
      </c>
      <c r="R36" s="83">
        <f t="shared" si="9"/>
        <v>21.5</v>
      </c>
      <c r="S36" s="54"/>
      <c r="T36" s="54"/>
      <c r="U36" s="51"/>
      <c r="V36" s="55"/>
      <c r="W36" s="100"/>
    </row>
    <row r="37" spans="1:23" x14ac:dyDescent="0.25">
      <c r="A37" s="49" t="s">
        <v>36</v>
      </c>
      <c r="B37" s="74" t="s">
        <v>13</v>
      </c>
      <c r="C37" s="52">
        <v>36</v>
      </c>
      <c r="D37" s="52" t="s">
        <v>29</v>
      </c>
      <c r="E37" s="51" t="s">
        <v>30</v>
      </c>
      <c r="F37" s="83">
        <v>64.599999999999994</v>
      </c>
      <c r="G37" s="91">
        <v>97.8</v>
      </c>
      <c r="H37" s="54"/>
      <c r="I37" s="59"/>
      <c r="J37" s="59"/>
      <c r="K37" s="100"/>
      <c r="M37" s="49" t="s">
        <v>36</v>
      </c>
      <c r="N37" s="50" t="s">
        <v>13</v>
      </c>
      <c r="O37" s="51">
        <v>36</v>
      </c>
      <c r="P37" s="52" t="s">
        <v>29</v>
      </c>
      <c r="Q37" s="51" t="s">
        <v>30</v>
      </c>
      <c r="R37" s="83">
        <f t="shared" si="9"/>
        <v>64.599999999999994</v>
      </c>
      <c r="S37" s="54"/>
      <c r="T37" s="54"/>
      <c r="U37" s="51"/>
      <c r="V37" s="55"/>
      <c r="W37" s="100"/>
    </row>
    <row r="38" spans="1:23" x14ac:dyDescent="0.25">
      <c r="A38" s="49" t="s">
        <v>35</v>
      </c>
      <c r="B38" s="74" t="s">
        <v>13</v>
      </c>
      <c r="C38" s="52">
        <v>37</v>
      </c>
      <c r="D38" s="52" t="s">
        <v>29</v>
      </c>
      <c r="E38" s="51" t="s">
        <v>30</v>
      </c>
      <c r="F38" s="83">
        <v>82.9</v>
      </c>
      <c r="G38" s="91">
        <v>124</v>
      </c>
      <c r="H38" s="54"/>
      <c r="I38" s="59"/>
      <c r="J38" s="59"/>
      <c r="K38" s="100"/>
      <c r="M38" s="49" t="s">
        <v>35</v>
      </c>
      <c r="N38" s="50" t="s">
        <v>13</v>
      </c>
      <c r="O38" s="51">
        <v>37</v>
      </c>
      <c r="P38" s="52" t="s">
        <v>29</v>
      </c>
      <c r="Q38" s="51" t="s">
        <v>30</v>
      </c>
      <c r="R38" s="83">
        <f t="shared" si="9"/>
        <v>82.9</v>
      </c>
      <c r="S38" s="54"/>
      <c r="T38" s="54"/>
      <c r="U38" s="51"/>
      <c r="V38" s="55"/>
      <c r="W38" s="100"/>
    </row>
    <row r="39" spans="1:23" x14ac:dyDescent="0.25">
      <c r="A39" s="49" t="s">
        <v>34</v>
      </c>
      <c r="B39" s="74" t="s">
        <v>13</v>
      </c>
      <c r="C39" s="52">
        <v>38</v>
      </c>
      <c r="D39" s="52" t="s">
        <v>29</v>
      </c>
      <c r="E39" s="51" t="s">
        <v>30</v>
      </c>
      <c r="F39" s="83">
        <v>101.1</v>
      </c>
      <c r="G39" s="91">
        <v>149</v>
      </c>
      <c r="H39" s="54"/>
      <c r="I39" s="59"/>
      <c r="J39" s="59"/>
      <c r="K39" s="100"/>
      <c r="M39" s="49" t="s">
        <v>34</v>
      </c>
      <c r="N39" s="50" t="s">
        <v>13</v>
      </c>
      <c r="O39" s="51">
        <v>38</v>
      </c>
      <c r="P39" s="52" t="s">
        <v>29</v>
      </c>
      <c r="Q39" s="51" t="s">
        <v>30</v>
      </c>
      <c r="R39" s="83">
        <f t="shared" si="9"/>
        <v>101.1</v>
      </c>
      <c r="S39" s="54"/>
      <c r="T39" s="54"/>
      <c r="U39" s="51"/>
      <c r="V39" s="55"/>
      <c r="W39" s="100"/>
    </row>
    <row r="40" spans="1:23" x14ac:dyDescent="0.25">
      <c r="A40" s="49" t="s">
        <v>33</v>
      </c>
      <c r="B40" s="74" t="s">
        <v>13</v>
      </c>
      <c r="C40" s="52">
        <v>39</v>
      </c>
      <c r="D40" s="52" t="s">
        <v>29</v>
      </c>
      <c r="E40" s="51" t="s">
        <v>30</v>
      </c>
      <c r="F40" s="83">
        <v>71.7</v>
      </c>
      <c r="G40" s="91">
        <v>77.099999999999994</v>
      </c>
      <c r="H40" s="54"/>
      <c r="I40" s="59"/>
      <c r="J40" s="59"/>
      <c r="K40" s="100"/>
      <c r="M40" s="49" t="s">
        <v>33</v>
      </c>
      <c r="N40" s="50" t="s">
        <v>13</v>
      </c>
      <c r="O40" s="51">
        <v>39</v>
      </c>
      <c r="P40" s="52" t="s">
        <v>29</v>
      </c>
      <c r="Q40" s="51" t="s">
        <v>30</v>
      </c>
      <c r="R40" s="83">
        <f t="shared" si="9"/>
        <v>71.7</v>
      </c>
      <c r="S40" s="54"/>
      <c r="T40" s="54"/>
      <c r="U40" s="51"/>
      <c r="V40" s="55"/>
      <c r="W40" s="100"/>
    </row>
    <row r="41" spans="1:23" x14ac:dyDescent="0.25">
      <c r="A41" s="49" t="s">
        <v>32</v>
      </c>
      <c r="B41" s="74" t="s">
        <v>13</v>
      </c>
      <c r="C41" s="52">
        <v>40</v>
      </c>
      <c r="D41" s="52" t="s">
        <v>29</v>
      </c>
      <c r="E41" s="51" t="s">
        <v>30</v>
      </c>
      <c r="F41" s="83">
        <v>64</v>
      </c>
      <c r="G41" s="91">
        <v>68.7</v>
      </c>
      <c r="H41" s="54"/>
      <c r="I41" s="59"/>
      <c r="J41" s="59"/>
      <c r="K41" s="100"/>
      <c r="M41" s="49" t="s">
        <v>32</v>
      </c>
      <c r="N41" s="50" t="s">
        <v>13</v>
      </c>
      <c r="O41" s="51">
        <v>40</v>
      </c>
      <c r="P41" s="52" t="s">
        <v>29</v>
      </c>
      <c r="Q41" s="51" t="s">
        <v>30</v>
      </c>
      <c r="R41" s="83">
        <f t="shared" si="9"/>
        <v>64</v>
      </c>
      <c r="S41" s="54"/>
      <c r="T41" s="54"/>
      <c r="U41" s="51"/>
      <c r="V41" s="55"/>
      <c r="W41" s="100"/>
    </row>
    <row r="42" spans="1:23" x14ac:dyDescent="0.25">
      <c r="A42" s="49" t="s">
        <v>31</v>
      </c>
      <c r="B42" s="74" t="s">
        <v>13</v>
      </c>
      <c r="C42" s="52">
        <v>41</v>
      </c>
      <c r="D42" s="52" t="s">
        <v>29</v>
      </c>
      <c r="E42" s="51" t="s">
        <v>30</v>
      </c>
      <c r="F42" s="83">
        <v>50.1</v>
      </c>
      <c r="G42" s="91">
        <v>55</v>
      </c>
      <c r="H42" s="54"/>
      <c r="I42" s="59"/>
      <c r="J42" s="59"/>
      <c r="K42" s="100"/>
      <c r="M42" s="49" t="s">
        <v>31</v>
      </c>
      <c r="N42" s="50" t="s">
        <v>13</v>
      </c>
      <c r="O42" s="51">
        <v>41</v>
      </c>
      <c r="P42" s="52" t="s">
        <v>29</v>
      </c>
      <c r="Q42" s="51" t="s">
        <v>30</v>
      </c>
      <c r="R42" s="83">
        <f t="shared" si="9"/>
        <v>50.1</v>
      </c>
      <c r="S42" s="91"/>
      <c r="T42" s="54"/>
      <c r="U42" s="51"/>
      <c r="V42" s="55"/>
      <c r="W42" s="100"/>
    </row>
    <row r="43" spans="1:23" x14ac:dyDescent="0.25">
      <c r="A43" s="49" t="s">
        <v>28</v>
      </c>
      <c r="B43" s="74" t="s">
        <v>13</v>
      </c>
      <c r="C43" s="52">
        <v>42</v>
      </c>
      <c r="D43" s="52" t="s">
        <v>29</v>
      </c>
      <c r="E43" s="51" t="s">
        <v>30</v>
      </c>
      <c r="F43" s="83">
        <v>91.6</v>
      </c>
      <c r="G43" s="91">
        <v>90</v>
      </c>
      <c r="H43" s="54">
        <f>0.05*G43</f>
        <v>4.5</v>
      </c>
      <c r="I43" s="59">
        <v>4</v>
      </c>
      <c r="J43" s="59"/>
      <c r="K43" s="76">
        <f t="shared" si="6"/>
        <v>0.35555555555555429</v>
      </c>
      <c r="M43" s="49" t="s">
        <v>28</v>
      </c>
      <c r="N43" s="50" t="s">
        <v>13</v>
      </c>
      <c r="O43" s="51">
        <v>42</v>
      </c>
      <c r="P43" s="52" t="s">
        <v>29</v>
      </c>
      <c r="Q43" s="51" t="s">
        <v>30</v>
      </c>
      <c r="R43" s="83">
        <f>ROUND(F43,1)</f>
        <v>91.6</v>
      </c>
      <c r="S43" s="91">
        <v>91.42</v>
      </c>
      <c r="T43" s="54">
        <v>1.92</v>
      </c>
      <c r="U43" s="51">
        <v>1</v>
      </c>
      <c r="V43" s="55">
        <f t="shared" si="7"/>
        <v>0.19689345876175082</v>
      </c>
      <c r="W43" s="86">
        <f t="shared" si="8"/>
        <v>9.3749999999996156E-2</v>
      </c>
    </row>
    <row r="44" spans="1:23" x14ac:dyDescent="0.25">
      <c r="A44" s="17" t="s">
        <v>12</v>
      </c>
      <c r="B44" s="73" t="s">
        <v>13</v>
      </c>
      <c r="C44" s="20">
        <v>43</v>
      </c>
      <c r="D44" s="20" t="s">
        <v>27</v>
      </c>
      <c r="E44" s="19" t="s">
        <v>23</v>
      </c>
      <c r="F44" s="87">
        <v>267</v>
      </c>
      <c r="G44" s="58">
        <v>272</v>
      </c>
      <c r="H44" s="35">
        <v>13.6</v>
      </c>
      <c r="I44" s="58">
        <v>4</v>
      </c>
      <c r="J44" s="58">
        <f>((F44-G44)/G44)*100</f>
        <v>-1.8382352941176472</v>
      </c>
      <c r="K44" s="76">
        <f t="shared" si="6"/>
        <v>-0.36764705882352944</v>
      </c>
      <c r="M44" s="17" t="s">
        <v>12</v>
      </c>
      <c r="N44" s="73" t="s">
        <v>13</v>
      </c>
      <c r="O44" s="20">
        <v>43</v>
      </c>
      <c r="P44" s="20" t="s">
        <v>27</v>
      </c>
      <c r="Q44" s="19" t="s">
        <v>23</v>
      </c>
      <c r="R44" s="58">
        <f>F44</f>
        <v>267</v>
      </c>
      <c r="S44" s="58">
        <v>268.89999999999998</v>
      </c>
      <c r="T44" s="35">
        <v>7.7</v>
      </c>
      <c r="U44" s="19">
        <v>1</v>
      </c>
      <c r="V44" s="58">
        <f t="shared" si="7"/>
        <v>-0.70658237262922174</v>
      </c>
      <c r="W44" s="86">
        <f t="shared" si="8"/>
        <v>-0.24675324675324378</v>
      </c>
    </row>
    <row r="45" spans="1:23" x14ac:dyDescent="0.25">
      <c r="A45" s="17" t="s">
        <v>24</v>
      </c>
      <c r="B45" s="73" t="s">
        <v>13</v>
      </c>
      <c r="C45" s="20">
        <v>44</v>
      </c>
      <c r="D45" s="20" t="s">
        <v>27</v>
      </c>
      <c r="E45" s="19" t="s">
        <v>23</v>
      </c>
      <c r="F45" s="87">
        <v>43</v>
      </c>
      <c r="G45" s="80">
        <v>43.2</v>
      </c>
      <c r="H45" s="35">
        <v>2.16</v>
      </c>
      <c r="I45" s="58">
        <v>4</v>
      </c>
      <c r="J45" s="58">
        <f t="shared" ref="J45:J67" si="10">((F45-G45)/G45)*100</f>
        <v>-0.46296296296296952</v>
      </c>
      <c r="K45" s="76">
        <f t="shared" si="6"/>
        <v>-9.2592592592593906E-2</v>
      </c>
      <c r="M45" s="17" t="s">
        <v>24</v>
      </c>
      <c r="N45" s="73" t="s">
        <v>13</v>
      </c>
      <c r="O45" s="20">
        <v>44</v>
      </c>
      <c r="P45" s="20" t="s">
        <v>27</v>
      </c>
      <c r="Q45" s="19" t="s">
        <v>23</v>
      </c>
      <c r="R45" s="80">
        <f t="shared" ref="R45:R67" si="11">F45</f>
        <v>43</v>
      </c>
      <c r="S45" s="80">
        <v>42.97</v>
      </c>
      <c r="T45" s="35">
        <v>1.86</v>
      </c>
      <c r="U45" s="19">
        <v>1</v>
      </c>
      <c r="V45" s="58">
        <f t="shared" si="7"/>
        <v>6.9816150802888388E-2</v>
      </c>
      <c r="W45" s="86">
        <f t="shared" si="8"/>
        <v>1.6129032258065126E-2</v>
      </c>
    </row>
    <row r="46" spans="1:23" x14ac:dyDescent="0.25">
      <c r="A46" s="17" t="s">
        <v>20</v>
      </c>
      <c r="B46" s="73" t="s">
        <v>13</v>
      </c>
      <c r="C46" s="20">
        <v>45</v>
      </c>
      <c r="D46" s="20" t="s">
        <v>27</v>
      </c>
      <c r="E46" s="19" t="s">
        <v>23</v>
      </c>
      <c r="F46" s="81">
        <v>113</v>
      </c>
      <c r="G46" s="58">
        <v>119</v>
      </c>
      <c r="H46" s="35">
        <v>6</v>
      </c>
      <c r="I46" s="58">
        <v>4</v>
      </c>
      <c r="J46" s="58">
        <f t="shared" si="10"/>
        <v>-5.0420168067226889</v>
      </c>
      <c r="K46" s="76">
        <f t="shared" si="6"/>
        <v>-1</v>
      </c>
      <c r="M46" s="17" t="s">
        <v>20</v>
      </c>
      <c r="N46" s="73" t="s">
        <v>13</v>
      </c>
      <c r="O46" s="20">
        <v>45</v>
      </c>
      <c r="P46" s="20" t="s">
        <v>27</v>
      </c>
      <c r="Q46" s="19" t="s">
        <v>23</v>
      </c>
      <c r="R46" s="58">
        <f t="shared" si="11"/>
        <v>113</v>
      </c>
      <c r="S46" s="58">
        <v>116.8</v>
      </c>
      <c r="T46" s="35">
        <v>2.6</v>
      </c>
      <c r="U46" s="19">
        <v>1</v>
      </c>
      <c r="V46" s="58">
        <f t="shared" si="7"/>
        <v>-3.2534246575342443</v>
      </c>
      <c r="W46" s="86">
        <v>-1.47</v>
      </c>
    </row>
    <row r="47" spans="1:23" x14ac:dyDescent="0.25">
      <c r="A47" s="17" t="s">
        <v>19</v>
      </c>
      <c r="B47" s="73" t="s">
        <v>13</v>
      </c>
      <c r="C47" s="20">
        <v>46</v>
      </c>
      <c r="D47" s="20" t="s">
        <v>27</v>
      </c>
      <c r="E47" s="19" t="s">
        <v>23</v>
      </c>
      <c r="F47" s="87">
        <v>90</v>
      </c>
      <c r="G47" s="80">
        <v>92.9</v>
      </c>
      <c r="H47" s="35">
        <v>4.6500000000000004</v>
      </c>
      <c r="I47" s="58">
        <v>4</v>
      </c>
      <c r="J47" s="58">
        <f t="shared" si="10"/>
        <v>-3.1216361679225031</v>
      </c>
      <c r="K47" s="76">
        <f t="shared" si="6"/>
        <v>-0.62365591397849585</v>
      </c>
      <c r="M47" s="17" t="s">
        <v>19</v>
      </c>
      <c r="N47" s="73" t="s">
        <v>13</v>
      </c>
      <c r="O47" s="20">
        <v>46</v>
      </c>
      <c r="P47" s="20" t="s">
        <v>27</v>
      </c>
      <c r="Q47" s="19" t="s">
        <v>23</v>
      </c>
      <c r="R47" s="80">
        <f t="shared" si="11"/>
        <v>90</v>
      </c>
      <c r="S47" s="80">
        <v>91.44</v>
      </c>
      <c r="T47" s="35">
        <v>2.08</v>
      </c>
      <c r="U47" s="19">
        <v>1</v>
      </c>
      <c r="V47" s="58">
        <f t="shared" si="7"/>
        <v>-1.5748031496062969</v>
      </c>
      <c r="W47" s="86">
        <f t="shared" si="8"/>
        <v>-0.69230769230769118</v>
      </c>
    </row>
    <row r="48" spans="1:23" x14ac:dyDescent="0.25">
      <c r="A48" s="17" t="s">
        <v>26</v>
      </c>
      <c r="B48" s="73" t="s">
        <v>13</v>
      </c>
      <c r="C48" s="20">
        <v>47</v>
      </c>
      <c r="D48" s="20" t="s">
        <v>25</v>
      </c>
      <c r="E48" s="19" t="s">
        <v>23</v>
      </c>
      <c r="F48" s="87">
        <v>61</v>
      </c>
      <c r="G48" s="80">
        <v>61.4</v>
      </c>
      <c r="H48" s="35">
        <v>4.6100000000000003</v>
      </c>
      <c r="I48" s="58">
        <v>4</v>
      </c>
      <c r="J48" s="58">
        <f t="shared" si="10"/>
        <v>-0.65146579804560034</v>
      </c>
      <c r="K48" s="76">
        <f t="shared" si="6"/>
        <v>-8.6767895878524626E-2</v>
      </c>
      <c r="M48" s="17" t="s">
        <v>26</v>
      </c>
      <c r="N48" s="73" t="s">
        <v>13</v>
      </c>
      <c r="O48" s="20">
        <v>47</v>
      </c>
      <c r="P48" s="20" t="s">
        <v>25</v>
      </c>
      <c r="Q48" s="19" t="s">
        <v>23</v>
      </c>
      <c r="R48" s="80">
        <f t="shared" si="11"/>
        <v>61</v>
      </c>
      <c r="S48" s="80">
        <v>58.64</v>
      </c>
      <c r="T48" s="35">
        <v>2.99</v>
      </c>
      <c r="U48" s="19">
        <v>1</v>
      </c>
      <c r="V48" s="58">
        <f t="shared" si="7"/>
        <v>4.0245566166439284</v>
      </c>
      <c r="W48" s="86">
        <f t="shared" si="8"/>
        <v>0.78929765886287606</v>
      </c>
    </row>
    <row r="49" spans="1:23" x14ac:dyDescent="0.25">
      <c r="A49" s="17" t="s">
        <v>21</v>
      </c>
      <c r="B49" s="73" t="s">
        <v>13</v>
      </c>
      <c r="C49" s="20">
        <v>48</v>
      </c>
      <c r="D49" s="20" t="s">
        <v>25</v>
      </c>
      <c r="E49" s="19" t="s">
        <v>23</v>
      </c>
      <c r="F49" s="87">
        <v>112</v>
      </c>
      <c r="G49" s="58">
        <v>118</v>
      </c>
      <c r="H49" s="35">
        <v>8.85</v>
      </c>
      <c r="I49" s="58">
        <v>4</v>
      </c>
      <c r="J49" s="58">
        <f t="shared" si="10"/>
        <v>-5.0847457627118651</v>
      </c>
      <c r="K49" s="76">
        <f t="shared" si="6"/>
        <v>-0.67796610169491534</v>
      </c>
      <c r="M49" s="17" t="s">
        <v>21</v>
      </c>
      <c r="N49" s="73" t="s">
        <v>13</v>
      </c>
      <c r="O49" s="20">
        <v>48</v>
      </c>
      <c r="P49" s="20" t="s">
        <v>25</v>
      </c>
      <c r="Q49" s="19" t="s">
        <v>23</v>
      </c>
      <c r="R49" s="58">
        <f t="shared" si="11"/>
        <v>112</v>
      </c>
      <c r="S49" s="80">
        <v>112.1</v>
      </c>
      <c r="T49" s="35">
        <v>4.3</v>
      </c>
      <c r="U49" s="19">
        <v>1</v>
      </c>
      <c r="V49" s="58">
        <f t="shared" si="7"/>
        <v>-8.9206066012483778E-2</v>
      </c>
      <c r="W49" s="86">
        <f t="shared" si="8"/>
        <v>-2.325581395348705E-2</v>
      </c>
    </row>
    <row r="50" spans="1:23" x14ac:dyDescent="0.25">
      <c r="A50" s="17" t="s">
        <v>20</v>
      </c>
      <c r="B50" s="73" t="s">
        <v>13</v>
      </c>
      <c r="C50" s="20">
        <v>49</v>
      </c>
      <c r="D50" s="20" t="s">
        <v>25</v>
      </c>
      <c r="E50" s="19" t="s">
        <v>23</v>
      </c>
      <c r="F50" s="87">
        <v>179</v>
      </c>
      <c r="G50" s="58">
        <v>181</v>
      </c>
      <c r="H50" s="35">
        <v>13.6</v>
      </c>
      <c r="I50" s="58">
        <v>4</v>
      </c>
      <c r="J50" s="58">
        <f t="shared" si="10"/>
        <v>-1.1049723756906076</v>
      </c>
      <c r="K50" s="76">
        <f t="shared" si="6"/>
        <v>-0.14705882352941177</v>
      </c>
      <c r="M50" s="17" t="s">
        <v>20</v>
      </c>
      <c r="N50" s="73" t="s">
        <v>13</v>
      </c>
      <c r="O50" s="20">
        <v>49</v>
      </c>
      <c r="P50" s="20" t="s">
        <v>25</v>
      </c>
      <c r="Q50" s="19" t="s">
        <v>23</v>
      </c>
      <c r="R50" s="58">
        <f t="shared" si="11"/>
        <v>179</v>
      </c>
      <c r="S50" s="80">
        <v>180.1</v>
      </c>
      <c r="T50" s="35">
        <v>5.3</v>
      </c>
      <c r="U50" s="19">
        <v>1</v>
      </c>
      <c r="V50" s="58">
        <f t="shared" si="7"/>
        <v>-0.6107717934480813</v>
      </c>
      <c r="W50" s="86">
        <f t="shared" si="8"/>
        <v>-0.20754716981131968</v>
      </c>
    </row>
    <row r="51" spans="1:23" x14ac:dyDescent="0.25">
      <c r="A51" s="17" t="s">
        <v>19</v>
      </c>
      <c r="B51" s="73" t="s">
        <v>13</v>
      </c>
      <c r="C51" s="20">
        <v>50</v>
      </c>
      <c r="D51" s="20" t="s">
        <v>25</v>
      </c>
      <c r="E51" s="19" t="s">
        <v>23</v>
      </c>
      <c r="F51" s="87">
        <v>333</v>
      </c>
      <c r="G51" s="58">
        <v>336</v>
      </c>
      <c r="H51" s="35">
        <v>25.2</v>
      </c>
      <c r="I51" s="19">
        <v>4</v>
      </c>
      <c r="J51" s="58">
        <f t="shared" si="10"/>
        <v>-0.89285714285714279</v>
      </c>
      <c r="K51" s="76">
        <f t="shared" si="6"/>
        <v>-0.11904761904761905</v>
      </c>
      <c r="M51" s="17" t="s">
        <v>19</v>
      </c>
      <c r="N51" s="73" t="s">
        <v>13</v>
      </c>
      <c r="O51" s="20">
        <v>50</v>
      </c>
      <c r="P51" s="20" t="s">
        <v>25</v>
      </c>
      <c r="Q51" s="19" t="s">
        <v>23</v>
      </c>
      <c r="R51" s="58">
        <f t="shared" si="11"/>
        <v>333</v>
      </c>
      <c r="S51" s="80">
        <v>336</v>
      </c>
      <c r="T51" s="35">
        <v>8.6</v>
      </c>
      <c r="U51" s="19">
        <v>1</v>
      </c>
      <c r="V51" s="58">
        <f t="shared" si="7"/>
        <v>-0.89285714285714279</v>
      </c>
      <c r="W51" s="86">
        <f t="shared" si="8"/>
        <v>-0.34883720930232559</v>
      </c>
    </row>
    <row r="52" spans="1:23" x14ac:dyDescent="0.25">
      <c r="A52" s="17" t="s">
        <v>17</v>
      </c>
      <c r="B52" s="73" t="s">
        <v>13</v>
      </c>
      <c r="C52" s="20">
        <v>51</v>
      </c>
      <c r="D52" s="20" t="s">
        <v>25</v>
      </c>
      <c r="E52" s="19" t="s">
        <v>23</v>
      </c>
      <c r="F52" s="87">
        <v>54</v>
      </c>
      <c r="G52" s="80">
        <v>54.9</v>
      </c>
      <c r="H52" s="35">
        <v>4.12</v>
      </c>
      <c r="I52" s="19">
        <v>4</v>
      </c>
      <c r="J52" s="58">
        <f t="shared" si="10"/>
        <v>-1.6393442622950793</v>
      </c>
      <c r="K52" s="76">
        <f t="shared" si="6"/>
        <v>-0.21844660194174723</v>
      </c>
      <c r="M52" s="17" t="s">
        <v>17</v>
      </c>
      <c r="N52" s="73" t="s">
        <v>13</v>
      </c>
      <c r="O52" s="20">
        <v>51</v>
      </c>
      <c r="P52" s="20" t="s">
        <v>25</v>
      </c>
      <c r="Q52" s="19" t="s">
        <v>23</v>
      </c>
      <c r="R52" s="80">
        <f t="shared" si="11"/>
        <v>54</v>
      </c>
      <c r="S52" s="80">
        <v>52.02</v>
      </c>
      <c r="T52" s="35">
        <v>4.0199999999999996</v>
      </c>
      <c r="U52" s="19">
        <v>1</v>
      </c>
      <c r="V52" s="58">
        <f t="shared" si="7"/>
        <v>3.8062283737024161</v>
      </c>
      <c r="W52" s="86">
        <f t="shared" si="8"/>
        <v>0.49253731343283508</v>
      </c>
    </row>
    <row r="53" spans="1:23" x14ac:dyDescent="0.25">
      <c r="A53" s="17" t="s">
        <v>22</v>
      </c>
      <c r="B53" s="73" t="s">
        <v>13</v>
      </c>
      <c r="C53" s="20">
        <v>52</v>
      </c>
      <c r="D53" s="20" t="s">
        <v>76</v>
      </c>
      <c r="E53" s="19" t="s">
        <v>23</v>
      </c>
      <c r="F53" s="87">
        <v>53.4</v>
      </c>
      <c r="G53" s="80">
        <v>56.5</v>
      </c>
      <c r="H53" s="35">
        <v>2.83</v>
      </c>
      <c r="I53" s="19">
        <v>4</v>
      </c>
      <c r="J53" s="58">
        <f t="shared" si="10"/>
        <v>-5.4867256637168165</v>
      </c>
      <c r="K53" s="76">
        <f t="shared" si="6"/>
        <v>-1.0954063604240287</v>
      </c>
      <c r="M53" s="17" t="s">
        <v>22</v>
      </c>
      <c r="N53" s="73" t="s">
        <v>13</v>
      </c>
      <c r="O53" s="20">
        <v>52</v>
      </c>
      <c r="P53" s="20" t="s">
        <v>76</v>
      </c>
      <c r="Q53" s="19" t="s">
        <v>23</v>
      </c>
      <c r="R53" s="80">
        <f t="shared" si="11"/>
        <v>53.4</v>
      </c>
      <c r="S53" s="80">
        <v>52.44</v>
      </c>
      <c r="T53" s="35">
        <v>7.16</v>
      </c>
      <c r="U53" s="19">
        <v>1</v>
      </c>
      <c r="V53" s="58">
        <f t="shared" si="7"/>
        <v>1.8306636155606424</v>
      </c>
      <c r="W53" s="86">
        <f t="shared" si="8"/>
        <v>0.1340782122905029</v>
      </c>
    </row>
    <row r="54" spans="1:23" x14ac:dyDescent="0.25">
      <c r="A54" s="17" t="s">
        <v>16</v>
      </c>
      <c r="B54" s="73" t="s">
        <v>13</v>
      </c>
      <c r="C54" s="20">
        <v>53</v>
      </c>
      <c r="D54" s="20" t="s">
        <v>76</v>
      </c>
      <c r="E54" s="19" t="s">
        <v>23</v>
      </c>
      <c r="F54" s="81">
        <v>187.1</v>
      </c>
      <c r="G54" s="58">
        <v>194</v>
      </c>
      <c r="H54" s="35">
        <v>9.6999999999999993</v>
      </c>
      <c r="I54" s="19">
        <v>4</v>
      </c>
      <c r="J54" s="58">
        <f t="shared" si="10"/>
        <v>-3.5567010309278375</v>
      </c>
      <c r="K54" s="76">
        <f t="shared" si="6"/>
        <v>-0.7113402061855677</v>
      </c>
      <c r="M54" s="17" t="s">
        <v>16</v>
      </c>
      <c r="N54" s="73" t="s">
        <v>13</v>
      </c>
      <c r="O54" s="20">
        <v>53</v>
      </c>
      <c r="P54" s="20" t="s">
        <v>76</v>
      </c>
      <c r="Q54" s="19" t="s">
        <v>23</v>
      </c>
      <c r="R54" s="58">
        <f t="shared" si="11"/>
        <v>187.1</v>
      </c>
      <c r="S54" s="58">
        <v>187</v>
      </c>
      <c r="T54" s="35">
        <v>11.2</v>
      </c>
      <c r="U54" s="19">
        <v>1</v>
      </c>
      <c r="V54" s="58">
        <f t="shared" si="7"/>
        <v>5.3475935828873972E-2</v>
      </c>
      <c r="W54" s="86">
        <f t="shared" si="8"/>
        <v>8.9285714285709215E-3</v>
      </c>
    </row>
    <row r="55" spans="1:23" x14ac:dyDescent="0.25">
      <c r="A55" s="17" t="s">
        <v>12</v>
      </c>
      <c r="B55" s="73" t="s">
        <v>13</v>
      </c>
      <c r="C55" s="20">
        <v>54</v>
      </c>
      <c r="D55" s="20" t="s">
        <v>76</v>
      </c>
      <c r="E55" s="19" t="s">
        <v>23</v>
      </c>
      <c r="F55" s="81">
        <v>96.2</v>
      </c>
      <c r="G55" s="80">
        <v>96.7</v>
      </c>
      <c r="H55" s="35">
        <v>4.84</v>
      </c>
      <c r="I55" s="19">
        <v>4</v>
      </c>
      <c r="J55" s="58">
        <f t="shared" si="10"/>
        <v>-0.51706308169596693</v>
      </c>
      <c r="K55" s="76">
        <f t="shared" si="6"/>
        <v>-0.10330578512396695</v>
      </c>
      <c r="M55" s="17" t="s">
        <v>12</v>
      </c>
      <c r="N55" s="73" t="s">
        <v>13</v>
      </c>
      <c r="O55" s="20">
        <v>54</v>
      </c>
      <c r="P55" s="20" t="s">
        <v>76</v>
      </c>
      <c r="Q55" s="19" t="s">
        <v>23</v>
      </c>
      <c r="R55" s="80">
        <f t="shared" si="11"/>
        <v>96.2</v>
      </c>
      <c r="S55" s="80">
        <v>93.03</v>
      </c>
      <c r="T55" s="35">
        <v>6.56</v>
      </c>
      <c r="U55" s="19">
        <v>1</v>
      </c>
      <c r="V55" s="58">
        <f t="shared" si="7"/>
        <v>3.4075029560356893</v>
      </c>
      <c r="W55" s="86">
        <f t="shared" si="8"/>
        <v>0.48323170731707343</v>
      </c>
    </row>
    <row r="56" spans="1:23" x14ac:dyDescent="0.25">
      <c r="A56" s="17" t="s">
        <v>20</v>
      </c>
      <c r="B56" s="73" t="s">
        <v>13</v>
      </c>
      <c r="C56" s="20">
        <v>55</v>
      </c>
      <c r="D56" s="20" t="s">
        <v>76</v>
      </c>
      <c r="E56" s="19" t="s">
        <v>23</v>
      </c>
      <c r="F56" s="87">
        <v>50.9</v>
      </c>
      <c r="G56" s="80">
        <v>51.5</v>
      </c>
      <c r="H56" s="35">
        <v>2.58</v>
      </c>
      <c r="I56" s="19">
        <v>4</v>
      </c>
      <c r="J56" s="58">
        <f t="shared" si="10"/>
        <v>-1.1650485436893232</v>
      </c>
      <c r="K56" s="76">
        <f t="shared" si="6"/>
        <v>-0.23255813953488427</v>
      </c>
      <c r="M56" s="17" t="s">
        <v>20</v>
      </c>
      <c r="N56" s="73" t="s">
        <v>13</v>
      </c>
      <c r="O56" s="20">
        <v>55</v>
      </c>
      <c r="P56" s="20" t="s">
        <v>76</v>
      </c>
      <c r="Q56" s="19" t="s">
        <v>23</v>
      </c>
      <c r="R56" s="80">
        <f t="shared" si="11"/>
        <v>50.9</v>
      </c>
      <c r="S56" s="80">
        <v>49.35</v>
      </c>
      <c r="T56" s="35">
        <v>4.97</v>
      </c>
      <c r="U56" s="19">
        <v>1</v>
      </c>
      <c r="V56" s="58">
        <f t="shared" si="7"/>
        <v>3.1408308004052627</v>
      </c>
      <c r="W56" s="86">
        <f t="shared" si="8"/>
        <v>0.31187122736418454</v>
      </c>
    </row>
    <row r="57" spans="1:23" x14ac:dyDescent="0.25">
      <c r="A57" s="17" t="s">
        <v>19</v>
      </c>
      <c r="B57" s="73" t="s">
        <v>13</v>
      </c>
      <c r="C57" s="20">
        <v>56</v>
      </c>
      <c r="D57" s="20" t="s">
        <v>76</v>
      </c>
      <c r="E57" s="19" t="s">
        <v>23</v>
      </c>
      <c r="F57" s="87">
        <v>252.3</v>
      </c>
      <c r="G57" s="58">
        <v>258</v>
      </c>
      <c r="H57" s="35">
        <v>12.9</v>
      </c>
      <c r="I57" s="19">
        <v>4</v>
      </c>
      <c r="J57" s="58">
        <f t="shared" si="10"/>
        <v>-2.2093023255813908</v>
      </c>
      <c r="K57" s="76">
        <f t="shared" si="6"/>
        <v>-0.44186046511627819</v>
      </c>
      <c r="M57" s="17" t="s">
        <v>19</v>
      </c>
      <c r="N57" s="73" t="s">
        <v>13</v>
      </c>
      <c r="O57" s="20">
        <v>56</v>
      </c>
      <c r="P57" s="20" t="s">
        <v>76</v>
      </c>
      <c r="Q57" s="19" t="s">
        <v>23</v>
      </c>
      <c r="R57" s="58">
        <f t="shared" si="11"/>
        <v>252.3</v>
      </c>
      <c r="S57" s="58">
        <v>248.5</v>
      </c>
      <c r="T57" s="35">
        <v>9.8000000000000007</v>
      </c>
      <c r="U57" s="19">
        <v>1</v>
      </c>
      <c r="V57" s="58">
        <f>((R57-S57)/S57)*100</f>
        <v>1.5291750503018156</v>
      </c>
      <c r="W57" s="86">
        <f>(R57-S57)/T57</f>
        <v>0.38775510204081748</v>
      </c>
    </row>
    <row r="58" spans="1:23" x14ac:dyDescent="0.25">
      <c r="A58" s="17" t="s">
        <v>17</v>
      </c>
      <c r="B58" s="73" t="s">
        <v>13</v>
      </c>
      <c r="C58" s="20">
        <v>57</v>
      </c>
      <c r="D58" s="20" t="s">
        <v>76</v>
      </c>
      <c r="E58" s="19" t="s">
        <v>23</v>
      </c>
      <c r="F58" s="81">
        <v>399.1</v>
      </c>
      <c r="G58" s="58">
        <v>411</v>
      </c>
      <c r="H58" s="35">
        <v>20.6</v>
      </c>
      <c r="I58" s="19">
        <v>4</v>
      </c>
      <c r="J58" s="58">
        <f t="shared" si="10"/>
        <v>-2.8953771289537658</v>
      </c>
      <c r="K58" s="76">
        <f t="shared" si="6"/>
        <v>-0.57766990291262021</v>
      </c>
      <c r="M58" s="17" t="s">
        <v>17</v>
      </c>
      <c r="N58" s="73" t="s">
        <v>13</v>
      </c>
      <c r="O58" s="20">
        <v>57</v>
      </c>
      <c r="P58" s="20" t="s">
        <v>76</v>
      </c>
      <c r="Q58" s="19" t="s">
        <v>23</v>
      </c>
      <c r="R58" s="58">
        <f t="shared" si="11"/>
        <v>399.1</v>
      </c>
      <c r="S58" s="58">
        <v>397.5</v>
      </c>
      <c r="T58" s="35">
        <v>9.5</v>
      </c>
      <c r="U58" s="19" t="s">
        <v>75</v>
      </c>
      <c r="V58" s="58">
        <f>S58-R58</f>
        <v>-1.6000000000000227</v>
      </c>
      <c r="W58" s="86">
        <f t="shared" ref="W58" si="12">(R58-S58)/T58</f>
        <v>0.16842105263158133</v>
      </c>
    </row>
    <row r="59" spans="1:23" x14ac:dyDescent="0.25">
      <c r="A59" s="17" t="s">
        <v>22</v>
      </c>
      <c r="B59" s="73" t="s">
        <v>13</v>
      </c>
      <c r="C59" s="20">
        <v>58</v>
      </c>
      <c r="D59" s="20" t="s">
        <v>18</v>
      </c>
      <c r="E59" s="19" t="s">
        <v>15</v>
      </c>
      <c r="F59" s="48">
        <v>0.61</v>
      </c>
      <c r="G59" s="35">
        <v>0.57999999999999996</v>
      </c>
      <c r="H59" s="35">
        <v>0.15</v>
      </c>
      <c r="I59" s="19">
        <v>4</v>
      </c>
      <c r="J59" s="35">
        <f t="shared" ref="J59:J65" si="13">((F59-G59))</f>
        <v>3.0000000000000027E-2</v>
      </c>
      <c r="K59" s="76">
        <f t="shared" si="6"/>
        <v>0.20000000000000018</v>
      </c>
      <c r="M59" s="17" t="s">
        <v>22</v>
      </c>
      <c r="N59" s="73" t="s">
        <v>13</v>
      </c>
      <c r="O59" s="20">
        <v>58</v>
      </c>
      <c r="P59" s="20" t="s">
        <v>18</v>
      </c>
      <c r="Q59" s="19" t="s">
        <v>15</v>
      </c>
      <c r="R59" s="35">
        <f t="shared" si="11"/>
        <v>0.61</v>
      </c>
      <c r="S59" s="80">
        <v>0.58909999999999996</v>
      </c>
      <c r="T59" s="35">
        <v>4.4600000000000001E-2</v>
      </c>
      <c r="U59" s="19" t="s">
        <v>75</v>
      </c>
      <c r="V59" s="35">
        <f t="shared" ref="V59:V65" si="14">S59-R59</f>
        <v>-2.090000000000003E-2</v>
      </c>
      <c r="W59" s="86">
        <v>0.47</v>
      </c>
    </row>
    <row r="60" spans="1:23" x14ac:dyDescent="0.25">
      <c r="A60" s="17" t="s">
        <v>16</v>
      </c>
      <c r="B60" s="73" t="s">
        <v>13</v>
      </c>
      <c r="C60" s="20">
        <v>59</v>
      </c>
      <c r="D60" s="20" t="s">
        <v>18</v>
      </c>
      <c r="E60" s="19" t="s">
        <v>15</v>
      </c>
      <c r="F60" s="48">
        <v>16.04</v>
      </c>
      <c r="G60" s="35">
        <v>16.03</v>
      </c>
      <c r="H60" s="35">
        <v>0.15</v>
      </c>
      <c r="I60" s="58">
        <v>4</v>
      </c>
      <c r="J60" s="35">
        <f t="shared" si="13"/>
        <v>9.9999999999980105E-3</v>
      </c>
      <c r="K60" s="76">
        <f t="shared" si="6"/>
        <v>6.6666666666653412E-2</v>
      </c>
      <c r="M60" s="17" t="s">
        <v>16</v>
      </c>
      <c r="N60" s="73" t="s">
        <v>13</v>
      </c>
      <c r="O60" s="20">
        <v>59</v>
      </c>
      <c r="P60" s="20" t="s">
        <v>18</v>
      </c>
      <c r="Q60" s="19" t="s">
        <v>15</v>
      </c>
      <c r="R60" s="35">
        <f t="shared" si="11"/>
        <v>16.04</v>
      </c>
      <c r="S60" s="80">
        <v>16.05</v>
      </c>
      <c r="T60" s="77">
        <v>0.1</v>
      </c>
      <c r="U60" s="19" t="s">
        <v>75</v>
      </c>
      <c r="V60" s="35">
        <f t="shared" si="14"/>
        <v>1.0000000000001563E-2</v>
      </c>
      <c r="W60" s="86">
        <v>-0.09</v>
      </c>
    </row>
    <row r="61" spans="1:23" x14ac:dyDescent="0.25">
      <c r="A61" s="17" t="s">
        <v>12</v>
      </c>
      <c r="B61" s="73" t="s">
        <v>13</v>
      </c>
      <c r="C61" s="20">
        <v>61</v>
      </c>
      <c r="D61" s="20" t="s">
        <v>18</v>
      </c>
      <c r="E61" s="19" t="s">
        <v>15</v>
      </c>
      <c r="F61" s="48">
        <v>13.66</v>
      </c>
      <c r="G61" s="35">
        <v>13.67</v>
      </c>
      <c r="H61" s="35">
        <v>0.15</v>
      </c>
      <c r="I61" s="58">
        <v>4</v>
      </c>
      <c r="J61" s="35">
        <f t="shared" si="13"/>
        <v>-9.9999999999997868E-3</v>
      </c>
      <c r="K61" s="76">
        <f t="shared" si="6"/>
        <v>-6.666666666666525E-2</v>
      </c>
      <c r="M61" s="17" t="s">
        <v>12</v>
      </c>
      <c r="N61" s="73" t="s">
        <v>13</v>
      </c>
      <c r="O61" s="20">
        <v>61</v>
      </c>
      <c r="P61" s="20" t="s">
        <v>18</v>
      </c>
      <c r="Q61" s="19" t="s">
        <v>15</v>
      </c>
      <c r="R61" s="35">
        <f t="shared" si="11"/>
        <v>13.66</v>
      </c>
      <c r="S61" s="80">
        <v>13.68</v>
      </c>
      <c r="T61" s="77">
        <v>0.06</v>
      </c>
      <c r="U61" s="19" t="s">
        <v>75</v>
      </c>
      <c r="V61" s="35">
        <f t="shared" si="14"/>
        <v>1.9999999999999574E-2</v>
      </c>
      <c r="W61" s="86">
        <v>-0.32</v>
      </c>
    </row>
    <row r="62" spans="1:23" x14ac:dyDescent="0.25">
      <c r="A62" s="17" t="s">
        <v>26</v>
      </c>
      <c r="B62" s="73" t="s">
        <v>13</v>
      </c>
      <c r="C62" s="20">
        <v>63</v>
      </c>
      <c r="D62" s="20" t="s">
        <v>18</v>
      </c>
      <c r="E62" s="19" t="s">
        <v>15</v>
      </c>
      <c r="F62" s="48">
        <v>6.72</v>
      </c>
      <c r="G62" s="35">
        <v>6.7</v>
      </c>
      <c r="H62" s="35">
        <v>0.15</v>
      </c>
      <c r="I62" s="58">
        <v>4</v>
      </c>
      <c r="J62" s="35">
        <f t="shared" si="13"/>
        <v>1.9999999999999574E-2</v>
      </c>
      <c r="K62" s="76">
        <f t="shared" si="6"/>
        <v>0.1333333333333305</v>
      </c>
      <c r="M62" s="17" t="s">
        <v>26</v>
      </c>
      <c r="N62" s="73" t="s">
        <v>13</v>
      </c>
      <c r="O62" s="20">
        <v>63</v>
      </c>
      <c r="P62" s="20" t="s">
        <v>18</v>
      </c>
      <c r="Q62" s="19" t="s">
        <v>15</v>
      </c>
      <c r="R62" s="35">
        <f t="shared" si="11"/>
        <v>6.72</v>
      </c>
      <c r="S62" s="80">
        <v>6.702</v>
      </c>
      <c r="T62" s="77">
        <v>5.0999999999999997E-2</v>
      </c>
      <c r="U62" s="19" t="s">
        <v>75</v>
      </c>
      <c r="V62" s="35">
        <f t="shared" si="14"/>
        <v>-1.7999999999999794E-2</v>
      </c>
      <c r="W62" s="86">
        <v>0.35</v>
      </c>
    </row>
    <row r="63" spans="1:23" x14ac:dyDescent="0.25">
      <c r="A63" s="17" t="s">
        <v>24</v>
      </c>
      <c r="B63" s="73" t="s">
        <v>13</v>
      </c>
      <c r="C63" s="20">
        <v>64</v>
      </c>
      <c r="D63" s="20" t="s">
        <v>18</v>
      </c>
      <c r="E63" s="19" t="s">
        <v>15</v>
      </c>
      <c r="F63" s="48">
        <v>20.9</v>
      </c>
      <c r="G63" s="35">
        <v>20.95</v>
      </c>
      <c r="H63" s="35">
        <v>0.15</v>
      </c>
      <c r="I63" s="58">
        <v>4</v>
      </c>
      <c r="J63" s="35">
        <f t="shared" si="13"/>
        <v>-5.0000000000000711E-2</v>
      </c>
      <c r="K63" s="76">
        <f t="shared" si="6"/>
        <v>-0.33333333333333809</v>
      </c>
      <c r="M63" s="17" t="s">
        <v>24</v>
      </c>
      <c r="N63" s="73" t="s">
        <v>13</v>
      </c>
      <c r="O63" s="20">
        <v>64</v>
      </c>
      <c r="P63" s="20" t="s">
        <v>18</v>
      </c>
      <c r="Q63" s="19" t="s">
        <v>15</v>
      </c>
      <c r="R63" s="35">
        <f t="shared" si="11"/>
        <v>20.9</v>
      </c>
      <c r="S63" s="80">
        <v>20.91</v>
      </c>
      <c r="T63" s="77">
        <v>0.08</v>
      </c>
      <c r="U63" s="19" t="s">
        <v>75</v>
      </c>
      <c r="V63" s="35">
        <f t="shared" si="14"/>
        <v>1.0000000000001563E-2</v>
      </c>
      <c r="W63" s="86">
        <v>-0.12</v>
      </c>
    </row>
    <row r="64" spans="1:23" x14ac:dyDescent="0.25">
      <c r="A64" s="17" t="s">
        <v>20</v>
      </c>
      <c r="B64" s="73" t="s">
        <v>13</v>
      </c>
      <c r="C64" s="20">
        <v>65</v>
      </c>
      <c r="D64" s="20" t="s">
        <v>18</v>
      </c>
      <c r="E64" s="19" t="s">
        <v>15</v>
      </c>
      <c r="F64" s="48">
        <v>11.75</v>
      </c>
      <c r="G64" s="35">
        <v>11.76</v>
      </c>
      <c r="H64" s="35">
        <v>0.15</v>
      </c>
      <c r="I64" s="58">
        <v>4</v>
      </c>
      <c r="J64" s="35">
        <f t="shared" si="13"/>
        <v>-9.9999999999997868E-3</v>
      </c>
      <c r="K64" s="76">
        <f t="shared" si="6"/>
        <v>-6.666666666666525E-2</v>
      </c>
      <c r="M64" s="17" t="s">
        <v>20</v>
      </c>
      <c r="N64" s="73" t="s">
        <v>13</v>
      </c>
      <c r="O64" s="20">
        <v>65</v>
      </c>
      <c r="P64" s="20" t="s">
        <v>18</v>
      </c>
      <c r="Q64" s="19" t="s">
        <v>15</v>
      </c>
      <c r="R64" s="35">
        <f t="shared" si="11"/>
        <v>11.75</v>
      </c>
      <c r="S64" s="80">
        <v>11.76</v>
      </c>
      <c r="T64" s="77">
        <v>0.05</v>
      </c>
      <c r="U64" s="19" t="s">
        <v>75</v>
      </c>
      <c r="V64" s="35">
        <f t="shared" si="14"/>
        <v>9.9999999999997868E-3</v>
      </c>
      <c r="W64" s="86">
        <v>-0.23</v>
      </c>
    </row>
    <row r="65" spans="1:23" x14ac:dyDescent="0.25">
      <c r="A65" s="56" t="s">
        <v>19</v>
      </c>
      <c r="B65" s="75" t="s">
        <v>13</v>
      </c>
      <c r="C65" s="20">
        <v>66</v>
      </c>
      <c r="D65" s="57" t="s">
        <v>18</v>
      </c>
      <c r="E65" s="47" t="s">
        <v>15</v>
      </c>
      <c r="F65" s="48">
        <v>5.37</v>
      </c>
      <c r="G65" s="35">
        <v>5.33</v>
      </c>
      <c r="H65" s="35">
        <v>0.15</v>
      </c>
      <c r="I65" s="58">
        <v>4</v>
      </c>
      <c r="J65" s="35">
        <f t="shared" si="13"/>
        <v>4.0000000000000036E-2</v>
      </c>
      <c r="K65" s="76">
        <f t="shared" si="6"/>
        <v>0.26666666666666694</v>
      </c>
      <c r="M65" s="56" t="s">
        <v>19</v>
      </c>
      <c r="N65" s="75" t="s">
        <v>13</v>
      </c>
      <c r="O65" s="57">
        <v>66</v>
      </c>
      <c r="P65" s="57" t="s">
        <v>18</v>
      </c>
      <c r="Q65" s="47" t="s">
        <v>15</v>
      </c>
      <c r="R65" s="35">
        <f t="shared" si="11"/>
        <v>5.37</v>
      </c>
      <c r="S65" s="87">
        <v>5.35</v>
      </c>
      <c r="T65" s="77">
        <v>6.2E-2</v>
      </c>
      <c r="U65" s="81">
        <v>1</v>
      </c>
      <c r="V65" s="35">
        <f t="shared" si="14"/>
        <v>-2.0000000000000462E-2</v>
      </c>
      <c r="W65" s="76">
        <v>0.32</v>
      </c>
    </row>
    <row r="66" spans="1:23" x14ac:dyDescent="0.25">
      <c r="A66" s="17" t="s">
        <v>12</v>
      </c>
      <c r="B66" s="73" t="s">
        <v>13</v>
      </c>
      <c r="C66" s="20">
        <v>66</v>
      </c>
      <c r="D66" s="20" t="s">
        <v>14</v>
      </c>
      <c r="E66" s="19" t="s">
        <v>15</v>
      </c>
      <c r="F66" s="48">
        <v>6.1</v>
      </c>
      <c r="G66" s="35">
        <v>6.02</v>
      </c>
      <c r="H66" s="35">
        <v>0.30099999999999999</v>
      </c>
      <c r="I66" s="58">
        <v>4</v>
      </c>
      <c r="J66" s="58">
        <f t="shared" si="10"/>
        <v>1.328903654485051</v>
      </c>
      <c r="K66" s="76">
        <f t="shared" si="6"/>
        <v>0.26578073089701021</v>
      </c>
      <c r="M66" s="17" t="s">
        <v>12</v>
      </c>
      <c r="N66" s="73" t="s">
        <v>13</v>
      </c>
      <c r="O66" s="20">
        <v>66</v>
      </c>
      <c r="P66" s="20" t="s">
        <v>14</v>
      </c>
      <c r="Q66" s="19" t="s">
        <v>15</v>
      </c>
      <c r="R66" s="35">
        <f t="shared" si="11"/>
        <v>6.1</v>
      </c>
      <c r="S66" s="35">
        <v>5.8789999999999996</v>
      </c>
      <c r="T66" s="77">
        <v>9.1999999999999998E-2</v>
      </c>
      <c r="U66" s="19">
        <v>1</v>
      </c>
      <c r="V66" s="58">
        <f>((R66-S66)/S66)*100</f>
        <v>3.7591427113454685</v>
      </c>
      <c r="W66" s="86">
        <f>(R66-S66)/T66</f>
        <v>2.4021739130434794</v>
      </c>
    </row>
    <row r="67" spans="1:23" ht="15.75" thickBot="1" x14ac:dyDescent="0.3">
      <c r="A67" s="95" t="s">
        <v>24</v>
      </c>
      <c r="B67" s="96" t="s">
        <v>13</v>
      </c>
      <c r="C67" s="84">
        <v>67</v>
      </c>
      <c r="D67" s="97" t="s">
        <v>14</v>
      </c>
      <c r="E67" s="88" t="s">
        <v>15</v>
      </c>
      <c r="F67" s="71">
        <v>2.8</v>
      </c>
      <c r="G67" s="69">
        <v>2.69</v>
      </c>
      <c r="H67" s="69">
        <v>0.13500000000000001</v>
      </c>
      <c r="I67" s="70">
        <v>4</v>
      </c>
      <c r="J67" s="70">
        <f t="shared" si="10"/>
        <v>4.0892193308550135</v>
      </c>
      <c r="K67" s="79">
        <v>0.82</v>
      </c>
      <c r="M67" s="95" t="s">
        <v>24</v>
      </c>
      <c r="N67" s="96" t="s">
        <v>13</v>
      </c>
      <c r="O67" s="97">
        <v>67</v>
      </c>
      <c r="P67" s="97" t="s">
        <v>14</v>
      </c>
      <c r="Q67" s="68" t="s">
        <v>15</v>
      </c>
      <c r="R67" s="69">
        <f t="shared" si="11"/>
        <v>2.8</v>
      </c>
      <c r="S67" s="71">
        <v>2.6880000000000002</v>
      </c>
      <c r="T67" s="89">
        <v>7.4999999999999997E-2</v>
      </c>
      <c r="U67" s="82">
        <v>1</v>
      </c>
      <c r="V67" s="70">
        <f t="shared" ref="V67" si="15">((R67-S67)/S67)*100</f>
        <v>4.1666666666666536</v>
      </c>
      <c r="W67" s="79">
        <f t="shared" ref="W67" si="16">(R67-S67)/T67</f>
        <v>1.4933333333333287</v>
      </c>
    </row>
  </sheetData>
  <sheetProtection algorithmName="SHA-512" hashValue="3EX7bklIJPPZv3bmosIEdZqIX6mke4GfGwXGBtb7K3M3wsBrnNEguFQXfoNiaKX4WDrwXv153otXA6knJZeJvA==" saltValue="TyWt3F8SFm07pTB5sbdWwA==" spinCount="100000" sheet="1" objects="1" scenarios="1"/>
  <mergeCells count="3">
    <mergeCell ref="A2:K2"/>
    <mergeCell ref="A8:K8"/>
    <mergeCell ref="M8:W8"/>
  </mergeCells>
  <conditionalFormatting sqref="K43 K14:K33">
    <cfRule type="cellIs" dxfId="293" priority="19" stopIfTrue="1" operator="between">
      <formula>-2</formula>
      <formula>2</formula>
    </cfRule>
    <cfRule type="cellIs" dxfId="292" priority="20" stopIfTrue="1" operator="between">
      <formula>-3</formula>
      <formula>3</formula>
    </cfRule>
    <cfRule type="cellIs" dxfId="291" priority="21" operator="notBetween">
      <formula>-3</formula>
      <formula>3</formula>
    </cfRule>
  </conditionalFormatting>
  <conditionalFormatting sqref="W31:W33 W65 W43:W57">
    <cfRule type="cellIs" dxfId="290" priority="16" stopIfTrue="1" operator="between">
      <formula>-2</formula>
      <formula>2</formula>
    </cfRule>
    <cfRule type="cellIs" dxfId="289" priority="17" stopIfTrue="1" operator="between">
      <formula>-3</formula>
      <formula>3</formula>
    </cfRule>
    <cfRule type="cellIs" dxfId="288" priority="18" operator="notBetween">
      <formula>-3</formula>
      <formula>3</formula>
    </cfRule>
  </conditionalFormatting>
  <conditionalFormatting sqref="W58:W64">
    <cfRule type="cellIs" dxfId="287" priority="13" stopIfTrue="1" operator="between">
      <formula>-2</formula>
      <formula>2</formula>
    </cfRule>
    <cfRule type="cellIs" dxfId="286" priority="14" stopIfTrue="1" operator="between">
      <formula>-3</formula>
      <formula>3</formula>
    </cfRule>
    <cfRule type="cellIs" dxfId="285" priority="15" operator="notBetween">
      <formula>-3</formula>
      <formula>3</formula>
    </cfRule>
  </conditionalFormatting>
  <conditionalFormatting sqref="W66">
    <cfRule type="cellIs" dxfId="284" priority="4" stopIfTrue="1" operator="between">
      <formula>-2</formula>
      <formula>2</formula>
    </cfRule>
    <cfRule type="cellIs" dxfId="283" priority="5" stopIfTrue="1" operator="between">
      <formula>-3</formula>
      <formula>3</formula>
    </cfRule>
    <cfRule type="cellIs" dxfId="282" priority="6" operator="notBetween">
      <formula>-3</formula>
      <formula>3</formula>
    </cfRule>
  </conditionalFormatting>
  <conditionalFormatting sqref="W67">
    <cfRule type="cellIs" dxfId="281" priority="7" stopIfTrue="1" operator="between">
      <formula>-2</formula>
      <formula>2</formula>
    </cfRule>
    <cfRule type="cellIs" dxfId="280" priority="8" stopIfTrue="1" operator="between">
      <formula>-3</formula>
      <formula>3</formula>
    </cfRule>
    <cfRule type="cellIs" dxfId="279" priority="9" operator="notBetween">
      <formula>-3</formula>
      <formula>3</formula>
    </cfRule>
  </conditionalFormatting>
  <conditionalFormatting sqref="K44:K67">
    <cfRule type="cellIs" dxfId="278" priority="1" stopIfTrue="1" operator="between">
      <formula>-2</formula>
      <formula>2</formula>
    </cfRule>
    <cfRule type="cellIs" dxfId="277" priority="2" stopIfTrue="1" operator="between">
      <formula>-3</formula>
      <formula>3</formula>
    </cfRule>
    <cfRule type="cellIs" dxfId="276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51FEA-E0C1-43CE-B12F-17207AF47E2F}">
  <sheetPr>
    <pageSetUpPr fitToPage="1"/>
  </sheetPr>
  <dimension ref="A1:W67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339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92.1</v>
      </c>
      <c r="G14" s="91">
        <v>91.1921454292752</v>
      </c>
      <c r="H14" s="54">
        <f>G14*0.025</f>
        <v>2.2798036357318803</v>
      </c>
      <c r="I14" s="51"/>
      <c r="J14" s="55">
        <f>((F14-G14)/G14)*100</f>
        <v>0.99554031375310492</v>
      </c>
      <c r="K14" s="85">
        <f>(F14-G14)/H14</f>
        <v>0.39821612550124191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131</v>
      </c>
      <c r="G15" s="91">
        <v>131.25</v>
      </c>
      <c r="H15" s="54">
        <f>2/2</f>
        <v>1</v>
      </c>
      <c r="I15" s="51"/>
      <c r="J15" s="67">
        <f>F15-G15</f>
        <v>-0.25</v>
      </c>
      <c r="K15" s="85">
        <f t="shared" ref="K15:K28" si="0">(F15-G15)/H15</f>
        <v>-0.25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6.39</v>
      </c>
      <c r="G16" s="54">
        <v>6.3574842516823482</v>
      </c>
      <c r="H16" s="54">
        <f>G16*((14-0.53*G16)/200)</f>
        <v>0.33791724169023335</v>
      </c>
      <c r="I16" s="51"/>
      <c r="J16" s="55">
        <f t="shared" ref="J16:J28" si="1">((F16-G16)/G16)*100</f>
        <v>0.51145621491782689</v>
      </c>
      <c r="K16" s="85">
        <f t="shared" si="0"/>
        <v>9.6223998973862537E-2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26</v>
      </c>
      <c r="B17" s="74" t="s">
        <v>13</v>
      </c>
      <c r="C17" s="52">
        <v>4</v>
      </c>
      <c r="D17" s="52" t="s">
        <v>59</v>
      </c>
      <c r="E17" s="51" t="s">
        <v>55</v>
      </c>
      <c r="F17" s="53">
        <v>6.29</v>
      </c>
      <c r="G17" s="54">
        <v>6.3377772028873132</v>
      </c>
      <c r="H17" s="54">
        <f t="shared" ref="H17:H19" si="2">G17*((14-0.53*G17)/200)</f>
        <v>0.33720074153750085</v>
      </c>
      <c r="I17" s="51"/>
      <c r="J17" s="55">
        <f t="shared" si="1"/>
        <v>-0.75384794002457489</v>
      </c>
      <c r="K17" s="85">
        <f t="shared" si="0"/>
        <v>-0.1416877159565787</v>
      </c>
      <c r="L17" s="37"/>
      <c r="M17" s="49" t="s">
        <v>26</v>
      </c>
      <c r="N17" s="74" t="s">
        <v>13</v>
      </c>
      <c r="O17" s="52">
        <v>4</v>
      </c>
      <c r="P17" s="52" t="s">
        <v>59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24</v>
      </c>
      <c r="B18" s="74" t="s">
        <v>13</v>
      </c>
      <c r="C18" s="52">
        <v>6</v>
      </c>
      <c r="D18" s="52" t="s">
        <v>57</v>
      </c>
      <c r="E18" s="51" t="s">
        <v>55</v>
      </c>
      <c r="F18" s="83">
        <v>13.4</v>
      </c>
      <c r="G18" s="91">
        <v>13.370633412672154</v>
      </c>
      <c r="H18" s="54">
        <f t="shared" si="2"/>
        <v>0.46219366856847849</v>
      </c>
      <c r="I18" s="51"/>
      <c r="J18" s="55">
        <f t="shared" si="1"/>
        <v>0.21963497480989852</v>
      </c>
      <c r="K18" s="85">
        <f t="shared" si="0"/>
        <v>6.3537407205947943E-2</v>
      </c>
      <c r="L18" s="37"/>
      <c r="M18" s="49" t="s">
        <v>24</v>
      </c>
      <c r="N18" s="74" t="s">
        <v>13</v>
      </c>
      <c r="O18" s="52">
        <v>6</v>
      </c>
      <c r="P18" s="52" t="s">
        <v>57</v>
      </c>
      <c r="Q18" s="51" t="s">
        <v>55</v>
      </c>
      <c r="R18" s="83"/>
      <c r="S18" s="54"/>
      <c r="T18" s="51"/>
      <c r="U18" s="51"/>
      <c r="V18" s="51"/>
      <c r="W18" s="100"/>
    </row>
    <row r="19" spans="1:23" x14ac:dyDescent="0.25">
      <c r="A19" s="49" t="s">
        <v>20</v>
      </c>
      <c r="B19" s="74" t="s">
        <v>13</v>
      </c>
      <c r="C19" s="52">
        <v>7</v>
      </c>
      <c r="D19" s="52" t="s">
        <v>56</v>
      </c>
      <c r="E19" s="51" t="s">
        <v>55</v>
      </c>
      <c r="F19" s="83">
        <v>13.2</v>
      </c>
      <c r="G19" s="91">
        <v>13.285594082598797</v>
      </c>
      <c r="H19" s="54">
        <f t="shared" si="2"/>
        <v>0.46224800894381773</v>
      </c>
      <c r="I19" s="51"/>
      <c r="J19" s="55">
        <f t="shared" si="1"/>
        <v>-0.64426236468346521</v>
      </c>
      <c r="K19" s="85">
        <f t="shared" si="0"/>
        <v>-0.18516917529697949</v>
      </c>
      <c r="L19" s="37"/>
      <c r="M19" s="49" t="s">
        <v>20</v>
      </c>
      <c r="N19" s="74" t="s">
        <v>13</v>
      </c>
      <c r="O19" s="52">
        <v>7</v>
      </c>
      <c r="P19" s="52" t="s">
        <v>56</v>
      </c>
      <c r="Q19" s="51" t="s">
        <v>55</v>
      </c>
      <c r="R19" s="83"/>
      <c r="S19" s="54"/>
      <c r="T19" s="51"/>
      <c r="U19" s="51"/>
      <c r="V19" s="51"/>
      <c r="W19" s="100"/>
    </row>
    <row r="20" spans="1:23" x14ac:dyDescent="0.25">
      <c r="A20" s="49" t="s">
        <v>17</v>
      </c>
      <c r="B20" s="74" t="s">
        <v>13</v>
      </c>
      <c r="C20" s="52">
        <v>9</v>
      </c>
      <c r="D20" s="52" t="s">
        <v>52</v>
      </c>
      <c r="E20" s="51" t="s">
        <v>53</v>
      </c>
      <c r="F20" s="53">
        <v>8.34</v>
      </c>
      <c r="G20" s="54">
        <v>9.3938470348456065</v>
      </c>
      <c r="H20" s="54">
        <f>G20*0.05</f>
        <v>0.46969235174228036</v>
      </c>
      <c r="I20" s="51"/>
      <c r="J20" s="55">
        <f t="shared" si="1"/>
        <v>-11.218481958844533</v>
      </c>
      <c r="K20" s="85">
        <f t="shared" si="0"/>
        <v>-2.2436963917689066</v>
      </c>
      <c r="L20" s="37"/>
      <c r="M20" s="49" t="s">
        <v>17</v>
      </c>
      <c r="N20" s="74" t="s">
        <v>13</v>
      </c>
      <c r="O20" s="52">
        <v>9</v>
      </c>
      <c r="P20" s="52" t="s">
        <v>52</v>
      </c>
      <c r="Q20" s="51" t="s">
        <v>53</v>
      </c>
      <c r="R20" s="83"/>
      <c r="S20" s="54"/>
      <c r="T20" s="51"/>
      <c r="U20" s="51"/>
      <c r="V20" s="51"/>
      <c r="W20" s="100"/>
    </row>
    <row r="21" spans="1:23" ht="15.75" x14ac:dyDescent="0.25">
      <c r="A21" s="17" t="s">
        <v>51</v>
      </c>
      <c r="B21" s="73" t="s">
        <v>43</v>
      </c>
      <c r="C21" s="20">
        <v>10</v>
      </c>
      <c r="D21" s="20" t="s">
        <v>44</v>
      </c>
      <c r="E21" s="19" t="s">
        <v>45</v>
      </c>
      <c r="F21" s="90">
        <v>6.95</v>
      </c>
      <c r="G21" s="93">
        <v>6.6966934066131865</v>
      </c>
      <c r="H21" s="35">
        <f>G21*0.075/2</f>
        <v>0.25112600274799446</v>
      </c>
      <c r="I21" s="19"/>
      <c r="J21" s="39">
        <f t="shared" si="1"/>
        <v>3.78256219907971</v>
      </c>
      <c r="K21" s="85">
        <f t="shared" si="0"/>
        <v>1.0086832530879228</v>
      </c>
      <c r="L21" s="37"/>
      <c r="M21" s="17" t="s">
        <v>51</v>
      </c>
      <c r="N21" s="18" t="s">
        <v>43</v>
      </c>
      <c r="O21" s="19">
        <v>10</v>
      </c>
      <c r="P21" s="20" t="s">
        <v>44</v>
      </c>
      <c r="Q21" s="19" t="s">
        <v>45</v>
      </c>
      <c r="R21" s="35"/>
      <c r="S21" s="35"/>
      <c r="T21" s="19"/>
      <c r="U21" s="19"/>
      <c r="V21" s="58"/>
      <c r="W21" s="26"/>
    </row>
    <row r="22" spans="1:23" ht="15.75" x14ac:dyDescent="0.25">
      <c r="A22" s="17" t="s">
        <v>50</v>
      </c>
      <c r="B22" s="73" t="s">
        <v>43</v>
      </c>
      <c r="C22" s="20">
        <v>11</v>
      </c>
      <c r="D22" s="20" t="s">
        <v>44</v>
      </c>
      <c r="E22" s="19" t="s">
        <v>45</v>
      </c>
      <c r="F22" s="90">
        <v>13.4</v>
      </c>
      <c r="G22" s="94">
        <v>13.10137094790398</v>
      </c>
      <c r="H22" s="35">
        <f t="shared" ref="H22:H23" si="3">G22*0.075/2</f>
        <v>0.49130141054639925</v>
      </c>
      <c r="I22" s="58"/>
      <c r="J22" s="39">
        <f t="shared" si="1"/>
        <v>2.2793725426406319</v>
      </c>
      <c r="K22" s="85">
        <f t="shared" si="0"/>
        <v>0.60783267803750174</v>
      </c>
      <c r="L22" s="37"/>
      <c r="M22" s="17" t="s">
        <v>50</v>
      </c>
      <c r="N22" s="18" t="s">
        <v>43</v>
      </c>
      <c r="O22" s="19">
        <v>11</v>
      </c>
      <c r="P22" s="20" t="s">
        <v>44</v>
      </c>
      <c r="Q22" s="19" t="s">
        <v>45</v>
      </c>
      <c r="R22" s="35"/>
      <c r="S22" s="35"/>
      <c r="T22" s="19"/>
      <c r="U22" s="19"/>
      <c r="V22" s="58"/>
      <c r="W22" s="26"/>
    </row>
    <row r="23" spans="1:23" ht="15.75" x14ac:dyDescent="0.25">
      <c r="A23" s="17" t="s">
        <v>49</v>
      </c>
      <c r="B23" s="73" t="s">
        <v>43</v>
      </c>
      <c r="C23" s="20">
        <v>12</v>
      </c>
      <c r="D23" s="20" t="s">
        <v>44</v>
      </c>
      <c r="E23" s="19" t="s">
        <v>45</v>
      </c>
      <c r="F23" s="90">
        <v>21.3</v>
      </c>
      <c r="G23" s="94">
        <v>20.71529255531912</v>
      </c>
      <c r="H23" s="35">
        <f t="shared" si="3"/>
        <v>0.77682347082446701</v>
      </c>
      <c r="I23" s="58"/>
      <c r="J23" s="39">
        <f t="shared" si="1"/>
        <v>2.822588399943903</v>
      </c>
      <c r="K23" s="85">
        <f t="shared" si="0"/>
        <v>0.75269023998504081</v>
      </c>
      <c r="M23" s="17" t="s">
        <v>49</v>
      </c>
      <c r="N23" s="18" t="s">
        <v>43</v>
      </c>
      <c r="O23" s="19">
        <v>12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71</v>
      </c>
      <c r="B24" s="73" t="s">
        <v>43</v>
      </c>
      <c r="C24" s="20">
        <v>13</v>
      </c>
      <c r="D24" s="20" t="s">
        <v>44</v>
      </c>
      <c r="E24" s="19" t="s">
        <v>45</v>
      </c>
      <c r="F24" s="90" t="s">
        <v>90</v>
      </c>
      <c r="G24" s="94">
        <v>0</v>
      </c>
      <c r="H24" s="35"/>
      <c r="I24" s="58"/>
      <c r="J24" s="39"/>
      <c r="K24" s="85"/>
      <c r="M24" s="17" t="s">
        <v>71</v>
      </c>
      <c r="N24" s="18" t="s">
        <v>43</v>
      </c>
      <c r="O24" s="19">
        <v>13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72</v>
      </c>
      <c r="B25" s="73" t="s">
        <v>43</v>
      </c>
      <c r="C25" s="20">
        <v>14</v>
      </c>
      <c r="D25" s="20" t="s">
        <v>44</v>
      </c>
      <c r="E25" s="19" t="s">
        <v>45</v>
      </c>
      <c r="F25" s="90" t="s">
        <v>90</v>
      </c>
      <c r="G25" s="94">
        <v>0</v>
      </c>
      <c r="H25" s="35"/>
      <c r="I25" s="58"/>
      <c r="J25" s="39"/>
      <c r="K25" s="85"/>
      <c r="M25" s="17" t="s">
        <v>72</v>
      </c>
      <c r="N25" s="18" t="s">
        <v>43</v>
      </c>
      <c r="O25" s="19">
        <v>14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48</v>
      </c>
      <c r="B26" s="73" t="s">
        <v>43</v>
      </c>
      <c r="C26" s="20">
        <v>20</v>
      </c>
      <c r="D26" s="20" t="s">
        <v>44</v>
      </c>
      <c r="E26" s="19" t="s">
        <v>45</v>
      </c>
      <c r="F26" s="90">
        <v>87.8</v>
      </c>
      <c r="G26" s="94">
        <v>87.357450975349707</v>
      </c>
      <c r="H26" s="35">
        <f>G26*0.025</f>
        <v>2.1839362743837429</v>
      </c>
      <c r="I26" s="58"/>
      <c r="J26" s="39">
        <f t="shared" si="1"/>
        <v>0.50659562488283638</v>
      </c>
      <c r="K26" s="85">
        <f t="shared" si="0"/>
        <v>0.20263824995313454</v>
      </c>
      <c r="M26" s="17" t="s">
        <v>48</v>
      </c>
      <c r="N26" s="18" t="s">
        <v>43</v>
      </c>
      <c r="O26" s="19">
        <v>20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47</v>
      </c>
      <c r="B27" s="73" t="s">
        <v>43</v>
      </c>
      <c r="C27" s="20">
        <v>21</v>
      </c>
      <c r="D27" s="20" t="s">
        <v>44</v>
      </c>
      <c r="E27" s="19" t="s">
        <v>45</v>
      </c>
      <c r="F27" s="90">
        <v>114</v>
      </c>
      <c r="G27" s="94">
        <v>113.64317486472112</v>
      </c>
      <c r="H27" s="35">
        <f t="shared" ref="H27:H28" si="4">G27*0.025</f>
        <v>2.841079371618028</v>
      </c>
      <c r="I27" s="58"/>
      <c r="J27" s="39">
        <f t="shared" si="1"/>
        <v>0.31398729902050043</v>
      </c>
      <c r="K27" s="85">
        <f t="shared" si="0"/>
        <v>0.12559491960820016</v>
      </c>
      <c r="M27" s="17" t="s">
        <v>47</v>
      </c>
      <c r="N27" s="18" t="s">
        <v>43</v>
      </c>
      <c r="O27" s="19">
        <v>21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46</v>
      </c>
      <c r="B28" s="73" t="s">
        <v>43</v>
      </c>
      <c r="C28" s="20">
        <v>22</v>
      </c>
      <c r="D28" s="20" t="s">
        <v>44</v>
      </c>
      <c r="E28" s="19" t="s">
        <v>45</v>
      </c>
      <c r="F28" s="90">
        <v>204</v>
      </c>
      <c r="G28" s="94">
        <v>201.50170647991263</v>
      </c>
      <c r="H28" s="35">
        <f t="shared" si="4"/>
        <v>5.0375426619978159</v>
      </c>
      <c r="I28" s="58"/>
      <c r="J28" s="39">
        <f t="shared" si="1"/>
        <v>1.2398374007499651</v>
      </c>
      <c r="K28" s="85">
        <f t="shared" si="0"/>
        <v>0.49593496029998602</v>
      </c>
      <c r="M28" s="17" t="s">
        <v>46</v>
      </c>
      <c r="N28" s="18" t="s">
        <v>43</v>
      </c>
      <c r="O28" s="19">
        <v>22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ht="15.75" x14ac:dyDescent="0.25">
      <c r="A29" s="17" t="s">
        <v>73</v>
      </c>
      <c r="B29" s="73" t="s">
        <v>43</v>
      </c>
      <c r="C29" s="20">
        <v>23</v>
      </c>
      <c r="D29" s="20" t="s">
        <v>44</v>
      </c>
      <c r="E29" s="19" t="s">
        <v>45</v>
      </c>
      <c r="F29" s="90" t="s">
        <v>90</v>
      </c>
      <c r="G29" s="94">
        <v>0</v>
      </c>
      <c r="H29" s="35"/>
      <c r="I29" s="58"/>
      <c r="J29" s="39"/>
      <c r="K29" s="85"/>
      <c r="M29" s="17" t="s">
        <v>73</v>
      </c>
      <c r="N29" s="18" t="s">
        <v>43</v>
      </c>
      <c r="O29" s="19">
        <v>23</v>
      </c>
      <c r="P29" s="20" t="s">
        <v>44</v>
      </c>
      <c r="Q29" s="19" t="s">
        <v>45</v>
      </c>
      <c r="R29" s="35"/>
      <c r="S29" s="35"/>
      <c r="T29" s="19"/>
      <c r="U29" s="19"/>
      <c r="V29" s="58"/>
      <c r="W29" s="26"/>
    </row>
    <row r="30" spans="1:23" ht="15.75" x14ac:dyDescent="0.25">
      <c r="A30" s="17" t="s">
        <v>74</v>
      </c>
      <c r="B30" s="73" t="s">
        <v>43</v>
      </c>
      <c r="C30" s="20">
        <v>24</v>
      </c>
      <c r="D30" s="20" t="s">
        <v>44</v>
      </c>
      <c r="E30" s="19" t="s">
        <v>45</v>
      </c>
      <c r="F30" s="90" t="s">
        <v>90</v>
      </c>
      <c r="G30" s="94">
        <v>0</v>
      </c>
      <c r="H30" s="35"/>
      <c r="I30" s="58"/>
      <c r="J30" s="39"/>
      <c r="K30" s="85"/>
      <c r="M30" s="17" t="s">
        <v>74</v>
      </c>
      <c r="N30" s="18" t="s">
        <v>43</v>
      </c>
      <c r="O30" s="19">
        <v>24</v>
      </c>
      <c r="P30" s="20" t="s">
        <v>44</v>
      </c>
      <c r="Q30" s="19" t="s">
        <v>45</v>
      </c>
      <c r="R30" s="35"/>
      <c r="S30" s="35"/>
      <c r="T30" s="19"/>
      <c r="U30" s="19"/>
      <c r="V30" s="58"/>
      <c r="W30" s="26"/>
    </row>
    <row r="31" spans="1:23" x14ac:dyDescent="0.25">
      <c r="A31" s="49" t="s">
        <v>42</v>
      </c>
      <c r="B31" s="74" t="s">
        <v>13</v>
      </c>
      <c r="C31" s="52">
        <v>30</v>
      </c>
      <c r="D31" s="52" t="s">
        <v>29</v>
      </c>
      <c r="E31" s="51" t="s">
        <v>30</v>
      </c>
      <c r="F31" s="83">
        <v>90.6</v>
      </c>
      <c r="G31" s="83">
        <v>90</v>
      </c>
      <c r="H31" s="54">
        <f>0.05*G31</f>
        <v>4.5</v>
      </c>
      <c r="I31" s="59">
        <v>4</v>
      </c>
      <c r="J31" s="59"/>
      <c r="K31" s="76">
        <f>(F31-G31)/H31</f>
        <v>0.13333333333333208</v>
      </c>
      <c r="M31" s="49" t="s">
        <v>42</v>
      </c>
      <c r="N31" s="50" t="s">
        <v>13</v>
      </c>
      <c r="O31" s="51">
        <v>30</v>
      </c>
      <c r="P31" s="52" t="s">
        <v>29</v>
      </c>
      <c r="Q31" s="51" t="s">
        <v>30</v>
      </c>
      <c r="R31" s="83">
        <f>ROUND(F31,1)</f>
        <v>90.6</v>
      </c>
      <c r="S31" s="54">
        <v>91.64</v>
      </c>
      <c r="T31" s="54">
        <v>1.39</v>
      </c>
      <c r="U31" s="51">
        <v>1</v>
      </c>
      <c r="V31" s="55">
        <f>((R31-S31)/S31)*100</f>
        <v>-1.134875600174603</v>
      </c>
      <c r="W31" s="86">
        <f>(R31-S31)/T31</f>
        <v>-0.74820143884892543</v>
      </c>
    </row>
    <row r="32" spans="1:23" x14ac:dyDescent="0.25">
      <c r="A32" s="49" t="s">
        <v>41</v>
      </c>
      <c r="B32" s="74" t="s">
        <v>13</v>
      </c>
      <c r="C32" s="52">
        <v>31</v>
      </c>
      <c r="D32" s="52" t="s">
        <v>29</v>
      </c>
      <c r="E32" s="51" t="s">
        <v>30</v>
      </c>
      <c r="F32" s="83">
        <v>46.5</v>
      </c>
      <c r="G32" s="91">
        <v>46.4</v>
      </c>
      <c r="H32" s="54">
        <f t="shared" ref="H32:H33" si="5">0.05*G32</f>
        <v>2.3199999999999998</v>
      </c>
      <c r="I32" s="59">
        <v>4</v>
      </c>
      <c r="J32" s="59"/>
      <c r="K32" s="76">
        <f t="shared" ref="K32:K67" si="6">(F32-G32)/H32</f>
        <v>4.3103448275862682E-2</v>
      </c>
      <c r="M32" s="49" t="s">
        <v>41</v>
      </c>
      <c r="N32" s="50" t="s">
        <v>13</v>
      </c>
      <c r="O32" s="51">
        <v>31</v>
      </c>
      <c r="P32" s="52" t="s">
        <v>29</v>
      </c>
      <c r="Q32" s="51" t="s">
        <v>30</v>
      </c>
      <c r="R32" s="83">
        <f>ROUND(F32,1)</f>
        <v>46.5</v>
      </c>
      <c r="S32" s="54">
        <v>47.61</v>
      </c>
      <c r="T32" s="54">
        <v>1.1299999999999999</v>
      </c>
      <c r="U32" s="51">
        <v>1</v>
      </c>
      <c r="V32" s="55">
        <f t="shared" ref="V32:V56" si="7">((R32-S32)/S32)*100</f>
        <v>-2.3314429741650899</v>
      </c>
      <c r="W32" s="86">
        <v>-0.99</v>
      </c>
    </row>
    <row r="33" spans="1:23" x14ac:dyDescent="0.25">
      <c r="A33" s="49" t="s">
        <v>40</v>
      </c>
      <c r="B33" s="74" t="s">
        <v>13</v>
      </c>
      <c r="C33" s="52">
        <v>32</v>
      </c>
      <c r="D33" s="52" t="s">
        <v>29</v>
      </c>
      <c r="E33" s="51" t="s">
        <v>30</v>
      </c>
      <c r="F33" s="83">
        <v>61.1</v>
      </c>
      <c r="G33" s="91">
        <v>60.8</v>
      </c>
      <c r="H33" s="54">
        <f t="shared" si="5"/>
        <v>3.04</v>
      </c>
      <c r="I33" s="59">
        <v>4</v>
      </c>
      <c r="J33" s="59"/>
      <c r="K33" s="76">
        <f t="shared" si="6"/>
        <v>9.8684210526317193E-2</v>
      </c>
      <c r="M33" s="49" t="s">
        <v>40</v>
      </c>
      <c r="N33" s="50" t="s">
        <v>13</v>
      </c>
      <c r="O33" s="51">
        <v>32</v>
      </c>
      <c r="P33" s="52" t="s">
        <v>29</v>
      </c>
      <c r="Q33" s="51" t="s">
        <v>30</v>
      </c>
      <c r="R33" s="83">
        <f>ROUND(F33,1)</f>
        <v>61.1</v>
      </c>
      <c r="S33" s="54">
        <v>62.43</v>
      </c>
      <c r="T33" s="54">
        <v>2.19</v>
      </c>
      <c r="U33" s="51">
        <v>1</v>
      </c>
      <c r="V33" s="55">
        <f t="shared" si="7"/>
        <v>-2.130386032356236</v>
      </c>
      <c r="W33" s="86">
        <f t="shared" ref="W33:W52" si="8">(R33-S33)/T33</f>
        <v>-0.60730593607305861</v>
      </c>
    </row>
    <row r="34" spans="1:23" x14ac:dyDescent="0.25">
      <c r="A34" s="49" t="s">
        <v>39</v>
      </c>
      <c r="B34" s="74" t="s">
        <v>13</v>
      </c>
      <c r="C34" s="52">
        <v>33</v>
      </c>
      <c r="D34" s="52" t="s">
        <v>29</v>
      </c>
      <c r="E34" s="51" t="s">
        <v>30</v>
      </c>
      <c r="F34" s="83">
        <v>15</v>
      </c>
      <c r="G34" s="91">
        <v>22.4</v>
      </c>
      <c r="H34" s="54"/>
      <c r="I34" s="59"/>
      <c r="J34" s="59"/>
      <c r="K34" s="100"/>
      <c r="M34" s="49" t="s">
        <v>39</v>
      </c>
      <c r="N34" s="50" t="s">
        <v>13</v>
      </c>
      <c r="O34" s="51">
        <v>33</v>
      </c>
      <c r="P34" s="52" t="s">
        <v>29</v>
      </c>
      <c r="Q34" s="51" t="s">
        <v>30</v>
      </c>
      <c r="R34" s="83">
        <f t="shared" ref="R34:R42" si="9">F34</f>
        <v>15</v>
      </c>
      <c r="S34" s="54"/>
      <c r="T34" s="54"/>
      <c r="U34" s="51"/>
      <c r="V34" s="55"/>
      <c r="W34" s="100"/>
    </row>
    <row r="35" spans="1:23" x14ac:dyDescent="0.25">
      <c r="A35" s="49" t="s">
        <v>38</v>
      </c>
      <c r="B35" s="74" t="s">
        <v>13</v>
      </c>
      <c r="C35" s="52">
        <v>34</v>
      </c>
      <c r="D35" s="52" t="s">
        <v>29</v>
      </c>
      <c r="E35" s="51" t="s">
        <v>30</v>
      </c>
      <c r="F35" s="83">
        <v>16.899999999999999</v>
      </c>
      <c r="G35" s="91">
        <v>19.2</v>
      </c>
      <c r="H35" s="54"/>
      <c r="I35" s="59"/>
      <c r="J35" s="59"/>
      <c r="K35" s="100"/>
      <c r="M35" s="49" t="s">
        <v>38</v>
      </c>
      <c r="N35" s="50" t="s">
        <v>13</v>
      </c>
      <c r="O35" s="51">
        <v>34</v>
      </c>
      <c r="P35" s="52" t="s">
        <v>29</v>
      </c>
      <c r="Q35" s="51" t="s">
        <v>30</v>
      </c>
      <c r="R35" s="83">
        <f t="shared" si="9"/>
        <v>16.899999999999999</v>
      </c>
      <c r="S35" s="54"/>
      <c r="T35" s="54"/>
      <c r="U35" s="51"/>
      <c r="V35" s="55"/>
      <c r="W35" s="100"/>
    </row>
    <row r="36" spans="1:23" x14ac:dyDescent="0.25">
      <c r="A36" s="49" t="s">
        <v>37</v>
      </c>
      <c r="B36" s="74" t="s">
        <v>13</v>
      </c>
      <c r="C36" s="52">
        <v>35</v>
      </c>
      <c r="D36" s="52" t="s">
        <v>29</v>
      </c>
      <c r="E36" s="51" t="s">
        <v>30</v>
      </c>
      <c r="F36" s="83">
        <v>20.8</v>
      </c>
      <c r="G36" s="91">
        <v>26.7</v>
      </c>
      <c r="H36" s="54"/>
      <c r="I36" s="59"/>
      <c r="J36" s="59"/>
      <c r="K36" s="100"/>
      <c r="M36" s="49" t="s">
        <v>37</v>
      </c>
      <c r="N36" s="50" t="s">
        <v>13</v>
      </c>
      <c r="O36" s="51">
        <v>35</v>
      </c>
      <c r="P36" s="52" t="s">
        <v>29</v>
      </c>
      <c r="Q36" s="51" t="s">
        <v>30</v>
      </c>
      <c r="R36" s="83">
        <f t="shared" si="9"/>
        <v>20.8</v>
      </c>
      <c r="S36" s="54"/>
      <c r="T36" s="54"/>
      <c r="U36" s="51"/>
      <c r="V36" s="55"/>
      <c r="W36" s="100"/>
    </row>
    <row r="37" spans="1:23" x14ac:dyDescent="0.25">
      <c r="A37" s="49" t="s">
        <v>36</v>
      </c>
      <c r="B37" s="74" t="s">
        <v>13</v>
      </c>
      <c r="C37" s="52">
        <v>36</v>
      </c>
      <c r="D37" s="52" t="s">
        <v>29</v>
      </c>
      <c r="E37" s="51" t="s">
        <v>30</v>
      </c>
      <c r="F37" s="83">
        <v>63.3</v>
      </c>
      <c r="G37" s="91">
        <v>97.8</v>
      </c>
      <c r="H37" s="54"/>
      <c r="I37" s="59"/>
      <c r="J37" s="59"/>
      <c r="K37" s="100"/>
      <c r="M37" s="49" t="s">
        <v>36</v>
      </c>
      <c r="N37" s="50" t="s">
        <v>13</v>
      </c>
      <c r="O37" s="51">
        <v>36</v>
      </c>
      <c r="P37" s="52" t="s">
        <v>29</v>
      </c>
      <c r="Q37" s="51" t="s">
        <v>30</v>
      </c>
      <c r="R37" s="83">
        <f t="shared" si="9"/>
        <v>63.3</v>
      </c>
      <c r="S37" s="54"/>
      <c r="T37" s="54"/>
      <c r="U37" s="51"/>
      <c r="V37" s="55"/>
      <c r="W37" s="100"/>
    </row>
    <row r="38" spans="1:23" x14ac:dyDescent="0.25">
      <c r="A38" s="49" t="s">
        <v>35</v>
      </c>
      <c r="B38" s="74" t="s">
        <v>13</v>
      </c>
      <c r="C38" s="52">
        <v>37</v>
      </c>
      <c r="D38" s="52" t="s">
        <v>29</v>
      </c>
      <c r="E38" s="51" t="s">
        <v>30</v>
      </c>
      <c r="F38" s="83">
        <v>81.8</v>
      </c>
      <c r="G38" s="91">
        <v>124</v>
      </c>
      <c r="H38" s="54"/>
      <c r="I38" s="59"/>
      <c r="J38" s="59"/>
      <c r="K38" s="100"/>
      <c r="M38" s="49" t="s">
        <v>35</v>
      </c>
      <c r="N38" s="50" t="s">
        <v>13</v>
      </c>
      <c r="O38" s="51">
        <v>37</v>
      </c>
      <c r="P38" s="52" t="s">
        <v>29</v>
      </c>
      <c r="Q38" s="51" t="s">
        <v>30</v>
      </c>
      <c r="R38" s="83">
        <f t="shared" si="9"/>
        <v>81.8</v>
      </c>
      <c r="S38" s="54"/>
      <c r="T38" s="54"/>
      <c r="U38" s="51"/>
      <c r="V38" s="55"/>
      <c r="W38" s="100"/>
    </row>
    <row r="39" spans="1:23" x14ac:dyDescent="0.25">
      <c r="A39" s="49" t="s">
        <v>34</v>
      </c>
      <c r="B39" s="74" t="s">
        <v>13</v>
      </c>
      <c r="C39" s="52">
        <v>38</v>
      </c>
      <c r="D39" s="52" t="s">
        <v>29</v>
      </c>
      <c r="E39" s="51" t="s">
        <v>30</v>
      </c>
      <c r="F39" s="83">
        <v>99.6</v>
      </c>
      <c r="G39" s="91">
        <v>149</v>
      </c>
      <c r="H39" s="54"/>
      <c r="I39" s="59"/>
      <c r="J39" s="59"/>
      <c r="K39" s="100"/>
      <c r="M39" s="49" t="s">
        <v>34</v>
      </c>
      <c r="N39" s="50" t="s">
        <v>13</v>
      </c>
      <c r="O39" s="51">
        <v>38</v>
      </c>
      <c r="P39" s="52" t="s">
        <v>29</v>
      </c>
      <c r="Q39" s="51" t="s">
        <v>30</v>
      </c>
      <c r="R39" s="83">
        <f t="shared" si="9"/>
        <v>99.6</v>
      </c>
      <c r="S39" s="54"/>
      <c r="T39" s="54"/>
      <c r="U39" s="51"/>
      <c r="V39" s="55"/>
      <c r="W39" s="100"/>
    </row>
    <row r="40" spans="1:23" x14ac:dyDescent="0.25">
      <c r="A40" s="49" t="s">
        <v>33</v>
      </c>
      <c r="B40" s="74" t="s">
        <v>13</v>
      </c>
      <c r="C40" s="52">
        <v>39</v>
      </c>
      <c r="D40" s="52" t="s">
        <v>29</v>
      </c>
      <c r="E40" s="51" t="s">
        <v>30</v>
      </c>
      <c r="F40" s="83">
        <v>70.5</v>
      </c>
      <c r="G40" s="91">
        <v>77.099999999999994</v>
      </c>
      <c r="H40" s="54"/>
      <c r="I40" s="59"/>
      <c r="J40" s="59"/>
      <c r="K40" s="100"/>
      <c r="M40" s="49" t="s">
        <v>33</v>
      </c>
      <c r="N40" s="50" t="s">
        <v>13</v>
      </c>
      <c r="O40" s="51">
        <v>39</v>
      </c>
      <c r="P40" s="52" t="s">
        <v>29</v>
      </c>
      <c r="Q40" s="51" t="s">
        <v>30</v>
      </c>
      <c r="R40" s="83">
        <f t="shared" si="9"/>
        <v>70.5</v>
      </c>
      <c r="S40" s="54"/>
      <c r="T40" s="54"/>
      <c r="U40" s="51"/>
      <c r="V40" s="55"/>
      <c r="W40" s="100"/>
    </row>
    <row r="41" spans="1:23" x14ac:dyDescent="0.25">
      <c r="A41" s="49" t="s">
        <v>32</v>
      </c>
      <c r="B41" s="74" t="s">
        <v>13</v>
      </c>
      <c r="C41" s="52">
        <v>40</v>
      </c>
      <c r="D41" s="52" t="s">
        <v>29</v>
      </c>
      <c r="E41" s="51" t="s">
        <v>30</v>
      </c>
      <c r="F41" s="83">
        <v>64.599999999999994</v>
      </c>
      <c r="G41" s="91">
        <v>68.7</v>
      </c>
      <c r="H41" s="54"/>
      <c r="I41" s="59"/>
      <c r="J41" s="59"/>
      <c r="K41" s="100"/>
      <c r="M41" s="49" t="s">
        <v>32</v>
      </c>
      <c r="N41" s="50" t="s">
        <v>13</v>
      </c>
      <c r="O41" s="51">
        <v>40</v>
      </c>
      <c r="P41" s="52" t="s">
        <v>29</v>
      </c>
      <c r="Q41" s="51" t="s">
        <v>30</v>
      </c>
      <c r="R41" s="83">
        <f t="shared" si="9"/>
        <v>64.599999999999994</v>
      </c>
      <c r="S41" s="54"/>
      <c r="T41" s="54"/>
      <c r="U41" s="51"/>
      <c r="V41" s="55"/>
      <c r="W41" s="100"/>
    </row>
    <row r="42" spans="1:23" x14ac:dyDescent="0.25">
      <c r="A42" s="49" t="s">
        <v>31</v>
      </c>
      <c r="B42" s="74" t="s">
        <v>13</v>
      </c>
      <c r="C42" s="52">
        <v>41</v>
      </c>
      <c r="D42" s="52" t="s">
        <v>29</v>
      </c>
      <c r="E42" s="51" t="s">
        <v>30</v>
      </c>
      <c r="F42" s="83">
        <v>49.7</v>
      </c>
      <c r="G42" s="91">
        <v>55</v>
      </c>
      <c r="H42" s="54"/>
      <c r="I42" s="59"/>
      <c r="J42" s="59"/>
      <c r="K42" s="100"/>
      <c r="M42" s="49" t="s">
        <v>31</v>
      </c>
      <c r="N42" s="50" t="s">
        <v>13</v>
      </c>
      <c r="O42" s="51">
        <v>41</v>
      </c>
      <c r="P42" s="52" t="s">
        <v>29</v>
      </c>
      <c r="Q42" s="51" t="s">
        <v>30</v>
      </c>
      <c r="R42" s="83">
        <f t="shared" si="9"/>
        <v>49.7</v>
      </c>
      <c r="S42" s="91"/>
      <c r="T42" s="54"/>
      <c r="U42" s="51"/>
      <c r="V42" s="55"/>
      <c r="W42" s="100"/>
    </row>
    <row r="43" spans="1:23" x14ac:dyDescent="0.25">
      <c r="A43" s="49" t="s">
        <v>28</v>
      </c>
      <c r="B43" s="74" t="s">
        <v>13</v>
      </c>
      <c r="C43" s="52">
        <v>42</v>
      </c>
      <c r="D43" s="52" t="s">
        <v>29</v>
      </c>
      <c r="E43" s="51" t="s">
        <v>30</v>
      </c>
      <c r="F43" s="83">
        <v>90.4</v>
      </c>
      <c r="G43" s="91">
        <v>90</v>
      </c>
      <c r="H43" s="54">
        <f>0.05*G43</f>
        <v>4.5</v>
      </c>
      <c r="I43" s="59">
        <v>4</v>
      </c>
      <c r="J43" s="59"/>
      <c r="K43" s="76">
        <f t="shared" si="6"/>
        <v>8.8888888888890155E-2</v>
      </c>
      <c r="M43" s="49" t="s">
        <v>28</v>
      </c>
      <c r="N43" s="50" t="s">
        <v>13</v>
      </c>
      <c r="O43" s="51">
        <v>42</v>
      </c>
      <c r="P43" s="52" t="s">
        <v>29</v>
      </c>
      <c r="Q43" s="51" t="s">
        <v>30</v>
      </c>
      <c r="R43" s="83">
        <f>ROUND(F43,1)</f>
        <v>90.4</v>
      </c>
      <c r="S43" s="91">
        <v>91.42</v>
      </c>
      <c r="T43" s="54">
        <v>1.92</v>
      </c>
      <c r="U43" s="51">
        <v>1</v>
      </c>
      <c r="V43" s="55">
        <f t="shared" si="7"/>
        <v>-1.1157295996499628</v>
      </c>
      <c r="W43" s="86">
        <f t="shared" si="8"/>
        <v>-0.531249999999998</v>
      </c>
    </row>
    <row r="44" spans="1:23" x14ac:dyDescent="0.25">
      <c r="A44" s="17" t="s">
        <v>12</v>
      </c>
      <c r="B44" s="73" t="s">
        <v>13</v>
      </c>
      <c r="C44" s="20">
        <v>43</v>
      </c>
      <c r="D44" s="20" t="s">
        <v>27</v>
      </c>
      <c r="E44" s="19" t="s">
        <v>23</v>
      </c>
      <c r="F44" s="87">
        <v>283</v>
      </c>
      <c r="G44" s="58">
        <v>272</v>
      </c>
      <c r="H44" s="35">
        <v>13.6</v>
      </c>
      <c r="I44" s="58">
        <v>4</v>
      </c>
      <c r="J44" s="58">
        <f>((F44-G44)/G44)*100</f>
        <v>4.0441176470588234</v>
      </c>
      <c r="K44" s="76">
        <f t="shared" si="6"/>
        <v>0.80882352941176472</v>
      </c>
      <c r="M44" s="17" t="s">
        <v>12</v>
      </c>
      <c r="N44" s="73" t="s">
        <v>13</v>
      </c>
      <c r="O44" s="20">
        <v>43</v>
      </c>
      <c r="P44" s="20" t="s">
        <v>27</v>
      </c>
      <c r="Q44" s="19" t="s">
        <v>23</v>
      </c>
      <c r="R44" s="58">
        <f>F44</f>
        <v>283</v>
      </c>
      <c r="S44" s="58">
        <v>268.89999999999998</v>
      </c>
      <c r="T44" s="35">
        <v>7.7</v>
      </c>
      <c r="U44" s="19">
        <v>1</v>
      </c>
      <c r="V44" s="58">
        <f t="shared" si="7"/>
        <v>5.2435849758274538</v>
      </c>
      <c r="W44" s="86">
        <v>1.83</v>
      </c>
    </row>
    <row r="45" spans="1:23" x14ac:dyDescent="0.25">
      <c r="A45" s="17" t="s">
        <v>24</v>
      </c>
      <c r="B45" s="73" t="s">
        <v>13</v>
      </c>
      <c r="C45" s="20">
        <v>44</v>
      </c>
      <c r="D45" s="20" t="s">
        <v>27</v>
      </c>
      <c r="E45" s="19" t="s">
        <v>23</v>
      </c>
      <c r="F45" s="87">
        <v>46.8</v>
      </c>
      <c r="G45" s="80">
        <v>43.2</v>
      </c>
      <c r="H45" s="35">
        <v>2.16</v>
      </c>
      <c r="I45" s="58">
        <v>4</v>
      </c>
      <c r="J45" s="58">
        <f t="shared" ref="J45:J67" si="10">((F45-G45)/G45)*100</f>
        <v>8.3333333333333197</v>
      </c>
      <c r="K45" s="76">
        <f t="shared" si="6"/>
        <v>1.6666666666666639</v>
      </c>
      <c r="M45" s="17" t="s">
        <v>24</v>
      </c>
      <c r="N45" s="73" t="s">
        <v>13</v>
      </c>
      <c r="O45" s="20">
        <v>44</v>
      </c>
      <c r="P45" s="20" t="s">
        <v>27</v>
      </c>
      <c r="Q45" s="19" t="s">
        <v>23</v>
      </c>
      <c r="R45" s="80">
        <f t="shared" ref="R45:R67" si="11">F45</f>
        <v>46.8</v>
      </c>
      <c r="S45" s="80">
        <v>42.97</v>
      </c>
      <c r="T45" s="35">
        <v>1.86</v>
      </c>
      <c r="U45" s="19">
        <v>1</v>
      </c>
      <c r="V45" s="58">
        <f t="shared" si="7"/>
        <v>8.9131952525017422</v>
      </c>
      <c r="W45" s="86">
        <v>2.06</v>
      </c>
    </row>
    <row r="46" spans="1:23" x14ac:dyDescent="0.25">
      <c r="A46" s="17" t="s">
        <v>20</v>
      </c>
      <c r="B46" s="73" t="s">
        <v>13</v>
      </c>
      <c r="C46" s="20">
        <v>45</v>
      </c>
      <c r="D46" s="20" t="s">
        <v>27</v>
      </c>
      <c r="E46" s="19" t="s">
        <v>23</v>
      </c>
      <c r="F46" s="81">
        <v>122</v>
      </c>
      <c r="G46" s="58">
        <v>119</v>
      </c>
      <c r="H46" s="35">
        <v>6</v>
      </c>
      <c r="I46" s="58">
        <v>4</v>
      </c>
      <c r="J46" s="58">
        <f t="shared" si="10"/>
        <v>2.5210084033613445</v>
      </c>
      <c r="K46" s="76">
        <f t="shared" si="6"/>
        <v>0.5</v>
      </c>
      <c r="M46" s="17" t="s">
        <v>20</v>
      </c>
      <c r="N46" s="73" t="s">
        <v>13</v>
      </c>
      <c r="O46" s="20">
        <v>45</v>
      </c>
      <c r="P46" s="20" t="s">
        <v>27</v>
      </c>
      <c r="Q46" s="19" t="s">
        <v>23</v>
      </c>
      <c r="R46" s="58">
        <f t="shared" si="11"/>
        <v>122</v>
      </c>
      <c r="S46" s="58">
        <v>116.8</v>
      </c>
      <c r="T46" s="35">
        <v>2.6</v>
      </c>
      <c r="U46" s="19">
        <v>1</v>
      </c>
      <c r="V46" s="58">
        <f t="shared" si="7"/>
        <v>4.4520547945205502</v>
      </c>
      <c r="W46" s="86">
        <v>2.0499999999999998</v>
      </c>
    </row>
    <row r="47" spans="1:23" x14ac:dyDescent="0.25">
      <c r="A47" s="17" t="s">
        <v>19</v>
      </c>
      <c r="B47" s="73" t="s">
        <v>13</v>
      </c>
      <c r="C47" s="20">
        <v>46</v>
      </c>
      <c r="D47" s="20" t="s">
        <v>27</v>
      </c>
      <c r="E47" s="19" t="s">
        <v>23</v>
      </c>
      <c r="F47" s="87">
        <v>95.6</v>
      </c>
      <c r="G47" s="80">
        <v>92.9</v>
      </c>
      <c r="H47" s="35">
        <v>4.6500000000000004</v>
      </c>
      <c r="I47" s="58">
        <v>4</v>
      </c>
      <c r="J47" s="58">
        <f t="shared" si="10"/>
        <v>2.9063509149623128</v>
      </c>
      <c r="K47" s="76">
        <f t="shared" si="6"/>
        <v>0.58064516129032007</v>
      </c>
      <c r="M47" s="17" t="s">
        <v>19</v>
      </c>
      <c r="N47" s="73" t="s">
        <v>13</v>
      </c>
      <c r="O47" s="20">
        <v>46</v>
      </c>
      <c r="P47" s="20" t="s">
        <v>27</v>
      </c>
      <c r="Q47" s="19" t="s">
        <v>23</v>
      </c>
      <c r="R47" s="80">
        <f t="shared" si="11"/>
        <v>95.6</v>
      </c>
      <c r="S47" s="80">
        <v>91.44</v>
      </c>
      <c r="T47" s="35">
        <v>2.08</v>
      </c>
      <c r="U47" s="19">
        <v>1</v>
      </c>
      <c r="V47" s="58">
        <f t="shared" si="7"/>
        <v>4.5494313210848611</v>
      </c>
      <c r="W47" s="86">
        <v>2</v>
      </c>
    </row>
    <row r="48" spans="1:23" x14ac:dyDescent="0.25">
      <c r="A48" s="17" t="s">
        <v>26</v>
      </c>
      <c r="B48" s="73" t="s">
        <v>13</v>
      </c>
      <c r="C48" s="20">
        <v>47</v>
      </c>
      <c r="D48" s="20" t="s">
        <v>25</v>
      </c>
      <c r="E48" s="19" t="s">
        <v>23</v>
      </c>
      <c r="F48" s="87">
        <v>60.1</v>
      </c>
      <c r="G48" s="80">
        <v>61.4</v>
      </c>
      <c r="H48" s="35">
        <v>4.6100000000000003</v>
      </c>
      <c r="I48" s="58">
        <v>4</v>
      </c>
      <c r="J48" s="58">
        <f t="shared" si="10"/>
        <v>-2.1172638436482041</v>
      </c>
      <c r="K48" s="76">
        <f t="shared" si="6"/>
        <v>-0.28199566160520545</v>
      </c>
      <c r="M48" s="17" t="s">
        <v>26</v>
      </c>
      <c r="N48" s="73" t="s">
        <v>13</v>
      </c>
      <c r="O48" s="20">
        <v>47</v>
      </c>
      <c r="P48" s="20" t="s">
        <v>25</v>
      </c>
      <c r="Q48" s="19" t="s">
        <v>23</v>
      </c>
      <c r="R48" s="80">
        <f t="shared" si="11"/>
        <v>60.1</v>
      </c>
      <c r="S48" s="80">
        <v>58.64</v>
      </c>
      <c r="T48" s="35">
        <v>2.99</v>
      </c>
      <c r="U48" s="19">
        <v>1</v>
      </c>
      <c r="V48" s="58">
        <f t="shared" si="7"/>
        <v>2.4897680763983643</v>
      </c>
      <c r="W48" s="86">
        <f t="shared" si="8"/>
        <v>0.48829431438127113</v>
      </c>
    </row>
    <row r="49" spans="1:23" x14ac:dyDescent="0.25">
      <c r="A49" s="17" t="s">
        <v>21</v>
      </c>
      <c r="B49" s="73" t="s">
        <v>13</v>
      </c>
      <c r="C49" s="20">
        <v>48</v>
      </c>
      <c r="D49" s="20" t="s">
        <v>25</v>
      </c>
      <c r="E49" s="19" t="s">
        <v>23</v>
      </c>
      <c r="F49" s="87">
        <v>117</v>
      </c>
      <c r="G49" s="58">
        <v>118</v>
      </c>
      <c r="H49" s="35">
        <v>8.85</v>
      </c>
      <c r="I49" s="58">
        <v>4</v>
      </c>
      <c r="J49" s="58">
        <f t="shared" si="10"/>
        <v>-0.84745762711864403</v>
      </c>
      <c r="K49" s="76">
        <f t="shared" si="6"/>
        <v>-0.11299435028248588</v>
      </c>
      <c r="M49" s="17" t="s">
        <v>21</v>
      </c>
      <c r="N49" s="73" t="s">
        <v>13</v>
      </c>
      <c r="O49" s="20">
        <v>48</v>
      </c>
      <c r="P49" s="20" t="s">
        <v>25</v>
      </c>
      <c r="Q49" s="19" t="s">
        <v>23</v>
      </c>
      <c r="R49" s="58">
        <f t="shared" si="11"/>
        <v>117</v>
      </c>
      <c r="S49" s="80">
        <v>112.1</v>
      </c>
      <c r="T49" s="35">
        <v>4.3</v>
      </c>
      <c r="U49" s="19">
        <v>1</v>
      </c>
      <c r="V49" s="58">
        <f t="shared" si="7"/>
        <v>4.371097234611959</v>
      </c>
      <c r="W49" s="86">
        <f t="shared" si="8"/>
        <v>1.1395348837209316</v>
      </c>
    </row>
    <row r="50" spans="1:23" x14ac:dyDescent="0.25">
      <c r="A50" s="17" t="s">
        <v>20</v>
      </c>
      <c r="B50" s="73" t="s">
        <v>13</v>
      </c>
      <c r="C50" s="20">
        <v>49</v>
      </c>
      <c r="D50" s="20" t="s">
        <v>25</v>
      </c>
      <c r="E50" s="19" t="s">
        <v>23</v>
      </c>
      <c r="F50" s="87">
        <v>186</v>
      </c>
      <c r="G50" s="58">
        <v>181</v>
      </c>
      <c r="H50" s="35">
        <v>13.6</v>
      </c>
      <c r="I50" s="58">
        <v>4</v>
      </c>
      <c r="J50" s="58">
        <f t="shared" si="10"/>
        <v>2.7624309392265194</v>
      </c>
      <c r="K50" s="76">
        <f t="shared" si="6"/>
        <v>0.36764705882352944</v>
      </c>
      <c r="M50" s="17" t="s">
        <v>20</v>
      </c>
      <c r="N50" s="73" t="s">
        <v>13</v>
      </c>
      <c r="O50" s="20">
        <v>49</v>
      </c>
      <c r="P50" s="20" t="s">
        <v>25</v>
      </c>
      <c r="Q50" s="19" t="s">
        <v>23</v>
      </c>
      <c r="R50" s="58">
        <f t="shared" si="11"/>
        <v>186</v>
      </c>
      <c r="S50" s="80">
        <v>180.1</v>
      </c>
      <c r="T50" s="35">
        <v>5.3</v>
      </c>
      <c r="U50" s="19">
        <v>1</v>
      </c>
      <c r="V50" s="58">
        <f t="shared" si="7"/>
        <v>3.2759578012215469</v>
      </c>
      <c r="W50" s="86">
        <f t="shared" si="8"/>
        <v>1.1132075471698124</v>
      </c>
    </row>
    <row r="51" spans="1:23" x14ac:dyDescent="0.25">
      <c r="A51" s="17" t="s">
        <v>19</v>
      </c>
      <c r="B51" s="73" t="s">
        <v>13</v>
      </c>
      <c r="C51" s="20">
        <v>50</v>
      </c>
      <c r="D51" s="20" t="s">
        <v>25</v>
      </c>
      <c r="E51" s="19" t="s">
        <v>23</v>
      </c>
      <c r="F51" s="87">
        <v>323</v>
      </c>
      <c r="G51" s="58">
        <v>336</v>
      </c>
      <c r="H51" s="35">
        <v>25.2</v>
      </c>
      <c r="I51" s="19">
        <v>4</v>
      </c>
      <c r="J51" s="58">
        <f t="shared" si="10"/>
        <v>-3.8690476190476191</v>
      </c>
      <c r="K51" s="76">
        <f t="shared" si="6"/>
        <v>-0.51587301587301593</v>
      </c>
      <c r="M51" s="17" t="s">
        <v>19</v>
      </c>
      <c r="N51" s="73" t="s">
        <v>13</v>
      </c>
      <c r="O51" s="20">
        <v>50</v>
      </c>
      <c r="P51" s="20" t="s">
        <v>25</v>
      </c>
      <c r="Q51" s="19" t="s">
        <v>23</v>
      </c>
      <c r="R51" s="58">
        <f t="shared" si="11"/>
        <v>323</v>
      </c>
      <c r="S51" s="80">
        <v>336</v>
      </c>
      <c r="T51" s="35">
        <v>8.6</v>
      </c>
      <c r="U51" s="19">
        <v>1</v>
      </c>
      <c r="V51" s="58">
        <f t="shared" si="7"/>
        <v>-3.8690476190476191</v>
      </c>
      <c r="W51" s="86">
        <f t="shared" si="8"/>
        <v>-1.5116279069767442</v>
      </c>
    </row>
    <row r="52" spans="1:23" x14ac:dyDescent="0.25">
      <c r="A52" s="17" t="s">
        <v>17</v>
      </c>
      <c r="B52" s="73" t="s">
        <v>13</v>
      </c>
      <c r="C52" s="20">
        <v>51</v>
      </c>
      <c r="D52" s="20" t="s">
        <v>25</v>
      </c>
      <c r="E52" s="19" t="s">
        <v>23</v>
      </c>
      <c r="F52" s="87">
        <v>49.3</v>
      </c>
      <c r="G52" s="80">
        <v>54.9</v>
      </c>
      <c r="H52" s="35">
        <v>4.12</v>
      </c>
      <c r="I52" s="19">
        <v>4</v>
      </c>
      <c r="J52" s="58">
        <f t="shared" si="10"/>
        <v>-10.200364298724958</v>
      </c>
      <c r="K52" s="76">
        <f t="shared" si="6"/>
        <v>-1.3592233009708741</v>
      </c>
      <c r="M52" s="17" t="s">
        <v>17</v>
      </c>
      <c r="N52" s="73" t="s">
        <v>13</v>
      </c>
      <c r="O52" s="20">
        <v>51</v>
      </c>
      <c r="P52" s="20" t="s">
        <v>25</v>
      </c>
      <c r="Q52" s="19" t="s">
        <v>23</v>
      </c>
      <c r="R52" s="80">
        <f t="shared" si="11"/>
        <v>49.3</v>
      </c>
      <c r="S52" s="80">
        <v>52.02</v>
      </c>
      <c r="T52" s="35">
        <v>4.0199999999999996</v>
      </c>
      <c r="U52" s="19">
        <v>1</v>
      </c>
      <c r="V52" s="58">
        <f t="shared" si="7"/>
        <v>-5.2287581699346521</v>
      </c>
      <c r="W52" s="86">
        <f t="shared" si="8"/>
        <v>-0.67661691542288716</v>
      </c>
    </row>
    <row r="53" spans="1:23" x14ac:dyDescent="0.25">
      <c r="A53" s="17" t="s">
        <v>22</v>
      </c>
      <c r="B53" s="73" t="s">
        <v>13</v>
      </c>
      <c r="C53" s="20">
        <v>52</v>
      </c>
      <c r="D53" s="20" t="s">
        <v>76</v>
      </c>
      <c r="E53" s="19" t="s">
        <v>23</v>
      </c>
      <c r="F53" s="87">
        <v>52.5</v>
      </c>
      <c r="G53" s="80">
        <v>56.5</v>
      </c>
      <c r="H53" s="35">
        <v>2.83</v>
      </c>
      <c r="I53" s="19">
        <v>4</v>
      </c>
      <c r="J53" s="58">
        <f t="shared" si="10"/>
        <v>-7.0796460176991154</v>
      </c>
      <c r="K53" s="76">
        <f t="shared" si="6"/>
        <v>-1.4134275618374559</v>
      </c>
      <c r="M53" s="17" t="s">
        <v>22</v>
      </c>
      <c r="N53" s="73" t="s">
        <v>13</v>
      </c>
      <c r="O53" s="20">
        <v>52</v>
      </c>
      <c r="P53" s="20" t="s">
        <v>76</v>
      </c>
      <c r="Q53" s="19" t="s">
        <v>23</v>
      </c>
      <c r="R53" s="80">
        <f t="shared" si="11"/>
        <v>52.5</v>
      </c>
      <c r="S53" s="80">
        <v>52.44</v>
      </c>
      <c r="T53" s="35">
        <v>7.16</v>
      </c>
      <c r="U53" s="19">
        <v>1</v>
      </c>
      <c r="V53" s="58">
        <f t="shared" si="7"/>
        <v>0.11441647597254438</v>
      </c>
      <c r="W53" s="86">
        <v>0.01</v>
      </c>
    </row>
    <row r="54" spans="1:23" x14ac:dyDescent="0.25">
      <c r="A54" s="17" t="s">
        <v>16</v>
      </c>
      <c r="B54" s="73" t="s">
        <v>13</v>
      </c>
      <c r="C54" s="20">
        <v>53</v>
      </c>
      <c r="D54" s="20" t="s">
        <v>76</v>
      </c>
      <c r="E54" s="19" t="s">
        <v>23</v>
      </c>
      <c r="F54" s="81">
        <v>200</v>
      </c>
      <c r="G54" s="58">
        <v>194</v>
      </c>
      <c r="H54" s="35">
        <v>9.6999999999999993</v>
      </c>
      <c r="I54" s="19">
        <v>4</v>
      </c>
      <c r="J54" s="58">
        <f t="shared" si="10"/>
        <v>3.0927835051546393</v>
      </c>
      <c r="K54" s="76">
        <f t="shared" si="6"/>
        <v>0.61855670103092786</v>
      </c>
      <c r="M54" s="17" t="s">
        <v>16</v>
      </c>
      <c r="N54" s="73" t="s">
        <v>13</v>
      </c>
      <c r="O54" s="20">
        <v>53</v>
      </c>
      <c r="P54" s="20" t="s">
        <v>76</v>
      </c>
      <c r="Q54" s="19" t="s">
        <v>23</v>
      </c>
      <c r="R54" s="58">
        <f t="shared" si="11"/>
        <v>200</v>
      </c>
      <c r="S54" s="58">
        <v>187</v>
      </c>
      <c r="T54" s="35">
        <v>11.2</v>
      </c>
      <c r="U54" s="19">
        <v>1</v>
      </c>
      <c r="V54" s="58">
        <f t="shared" si="7"/>
        <v>6.9518716577540109</v>
      </c>
      <c r="W54" s="86">
        <v>1.1599999999999999</v>
      </c>
    </row>
    <row r="55" spans="1:23" x14ac:dyDescent="0.25">
      <c r="A55" s="17" t="s">
        <v>12</v>
      </c>
      <c r="B55" s="73" t="s">
        <v>13</v>
      </c>
      <c r="C55" s="20">
        <v>54</v>
      </c>
      <c r="D55" s="20" t="s">
        <v>76</v>
      </c>
      <c r="E55" s="19" t="s">
        <v>23</v>
      </c>
      <c r="F55" s="81">
        <v>104</v>
      </c>
      <c r="G55" s="80">
        <v>96.7</v>
      </c>
      <c r="H55" s="35">
        <v>4.84</v>
      </c>
      <c r="I55" s="19">
        <v>4</v>
      </c>
      <c r="J55" s="58">
        <f t="shared" si="10"/>
        <v>7.5491209927611127</v>
      </c>
      <c r="K55" s="76">
        <f t="shared" si="6"/>
        <v>1.5082644628099169</v>
      </c>
      <c r="M55" s="17" t="s">
        <v>12</v>
      </c>
      <c r="N55" s="73" t="s">
        <v>13</v>
      </c>
      <c r="O55" s="20">
        <v>54</v>
      </c>
      <c r="P55" s="20" t="s">
        <v>76</v>
      </c>
      <c r="Q55" s="19" t="s">
        <v>23</v>
      </c>
      <c r="R55" s="80">
        <f t="shared" si="11"/>
        <v>104</v>
      </c>
      <c r="S55" s="80">
        <v>93.03</v>
      </c>
      <c r="T55" s="35">
        <v>6.56</v>
      </c>
      <c r="U55" s="19">
        <v>1</v>
      </c>
      <c r="V55" s="58">
        <f t="shared" si="7"/>
        <v>11.791895087606147</v>
      </c>
      <c r="W55" s="86">
        <v>1.67</v>
      </c>
    </row>
    <row r="56" spans="1:23" x14ac:dyDescent="0.25">
      <c r="A56" s="17" t="s">
        <v>20</v>
      </c>
      <c r="B56" s="73" t="s">
        <v>13</v>
      </c>
      <c r="C56" s="20">
        <v>55</v>
      </c>
      <c r="D56" s="20" t="s">
        <v>76</v>
      </c>
      <c r="E56" s="19" t="s">
        <v>23</v>
      </c>
      <c r="F56" s="87">
        <v>51</v>
      </c>
      <c r="G56" s="80">
        <v>51.5</v>
      </c>
      <c r="H56" s="35">
        <v>2.58</v>
      </c>
      <c r="I56" s="19">
        <v>4</v>
      </c>
      <c r="J56" s="58">
        <f t="shared" si="10"/>
        <v>-0.97087378640776689</v>
      </c>
      <c r="K56" s="76">
        <f t="shared" si="6"/>
        <v>-0.19379844961240308</v>
      </c>
      <c r="M56" s="17" t="s">
        <v>20</v>
      </c>
      <c r="N56" s="73" t="s">
        <v>13</v>
      </c>
      <c r="O56" s="20">
        <v>55</v>
      </c>
      <c r="P56" s="20" t="s">
        <v>76</v>
      </c>
      <c r="Q56" s="19" t="s">
        <v>23</v>
      </c>
      <c r="R56" s="80">
        <f t="shared" si="11"/>
        <v>51</v>
      </c>
      <c r="S56" s="80">
        <v>49.35</v>
      </c>
      <c r="T56" s="35">
        <v>4.97</v>
      </c>
      <c r="U56" s="19">
        <v>1</v>
      </c>
      <c r="V56" s="58">
        <f t="shared" si="7"/>
        <v>3.3434650455927022</v>
      </c>
      <c r="W56" s="86">
        <v>0.33</v>
      </c>
    </row>
    <row r="57" spans="1:23" x14ac:dyDescent="0.25">
      <c r="A57" s="17" t="s">
        <v>19</v>
      </c>
      <c r="B57" s="73" t="s">
        <v>13</v>
      </c>
      <c r="C57" s="20">
        <v>56</v>
      </c>
      <c r="D57" s="20" t="s">
        <v>76</v>
      </c>
      <c r="E57" s="19" t="s">
        <v>23</v>
      </c>
      <c r="F57" s="87">
        <v>261</v>
      </c>
      <c r="G57" s="58">
        <v>258</v>
      </c>
      <c r="H57" s="35">
        <v>12.9</v>
      </c>
      <c r="I57" s="19">
        <v>4</v>
      </c>
      <c r="J57" s="58">
        <f t="shared" si="10"/>
        <v>1.1627906976744187</v>
      </c>
      <c r="K57" s="76">
        <f t="shared" si="6"/>
        <v>0.23255813953488372</v>
      </c>
      <c r="M57" s="17" t="s">
        <v>19</v>
      </c>
      <c r="N57" s="73" t="s">
        <v>13</v>
      </c>
      <c r="O57" s="20">
        <v>56</v>
      </c>
      <c r="P57" s="20" t="s">
        <v>76</v>
      </c>
      <c r="Q57" s="19" t="s">
        <v>23</v>
      </c>
      <c r="R57" s="58">
        <f t="shared" si="11"/>
        <v>261</v>
      </c>
      <c r="S57" s="58">
        <v>248.5</v>
      </c>
      <c r="T57" s="35">
        <v>9.8000000000000007</v>
      </c>
      <c r="U57" s="19">
        <v>1</v>
      </c>
      <c r="V57" s="58">
        <f>((R57-S57)/S57)*100</f>
        <v>5.0301810865191152</v>
      </c>
      <c r="W57" s="86">
        <v>1.28</v>
      </c>
    </row>
    <row r="58" spans="1:23" x14ac:dyDescent="0.25">
      <c r="A58" s="17" t="s">
        <v>17</v>
      </c>
      <c r="B58" s="73" t="s">
        <v>13</v>
      </c>
      <c r="C58" s="20">
        <v>57</v>
      </c>
      <c r="D58" s="20" t="s">
        <v>76</v>
      </c>
      <c r="E58" s="19" t="s">
        <v>23</v>
      </c>
      <c r="F58" s="81">
        <v>406</v>
      </c>
      <c r="G58" s="58">
        <v>411</v>
      </c>
      <c r="H58" s="35">
        <v>20.6</v>
      </c>
      <c r="I58" s="19">
        <v>4</v>
      </c>
      <c r="J58" s="58">
        <f t="shared" si="10"/>
        <v>-1.2165450121654502</v>
      </c>
      <c r="K58" s="76">
        <f t="shared" si="6"/>
        <v>-0.24271844660194172</v>
      </c>
      <c r="M58" s="17" t="s">
        <v>17</v>
      </c>
      <c r="N58" s="73" t="s">
        <v>13</v>
      </c>
      <c r="O58" s="20">
        <v>57</v>
      </c>
      <c r="P58" s="20" t="s">
        <v>76</v>
      </c>
      <c r="Q58" s="19" t="s">
        <v>23</v>
      </c>
      <c r="R58" s="58">
        <f t="shared" si="11"/>
        <v>406</v>
      </c>
      <c r="S58" s="58">
        <v>397.5</v>
      </c>
      <c r="T58" s="35">
        <v>9.5</v>
      </c>
      <c r="U58" s="19" t="s">
        <v>75</v>
      </c>
      <c r="V58" s="58">
        <f>S58-R58</f>
        <v>-8.5</v>
      </c>
      <c r="W58" s="86">
        <v>0.9</v>
      </c>
    </row>
    <row r="59" spans="1:23" x14ac:dyDescent="0.25">
      <c r="A59" s="17" t="s">
        <v>22</v>
      </c>
      <c r="B59" s="73" t="s">
        <v>13</v>
      </c>
      <c r="C59" s="20">
        <v>58</v>
      </c>
      <c r="D59" s="20" t="s">
        <v>18</v>
      </c>
      <c r="E59" s="19" t="s">
        <v>15</v>
      </c>
      <c r="F59" s="48">
        <v>0.62</v>
      </c>
      <c r="G59" s="35">
        <v>0.57999999999999996</v>
      </c>
      <c r="H59" s="35">
        <v>0.15</v>
      </c>
      <c r="I59" s="19">
        <v>4</v>
      </c>
      <c r="J59" s="35">
        <f t="shared" ref="J59:J65" si="12">((F59-G59))</f>
        <v>4.0000000000000036E-2</v>
      </c>
      <c r="K59" s="76">
        <f t="shared" si="6"/>
        <v>0.26666666666666694</v>
      </c>
      <c r="M59" s="17" t="s">
        <v>22</v>
      </c>
      <c r="N59" s="73" t="s">
        <v>13</v>
      </c>
      <c r="O59" s="20">
        <v>58</v>
      </c>
      <c r="P59" s="20" t="s">
        <v>18</v>
      </c>
      <c r="Q59" s="19" t="s">
        <v>15</v>
      </c>
      <c r="R59" s="35">
        <f t="shared" si="11"/>
        <v>0.62</v>
      </c>
      <c r="S59" s="80">
        <v>0.58909999999999996</v>
      </c>
      <c r="T59" s="35">
        <v>4.4600000000000001E-2</v>
      </c>
      <c r="U59" s="19" t="s">
        <v>75</v>
      </c>
      <c r="V59" s="35">
        <f t="shared" ref="V59:V65" si="13">S59-R59</f>
        <v>-3.0900000000000039E-2</v>
      </c>
      <c r="W59" s="86">
        <v>0.69</v>
      </c>
    </row>
    <row r="60" spans="1:23" x14ac:dyDescent="0.25">
      <c r="A60" s="17" t="s">
        <v>16</v>
      </c>
      <c r="B60" s="73" t="s">
        <v>13</v>
      </c>
      <c r="C60" s="20">
        <v>59</v>
      </c>
      <c r="D60" s="20" t="s">
        <v>18</v>
      </c>
      <c r="E60" s="19" t="s">
        <v>15</v>
      </c>
      <c r="F60" s="48">
        <v>16.04</v>
      </c>
      <c r="G60" s="35">
        <v>16.03</v>
      </c>
      <c r="H60" s="35">
        <v>0.15</v>
      </c>
      <c r="I60" s="58">
        <v>4</v>
      </c>
      <c r="J60" s="35">
        <f t="shared" si="12"/>
        <v>9.9999999999980105E-3</v>
      </c>
      <c r="K60" s="76">
        <f t="shared" si="6"/>
        <v>6.6666666666653412E-2</v>
      </c>
      <c r="M60" s="17" t="s">
        <v>16</v>
      </c>
      <c r="N60" s="73" t="s">
        <v>13</v>
      </c>
      <c r="O60" s="20">
        <v>59</v>
      </c>
      <c r="P60" s="20" t="s">
        <v>18</v>
      </c>
      <c r="Q60" s="19" t="s">
        <v>15</v>
      </c>
      <c r="R60" s="35">
        <f t="shared" si="11"/>
        <v>16.04</v>
      </c>
      <c r="S60" s="80">
        <v>16.05</v>
      </c>
      <c r="T60" s="77">
        <v>0.1</v>
      </c>
      <c r="U60" s="19" t="s">
        <v>75</v>
      </c>
      <c r="V60" s="35">
        <f t="shared" si="13"/>
        <v>1.0000000000001563E-2</v>
      </c>
      <c r="W60" s="86">
        <v>-0.09</v>
      </c>
    </row>
    <row r="61" spans="1:23" x14ac:dyDescent="0.25">
      <c r="A61" s="17" t="s">
        <v>12</v>
      </c>
      <c r="B61" s="73" t="s">
        <v>13</v>
      </c>
      <c r="C61" s="20">
        <v>61</v>
      </c>
      <c r="D61" s="20" t="s">
        <v>18</v>
      </c>
      <c r="E61" s="19" t="s">
        <v>15</v>
      </c>
      <c r="F61" s="48">
        <v>13.66</v>
      </c>
      <c r="G61" s="35">
        <v>13.67</v>
      </c>
      <c r="H61" s="35">
        <v>0.15</v>
      </c>
      <c r="I61" s="58">
        <v>4</v>
      </c>
      <c r="J61" s="35">
        <f t="shared" si="12"/>
        <v>-9.9999999999997868E-3</v>
      </c>
      <c r="K61" s="76">
        <f t="shared" si="6"/>
        <v>-6.666666666666525E-2</v>
      </c>
      <c r="M61" s="17" t="s">
        <v>12</v>
      </c>
      <c r="N61" s="73" t="s">
        <v>13</v>
      </c>
      <c r="O61" s="20">
        <v>61</v>
      </c>
      <c r="P61" s="20" t="s">
        <v>18</v>
      </c>
      <c r="Q61" s="19" t="s">
        <v>15</v>
      </c>
      <c r="R61" s="35">
        <f t="shared" si="11"/>
        <v>13.66</v>
      </c>
      <c r="S61" s="80">
        <v>13.68</v>
      </c>
      <c r="T61" s="77">
        <v>0.06</v>
      </c>
      <c r="U61" s="19" t="s">
        <v>75</v>
      </c>
      <c r="V61" s="35">
        <f t="shared" si="13"/>
        <v>1.9999999999999574E-2</v>
      </c>
      <c r="W61" s="86">
        <v>-0.32</v>
      </c>
    </row>
    <row r="62" spans="1:23" x14ac:dyDescent="0.25">
      <c r="A62" s="17" t="s">
        <v>26</v>
      </c>
      <c r="B62" s="73" t="s">
        <v>13</v>
      </c>
      <c r="C62" s="20">
        <v>63</v>
      </c>
      <c r="D62" s="20" t="s">
        <v>18</v>
      </c>
      <c r="E62" s="19" t="s">
        <v>15</v>
      </c>
      <c r="F62" s="48">
        <v>6.72</v>
      </c>
      <c r="G62" s="35">
        <v>6.7</v>
      </c>
      <c r="H62" s="35">
        <v>0.15</v>
      </c>
      <c r="I62" s="58">
        <v>4</v>
      </c>
      <c r="J62" s="35">
        <f t="shared" si="12"/>
        <v>1.9999999999999574E-2</v>
      </c>
      <c r="K62" s="76">
        <f t="shared" si="6"/>
        <v>0.1333333333333305</v>
      </c>
      <c r="M62" s="17" t="s">
        <v>26</v>
      </c>
      <c r="N62" s="73" t="s">
        <v>13</v>
      </c>
      <c r="O62" s="20">
        <v>63</v>
      </c>
      <c r="P62" s="20" t="s">
        <v>18</v>
      </c>
      <c r="Q62" s="19" t="s">
        <v>15</v>
      </c>
      <c r="R62" s="35">
        <f t="shared" si="11"/>
        <v>6.72</v>
      </c>
      <c r="S62" s="80">
        <v>6.702</v>
      </c>
      <c r="T62" s="77">
        <v>5.0999999999999997E-2</v>
      </c>
      <c r="U62" s="19" t="s">
        <v>75</v>
      </c>
      <c r="V62" s="35">
        <f t="shared" si="13"/>
        <v>-1.7999999999999794E-2</v>
      </c>
      <c r="W62" s="86">
        <v>0.35</v>
      </c>
    </row>
    <row r="63" spans="1:23" x14ac:dyDescent="0.25">
      <c r="A63" s="17" t="s">
        <v>24</v>
      </c>
      <c r="B63" s="73" t="s">
        <v>13</v>
      </c>
      <c r="C63" s="20">
        <v>64</v>
      </c>
      <c r="D63" s="20" t="s">
        <v>18</v>
      </c>
      <c r="E63" s="19" t="s">
        <v>15</v>
      </c>
      <c r="F63" s="48">
        <v>20.89</v>
      </c>
      <c r="G63" s="35">
        <v>20.95</v>
      </c>
      <c r="H63" s="35">
        <v>0.15</v>
      </c>
      <c r="I63" s="58">
        <v>4</v>
      </c>
      <c r="J63" s="35">
        <f t="shared" si="12"/>
        <v>-5.9999999999998721E-2</v>
      </c>
      <c r="K63" s="76">
        <f t="shared" si="6"/>
        <v>-0.39999999999999147</v>
      </c>
      <c r="M63" s="17" t="s">
        <v>24</v>
      </c>
      <c r="N63" s="73" t="s">
        <v>13</v>
      </c>
      <c r="O63" s="20">
        <v>64</v>
      </c>
      <c r="P63" s="20" t="s">
        <v>18</v>
      </c>
      <c r="Q63" s="19" t="s">
        <v>15</v>
      </c>
      <c r="R63" s="35">
        <f t="shared" si="11"/>
        <v>20.89</v>
      </c>
      <c r="S63" s="80">
        <v>20.91</v>
      </c>
      <c r="T63" s="77">
        <v>0.08</v>
      </c>
      <c r="U63" s="19" t="s">
        <v>75</v>
      </c>
      <c r="V63" s="35">
        <f t="shared" si="13"/>
        <v>1.9999999999999574E-2</v>
      </c>
      <c r="W63" s="86">
        <v>-0.25</v>
      </c>
    </row>
    <row r="64" spans="1:23" x14ac:dyDescent="0.25">
      <c r="A64" s="17" t="s">
        <v>20</v>
      </c>
      <c r="B64" s="73" t="s">
        <v>13</v>
      </c>
      <c r="C64" s="20">
        <v>65</v>
      </c>
      <c r="D64" s="20" t="s">
        <v>18</v>
      </c>
      <c r="E64" s="19" t="s">
        <v>15</v>
      </c>
      <c r="F64" s="48">
        <v>11.77</v>
      </c>
      <c r="G64" s="35">
        <v>11.76</v>
      </c>
      <c r="H64" s="35">
        <v>0.15</v>
      </c>
      <c r="I64" s="58">
        <v>4</v>
      </c>
      <c r="J64" s="35">
        <f t="shared" si="12"/>
        <v>9.9999999999997868E-3</v>
      </c>
      <c r="K64" s="76">
        <f t="shared" si="6"/>
        <v>6.666666666666525E-2</v>
      </c>
      <c r="M64" s="17" t="s">
        <v>20</v>
      </c>
      <c r="N64" s="73" t="s">
        <v>13</v>
      </c>
      <c r="O64" s="20">
        <v>65</v>
      </c>
      <c r="P64" s="20" t="s">
        <v>18</v>
      </c>
      <c r="Q64" s="19" t="s">
        <v>15</v>
      </c>
      <c r="R64" s="35">
        <f t="shared" si="11"/>
        <v>11.77</v>
      </c>
      <c r="S64" s="80">
        <v>11.76</v>
      </c>
      <c r="T64" s="77">
        <v>0.05</v>
      </c>
      <c r="U64" s="19" t="s">
        <v>75</v>
      </c>
      <c r="V64" s="35">
        <f t="shared" si="13"/>
        <v>-9.9999999999997868E-3</v>
      </c>
      <c r="W64" s="86">
        <v>0.14000000000000001</v>
      </c>
    </row>
    <row r="65" spans="1:23" x14ac:dyDescent="0.25">
      <c r="A65" s="56" t="s">
        <v>19</v>
      </c>
      <c r="B65" s="75" t="s">
        <v>13</v>
      </c>
      <c r="C65" s="20">
        <v>66</v>
      </c>
      <c r="D65" s="57" t="s">
        <v>18</v>
      </c>
      <c r="E65" s="47" t="s">
        <v>15</v>
      </c>
      <c r="F65" s="48">
        <v>5.4</v>
      </c>
      <c r="G65" s="35">
        <v>5.33</v>
      </c>
      <c r="H65" s="35">
        <v>0.15</v>
      </c>
      <c r="I65" s="58">
        <v>4</v>
      </c>
      <c r="J65" s="35">
        <f t="shared" si="12"/>
        <v>7.0000000000000284E-2</v>
      </c>
      <c r="K65" s="76">
        <f t="shared" si="6"/>
        <v>0.46666666666666856</v>
      </c>
      <c r="M65" s="56" t="s">
        <v>19</v>
      </c>
      <c r="N65" s="75" t="s">
        <v>13</v>
      </c>
      <c r="O65" s="57">
        <v>66</v>
      </c>
      <c r="P65" s="57" t="s">
        <v>18</v>
      </c>
      <c r="Q65" s="47" t="s">
        <v>15</v>
      </c>
      <c r="R65" s="35">
        <f t="shared" si="11"/>
        <v>5.4</v>
      </c>
      <c r="S65" s="87">
        <v>5.35</v>
      </c>
      <c r="T65" s="77">
        <v>6.2E-2</v>
      </c>
      <c r="U65" s="81">
        <v>1</v>
      </c>
      <c r="V65" s="35">
        <f t="shared" si="13"/>
        <v>-5.0000000000000711E-2</v>
      </c>
      <c r="W65" s="76">
        <v>0.8</v>
      </c>
    </row>
    <row r="66" spans="1:23" x14ac:dyDescent="0.25">
      <c r="A66" s="17" t="s">
        <v>12</v>
      </c>
      <c r="B66" s="73" t="s">
        <v>13</v>
      </c>
      <c r="C66" s="20">
        <v>66</v>
      </c>
      <c r="D66" s="20" t="s">
        <v>14</v>
      </c>
      <c r="E66" s="19" t="s">
        <v>15</v>
      </c>
      <c r="F66" s="48">
        <v>5.87</v>
      </c>
      <c r="G66" s="35">
        <v>6.02</v>
      </c>
      <c r="H66" s="35">
        <v>0.30099999999999999</v>
      </c>
      <c r="I66" s="58">
        <v>4</v>
      </c>
      <c r="J66" s="58">
        <f t="shared" si="10"/>
        <v>-2.4916943521594597</v>
      </c>
      <c r="K66" s="76">
        <f t="shared" si="6"/>
        <v>-0.49833887043189196</v>
      </c>
      <c r="M66" s="17" t="s">
        <v>12</v>
      </c>
      <c r="N66" s="73" t="s">
        <v>13</v>
      </c>
      <c r="O66" s="20">
        <v>66</v>
      </c>
      <c r="P66" s="20" t="s">
        <v>14</v>
      </c>
      <c r="Q66" s="19" t="s">
        <v>15</v>
      </c>
      <c r="R66" s="35">
        <f t="shared" si="11"/>
        <v>5.87</v>
      </c>
      <c r="S66" s="35">
        <v>5.8789999999999996</v>
      </c>
      <c r="T66" s="77">
        <v>9.1999999999999998E-2</v>
      </c>
      <c r="U66" s="19">
        <v>1</v>
      </c>
      <c r="V66" s="58">
        <f>((R66-S66)/S66)*100</f>
        <v>-0.15308725973804141</v>
      </c>
      <c r="W66" s="86">
        <v>-0.1</v>
      </c>
    </row>
    <row r="67" spans="1:23" ht="15.75" thickBot="1" x14ac:dyDescent="0.3">
      <c r="A67" s="95" t="s">
        <v>24</v>
      </c>
      <c r="B67" s="96" t="s">
        <v>13</v>
      </c>
      <c r="C67" s="84">
        <v>67</v>
      </c>
      <c r="D67" s="97" t="s">
        <v>14</v>
      </c>
      <c r="E67" s="88" t="s">
        <v>15</v>
      </c>
      <c r="F67" s="71">
        <v>2.71</v>
      </c>
      <c r="G67" s="69">
        <v>2.69</v>
      </c>
      <c r="H67" s="69">
        <v>0.13500000000000001</v>
      </c>
      <c r="I67" s="70">
        <v>4</v>
      </c>
      <c r="J67" s="70">
        <f t="shared" si="10"/>
        <v>0.74349442379182218</v>
      </c>
      <c r="K67" s="79">
        <f t="shared" si="6"/>
        <v>0.14814814814814828</v>
      </c>
      <c r="M67" s="95" t="s">
        <v>24</v>
      </c>
      <c r="N67" s="96" t="s">
        <v>13</v>
      </c>
      <c r="O67" s="97">
        <v>67</v>
      </c>
      <c r="P67" s="97" t="s">
        <v>14</v>
      </c>
      <c r="Q67" s="68" t="s">
        <v>15</v>
      </c>
      <c r="R67" s="69">
        <f t="shared" si="11"/>
        <v>2.71</v>
      </c>
      <c r="S67" s="71">
        <v>2.6880000000000002</v>
      </c>
      <c r="T67" s="89">
        <v>7.4999999999999997E-2</v>
      </c>
      <c r="U67" s="82">
        <v>1</v>
      </c>
      <c r="V67" s="70">
        <f t="shared" ref="V67" si="14">((R67-S67)/S67)*100</f>
        <v>0.81845238095237338</v>
      </c>
      <c r="W67" s="79">
        <v>0.3</v>
      </c>
    </row>
  </sheetData>
  <sheetProtection algorithmName="SHA-512" hashValue="aD7EDyNslBSPGKH3pOSHMMsytIL5cuqmnI1WZhf+LAjlXoD+UxDIKNvuUM0JD94wvPCiYHO9gHbvGYEAPDQj1A==" saltValue="4D9sZv0+eQqQcEsFhwEDBg==" spinCount="100000" sheet="1" objects="1" scenarios="1"/>
  <mergeCells count="3">
    <mergeCell ref="A2:K2"/>
    <mergeCell ref="A8:K8"/>
    <mergeCell ref="M8:W8"/>
  </mergeCells>
  <conditionalFormatting sqref="K43 K14:K33">
    <cfRule type="cellIs" dxfId="275" priority="19" stopIfTrue="1" operator="between">
      <formula>-2</formula>
      <formula>2</formula>
    </cfRule>
    <cfRule type="cellIs" dxfId="274" priority="20" stopIfTrue="1" operator="between">
      <formula>-3</formula>
      <formula>3</formula>
    </cfRule>
    <cfRule type="cellIs" dxfId="273" priority="21" operator="notBetween">
      <formula>-3</formula>
      <formula>3</formula>
    </cfRule>
  </conditionalFormatting>
  <conditionalFormatting sqref="W31:W33 W65 W43:W57">
    <cfRule type="cellIs" dxfId="272" priority="16" stopIfTrue="1" operator="between">
      <formula>-2</formula>
      <formula>2</formula>
    </cfRule>
    <cfRule type="cellIs" dxfId="271" priority="17" stopIfTrue="1" operator="between">
      <formula>-3</formula>
      <formula>3</formula>
    </cfRule>
    <cfRule type="cellIs" dxfId="270" priority="18" operator="notBetween">
      <formula>-3</formula>
      <formula>3</formula>
    </cfRule>
  </conditionalFormatting>
  <conditionalFormatting sqref="W58:W64">
    <cfRule type="cellIs" dxfId="269" priority="13" stopIfTrue="1" operator="between">
      <formula>-2</formula>
      <formula>2</formula>
    </cfRule>
    <cfRule type="cellIs" dxfId="268" priority="14" stopIfTrue="1" operator="between">
      <formula>-3</formula>
      <formula>3</formula>
    </cfRule>
    <cfRule type="cellIs" dxfId="267" priority="15" operator="notBetween">
      <formula>-3</formula>
      <formula>3</formula>
    </cfRule>
  </conditionalFormatting>
  <conditionalFormatting sqref="W66">
    <cfRule type="cellIs" dxfId="266" priority="4" stopIfTrue="1" operator="between">
      <formula>-2</formula>
      <formula>2</formula>
    </cfRule>
    <cfRule type="cellIs" dxfId="265" priority="5" stopIfTrue="1" operator="between">
      <formula>-3</formula>
      <formula>3</formula>
    </cfRule>
    <cfRule type="cellIs" dxfId="264" priority="6" operator="notBetween">
      <formula>-3</formula>
      <formula>3</formula>
    </cfRule>
  </conditionalFormatting>
  <conditionalFormatting sqref="W67">
    <cfRule type="cellIs" dxfId="263" priority="7" stopIfTrue="1" operator="between">
      <formula>-2</formula>
      <formula>2</formula>
    </cfRule>
    <cfRule type="cellIs" dxfId="262" priority="8" stopIfTrue="1" operator="between">
      <formula>-3</formula>
      <formula>3</formula>
    </cfRule>
    <cfRule type="cellIs" dxfId="261" priority="9" operator="notBetween">
      <formula>-3</formula>
      <formula>3</formula>
    </cfRule>
  </conditionalFormatting>
  <conditionalFormatting sqref="K44:K67">
    <cfRule type="cellIs" dxfId="260" priority="1" stopIfTrue="1" operator="between">
      <formula>-2</formula>
      <formula>2</formula>
    </cfRule>
    <cfRule type="cellIs" dxfId="259" priority="2" stopIfTrue="1" operator="between">
      <formula>-3</formula>
      <formula>3</formula>
    </cfRule>
    <cfRule type="cellIs" dxfId="258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67FE2-545E-4347-A883-4B6A3DF51BED}">
  <sheetPr>
    <pageSetUpPr fitToPage="1"/>
  </sheetPr>
  <dimension ref="A1:W67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428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91.5</v>
      </c>
      <c r="G14" s="91">
        <v>90.393728394812129</v>
      </c>
      <c r="H14" s="54">
        <f>G14*0.025</f>
        <v>2.2598432098703034</v>
      </c>
      <c r="I14" s="51"/>
      <c r="J14" s="55">
        <f>((F14-G14)/G14)*100</f>
        <v>1.2238366807440615</v>
      </c>
      <c r="K14" s="85">
        <f>(F14-G14)/H14</f>
        <v>0.48953467229762454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128.5</v>
      </c>
      <c r="G15" s="91">
        <v>127.79499999999997</v>
      </c>
      <c r="H15" s="54">
        <f>2/2</f>
        <v>1</v>
      </c>
      <c r="I15" s="51"/>
      <c r="J15" s="67">
        <f>F15-G15</f>
        <v>0.70500000000002672</v>
      </c>
      <c r="K15" s="85">
        <f t="shared" ref="K15:K28" si="0">(F15-G15)/H15</f>
        <v>0.70500000000002672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5.97</v>
      </c>
      <c r="G16" s="54">
        <v>6.338951777934164</v>
      </c>
      <c r="H16" s="54">
        <f>G16*((14-0.53*G16)/200)</f>
        <v>0.33724350390150853</v>
      </c>
      <c r="I16" s="51"/>
      <c r="J16" s="55">
        <f t="shared" ref="J16:J28" si="1">((F16-G16)/G16)*100</f>
        <v>-5.8203909867003905</v>
      </c>
      <c r="K16" s="85">
        <f t="shared" si="0"/>
        <v>-1.0940218971331648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26</v>
      </c>
      <c r="B17" s="74" t="s">
        <v>13</v>
      </c>
      <c r="C17" s="52">
        <v>4</v>
      </c>
      <c r="D17" s="52" t="s">
        <v>59</v>
      </c>
      <c r="E17" s="51" t="s">
        <v>55</v>
      </c>
      <c r="F17" s="53">
        <v>5.62</v>
      </c>
      <c r="G17" s="54">
        <v>6.3099498125006912</v>
      </c>
      <c r="H17" s="54">
        <f t="shared" ref="H17:H19" si="2">G17*((14-0.53*G17)/200)</f>
        <v>0.33618550028891298</v>
      </c>
      <c r="I17" s="51"/>
      <c r="J17" s="55">
        <f t="shared" si="1"/>
        <v>-10.934315374962669</v>
      </c>
      <c r="K17" s="85">
        <f t="shared" si="0"/>
        <v>-2.0522890246835694</v>
      </c>
      <c r="L17" s="37"/>
      <c r="M17" s="49" t="s">
        <v>26</v>
      </c>
      <c r="N17" s="74" t="s">
        <v>13</v>
      </c>
      <c r="O17" s="52">
        <v>4</v>
      </c>
      <c r="P17" s="52" t="s">
        <v>59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24</v>
      </c>
      <c r="B18" s="74" t="s">
        <v>13</v>
      </c>
      <c r="C18" s="52">
        <v>6</v>
      </c>
      <c r="D18" s="52" t="s">
        <v>57</v>
      </c>
      <c r="E18" s="51" t="s">
        <v>55</v>
      </c>
      <c r="F18" s="83">
        <v>12.89</v>
      </c>
      <c r="G18" s="91">
        <v>13.376809656448227</v>
      </c>
      <c r="H18" s="54">
        <f t="shared" si="2"/>
        <v>0.4621882290015325</v>
      </c>
      <c r="I18" s="51"/>
      <c r="J18" s="55">
        <f t="shared" si="1"/>
        <v>-3.6392059762438365</v>
      </c>
      <c r="K18" s="85">
        <f t="shared" si="0"/>
        <v>-1.05327142904501</v>
      </c>
      <c r="L18" s="37"/>
      <c r="M18" s="49" t="s">
        <v>24</v>
      </c>
      <c r="N18" s="74" t="s">
        <v>13</v>
      </c>
      <c r="O18" s="52">
        <v>6</v>
      </c>
      <c r="P18" s="52" t="s">
        <v>57</v>
      </c>
      <c r="Q18" s="51" t="s">
        <v>55</v>
      </c>
      <c r="R18" s="83"/>
      <c r="S18" s="54"/>
      <c r="T18" s="51"/>
      <c r="U18" s="51"/>
      <c r="V18" s="51"/>
      <c r="W18" s="100"/>
    </row>
    <row r="19" spans="1:23" x14ac:dyDescent="0.25">
      <c r="A19" s="49" t="s">
        <v>20</v>
      </c>
      <c r="B19" s="74" t="s">
        <v>13</v>
      </c>
      <c r="C19" s="52">
        <v>7</v>
      </c>
      <c r="D19" s="52" t="s">
        <v>56</v>
      </c>
      <c r="E19" s="51" t="s">
        <v>55</v>
      </c>
      <c r="F19" s="83">
        <v>13.22</v>
      </c>
      <c r="G19" s="91">
        <v>13.306259919736346</v>
      </c>
      <c r="H19" s="54">
        <f t="shared" si="2"/>
        <v>0.46223832879485216</v>
      </c>
      <c r="I19" s="51"/>
      <c r="J19" s="55">
        <f t="shared" si="1"/>
        <v>-0.64826570543990258</v>
      </c>
      <c r="K19" s="85">
        <f t="shared" si="0"/>
        <v>-0.18661351593504311</v>
      </c>
      <c r="L19" s="37"/>
      <c r="M19" s="49" t="s">
        <v>20</v>
      </c>
      <c r="N19" s="74" t="s">
        <v>13</v>
      </c>
      <c r="O19" s="52">
        <v>7</v>
      </c>
      <c r="P19" s="52" t="s">
        <v>56</v>
      </c>
      <c r="Q19" s="51" t="s">
        <v>55</v>
      </c>
      <c r="R19" s="83"/>
      <c r="S19" s="54"/>
      <c r="T19" s="51"/>
      <c r="U19" s="51"/>
      <c r="V19" s="51"/>
      <c r="W19" s="100"/>
    </row>
    <row r="20" spans="1:23" x14ac:dyDescent="0.25">
      <c r="A20" s="49" t="s">
        <v>17</v>
      </c>
      <c r="B20" s="74" t="s">
        <v>13</v>
      </c>
      <c r="C20" s="52">
        <v>9</v>
      </c>
      <c r="D20" s="52" t="s">
        <v>52</v>
      </c>
      <c r="E20" s="51" t="s">
        <v>53</v>
      </c>
      <c r="F20" s="53">
        <v>9.6999999999999993</v>
      </c>
      <c r="G20" s="54">
        <v>9.3938470348456065</v>
      </c>
      <c r="H20" s="54">
        <f>G20*0.05</f>
        <v>0.46969235174228036</v>
      </c>
      <c r="I20" s="51"/>
      <c r="J20" s="55">
        <f t="shared" si="1"/>
        <v>3.2590797361160635</v>
      </c>
      <c r="K20" s="85">
        <f t="shared" si="0"/>
        <v>0.65181594722321257</v>
      </c>
      <c r="L20" s="37"/>
      <c r="M20" s="49" t="s">
        <v>17</v>
      </c>
      <c r="N20" s="74" t="s">
        <v>13</v>
      </c>
      <c r="O20" s="52">
        <v>9</v>
      </c>
      <c r="P20" s="52" t="s">
        <v>52</v>
      </c>
      <c r="Q20" s="51" t="s">
        <v>53</v>
      </c>
      <c r="R20" s="83"/>
      <c r="S20" s="54"/>
      <c r="T20" s="51"/>
      <c r="U20" s="51"/>
      <c r="V20" s="51"/>
      <c r="W20" s="100"/>
    </row>
    <row r="21" spans="1:23" ht="15.75" x14ac:dyDescent="0.25">
      <c r="A21" s="17" t="s">
        <v>51</v>
      </c>
      <c r="B21" s="73" t="s">
        <v>43</v>
      </c>
      <c r="C21" s="20">
        <v>10</v>
      </c>
      <c r="D21" s="20" t="s">
        <v>44</v>
      </c>
      <c r="E21" s="19" t="s">
        <v>45</v>
      </c>
      <c r="F21" s="90">
        <v>6.78</v>
      </c>
      <c r="G21" s="93">
        <v>6.6349727300545398</v>
      </c>
      <c r="H21" s="35">
        <f>G21*0.075/2</f>
        <v>0.24881147737704523</v>
      </c>
      <c r="I21" s="19"/>
      <c r="J21" s="39">
        <f t="shared" si="1"/>
        <v>2.1858005427592513</v>
      </c>
      <c r="K21" s="85">
        <f t="shared" si="0"/>
        <v>0.58288014473580041</v>
      </c>
      <c r="L21" s="37"/>
      <c r="M21" s="17" t="s">
        <v>51</v>
      </c>
      <c r="N21" s="18" t="s">
        <v>43</v>
      </c>
      <c r="O21" s="19">
        <v>10</v>
      </c>
      <c r="P21" s="20" t="s">
        <v>44</v>
      </c>
      <c r="Q21" s="19" t="s">
        <v>45</v>
      </c>
      <c r="R21" s="35"/>
      <c r="S21" s="35"/>
      <c r="T21" s="19"/>
      <c r="U21" s="19"/>
      <c r="V21" s="58"/>
      <c r="W21" s="26"/>
    </row>
    <row r="22" spans="1:23" ht="15.75" x14ac:dyDescent="0.25">
      <c r="A22" s="17" t="s">
        <v>50</v>
      </c>
      <c r="B22" s="73" t="s">
        <v>43</v>
      </c>
      <c r="C22" s="20">
        <v>11</v>
      </c>
      <c r="D22" s="20" t="s">
        <v>44</v>
      </c>
      <c r="E22" s="19" t="s">
        <v>45</v>
      </c>
      <c r="F22" s="90">
        <v>13.49</v>
      </c>
      <c r="G22" s="94">
        <v>13.192352690597758</v>
      </c>
      <c r="H22" s="35">
        <f t="shared" ref="H22:H23" si="3">G22*0.075/2</f>
        <v>0.4947132258974159</v>
      </c>
      <c r="I22" s="58"/>
      <c r="J22" s="39">
        <f t="shared" si="1"/>
        <v>2.256210976032929</v>
      </c>
      <c r="K22" s="85">
        <f t="shared" si="0"/>
        <v>0.60165626027544772</v>
      </c>
      <c r="L22" s="37"/>
      <c r="M22" s="17" t="s">
        <v>50</v>
      </c>
      <c r="N22" s="18" t="s">
        <v>43</v>
      </c>
      <c r="O22" s="19">
        <v>11</v>
      </c>
      <c r="P22" s="20" t="s">
        <v>44</v>
      </c>
      <c r="Q22" s="19" t="s">
        <v>45</v>
      </c>
      <c r="R22" s="35"/>
      <c r="S22" s="35"/>
      <c r="T22" s="19"/>
      <c r="U22" s="19"/>
      <c r="V22" s="58"/>
      <c r="W22" s="26"/>
    </row>
    <row r="23" spans="1:23" ht="15.75" x14ac:dyDescent="0.25">
      <c r="A23" s="17" t="s">
        <v>49</v>
      </c>
      <c r="B23" s="73" t="s">
        <v>43</v>
      </c>
      <c r="C23" s="20">
        <v>12</v>
      </c>
      <c r="D23" s="20" t="s">
        <v>44</v>
      </c>
      <c r="E23" s="19" t="s">
        <v>45</v>
      </c>
      <c r="F23" s="90">
        <v>21.2</v>
      </c>
      <c r="G23" s="94">
        <v>20.518436705012721</v>
      </c>
      <c r="H23" s="35">
        <f t="shared" si="3"/>
        <v>0.76944137643797705</v>
      </c>
      <c r="I23" s="58"/>
      <c r="J23" s="39">
        <f t="shared" si="1"/>
        <v>3.3217116137350255</v>
      </c>
      <c r="K23" s="85">
        <f t="shared" si="0"/>
        <v>0.88578976366267348</v>
      </c>
      <c r="M23" s="17" t="s">
        <v>49</v>
      </c>
      <c r="N23" s="18" t="s">
        <v>43</v>
      </c>
      <c r="O23" s="19">
        <v>12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71</v>
      </c>
      <c r="B24" s="73" t="s">
        <v>43</v>
      </c>
      <c r="C24" s="20">
        <v>13</v>
      </c>
      <c r="D24" s="20" t="s">
        <v>44</v>
      </c>
      <c r="E24" s="19" t="s">
        <v>45</v>
      </c>
      <c r="F24" s="90">
        <v>0</v>
      </c>
      <c r="G24" s="94">
        <v>0</v>
      </c>
      <c r="H24" s="35"/>
      <c r="I24" s="58"/>
      <c r="J24" s="39"/>
      <c r="K24" s="85"/>
      <c r="M24" s="17" t="s">
        <v>71</v>
      </c>
      <c r="N24" s="18" t="s">
        <v>43</v>
      </c>
      <c r="O24" s="19">
        <v>13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72</v>
      </c>
      <c r="B25" s="73" t="s">
        <v>43</v>
      </c>
      <c r="C25" s="20">
        <v>14</v>
      </c>
      <c r="D25" s="20" t="s">
        <v>44</v>
      </c>
      <c r="E25" s="19" t="s">
        <v>45</v>
      </c>
      <c r="F25" s="90">
        <v>0</v>
      </c>
      <c r="G25" s="94">
        <v>0</v>
      </c>
      <c r="H25" s="35"/>
      <c r="I25" s="58"/>
      <c r="J25" s="39"/>
      <c r="K25" s="85"/>
      <c r="M25" s="17" t="s">
        <v>72</v>
      </c>
      <c r="N25" s="18" t="s">
        <v>43</v>
      </c>
      <c r="O25" s="19">
        <v>14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48</v>
      </c>
      <c r="B26" s="73" t="s">
        <v>43</v>
      </c>
      <c r="C26" s="20">
        <v>20</v>
      </c>
      <c r="D26" s="20" t="s">
        <v>44</v>
      </c>
      <c r="E26" s="19" t="s">
        <v>45</v>
      </c>
      <c r="F26" s="90">
        <v>87.26</v>
      </c>
      <c r="G26" s="94">
        <v>86.937581971510028</v>
      </c>
      <c r="H26" s="35">
        <f>G26*0.025</f>
        <v>2.173439549287751</v>
      </c>
      <c r="I26" s="58"/>
      <c r="J26" s="39">
        <f t="shared" si="1"/>
        <v>0.37086150911769744</v>
      </c>
      <c r="K26" s="85">
        <f t="shared" si="0"/>
        <v>0.14834460364707897</v>
      </c>
      <c r="M26" s="17" t="s">
        <v>48</v>
      </c>
      <c r="N26" s="18" t="s">
        <v>43</v>
      </c>
      <c r="O26" s="19">
        <v>20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47</v>
      </c>
      <c r="B27" s="73" t="s">
        <v>43</v>
      </c>
      <c r="C27" s="20">
        <v>21</v>
      </c>
      <c r="D27" s="20" t="s">
        <v>44</v>
      </c>
      <c r="E27" s="19" t="s">
        <v>45</v>
      </c>
      <c r="F27" s="90">
        <v>113.49</v>
      </c>
      <c r="G27" s="94">
        <v>113.02304840444891</v>
      </c>
      <c r="H27" s="35">
        <f t="shared" ref="H27:H28" si="4">G27*0.025</f>
        <v>2.825576210111223</v>
      </c>
      <c r="I27" s="58"/>
      <c r="J27" s="39">
        <f t="shared" si="1"/>
        <v>0.4131472315983824</v>
      </c>
      <c r="K27" s="85">
        <f t="shared" si="0"/>
        <v>0.16525889263935292</v>
      </c>
      <c r="M27" s="17" t="s">
        <v>47</v>
      </c>
      <c r="N27" s="18" t="s">
        <v>43</v>
      </c>
      <c r="O27" s="19">
        <v>21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46</v>
      </c>
      <c r="B28" s="73" t="s">
        <v>43</v>
      </c>
      <c r="C28" s="20">
        <v>22</v>
      </c>
      <c r="D28" s="20" t="s">
        <v>44</v>
      </c>
      <c r="E28" s="19" t="s">
        <v>45</v>
      </c>
      <c r="F28" s="90">
        <v>203.51</v>
      </c>
      <c r="G28" s="94">
        <v>201.50170647991263</v>
      </c>
      <c r="H28" s="35">
        <f t="shared" si="4"/>
        <v>5.0375426619978159</v>
      </c>
      <c r="I28" s="58"/>
      <c r="J28" s="39">
        <f t="shared" si="1"/>
        <v>0.99666328150306105</v>
      </c>
      <c r="K28" s="85">
        <f t="shared" si="0"/>
        <v>0.39866531260122445</v>
      </c>
      <c r="M28" s="17" t="s">
        <v>46</v>
      </c>
      <c r="N28" s="18" t="s">
        <v>43</v>
      </c>
      <c r="O28" s="19">
        <v>22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ht="15.75" x14ac:dyDescent="0.25">
      <c r="A29" s="17" t="s">
        <v>73</v>
      </c>
      <c r="B29" s="73" t="s">
        <v>43</v>
      </c>
      <c r="C29" s="20">
        <v>23</v>
      </c>
      <c r="D29" s="20" t="s">
        <v>44</v>
      </c>
      <c r="E29" s="19" t="s">
        <v>45</v>
      </c>
      <c r="F29" s="90">
        <v>0</v>
      </c>
      <c r="G29" s="94">
        <v>0</v>
      </c>
      <c r="H29" s="35"/>
      <c r="I29" s="58"/>
      <c r="J29" s="39"/>
      <c r="K29" s="85"/>
      <c r="M29" s="17" t="s">
        <v>73</v>
      </c>
      <c r="N29" s="18" t="s">
        <v>43</v>
      </c>
      <c r="O29" s="19">
        <v>23</v>
      </c>
      <c r="P29" s="20" t="s">
        <v>44</v>
      </c>
      <c r="Q29" s="19" t="s">
        <v>45</v>
      </c>
      <c r="R29" s="35"/>
      <c r="S29" s="35"/>
      <c r="T29" s="19"/>
      <c r="U29" s="19"/>
      <c r="V29" s="58"/>
      <c r="W29" s="26"/>
    </row>
    <row r="30" spans="1:23" ht="15.75" x14ac:dyDescent="0.25">
      <c r="A30" s="17" t="s">
        <v>74</v>
      </c>
      <c r="B30" s="73" t="s">
        <v>43</v>
      </c>
      <c r="C30" s="20">
        <v>24</v>
      </c>
      <c r="D30" s="20" t="s">
        <v>44</v>
      </c>
      <c r="E30" s="19" t="s">
        <v>45</v>
      </c>
      <c r="F30" s="90">
        <v>0</v>
      </c>
      <c r="G30" s="94">
        <v>0</v>
      </c>
      <c r="H30" s="35"/>
      <c r="I30" s="58"/>
      <c r="J30" s="39"/>
      <c r="K30" s="85"/>
      <c r="M30" s="17" t="s">
        <v>74</v>
      </c>
      <c r="N30" s="18" t="s">
        <v>43</v>
      </c>
      <c r="O30" s="19">
        <v>24</v>
      </c>
      <c r="P30" s="20" t="s">
        <v>44</v>
      </c>
      <c r="Q30" s="19" t="s">
        <v>45</v>
      </c>
      <c r="R30" s="35"/>
      <c r="S30" s="35"/>
      <c r="T30" s="19"/>
      <c r="U30" s="19"/>
      <c r="V30" s="58"/>
      <c r="W30" s="26"/>
    </row>
    <row r="31" spans="1:23" x14ac:dyDescent="0.25">
      <c r="A31" s="49" t="s">
        <v>42</v>
      </c>
      <c r="B31" s="74" t="s">
        <v>13</v>
      </c>
      <c r="C31" s="52">
        <v>30</v>
      </c>
      <c r="D31" s="52" t="s">
        <v>29</v>
      </c>
      <c r="E31" s="51" t="s">
        <v>30</v>
      </c>
      <c r="F31" s="83">
        <v>93.1</v>
      </c>
      <c r="G31" s="83">
        <v>90</v>
      </c>
      <c r="H31" s="54">
        <f>0.05*G31</f>
        <v>4.5</v>
      </c>
      <c r="I31" s="59">
        <v>4</v>
      </c>
      <c r="J31" s="59"/>
      <c r="K31" s="76">
        <f>(F31-G31)/H31</f>
        <v>0.68888888888888766</v>
      </c>
      <c r="M31" s="49" t="s">
        <v>42</v>
      </c>
      <c r="N31" s="50" t="s">
        <v>13</v>
      </c>
      <c r="O31" s="51">
        <v>30</v>
      </c>
      <c r="P31" s="52" t="s">
        <v>29</v>
      </c>
      <c r="Q31" s="51" t="s">
        <v>30</v>
      </c>
      <c r="R31" s="83">
        <f>ROUND(F31,1)</f>
        <v>93.1</v>
      </c>
      <c r="S31" s="54">
        <v>91.64</v>
      </c>
      <c r="T31" s="54">
        <v>1.39</v>
      </c>
      <c r="U31" s="51">
        <v>1</v>
      </c>
      <c r="V31" s="55">
        <f>((R31-S31)/S31)*100</f>
        <v>1.5931907463989456</v>
      </c>
      <c r="W31" s="86">
        <f>(R31-S31)/T31</f>
        <v>1.0503597122302113</v>
      </c>
    </row>
    <row r="32" spans="1:23" x14ac:dyDescent="0.25">
      <c r="A32" s="49" t="s">
        <v>41</v>
      </c>
      <c r="B32" s="74" t="s">
        <v>13</v>
      </c>
      <c r="C32" s="52">
        <v>31</v>
      </c>
      <c r="D32" s="52" t="s">
        <v>29</v>
      </c>
      <c r="E32" s="51" t="s">
        <v>30</v>
      </c>
      <c r="F32" s="83">
        <v>48.5</v>
      </c>
      <c r="G32" s="91">
        <v>46.4</v>
      </c>
      <c r="H32" s="54">
        <f t="shared" ref="H32:H33" si="5">0.05*G32</f>
        <v>2.3199999999999998</v>
      </c>
      <c r="I32" s="59">
        <v>4</v>
      </c>
      <c r="J32" s="59"/>
      <c r="K32" s="76">
        <f t="shared" ref="K32:K67" si="6">(F32-G32)/H32</f>
        <v>0.90517241379310409</v>
      </c>
      <c r="M32" s="49" t="s">
        <v>41</v>
      </c>
      <c r="N32" s="50" t="s">
        <v>13</v>
      </c>
      <c r="O32" s="51">
        <v>31</v>
      </c>
      <c r="P32" s="52" t="s">
        <v>29</v>
      </c>
      <c r="Q32" s="51" t="s">
        <v>30</v>
      </c>
      <c r="R32" s="83">
        <f>ROUND(F32,1)</f>
        <v>48.5</v>
      </c>
      <c r="S32" s="54">
        <v>47.61</v>
      </c>
      <c r="T32" s="54">
        <v>1.1299999999999999</v>
      </c>
      <c r="U32" s="51">
        <v>1</v>
      </c>
      <c r="V32" s="55">
        <f t="shared" ref="V32:V56" si="7">((R32-S32)/S32)*100</f>
        <v>1.8693551774837232</v>
      </c>
      <c r="W32" s="86">
        <f t="shared" ref="W32:W56" si="8">(R32-S32)/T32</f>
        <v>0.78761061946902711</v>
      </c>
    </row>
    <row r="33" spans="1:23" x14ac:dyDescent="0.25">
      <c r="A33" s="49" t="s">
        <v>40</v>
      </c>
      <c r="B33" s="74" t="s">
        <v>13</v>
      </c>
      <c r="C33" s="52">
        <v>32</v>
      </c>
      <c r="D33" s="52" t="s">
        <v>29</v>
      </c>
      <c r="E33" s="51" t="s">
        <v>30</v>
      </c>
      <c r="F33" s="83">
        <v>65</v>
      </c>
      <c r="G33" s="91">
        <v>60.8</v>
      </c>
      <c r="H33" s="54">
        <f t="shared" si="5"/>
        <v>3.04</v>
      </c>
      <c r="I33" s="59">
        <v>4</v>
      </c>
      <c r="J33" s="59"/>
      <c r="K33" s="76">
        <f t="shared" si="6"/>
        <v>1.3815789473684219</v>
      </c>
      <c r="M33" s="49" t="s">
        <v>40</v>
      </c>
      <c r="N33" s="50" t="s">
        <v>13</v>
      </c>
      <c r="O33" s="51">
        <v>32</v>
      </c>
      <c r="P33" s="52" t="s">
        <v>29</v>
      </c>
      <c r="Q33" s="51" t="s">
        <v>30</v>
      </c>
      <c r="R33" s="83">
        <f>ROUND(F33,1)</f>
        <v>65</v>
      </c>
      <c r="S33" s="54">
        <v>62.43</v>
      </c>
      <c r="T33" s="54">
        <v>2.19</v>
      </c>
      <c r="U33" s="51">
        <v>1</v>
      </c>
      <c r="V33" s="55">
        <f t="shared" si="7"/>
        <v>4.1166106038763415</v>
      </c>
      <c r="W33" s="86">
        <f t="shared" si="8"/>
        <v>1.1735159817351599</v>
      </c>
    </row>
    <row r="34" spans="1:23" x14ac:dyDescent="0.25">
      <c r="A34" s="49" t="s">
        <v>39</v>
      </c>
      <c r="B34" s="74" t="s">
        <v>13</v>
      </c>
      <c r="C34" s="52">
        <v>33</v>
      </c>
      <c r="D34" s="52" t="s">
        <v>29</v>
      </c>
      <c r="E34" s="51" t="s">
        <v>30</v>
      </c>
      <c r="F34" s="83">
        <v>17.7</v>
      </c>
      <c r="G34" s="91">
        <v>22.4</v>
      </c>
      <c r="H34" s="54"/>
      <c r="I34" s="59"/>
      <c r="J34" s="59"/>
      <c r="K34" s="100"/>
      <c r="M34" s="49" t="s">
        <v>39</v>
      </c>
      <c r="N34" s="50" t="s">
        <v>13</v>
      </c>
      <c r="O34" s="51">
        <v>33</v>
      </c>
      <c r="P34" s="52" t="s">
        <v>29</v>
      </c>
      <c r="Q34" s="51" t="s">
        <v>30</v>
      </c>
      <c r="R34" s="83">
        <f t="shared" ref="R34:R42" si="9">F34</f>
        <v>17.7</v>
      </c>
      <c r="S34" s="54"/>
      <c r="T34" s="54"/>
      <c r="U34" s="51"/>
      <c r="V34" s="55"/>
      <c r="W34" s="100"/>
    </row>
    <row r="35" spans="1:23" x14ac:dyDescent="0.25">
      <c r="A35" s="49" t="s">
        <v>38</v>
      </c>
      <c r="B35" s="74" t="s">
        <v>13</v>
      </c>
      <c r="C35" s="52">
        <v>34</v>
      </c>
      <c r="D35" s="52" t="s">
        <v>29</v>
      </c>
      <c r="E35" s="51" t="s">
        <v>30</v>
      </c>
      <c r="F35" s="83">
        <v>17.899999999999999</v>
      </c>
      <c r="G35" s="91">
        <v>19.2</v>
      </c>
      <c r="H35" s="54"/>
      <c r="I35" s="59"/>
      <c r="J35" s="59"/>
      <c r="K35" s="100"/>
      <c r="M35" s="49" t="s">
        <v>38</v>
      </c>
      <c r="N35" s="50" t="s">
        <v>13</v>
      </c>
      <c r="O35" s="51">
        <v>34</v>
      </c>
      <c r="P35" s="52" t="s">
        <v>29</v>
      </c>
      <c r="Q35" s="51" t="s">
        <v>30</v>
      </c>
      <c r="R35" s="83">
        <f t="shared" si="9"/>
        <v>17.899999999999999</v>
      </c>
      <c r="S35" s="54"/>
      <c r="T35" s="54"/>
      <c r="U35" s="51"/>
      <c r="V35" s="55"/>
      <c r="W35" s="100"/>
    </row>
    <row r="36" spans="1:23" x14ac:dyDescent="0.25">
      <c r="A36" s="49" t="s">
        <v>37</v>
      </c>
      <c r="B36" s="74" t="s">
        <v>13</v>
      </c>
      <c r="C36" s="52">
        <v>35</v>
      </c>
      <c r="D36" s="52" t="s">
        <v>29</v>
      </c>
      <c r="E36" s="51" t="s">
        <v>30</v>
      </c>
      <c r="F36" s="83">
        <v>23</v>
      </c>
      <c r="G36" s="91">
        <v>26.7</v>
      </c>
      <c r="H36" s="54"/>
      <c r="I36" s="59"/>
      <c r="J36" s="59"/>
      <c r="K36" s="100"/>
      <c r="M36" s="49" t="s">
        <v>37</v>
      </c>
      <c r="N36" s="50" t="s">
        <v>13</v>
      </c>
      <c r="O36" s="51">
        <v>35</v>
      </c>
      <c r="P36" s="52" t="s">
        <v>29</v>
      </c>
      <c r="Q36" s="51" t="s">
        <v>30</v>
      </c>
      <c r="R36" s="83">
        <f t="shared" si="9"/>
        <v>23</v>
      </c>
      <c r="S36" s="54"/>
      <c r="T36" s="54"/>
      <c r="U36" s="51"/>
      <c r="V36" s="55"/>
      <c r="W36" s="100"/>
    </row>
    <row r="37" spans="1:23" x14ac:dyDescent="0.25">
      <c r="A37" s="49" t="s">
        <v>36</v>
      </c>
      <c r="B37" s="74" t="s">
        <v>13</v>
      </c>
      <c r="C37" s="52">
        <v>36</v>
      </c>
      <c r="D37" s="52" t="s">
        <v>29</v>
      </c>
      <c r="E37" s="51" t="s">
        <v>30</v>
      </c>
      <c r="F37" s="83">
        <v>66.8</v>
      </c>
      <c r="G37" s="91">
        <v>97.8</v>
      </c>
      <c r="H37" s="54"/>
      <c r="I37" s="59"/>
      <c r="J37" s="59"/>
      <c r="K37" s="100"/>
      <c r="M37" s="49" t="s">
        <v>36</v>
      </c>
      <c r="N37" s="50" t="s">
        <v>13</v>
      </c>
      <c r="O37" s="51">
        <v>36</v>
      </c>
      <c r="P37" s="52" t="s">
        <v>29</v>
      </c>
      <c r="Q37" s="51" t="s">
        <v>30</v>
      </c>
      <c r="R37" s="83">
        <f t="shared" si="9"/>
        <v>66.8</v>
      </c>
      <c r="S37" s="54"/>
      <c r="T37" s="54"/>
      <c r="U37" s="51"/>
      <c r="V37" s="55"/>
      <c r="W37" s="100"/>
    </row>
    <row r="38" spans="1:23" x14ac:dyDescent="0.25">
      <c r="A38" s="49" t="s">
        <v>35</v>
      </c>
      <c r="B38" s="74" t="s">
        <v>13</v>
      </c>
      <c r="C38" s="52">
        <v>37</v>
      </c>
      <c r="D38" s="52" t="s">
        <v>29</v>
      </c>
      <c r="E38" s="51" t="s">
        <v>30</v>
      </c>
      <c r="F38" s="83">
        <v>84.2</v>
      </c>
      <c r="G38" s="91">
        <v>124</v>
      </c>
      <c r="H38" s="54"/>
      <c r="I38" s="59"/>
      <c r="J38" s="59"/>
      <c r="K38" s="100"/>
      <c r="M38" s="49" t="s">
        <v>35</v>
      </c>
      <c r="N38" s="50" t="s">
        <v>13</v>
      </c>
      <c r="O38" s="51">
        <v>37</v>
      </c>
      <c r="P38" s="52" t="s">
        <v>29</v>
      </c>
      <c r="Q38" s="51" t="s">
        <v>30</v>
      </c>
      <c r="R38" s="83">
        <f t="shared" si="9"/>
        <v>84.2</v>
      </c>
      <c r="S38" s="54"/>
      <c r="T38" s="54"/>
      <c r="U38" s="51"/>
      <c r="V38" s="55"/>
      <c r="W38" s="100"/>
    </row>
    <row r="39" spans="1:23" x14ac:dyDescent="0.25">
      <c r="A39" s="49" t="s">
        <v>34</v>
      </c>
      <c r="B39" s="74" t="s">
        <v>13</v>
      </c>
      <c r="C39" s="52">
        <v>38</v>
      </c>
      <c r="D39" s="52" t="s">
        <v>29</v>
      </c>
      <c r="E39" s="51" t="s">
        <v>30</v>
      </c>
      <c r="F39" s="83">
        <v>100.5</v>
      </c>
      <c r="G39" s="91">
        <v>149</v>
      </c>
      <c r="H39" s="54"/>
      <c r="I39" s="59"/>
      <c r="J39" s="59"/>
      <c r="K39" s="100"/>
      <c r="M39" s="49" t="s">
        <v>34</v>
      </c>
      <c r="N39" s="50" t="s">
        <v>13</v>
      </c>
      <c r="O39" s="51">
        <v>38</v>
      </c>
      <c r="P39" s="52" t="s">
        <v>29</v>
      </c>
      <c r="Q39" s="51" t="s">
        <v>30</v>
      </c>
      <c r="R39" s="83">
        <f t="shared" si="9"/>
        <v>100.5</v>
      </c>
      <c r="S39" s="54"/>
      <c r="T39" s="54"/>
      <c r="U39" s="51"/>
      <c r="V39" s="55"/>
      <c r="W39" s="100"/>
    </row>
    <row r="40" spans="1:23" x14ac:dyDescent="0.25">
      <c r="A40" s="49" t="s">
        <v>33</v>
      </c>
      <c r="B40" s="74" t="s">
        <v>13</v>
      </c>
      <c r="C40" s="52">
        <v>39</v>
      </c>
      <c r="D40" s="52" t="s">
        <v>29</v>
      </c>
      <c r="E40" s="51" t="s">
        <v>30</v>
      </c>
      <c r="F40" s="83">
        <v>76.8</v>
      </c>
      <c r="G40" s="91">
        <v>77.099999999999994</v>
      </c>
      <c r="H40" s="54"/>
      <c r="I40" s="59"/>
      <c r="J40" s="59"/>
      <c r="K40" s="100"/>
      <c r="M40" s="49" t="s">
        <v>33</v>
      </c>
      <c r="N40" s="50" t="s">
        <v>13</v>
      </c>
      <c r="O40" s="51">
        <v>39</v>
      </c>
      <c r="P40" s="52" t="s">
        <v>29</v>
      </c>
      <c r="Q40" s="51" t="s">
        <v>30</v>
      </c>
      <c r="R40" s="83">
        <f t="shared" si="9"/>
        <v>76.8</v>
      </c>
      <c r="S40" s="54"/>
      <c r="T40" s="54"/>
      <c r="U40" s="51"/>
      <c r="V40" s="55"/>
      <c r="W40" s="100"/>
    </row>
    <row r="41" spans="1:23" x14ac:dyDescent="0.25">
      <c r="A41" s="49" t="s">
        <v>32</v>
      </c>
      <c r="B41" s="74" t="s">
        <v>13</v>
      </c>
      <c r="C41" s="52">
        <v>40</v>
      </c>
      <c r="D41" s="52" t="s">
        <v>29</v>
      </c>
      <c r="E41" s="51" t="s">
        <v>30</v>
      </c>
      <c r="F41" s="83">
        <v>66.8</v>
      </c>
      <c r="G41" s="91">
        <v>68.7</v>
      </c>
      <c r="H41" s="54"/>
      <c r="I41" s="59"/>
      <c r="J41" s="59"/>
      <c r="K41" s="100"/>
      <c r="M41" s="49" t="s">
        <v>32</v>
      </c>
      <c r="N41" s="50" t="s">
        <v>13</v>
      </c>
      <c r="O41" s="51">
        <v>40</v>
      </c>
      <c r="P41" s="52" t="s">
        <v>29</v>
      </c>
      <c r="Q41" s="51" t="s">
        <v>30</v>
      </c>
      <c r="R41" s="83">
        <f t="shared" si="9"/>
        <v>66.8</v>
      </c>
      <c r="S41" s="54"/>
      <c r="T41" s="54"/>
      <c r="U41" s="51"/>
      <c r="V41" s="55"/>
      <c r="W41" s="100"/>
    </row>
    <row r="42" spans="1:23" x14ac:dyDescent="0.25">
      <c r="A42" s="49" t="s">
        <v>31</v>
      </c>
      <c r="B42" s="74" t="s">
        <v>13</v>
      </c>
      <c r="C42" s="52">
        <v>41</v>
      </c>
      <c r="D42" s="52" t="s">
        <v>29</v>
      </c>
      <c r="E42" s="51" t="s">
        <v>30</v>
      </c>
      <c r="F42" s="83">
        <v>53.6</v>
      </c>
      <c r="G42" s="91">
        <v>55</v>
      </c>
      <c r="H42" s="54"/>
      <c r="I42" s="59"/>
      <c r="J42" s="59"/>
      <c r="K42" s="100"/>
      <c r="M42" s="49" t="s">
        <v>31</v>
      </c>
      <c r="N42" s="50" t="s">
        <v>13</v>
      </c>
      <c r="O42" s="51">
        <v>41</v>
      </c>
      <c r="P42" s="52" t="s">
        <v>29</v>
      </c>
      <c r="Q42" s="51" t="s">
        <v>30</v>
      </c>
      <c r="R42" s="83">
        <f t="shared" si="9"/>
        <v>53.6</v>
      </c>
      <c r="S42" s="91"/>
      <c r="T42" s="54"/>
      <c r="U42" s="51"/>
      <c r="V42" s="55"/>
      <c r="W42" s="100"/>
    </row>
    <row r="43" spans="1:23" x14ac:dyDescent="0.25">
      <c r="A43" s="49" t="s">
        <v>28</v>
      </c>
      <c r="B43" s="74" t="s">
        <v>13</v>
      </c>
      <c r="C43" s="52">
        <v>42</v>
      </c>
      <c r="D43" s="52" t="s">
        <v>29</v>
      </c>
      <c r="E43" s="51" t="s">
        <v>30</v>
      </c>
      <c r="F43" s="83">
        <v>93.9</v>
      </c>
      <c r="G43" s="91">
        <v>90</v>
      </c>
      <c r="H43" s="54">
        <f>0.05*G43</f>
        <v>4.5</v>
      </c>
      <c r="I43" s="59">
        <v>4</v>
      </c>
      <c r="J43" s="59"/>
      <c r="K43" s="76">
        <f t="shared" si="6"/>
        <v>0.86666666666666792</v>
      </c>
      <c r="M43" s="49" t="s">
        <v>28</v>
      </c>
      <c r="N43" s="50" t="s">
        <v>13</v>
      </c>
      <c r="O43" s="51">
        <v>42</v>
      </c>
      <c r="P43" s="52" t="s">
        <v>29</v>
      </c>
      <c r="Q43" s="51" t="s">
        <v>30</v>
      </c>
      <c r="R43" s="83">
        <f>ROUND(F43,1)</f>
        <v>93.9</v>
      </c>
      <c r="S43" s="91">
        <v>91.42</v>
      </c>
      <c r="T43" s="54">
        <v>1.92</v>
      </c>
      <c r="U43" s="51">
        <v>1</v>
      </c>
      <c r="V43" s="55">
        <f t="shared" si="7"/>
        <v>2.7127543207175715</v>
      </c>
      <c r="W43" s="86">
        <f t="shared" si="8"/>
        <v>1.2916666666666687</v>
      </c>
    </row>
    <row r="44" spans="1:23" x14ac:dyDescent="0.25">
      <c r="A44" s="17" t="s">
        <v>12</v>
      </c>
      <c r="B44" s="73" t="s">
        <v>13</v>
      </c>
      <c r="C44" s="20">
        <v>43</v>
      </c>
      <c r="D44" s="20" t="s">
        <v>27</v>
      </c>
      <c r="E44" s="19" t="s">
        <v>23</v>
      </c>
      <c r="F44" s="87">
        <v>269.7</v>
      </c>
      <c r="G44" s="58">
        <v>272</v>
      </c>
      <c r="H44" s="35">
        <v>13.6</v>
      </c>
      <c r="I44" s="58">
        <v>4</v>
      </c>
      <c r="J44" s="58">
        <f>((F44-G44)/G44)*100</f>
        <v>-0.84558823529412175</v>
      </c>
      <c r="K44" s="76">
        <f t="shared" si="6"/>
        <v>-0.16911764705882437</v>
      </c>
      <c r="M44" s="17" t="s">
        <v>12</v>
      </c>
      <c r="N44" s="73" t="s">
        <v>13</v>
      </c>
      <c r="O44" s="20">
        <v>43</v>
      </c>
      <c r="P44" s="20" t="s">
        <v>27</v>
      </c>
      <c r="Q44" s="19" t="s">
        <v>23</v>
      </c>
      <c r="R44" s="58">
        <f>F44</f>
        <v>269.7</v>
      </c>
      <c r="S44" s="58">
        <v>268.89999999999998</v>
      </c>
      <c r="T44" s="35">
        <v>7.7</v>
      </c>
      <c r="U44" s="19">
        <v>1</v>
      </c>
      <c r="V44" s="58">
        <f t="shared" si="7"/>
        <v>0.29750836742283798</v>
      </c>
      <c r="W44" s="86">
        <f t="shared" si="8"/>
        <v>0.10389610389610537</v>
      </c>
    </row>
    <row r="45" spans="1:23" x14ac:dyDescent="0.25">
      <c r="A45" s="17" t="s">
        <v>24</v>
      </c>
      <c r="B45" s="73" t="s">
        <v>13</v>
      </c>
      <c r="C45" s="20">
        <v>44</v>
      </c>
      <c r="D45" s="20" t="s">
        <v>27</v>
      </c>
      <c r="E45" s="19" t="s">
        <v>23</v>
      </c>
      <c r="F45" s="87">
        <v>41.6</v>
      </c>
      <c r="G45" s="80">
        <v>43.2</v>
      </c>
      <c r="H45" s="35">
        <v>2.16</v>
      </c>
      <c r="I45" s="58">
        <v>4</v>
      </c>
      <c r="J45" s="58">
        <f t="shared" ref="J45:J67" si="10">((F45-G45)/G45)*100</f>
        <v>-3.7037037037037068</v>
      </c>
      <c r="K45" s="76">
        <f t="shared" si="6"/>
        <v>-0.74074074074074137</v>
      </c>
      <c r="M45" s="17" t="s">
        <v>24</v>
      </c>
      <c r="N45" s="73" t="s">
        <v>13</v>
      </c>
      <c r="O45" s="20">
        <v>44</v>
      </c>
      <c r="P45" s="20" t="s">
        <v>27</v>
      </c>
      <c r="Q45" s="19" t="s">
        <v>23</v>
      </c>
      <c r="R45" s="80">
        <f t="shared" ref="R45:R67" si="11">F45</f>
        <v>41.6</v>
      </c>
      <c r="S45" s="80">
        <v>42.97</v>
      </c>
      <c r="T45" s="35">
        <v>1.86</v>
      </c>
      <c r="U45" s="19">
        <v>1</v>
      </c>
      <c r="V45" s="58">
        <f t="shared" si="7"/>
        <v>-3.1882708866651095</v>
      </c>
      <c r="W45" s="86">
        <f t="shared" si="8"/>
        <v>-0.73655913978494481</v>
      </c>
    </row>
    <row r="46" spans="1:23" x14ac:dyDescent="0.25">
      <c r="A46" s="17" t="s">
        <v>20</v>
      </c>
      <c r="B46" s="73" t="s">
        <v>13</v>
      </c>
      <c r="C46" s="20">
        <v>45</v>
      </c>
      <c r="D46" s="20" t="s">
        <v>27</v>
      </c>
      <c r="E46" s="19" t="s">
        <v>23</v>
      </c>
      <c r="F46" s="81">
        <v>116.2</v>
      </c>
      <c r="G46" s="58">
        <v>119</v>
      </c>
      <c r="H46" s="35">
        <v>6</v>
      </c>
      <c r="I46" s="58">
        <v>4</v>
      </c>
      <c r="J46" s="58">
        <f t="shared" si="10"/>
        <v>-2.3529411764705856</v>
      </c>
      <c r="K46" s="76">
        <f t="shared" si="6"/>
        <v>-0.46666666666666617</v>
      </c>
      <c r="M46" s="17" t="s">
        <v>20</v>
      </c>
      <c r="N46" s="73" t="s">
        <v>13</v>
      </c>
      <c r="O46" s="20">
        <v>45</v>
      </c>
      <c r="P46" s="20" t="s">
        <v>27</v>
      </c>
      <c r="Q46" s="19" t="s">
        <v>23</v>
      </c>
      <c r="R46" s="58">
        <f t="shared" si="11"/>
        <v>116.2</v>
      </c>
      <c r="S46" s="58">
        <v>116.8</v>
      </c>
      <c r="T46" s="35">
        <v>2.6</v>
      </c>
      <c r="U46" s="19">
        <v>1</v>
      </c>
      <c r="V46" s="58">
        <f t="shared" si="7"/>
        <v>-0.51369863013698147</v>
      </c>
      <c r="W46" s="86">
        <f t="shared" si="8"/>
        <v>-0.23076923076922856</v>
      </c>
    </row>
    <row r="47" spans="1:23" x14ac:dyDescent="0.25">
      <c r="A47" s="17" t="s">
        <v>19</v>
      </c>
      <c r="B47" s="73" t="s">
        <v>13</v>
      </c>
      <c r="C47" s="20">
        <v>46</v>
      </c>
      <c r="D47" s="20" t="s">
        <v>27</v>
      </c>
      <c r="E47" s="19" t="s">
        <v>23</v>
      </c>
      <c r="F47" s="87">
        <v>91.5</v>
      </c>
      <c r="G47" s="80">
        <v>92.9</v>
      </c>
      <c r="H47" s="35">
        <v>4.6500000000000004</v>
      </c>
      <c r="I47" s="58">
        <v>4</v>
      </c>
      <c r="J47" s="58">
        <f t="shared" si="10"/>
        <v>-1.5069967707212117</v>
      </c>
      <c r="K47" s="76">
        <f t="shared" si="6"/>
        <v>-0.30107526881720548</v>
      </c>
      <c r="M47" s="17" t="s">
        <v>19</v>
      </c>
      <c r="N47" s="73" t="s">
        <v>13</v>
      </c>
      <c r="O47" s="20">
        <v>46</v>
      </c>
      <c r="P47" s="20" t="s">
        <v>27</v>
      </c>
      <c r="Q47" s="19" t="s">
        <v>23</v>
      </c>
      <c r="R47" s="80">
        <f t="shared" si="11"/>
        <v>91.5</v>
      </c>
      <c r="S47" s="80">
        <v>91.44</v>
      </c>
      <c r="T47" s="35">
        <v>2.08</v>
      </c>
      <c r="U47" s="19">
        <v>1</v>
      </c>
      <c r="V47" s="58">
        <f t="shared" si="7"/>
        <v>6.5616797900264964E-2</v>
      </c>
      <c r="W47" s="86">
        <f t="shared" si="8"/>
        <v>2.8846153846154937E-2</v>
      </c>
    </row>
    <row r="48" spans="1:23" x14ac:dyDescent="0.25">
      <c r="A48" s="17" t="s">
        <v>26</v>
      </c>
      <c r="B48" s="73" t="s">
        <v>13</v>
      </c>
      <c r="C48" s="20">
        <v>47</v>
      </c>
      <c r="D48" s="20" t="s">
        <v>25</v>
      </c>
      <c r="E48" s="19" t="s">
        <v>23</v>
      </c>
      <c r="F48" s="87">
        <v>57</v>
      </c>
      <c r="G48" s="80">
        <v>61.4</v>
      </c>
      <c r="H48" s="35">
        <v>4.6100000000000003</v>
      </c>
      <c r="I48" s="58">
        <v>4</v>
      </c>
      <c r="J48" s="58">
        <f t="shared" si="10"/>
        <v>-7.1661237785016265</v>
      </c>
      <c r="K48" s="76">
        <f t="shared" si="6"/>
        <v>-0.95444685466377399</v>
      </c>
      <c r="M48" s="17" t="s">
        <v>26</v>
      </c>
      <c r="N48" s="73" t="s">
        <v>13</v>
      </c>
      <c r="O48" s="20">
        <v>47</v>
      </c>
      <c r="P48" s="20" t="s">
        <v>25</v>
      </c>
      <c r="Q48" s="19" t="s">
        <v>23</v>
      </c>
      <c r="R48" s="80">
        <f t="shared" si="11"/>
        <v>57</v>
      </c>
      <c r="S48" s="80">
        <v>58.64</v>
      </c>
      <c r="T48" s="35">
        <v>2.99</v>
      </c>
      <c r="U48" s="19">
        <v>1</v>
      </c>
      <c r="V48" s="58">
        <f t="shared" si="7"/>
        <v>-2.7967257844474771</v>
      </c>
      <c r="W48" s="86">
        <f t="shared" si="8"/>
        <v>-0.54849498327759216</v>
      </c>
    </row>
    <row r="49" spans="1:23" x14ac:dyDescent="0.25">
      <c r="A49" s="17" t="s">
        <v>21</v>
      </c>
      <c r="B49" s="73" t="s">
        <v>13</v>
      </c>
      <c r="C49" s="20">
        <v>48</v>
      </c>
      <c r="D49" s="20" t="s">
        <v>25</v>
      </c>
      <c r="E49" s="19" t="s">
        <v>23</v>
      </c>
      <c r="F49" s="87">
        <v>108.9</v>
      </c>
      <c r="G49" s="58">
        <v>118</v>
      </c>
      <c r="H49" s="35">
        <v>8.85</v>
      </c>
      <c r="I49" s="58">
        <v>4</v>
      </c>
      <c r="J49" s="58">
        <f t="shared" si="10"/>
        <v>-7.7118644067796556</v>
      </c>
      <c r="K49" s="76">
        <f t="shared" si="6"/>
        <v>-1.0282485875706209</v>
      </c>
      <c r="M49" s="17" t="s">
        <v>21</v>
      </c>
      <c r="N49" s="73" t="s">
        <v>13</v>
      </c>
      <c r="O49" s="20">
        <v>48</v>
      </c>
      <c r="P49" s="20" t="s">
        <v>25</v>
      </c>
      <c r="Q49" s="19" t="s">
        <v>23</v>
      </c>
      <c r="R49" s="58">
        <f t="shared" si="11"/>
        <v>108.9</v>
      </c>
      <c r="S49" s="80">
        <v>112.1</v>
      </c>
      <c r="T49" s="35">
        <v>4.3</v>
      </c>
      <c r="U49" s="19">
        <v>1</v>
      </c>
      <c r="V49" s="58">
        <f t="shared" si="7"/>
        <v>-2.8545941123996332</v>
      </c>
      <c r="W49" s="86">
        <f t="shared" si="8"/>
        <v>-0.74418604651162534</v>
      </c>
    </row>
    <row r="50" spans="1:23" x14ac:dyDescent="0.25">
      <c r="A50" s="17" t="s">
        <v>20</v>
      </c>
      <c r="B50" s="73" t="s">
        <v>13</v>
      </c>
      <c r="C50" s="20">
        <v>49</v>
      </c>
      <c r="D50" s="20" t="s">
        <v>25</v>
      </c>
      <c r="E50" s="19" t="s">
        <v>23</v>
      </c>
      <c r="F50" s="87">
        <v>178.4</v>
      </c>
      <c r="G50" s="58">
        <v>181</v>
      </c>
      <c r="H50" s="35">
        <v>13.6</v>
      </c>
      <c r="I50" s="58">
        <v>4</v>
      </c>
      <c r="J50" s="58">
        <f t="shared" si="10"/>
        <v>-1.4364640883977871</v>
      </c>
      <c r="K50" s="76">
        <f t="shared" si="6"/>
        <v>-0.19117647058823489</v>
      </c>
      <c r="M50" s="17" t="s">
        <v>20</v>
      </c>
      <c r="N50" s="73" t="s">
        <v>13</v>
      </c>
      <c r="O50" s="20">
        <v>49</v>
      </c>
      <c r="P50" s="20" t="s">
        <v>25</v>
      </c>
      <c r="Q50" s="19" t="s">
        <v>23</v>
      </c>
      <c r="R50" s="58">
        <f t="shared" si="11"/>
        <v>178.4</v>
      </c>
      <c r="S50" s="80">
        <v>180.1</v>
      </c>
      <c r="T50" s="35">
        <v>5.3</v>
      </c>
      <c r="U50" s="19">
        <v>1</v>
      </c>
      <c r="V50" s="58">
        <f t="shared" si="7"/>
        <v>-0.94392004441976063</v>
      </c>
      <c r="W50" s="86">
        <f t="shared" si="8"/>
        <v>-0.32075471698112995</v>
      </c>
    </row>
    <row r="51" spans="1:23" x14ac:dyDescent="0.25">
      <c r="A51" s="17" t="s">
        <v>19</v>
      </c>
      <c r="B51" s="73" t="s">
        <v>13</v>
      </c>
      <c r="C51" s="20">
        <v>50</v>
      </c>
      <c r="D51" s="20" t="s">
        <v>25</v>
      </c>
      <c r="E51" s="19" t="s">
        <v>23</v>
      </c>
      <c r="F51" s="87">
        <v>335.9</v>
      </c>
      <c r="G51" s="58">
        <v>336</v>
      </c>
      <c r="H51" s="35">
        <v>25.2</v>
      </c>
      <c r="I51" s="19">
        <v>4</v>
      </c>
      <c r="J51" s="58">
        <f t="shared" si="10"/>
        <v>-2.9761904761911529E-2</v>
      </c>
      <c r="K51" s="76">
        <f t="shared" si="6"/>
        <v>-3.968253968254871E-3</v>
      </c>
      <c r="M51" s="17" t="s">
        <v>19</v>
      </c>
      <c r="N51" s="73" t="s">
        <v>13</v>
      </c>
      <c r="O51" s="20">
        <v>50</v>
      </c>
      <c r="P51" s="20" t="s">
        <v>25</v>
      </c>
      <c r="Q51" s="19" t="s">
        <v>23</v>
      </c>
      <c r="R51" s="58">
        <f t="shared" si="11"/>
        <v>335.9</v>
      </c>
      <c r="S51" s="80">
        <v>336</v>
      </c>
      <c r="T51" s="35">
        <v>8.6</v>
      </c>
      <c r="U51" s="19">
        <v>1</v>
      </c>
      <c r="V51" s="58">
        <f t="shared" si="7"/>
        <v>-2.9761904761911529E-2</v>
      </c>
      <c r="W51" s="86">
        <f t="shared" si="8"/>
        <v>-1.162790697674683E-2</v>
      </c>
    </row>
    <row r="52" spans="1:23" x14ac:dyDescent="0.25">
      <c r="A52" s="17" t="s">
        <v>17</v>
      </c>
      <c r="B52" s="73" t="s">
        <v>13</v>
      </c>
      <c r="C52" s="20">
        <v>51</v>
      </c>
      <c r="D52" s="20" t="s">
        <v>25</v>
      </c>
      <c r="E52" s="19" t="s">
        <v>23</v>
      </c>
      <c r="F52" s="87">
        <v>47.8</v>
      </c>
      <c r="G52" s="80">
        <v>54.9</v>
      </c>
      <c r="H52" s="35">
        <v>4.12</v>
      </c>
      <c r="I52" s="19">
        <v>4</v>
      </c>
      <c r="J52" s="58">
        <f t="shared" si="10"/>
        <v>-12.932604735883427</v>
      </c>
      <c r="K52" s="76">
        <f t="shared" si="6"/>
        <v>-1.7233009708737868</v>
      </c>
      <c r="M52" s="17" t="s">
        <v>17</v>
      </c>
      <c r="N52" s="73" t="s">
        <v>13</v>
      </c>
      <c r="O52" s="20">
        <v>51</v>
      </c>
      <c r="P52" s="20" t="s">
        <v>25</v>
      </c>
      <c r="Q52" s="19" t="s">
        <v>23</v>
      </c>
      <c r="R52" s="80">
        <f t="shared" si="11"/>
        <v>47.8</v>
      </c>
      <c r="S52" s="80">
        <v>52.02</v>
      </c>
      <c r="T52" s="35">
        <v>4.0199999999999996</v>
      </c>
      <c r="U52" s="19">
        <v>1</v>
      </c>
      <c r="V52" s="58">
        <f t="shared" si="7"/>
        <v>-8.1122645136486078</v>
      </c>
      <c r="W52" s="86">
        <f t="shared" si="8"/>
        <v>-1.0497512437810961</v>
      </c>
    </row>
    <row r="53" spans="1:23" x14ac:dyDescent="0.25">
      <c r="A53" s="17" t="s">
        <v>22</v>
      </c>
      <c r="B53" s="73" t="s">
        <v>13</v>
      </c>
      <c r="C53" s="20">
        <v>52</v>
      </c>
      <c r="D53" s="20" t="s">
        <v>76</v>
      </c>
      <c r="E53" s="19" t="s">
        <v>23</v>
      </c>
      <c r="F53" s="87">
        <v>56.8</v>
      </c>
      <c r="G53" s="80">
        <v>56.5</v>
      </c>
      <c r="H53" s="35">
        <v>2.83</v>
      </c>
      <c r="I53" s="19">
        <v>4</v>
      </c>
      <c r="J53" s="58">
        <f t="shared" si="10"/>
        <v>0.53097345132742857</v>
      </c>
      <c r="K53" s="76">
        <f t="shared" si="6"/>
        <v>0.10600706713780818</v>
      </c>
      <c r="M53" s="17" t="s">
        <v>22</v>
      </c>
      <c r="N53" s="73" t="s">
        <v>13</v>
      </c>
      <c r="O53" s="20">
        <v>52</v>
      </c>
      <c r="P53" s="20" t="s">
        <v>76</v>
      </c>
      <c r="Q53" s="19" t="s">
        <v>23</v>
      </c>
      <c r="R53" s="80">
        <f t="shared" si="11"/>
        <v>56.8</v>
      </c>
      <c r="S53" s="80">
        <v>52.44</v>
      </c>
      <c r="T53" s="35">
        <v>7.16</v>
      </c>
      <c r="U53" s="19">
        <v>1</v>
      </c>
      <c r="V53" s="58">
        <f t="shared" si="7"/>
        <v>8.3142639206712428</v>
      </c>
      <c r="W53" s="86">
        <f t="shared" si="8"/>
        <v>0.60893854748603338</v>
      </c>
    </row>
    <row r="54" spans="1:23" x14ac:dyDescent="0.25">
      <c r="A54" s="17" t="s">
        <v>16</v>
      </c>
      <c r="B54" s="73" t="s">
        <v>13</v>
      </c>
      <c r="C54" s="20">
        <v>53</v>
      </c>
      <c r="D54" s="20" t="s">
        <v>76</v>
      </c>
      <c r="E54" s="19" t="s">
        <v>23</v>
      </c>
      <c r="F54" s="81">
        <v>206.3</v>
      </c>
      <c r="G54" s="58">
        <v>194</v>
      </c>
      <c r="H54" s="35">
        <v>9.6999999999999993</v>
      </c>
      <c r="I54" s="19">
        <v>4</v>
      </c>
      <c r="J54" s="58">
        <f t="shared" si="10"/>
        <v>6.3402061855670153</v>
      </c>
      <c r="K54" s="76">
        <f t="shared" si="6"/>
        <v>1.2680412371134033</v>
      </c>
      <c r="M54" s="17" t="s">
        <v>16</v>
      </c>
      <c r="N54" s="73" t="s">
        <v>13</v>
      </c>
      <c r="O54" s="20">
        <v>53</v>
      </c>
      <c r="P54" s="20" t="s">
        <v>76</v>
      </c>
      <c r="Q54" s="19" t="s">
        <v>23</v>
      </c>
      <c r="R54" s="58">
        <f t="shared" si="11"/>
        <v>206.3</v>
      </c>
      <c r="S54" s="58">
        <v>187</v>
      </c>
      <c r="T54" s="35">
        <v>11.2</v>
      </c>
      <c r="U54" s="19">
        <v>1</v>
      </c>
      <c r="V54" s="58">
        <f t="shared" si="7"/>
        <v>10.320855614973269</v>
      </c>
      <c r="W54" s="86">
        <f t="shared" si="8"/>
        <v>1.7232142857142869</v>
      </c>
    </row>
    <row r="55" spans="1:23" x14ac:dyDescent="0.25">
      <c r="A55" s="17" t="s">
        <v>12</v>
      </c>
      <c r="B55" s="73" t="s">
        <v>13</v>
      </c>
      <c r="C55" s="20">
        <v>54</v>
      </c>
      <c r="D55" s="20" t="s">
        <v>76</v>
      </c>
      <c r="E55" s="19" t="s">
        <v>23</v>
      </c>
      <c r="F55" s="81">
        <v>104.3</v>
      </c>
      <c r="G55" s="80">
        <v>96.7</v>
      </c>
      <c r="H55" s="35">
        <v>4.84</v>
      </c>
      <c r="I55" s="19">
        <v>4</v>
      </c>
      <c r="J55" s="58">
        <f t="shared" si="10"/>
        <v>7.8593588417786906</v>
      </c>
      <c r="K55" s="76">
        <f t="shared" si="6"/>
        <v>1.5702479338842963</v>
      </c>
      <c r="M55" s="17" t="s">
        <v>12</v>
      </c>
      <c r="N55" s="73" t="s">
        <v>13</v>
      </c>
      <c r="O55" s="20">
        <v>54</v>
      </c>
      <c r="P55" s="20" t="s">
        <v>76</v>
      </c>
      <c r="Q55" s="19" t="s">
        <v>23</v>
      </c>
      <c r="R55" s="80">
        <f t="shared" si="11"/>
        <v>104.3</v>
      </c>
      <c r="S55" s="80">
        <v>93.03</v>
      </c>
      <c r="T55" s="35">
        <v>6.56</v>
      </c>
      <c r="U55" s="19">
        <v>1</v>
      </c>
      <c r="V55" s="58">
        <f t="shared" si="7"/>
        <v>12.114371708051163</v>
      </c>
      <c r="W55" s="86">
        <f t="shared" si="8"/>
        <v>1.7179878048780484</v>
      </c>
    </row>
    <row r="56" spans="1:23" x14ac:dyDescent="0.25">
      <c r="A56" s="17" t="s">
        <v>20</v>
      </c>
      <c r="B56" s="73" t="s">
        <v>13</v>
      </c>
      <c r="C56" s="20">
        <v>55</v>
      </c>
      <c r="D56" s="20" t="s">
        <v>76</v>
      </c>
      <c r="E56" s="19" t="s">
        <v>23</v>
      </c>
      <c r="F56" s="87">
        <v>56.8</v>
      </c>
      <c r="G56" s="80">
        <v>51.5</v>
      </c>
      <c r="H56" s="35">
        <v>2.58</v>
      </c>
      <c r="I56" s="19">
        <v>4</v>
      </c>
      <c r="J56" s="58">
        <f t="shared" si="10"/>
        <v>10.291262135922324</v>
      </c>
      <c r="K56" s="76">
        <v>2.06</v>
      </c>
      <c r="M56" s="17" t="s">
        <v>20</v>
      </c>
      <c r="N56" s="73" t="s">
        <v>13</v>
      </c>
      <c r="O56" s="20">
        <v>55</v>
      </c>
      <c r="P56" s="20" t="s">
        <v>76</v>
      </c>
      <c r="Q56" s="19" t="s">
        <v>23</v>
      </c>
      <c r="R56" s="80">
        <f t="shared" si="11"/>
        <v>56.8</v>
      </c>
      <c r="S56" s="80">
        <v>49.35</v>
      </c>
      <c r="T56" s="35">
        <v>4.97</v>
      </c>
      <c r="U56" s="19">
        <v>1</v>
      </c>
      <c r="V56" s="58">
        <f t="shared" si="7"/>
        <v>15.096251266464023</v>
      </c>
      <c r="W56" s="86">
        <f t="shared" si="8"/>
        <v>1.4989939637826954</v>
      </c>
    </row>
    <row r="57" spans="1:23" x14ac:dyDescent="0.25">
      <c r="A57" s="17" t="s">
        <v>19</v>
      </c>
      <c r="B57" s="73" t="s">
        <v>13</v>
      </c>
      <c r="C57" s="20">
        <v>56</v>
      </c>
      <c r="D57" s="20" t="s">
        <v>76</v>
      </c>
      <c r="E57" s="19" t="s">
        <v>23</v>
      </c>
      <c r="F57" s="87">
        <v>279</v>
      </c>
      <c r="G57" s="58">
        <v>258</v>
      </c>
      <c r="H57" s="35">
        <v>12.9</v>
      </c>
      <c r="I57" s="19">
        <v>4</v>
      </c>
      <c r="J57" s="58">
        <f t="shared" si="10"/>
        <v>8.1395348837209305</v>
      </c>
      <c r="K57" s="76">
        <f t="shared" si="6"/>
        <v>1.6279069767441861</v>
      </c>
      <c r="M57" s="17" t="s">
        <v>19</v>
      </c>
      <c r="N57" s="73" t="s">
        <v>13</v>
      </c>
      <c r="O57" s="20">
        <v>56</v>
      </c>
      <c r="P57" s="20" t="s">
        <v>76</v>
      </c>
      <c r="Q57" s="19" t="s">
        <v>23</v>
      </c>
      <c r="R57" s="58">
        <f t="shared" si="11"/>
        <v>279</v>
      </c>
      <c r="S57" s="58">
        <v>248.5</v>
      </c>
      <c r="T57" s="35">
        <v>9.8000000000000007</v>
      </c>
      <c r="U57" s="19">
        <v>1</v>
      </c>
      <c r="V57" s="58">
        <f>((R57-S57)/S57)*100</f>
        <v>12.273641851106639</v>
      </c>
      <c r="W57" s="86">
        <f>(R57-S57)/T57</f>
        <v>3.1122448979591835</v>
      </c>
    </row>
    <row r="58" spans="1:23" x14ac:dyDescent="0.25">
      <c r="A58" s="17" t="s">
        <v>17</v>
      </c>
      <c r="B58" s="73" t="s">
        <v>13</v>
      </c>
      <c r="C58" s="20">
        <v>57</v>
      </c>
      <c r="D58" s="20" t="s">
        <v>76</v>
      </c>
      <c r="E58" s="19" t="s">
        <v>23</v>
      </c>
      <c r="F58" s="81">
        <v>442.8</v>
      </c>
      <c r="G58" s="58">
        <v>411</v>
      </c>
      <c r="H58" s="35">
        <v>20.6</v>
      </c>
      <c r="I58" s="19">
        <v>4</v>
      </c>
      <c r="J58" s="58">
        <f t="shared" si="10"/>
        <v>7.7372262773722653</v>
      </c>
      <c r="K58" s="76">
        <f t="shared" si="6"/>
        <v>1.5436893203883499</v>
      </c>
      <c r="M58" s="17" t="s">
        <v>17</v>
      </c>
      <c r="N58" s="73" t="s">
        <v>13</v>
      </c>
      <c r="O58" s="20">
        <v>57</v>
      </c>
      <c r="P58" s="20" t="s">
        <v>76</v>
      </c>
      <c r="Q58" s="19" t="s">
        <v>23</v>
      </c>
      <c r="R58" s="58">
        <f t="shared" si="11"/>
        <v>442.8</v>
      </c>
      <c r="S58" s="58">
        <v>397.5</v>
      </c>
      <c r="T58" s="35">
        <v>9.5</v>
      </c>
      <c r="U58" s="19" t="s">
        <v>75</v>
      </c>
      <c r="V58" s="58">
        <f>S58-R58</f>
        <v>-45.300000000000011</v>
      </c>
      <c r="W58" s="86">
        <f t="shared" ref="W58" si="12">(R58-S58)/T58</f>
        <v>4.76842105263158</v>
      </c>
    </row>
    <row r="59" spans="1:23" x14ac:dyDescent="0.25">
      <c r="A59" s="17" t="s">
        <v>22</v>
      </c>
      <c r="B59" s="73" t="s">
        <v>13</v>
      </c>
      <c r="C59" s="20">
        <v>58</v>
      </c>
      <c r="D59" s="20" t="s">
        <v>18</v>
      </c>
      <c r="E59" s="19" t="s">
        <v>15</v>
      </c>
      <c r="F59" s="48">
        <v>0.62</v>
      </c>
      <c r="G59" s="35">
        <v>0.57999999999999996</v>
      </c>
      <c r="H59" s="35">
        <v>0.15</v>
      </c>
      <c r="I59" s="19">
        <v>4</v>
      </c>
      <c r="J59" s="35">
        <f t="shared" ref="J59:J65" si="13">((F59-G59))</f>
        <v>4.0000000000000036E-2</v>
      </c>
      <c r="K59" s="76">
        <f t="shared" si="6"/>
        <v>0.26666666666666694</v>
      </c>
      <c r="M59" s="17" t="s">
        <v>22</v>
      </c>
      <c r="N59" s="73" t="s">
        <v>13</v>
      </c>
      <c r="O59" s="20">
        <v>58</v>
      </c>
      <c r="P59" s="20" t="s">
        <v>18</v>
      </c>
      <c r="Q59" s="19" t="s">
        <v>15</v>
      </c>
      <c r="R59" s="35">
        <f t="shared" si="11"/>
        <v>0.62</v>
      </c>
      <c r="S59" s="80">
        <v>0.58909999999999996</v>
      </c>
      <c r="T59" s="35">
        <v>4.4600000000000001E-2</v>
      </c>
      <c r="U59" s="19" t="s">
        <v>75</v>
      </c>
      <c r="V59" s="35">
        <f t="shared" ref="V59:V65" si="14">S59-R59</f>
        <v>-3.0900000000000039E-2</v>
      </c>
      <c r="W59" s="86">
        <v>0.69</v>
      </c>
    </row>
    <row r="60" spans="1:23" x14ac:dyDescent="0.25">
      <c r="A60" s="17" t="s">
        <v>16</v>
      </c>
      <c r="B60" s="73" t="s">
        <v>13</v>
      </c>
      <c r="C60" s="20">
        <v>59</v>
      </c>
      <c r="D60" s="20" t="s">
        <v>18</v>
      </c>
      <c r="E60" s="19" t="s">
        <v>15</v>
      </c>
      <c r="F60" s="48">
        <v>15.92</v>
      </c>
      <c r="G60" s="35">
        <v>16.03</v>
      </c>
      <c r="H60" s="35">
        <v>0.15</v>
      </c>
      <c r="I60" s="58">
        <v>4</v>
      </c>
      <c r="J60" s="35">
        <f t="shared" si="13"/>
        <v>-0.11000000000000121</v>
      </c>
      <c r="K60" s="76">
        <f t="shared" si="6"/>
        <v>-0.73333333333334139</v>
      </c>
      <c r="M60" s="17" t="s">
        <v>16</v>
      </c>
      <c r="N60" s="73" t="s">
        <v>13</v>
      </c>
      <c r="O60" s="20">
        <v>59</v>
      </c>
      <c r="P60" s="20" t="s">
        <v>18</v>
      </c>
      <c r="Q60" s="19" t="s">
        <v>15</v>
      </c>
      <c r="R60" s="35">
        <f t="shared" si="11"/>
        <v>15.92</v>
      </c>
      <c r="S60" s="80">
        <v>16.05</v>
      </c>
      <c r="T60" s="77">
        <v>0.1</v>
      </c>
      <c r="U60" s="19" t="s">
        <v>75</v>
      </c>
      <c r="V60" s="35">
        <f t="shared" si="14"/>
        <v>0.13000000000000078</v>
      </c>
      <c r="W60" s="86">
        <v>-1.29</v>
      </c>
    </row>
    <row r="61" spans="1:23" x14ac:dyDescent="0.25">
      <c r="A61" s="17" t="s">
        <v>12</v>
      </c>
      <c r="B61" s="73" t="s">
        <v>13</v>
      </c>
      <c r="C61" s="20">
        <v>61</v>
      </c>
      <c r="D61" s="20" t="s">
        <v>18</v>
      </c>
      <c r="E61" s="19" t="s">
        <v>15</v>
      </c>
      <c r="F61" s="48">
        <v>13.58</v>
      </c>
      <c r="G61" s="35">
        <v>13.67</v>
      </c>
      <c r="H61" s="35">
        <v>0.15</v>
      </c>
      <c r="I61" s="58">
        <v>4</v>
      </c>
      <c r="J61" s="35">
        <f t="shared" si="13"/>
        <v>-8.9999999999999858E-2</v>
      </c>
      <c r="K61" s="76">
        <f t="shared" si="6"/>
        <v>-0.59999999999999909</v>
      </c>
      <c r="M61" s="17" t="s">
        <v>12</v>
      </c>
      <c r="N61" s="73" t="s">
        <v>13</v>
      </c>
      <c r="O61" s="20">
        <v>61</v>
      </c>
      <c r="P61" s="20" t="s">
        <v>18</v>
      </c>
      <c r="Q61" s="19" t="s">
        <v>15</v>
      </c>
      <c r="R61" s="35">
        <f t="shared" si="11"/>
        <v>13.58</v>
      </c>
      <c r="S61" s="80">
        <v>13.68</v>
      </c>
      <c r="T61" s="77">
        <v>0.06</v>
      </c>
      <c r="U61" s="19" t="s">
        <v>75</v>
      </c>
      <c r="V61" s="35">
        <f t="shared" si="14"/>
        <v>9.9999999999999645E-2</v>
      </c>
      <c r="W61" s="86">
        <v>-1.74</v>
      </c>
    </row>
    <row r="62" spans="1:23" x14ac:dyDescent="0.25">
      <c r="A62" s="17" t="s">
        <v>26</v>
      </c>
      <c r="B62" s="73" t="s">
        <v>13</v>
      </c>
      <c r="C62" s="20">
        <v>63</v>
      </c>
      <c r="D62" s="20" t="s">
        <v>18</v>
      </c>
      <c r="E62" s="19" t="s">
        <v>15</v>
      </c>
      <c r="F62" s="48">
        <v>6.67</v>
      </c>
      <c r="G62" s="35">
        <v>6.7</v>
      </c>
      <c r="H62" s="35">
        <v>0.15</v>
      </c>
      <c r="I62" s="58">
        <v>4</v>
      </c>
      <c r="J62" s="35">
        <f t="shared" si="13"/>
        <v>-3.0000000000000249E-2</v>
      </c>
      <c r="K62" s="76">
        <f t="shared" si="6"/>
        <v>-0.20000000000000168</v>
      </c>
      <c r="M62" s="17" t="s">
        <v>26</v>
      </c>
      <c r="N62" s="73" t="s">
        <v>13</v>
      </c>
      <c r="O62" s="20">
        <v>63</v>
      </c>
      <c r="P62" s="20" t="s">
        <v>18</v>
      </c>
      <c r="Q62" s="19" t="s">
        <v>15</v>
      </c>
      <c r="R62" s="35">
        <f t="shared" si="11"/>
        <v>6.67</v>
      </c>
      <c r="S62" s="80">
        <v>6.702</v>
      </c>
      <c r="T62" s="77">
        <v>5.0999999999999997E-2</v>
      </c>
      <c r="U62" s="19" t="s">
        <v>75</v>
      </c>
      <c r="V62" s="35">
        <f t="shared" si="14"/>
        <v>3.2000000000000028E-2</v>
      </c>
      <c r="W62" s="86">
        <v>-0.64</v>
      </c>
    </row>
    <row r="63" spans="1:23" x14ac:dyDescent="0.25">
      <c r="A63" s="17" t="s">
        <v>24</v>
      </c>
      <c r="B63" s="73" t="s">
        <v>13</v>
      </c>
      <c r="C63" s="20">
        <v>64</v>
      </c>
      <c r="D63" s="20" t="s">
        <v>18</v>
      </c>
      <c r="E63" s="19" t="s">
        <v>15</v>
      </c>
      <c r="F63" s="48">
        <v>20.76</v>
      </c>
      <c r="G63" s="35">
        <v>20.95</v>
      </c>
      <c r="H63" s="35">
        <v>0.15</v>
      </c>
      <c r="I63" s="58">
        <v>4</v>
      </c>
      <c r="J63" s="35">
        <f t="shared" si="13"/>
        <v>-0.18999999999999773</v>
      </c>
      <c r="K63" s="76">
        <f t="shared" si="6"/>
        <v>-1.2666666666666515</v>
      </c>
      <c r="M63" s="17" t="s">
        <v>24</v>
      </c>
      <c r="N63" s="73" t="s">
        <v>13</v>
      </c>
      <c r="O63" s="20">
        <v>64</v>
      </c>
      <c r="P63" s="20" t="s">
        <v>18</v>
      </c>
      <c r="Q63" s="19" t="s">
        <v>15</v>
      </c>
      <c r="R63" s="35">
        <f t="shared" si="11"/>
        <v>20.76</v>
      </c>
      <c r="S63" s="80">
        <v>20.91</v>
      </c>
      <c r="T63" s="77">
        <v>0.08</v>
      </c>
      <c r="U63" s="19" t="s">
        <v>75</v>
      </c>
      <c r="V63" s="35">
        <f t="shared" si="14"/>
        <v>0.14999999999999858</v>
      </c>
      <c r="W63" s="86">
        <v>-1.92</v>
      </c>
    </row>
    <row r="64" spans="1:23" x14ac:dyDescent="0.25">
      <c r="A64" s="17" t="s">
        <v>20</v>
      </c>
      <c r="B64" s="73" t="s">
        <v>13</v>
      </c>
      <c r="C64" s="20">
        <v>65</v>
      </c>
      <c r="D64" s="20" t="s">
        <v>18</v>
      </c>
      <c r="E64" s="19" t="s">
        <v>15</v>
      </c>
      <c r="F64" s="48">
        <v>11.7</v>
      </c>
      <c r="G64" s="35">
        <v>11.76</v>
      </c>
      <c r="H64" s="35">
        <v>0.15</v>
      </c>
      <c r="I64" s="58">
        <v>4</v>
      </c>
      <c r="J64" s="35">
        <f t="shared" si="13"/>
        <v>-6.0000000000000497E-2</v>
      </c>
      <c r="K64" s="76">
        <f t="shared" si="6"/>
        <v>-0.40000000000000335</v>
      </c>
      <c r="M64" s="17" t="s">
        <v>20</v>
      </c>
      <c r="N64" s="73" t="s">
        <v>13</v>
      </c>
      <c r="O64" s="20">
        <v>65</v>
      </c>
      <c r="P64" s="20" t="s">
        <v>18</v>
      </c>
      <c r="Q64" s="19" t="s">
        <v>15</v>
      </c>
      <c r="R64" s="35">
        <f t="shared" si="11"/>
        <v>11.7</v>
      </c>
      <c r="S64" s="80">
        <v>11.76</v>
      </c>
      <c r="T64" s="77">
        <v>0.05</v>
      </c>
      <c r="U64" s="19" t="s">
        <v>75</v>
      </c>
      <c r="V64" s="35">
        <f t="shared" si="14"/>
        <v>6.0000000000000497E-2</v>
      </c>
      <c r="W64" s="86">
        <v>-1.1599999999999999</v>
      </c>
    </row>
    <row r="65" spans="1:23" x14ac:dyDescent="0.25">
      <c r="A65" s="56" t="s">
        <v>19</v>
      </c>
      <c r="B65" s="75" t="s">
        <v>13</v>
      </c>
      <c r="C65" s="20">
        <v>66</v>
      </c>
      <c r="D65" s="57" t="s">
        <v>18</v>
      </c>
      <c r="E65" s="47" t="s">
        <v>15</v>
      </c>
      <c r="F65" s="48">
        <v>5.37</v>
      </c>
      <c r="G65" s="35">
        <v>5.33</v>
      </c>
      <c r="H65" s="35">
        <v>0.15</v>
      </c>
      <c r="I65" s="58">
        <v>4</v>
      </c>
      <c r="J65" s="35">
        <f t="shared" si="13"/>
        <v>4.0000000000000036E-2</v>
      </c>
      <c r="K65" s="76">
        <f t="shared" si="6"/>
        <v>0.26666666666666694</v>
      </c>
      <c r="M65" s="56" t="s">
        <v>19</v>
      </c>
      <c r="N65" s="75" t="s">
        <v>13</v>
      </c>
      <c r="O65" s="57">
        <v>66</v>
      </c>
      <c r="P65" s="57" t="s">
        <v>18</v>
      </c>
      <c r="Q65" s="47" t="s">
        <v>15</v>
      </c>
      <c r="R65" s="35">
        <f t="shared" si="11"/>
        <v>5.37</v>
      </c>
      <c r="S65" s="87">
        <v>5.35</v>
      </c>
      <c r="T65" s="77">
        <v>6.2E-2</v>
      </c>
      <c r="U65" s="81">
        <v>1</v>
      </c>
      <c r="V65" s="35">
        <f t="shared" si="14"/>
        <v>-2.0000000000000462E-2</v>
      </c>
      <c r="W65" s="76">
        <v>0.32</v>
      </c>
    </row>
    <row r="66" spans="1:23" x14ac:dyDescent="0.25">
      <c r="A66" s="17" t="s">
        <v>12</v>
      </c>
      <c r="B66" s="73" t="s">
        <v>13</v>
      </c>
      <c r="C66" s="20">
        <v>66</v>
      </c>
      <c r="D66" s="20" t="s">
        <v>14</v>
      </c>
      <c r="E66" s="19" t="s">
        <v>15</v>
      </c>
      <c r="F66" s="48">
        <v>5.92</v>
      </c>
      <c r="G66" s="35">
        <v>6.02</v>
      </c>
      <c r="H66" s="35">
        <v>0.30099999999999999</v>
      </c>
      <c r="I66" s="58">
        <v>4</v>
      </c>
      <c r="J66" s="58">
        <f t="shared" si="10"/>
        <v>-1.6611295681063065</v>
      </c>
      <c r="K66" s="76">
        <f t="shared" si="6"/>
        <v>-0.3322259136212613</v>
      </c>
      <c r="M66" s="17" t="s">
        <v>12</v>
      </c>
      <c r="N66" s="73" t="s">
        <v>13</v>
      </c>
      <c r="O66" s="20">
        <v>66</v>
      </c>
      <c r="P66" s="20" t="s">
        <v>14</v>
      </c>
      <c r="Q66" s="19" t="s">
        <v>15</v>
      </c>
      <c r="R66" s="35">
        <f t="shared" si="11"/>
        <v>5.92</v>
      </c>
      <c r="S66" s="35">
        <v>5.8789999999999996</v>
      </c>
      <c r="T66" s="77">
        <v>9.1999999999999998E-2</v>
      </c>
      <c r="U66" s="19">
        <v>1</v>
      </c>
      <c r="V66" s="58">
        <f>((R66-S66)/S66)*100</f>
        <v>0.69739751658445948</v>
      </c>
      <c r="W66" s="86">
        <f>(R66-S66)/T66</f>
        <v>0.44565217391304751</v>
      </c>
    </row>
    <row r="67" spans="1:23" ht="15.75" thickBot="1" x14ac:dyDescent="0.3">
      <c r="A67" s="95" t="s">
        <v>24</v>
      </c>
      <c r="B67" s="96" t="s">
        <v>13</v>
      </c>
      <c r="C67" s="84">
        <v>67</v>
      </c>
      <c r="D67" s="97" t="s">
        <v>14</v>
      </c>
      <c r="E67" s="88" t="s">
        <v>15</v>
      </c>
      <c r="F67" s="71">
        <v>2.74</v>
      </c>
      <c r="G67" s="69">
        <v>2.69</v>
      </c>
      <c r="H67" s="69">
        <v>0.13500000000000001</v>
      </c>
      <c r="I67" s="70">
        <v>4</v>
      </c>
      <c r="J67" s="70">
        <f t="shared" si="10"/>
        <v>1.8587360594795637</v>
      </c>
      <c r="K67" s="79">
        <f t="shared" si="6"/>
        <v>0.37037037037037229</v>
      </c>
      <c r="M67" s="95" t="s">
        <v>24</v>
      </c>
      <c r="N67" s="96" t="s">
        <v>13</v>
      </c>
      <c r="O67" s="97">
        <v>67</v>
      </c>
      <c r="P67" s="97" t="s">
        <v>14</v>
      </c>
      <c r="Q67" s="68" t="s">
        <v>15</v>
      </c>
      <c r="R67" s="69">
        <f t="shared" si="11"/>
        <v>2.74</v>
      </c>
      <c r="S67" s="71">
        <v>2.6880000000000002</v>
      </c>
      <c r="T67" s="89">
        <v>7.4999999999999997E-2</v>
      </c>
      <c r="U67" s="82">
        <v>1</v>
      </c>
      <c r="V67" s="70">
        <f t="shared" ref="V67" si="15">((R67-S67)/S67)*100</f>
        <v>1.9345238095238111</v>
      </c>
      <c r="W67" s="79">
        <f t="shared" ref="W67" si="16">(R67-S67)/T67</f>
        <v>0.69333333333333402</v>
      </c>
    </row>
  </sheetData>
  <sheetProtection algorithmName="SHA-512" hashValue="SE0fVLKtxQtHSbyzqQFsrzX1REEk+TcNK+S5czvBecfbh1guZqMf00uuTzoZ4BYbpI4hsqDINn6Emlz9KZQ8pg==" saltValue="UmdGvf8EnIrO/o4wBksNzw==" spinCount="100000" sheet="1" objects="1" scenarios="1"/>
  <mergeCells count="3">
    <mergeCell ref="A2:K2"/>
    <mergeCell ref="A8:K8"/>
    <mergeCell ref="M8:W8"/>
  </mergeCells>
  <conditionalFormatting sqref="K43 K14:K33">
    <cfRule type="cellIs" dxfId="257" priority="19" stopIfTrue="1" operator="between">
      <formula>-2</formula>
      <formula>2</formula>
    </cfRule>
    <cfRule type="cellIs" dxfId="256" priority="20" stopIfTrue="1" operator="between">
      <formula>-3</formula>
      <formula>3</formula>
    </cfRule>
    <cfRule type="cellIs" dxfId="255" priority="21" operator="notBetween">
      <formula>-3</formula>
      <formula>3</formula>
    </cfRule>
  </conditionalFormatting>
  <conditionalFormatting sqref="W31:W33 W65 W43:W57">
    <cfRule type="cellIs" dxfId="254" priority="16" stopIfTrue="1" operator="between">
      <formula>-2</formula>
      <formula>2</formula>
    </cfRule>
    <cfRule type="cellIs" dxfId="253" priority="17" stopIfTrue="1" operator="between">
      <formula>-3</formula>
      <formula>3</formula>
    </cfRule>
    <cfRule type="cellIs" dxfId="252" priority="18" operator="notBetween">
      <formula>-3</formula>
      <formula>3</formula>
    </cfRule>
  </conditionalFormatting>
  <conditionalFormatting sqref="W58:W64">
    <cfRule type="cellIs" dxfId="251" priority="13" stopIfTrue="1" operator="between">
      <formula>-2</formula>
      <formula>2</formula>
    </cfRule>
    <cfRule type="cellIs" dxfId="250" priority="14" stopIfTrue="1" operator="between">
      <formula>-3</formula>
      <formula>3</formula>
    </cfRule>
    <cfRule type="cellIs" dxfId="249" priority="15" operator="notBetween">
      <formula>-3</formula>
      <formula>3</formula>
    </cfRule>
  </conditionalFormatting>
  <conditionalFormatting sqref="W66">
    <cfRule type="cellIs" dxfId="248" priority="4" stopIfTrue="1" operator="between">
      <formula>-2</formula>
      <formula>2</formula>
    </cfRule>
    <cfRule type="cellIs" dxfId="247" priority="5" stopIfTrue="1" operator="between">
      <formula>-3</formula>
      <formula>3</formula>
    </cfRule>
    <cfRule type="cellIs" dxfId="246" priority="6" operator="notBetween">
      <formula>-3</formula>
      <formula>3</formula>
    </cfRule>
  </conditionalFormatting>
  <conditionalFormatting sqref="W67">
    <cfRule type="cellIs" dxfId="245" priority="7" stopIfTrue="1" operator="between">
      <formula>-2</formula>
      <formula>2</formula>
    </cfRule>
    <cfRule type="cellIs" dxfId="244" priority="8" stopIfTrue="1" operator="between">
      <formula>-3</formula>
      <formula>3</formula>
    </cfRule>
    <cfRule type="cellIs" dxfId="243" priority="9" operator="notBetween">
      <formula>-3</formula>
      <formula>3</formula>
    </cfRule>
  </conditionalFormatting>
  <conditionalFormatting sqref="K44:K67">
    <cfRule type="cellIs" dxfId="242" priority="1" stopIfTrue="1" operator="between">
      <formula>-2</formula>
      <formula>2</formula>
    </cfRule>
    <cfRule type="cellIs" dxfId="241" priority="2" stopIfTrue="1" operator="between">
      <formula>-3</formula>
      <formula>3</formula>
    </cfRule>
    <cfRule type="cellIs" dxfId="240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46F93-A0AD-4D9A-8D50-30A786BCC25D}">
  <sheetPr>
    <pageSetUpPr fitToPage="1"/>
  </sheetPr>
  <dimension ref="A1:W77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446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103</v>
      </c>
      <c r="G14" s="91">
        <v>102.41510924973346</v>
      </c>
      <c r="H14" s="54">
        <f>G14*0.025</f>
        <v>2.5603777312433369</v>
      </c>
      <c r="I14" s="51"/>
      <c r="J14" s="55">
        <f>((F14-G14)/G14)*100</f>
        <v>0.57109810705792963</v>
      </c>
      <c r="K14" s="85">
        <f>(F14-G14)/H14</f>
        <v>0.2284392428231718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128.30000000000001</v>
      </c>
      <c r="G15" s="91">
        <v>128.67499999999998</v>
      </c>
      <c r="H15" s="54">
        <f>2/2</f>
        <v>1</v>
      </c>
      <c r="I15" s="51"/>
      <c r="J15" s="67">
        <f>F15-G15</f>
        <v>-0.37499999999997158</v>
      </c>
      <c r="K15" s="85">
        <f t="shared" ref="K15:K33" si="0">(F15-G15)/H15</f>
        <v>-0.37499999999997158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6.05</v>
      </c>
      <c r="G16" s="54">
        <v>6.5552482769665446</v>
      </c>
      <c r="H16" s="54">
        <f>G16*((14-0.53*G16)/200)</f>
        <v>0.34499348746007508</v>
      </c>
      <c r="I16" s="51"/>
      <c r="J16" s="55">
        <f t="shared" ref="J16:J33" si="1">((F16-G16)/G16)*100</f>
        <v>-7.7075383817552288</v>
      </c>
      <c r="K16" s="85">
        <f t="shared" si="0"/>
        <v>-1.4645154048741729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26</v>
      </c>
      <c r="B17" s="74" t="s">
        <v>13</v>
      </c>
      <c r="C17" s="52">
        <v>4</v>
      </c>
      <c r="D17" s="52" t="s">
        <v>59</v>
      </c>
      <c r="E17" s="51" t="s">
        <v>55</v>
      </c>
      <c r="F17" s="53">
        <v>5.91</v>
      </c>
      <c r="G17" s="54">
        <v>6.4037683663770126</v>
      </c>
      <c r="H17" s="54">
        <f t="shared" ref="H17:H19" si="2">G17*((14-0.53*G17)/200)</f>
        <v>0.33959192502733193</v>
      </c>
      <c r="I17" s="51"/>
      <c r="J17" s="55">
        <f t="shared" si="1"/>
        <v>-7.7105906729784834</v>
      </c>
      <c r="K17" s="85">
        <f t="shared" si="0"/>
        <v>-1.4540050277616929</v>
      </c>
      <c r="L17" s="37"/>
      <c r="M17" s="49" t="s">
        <v>26</v>
      </c>
      <c r="N17" s="74" t="s">
        <v>13</v>
      </c>
      <c r="O17" s="52">
        <v>4</v>
      </c>
      <c r="P17" s="52" t="s">
        <v>59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24</v>
      </c>
      <c r="B18" s="74" t="s">
        <v>13</v>
      </c>
      <c r="C18" s="52">
        <v>6</v>
      </c>
      <c r="D18" s="52" t="s">
        <v>57</v>
      </c>
      <c r="E18" s="51" t="s">
        <v>55</v>
      </c>
      <c r="F18" s="83">
        <v>12.7</v>
      </c>
      <c r="G18" s="91">
        <v>13.864324438670954</v>
      </c>
      <c r="H18" s="54">
        <f t="shared" si="2"/>
        <v>0.46112105653403579</v>
      </c>
      <c r="I18" s="51"/>
      <c r="J18" s="55">
        <f t="shared" si="1"/>
        <v>-8.3979889811534711</v>
      </c>
      <c r="K18" s="85">
        <f t="shared" si="0"/>
        <v>-2.5249864914486171</v>
      </c>
      <c r="L18" s="37"/>
      <c r="M18" s="49" t="s">
        <v>24</v>
      </c>
      <c r="N18" s="74" t="s">
        <v>13</v>
      </c>
      <c r="O18" s="52">
        <v>6</v>
      </c>
      <c r="P18" s="52" t="s">
        <v>57</v>
      </c>
      <c r="Q18" s="51" t="s">
        <v>55</v>
      </c>
      <c r="R18" s="83"/>
      <c r="S18" s="54"/>
      <c r="T18" s="51"/>
      <c r="U18" s="51"/>
      <c r="V18" s="51"/>
      <c r="W18" s="100"/>
    </row>
    <row r="19" spans="1:23" x14ac:dyDescent="0.25">
      <c r="A19" s="49" t="s">
        <v>20</v>
      </c>
      <c r="B19" s="74" t="s">
        <v>13</v>
      </c>
      <c r="C19" s="52">
        <v>7</v>
      </c>
      <c r="D19" s="52" t="s">
        <v>56</v>
      </c>
      <c r="E19" s="51" t="s">
        <v>55</v>
      </c>
      <c r="F19" s="83">
        <v>12.3</v>
      </c>
      <c r="G19" s="91">
        <v>13.579250204432364</v>
      </c>
      <c r="H19" s="54">
        <f t="shared" si="2"/>
        <v>0.46189801860663798</v>
      </c>
      <c r="I19" s="51"/>
      <c r="J19" s="55">
        <f t="shared" si="1"/>
        <v>-9.4206247412306112</v>
      </c>
      <c r="K19" s="85">
        <f t="shared" si="0"/>
        <v>-2.7695511842448495</v>
      </c>
      <c r="L19" s="37"/>
      <c r="M19" s="49" t="s">
        <v>20</v>
      </c>
      <c r="N19" s="74" t="s">
        <v>13</v>
      </c>
      <c r="O19" s="52">
        <v>7</v>
      </c>
      <c r="P19" s="52" t="s">
        <v>56</v>
      </c>
      <c r="Q19" s="51" t="s">
        <v>55</v>
      </c>
      <c r="R19" s="83"/>
      <c r="S19" s="54"/>
      <c r="T19" s="51"/>
      <c r="U19" s="51"/>
      <c r="V19" s="51"/>
      <c r="W19" s="100"/>
    </row>
    <row r="20" spans="1:23" x14ac:dyDescent="0.25">
      <c r="A20" s="49" t="s">
        <v>17</v>
      </c>
      <c r="B20" s="74" t="s">
        <v>13</v>
      </c>
      <c r="C20" s="52">
        <v>9</v>
      </c>
      <c r="D20" s="52" t="s">
        <v>52</v>
      </c>
      <c r="E20" s="51" t="s">
        <v>53</v>
      </c>
      <c r="F20" s="53">
        <v>9.4499999999999993</v>
      </c>
      <c r="G20" s="54">
        <v>9.3938470348456065</v>
      </c>
      <c r="H20" s="54">
        <f>G20*0.05</f>
        <v>0.46969235174228036</v>
      </c>
      <c r="I20" s="51"/>
      <c r="J20" s="55">
        <f t="shared" si="1"/>
        <v>0.59776324807183467</v>
      </c>
      <c r="K20" s="85">
        <f t="shared" si="0"/>
        <v>0.11955264961436693</v>
      </c>
      <c r="L20" s="37"/>
      <c r="M20" s="49" t="s">
        <v>17</v>
      </c>
      <c r="N20" s="74" t="s">
        <v>13</v>
      </c>
      <c r="O20" s="52">
        <v>9</v>
      </c>
      <c r="P20" s="52" t="s">
        <v>52</v>
      </c>
      <c r="Q20" s="51" t="s">
        <v>53</v>
      </c>
      <c r="R20" s="83"/>
      <c r="S20" s="54"/>
      <c r="T20" s="51"/>
      <c r="U20" s="51"/>
      <c r="V20" s="51"/>
      <c r="W20" s="100"/>
    </row>
    <row r="21" spans="1:23" ht="15.75" x14ac:dyDescent="0.25">
      <c r="A21" s="17" t="s">
        <v>51</v>
      </c>
      <c r="B21" s="73" t="s">
        <v>43</v>
      </c>
      <c r="C21" s="20">
        <v>10</v>
      </c>
      <c r="D21" s="20" t="s">
        <v>44</v>
      </c>
      <c r="E21" s="19" t="s">
        <v>45</v>
      </c>
      <c r="F21" s="90">
        <v>6.58</v>
      </c>
      <c r="G21" s="93">
        <v>6.6504028991942015</v>
      </c>
      <c r="H21" s="35">
        <f>G21*0.075/2</f>
        <v>0.24939010871978254</v>
      </c>
      <c r="I21" s="19"/>
      <c r="J21" s="39">
        <f t="shared" si="1"/>
        <v>-1.0586260751620296</v>
      </c>
      <c r="K21" s="85">
        <f t="shared" si="0"/>
        <v>-0.28230028670987456</v>
      </c>
      <c r="L21" s="37"/>
      <c r="M21" s="17" t="s">
        <v>51</v>
      </c>
      <c r="N21" s="18" t="s">
        <v>43</v>
      </c>
      <c r="O21" s="19">
        <v>10</v>
      </c>
      <c r="P21" s="20" t="s">
        <v>44</v>
      </c>
      <c r="Q21" s="19" t="s">
        <v>45</v>
      </c>
      <c r="R21" s="35"/>
      <c r="S21" s="35"/>
      <c r="T21" s="19"/>
      <c r="U21" s="19"/>
      <c r="V21" s="58"/>
      <c r="W21" s="26"/>
    </row>
    <row r="22" spans="1:23" ht="15.75" x14ac:dyDescent="0.25">
      <c r="A22" s="17" t="s">
        <v>50</v>
      </c>
      <c r="B22" s="73" t="s">
        <v>43</v>
      </c>
      <c r="C22" s="20">
        <v>11</v>
      </c>
      <c r="D22" s="20" t="s">
        <v>44</v>
      </c>
      <c r="E22" s="19" t="s">
        <v>45</v>
      </c>
      <c r="F22" s="90">
        <v>13.2</v>
      </c>
      <c r="G22" s="94">
        <v>13.162025443033166</v>
      </c>
      <c r="H22" s="35">
        <f t="shared" ref="H22:H23" si="3">G22*0.075/2</f>
        <v>0.49357595411374366</v>
      </c>
      <c r="I22" s="58"/>
      <c r="J22" s="39">
        <f t="shared" si="1"/>
        <v>0.28851605804283076</v>
      </c>
      <c r="K22" s="85">
        <f t="shared" si="0"/>
        <v>7.6937615478088209E-2</v>
      </c>
      <c r="L22" s="37"/>
      <c r="M22" s="17" t="s">
        <v>50</v>
      </c>
      <c r="N22" s="18" t="s">
        <v>43</v>
      </c>
      <c r="O22" s="19">
        <v>11</v>
      </c>
      <c r="P22" s="20" t="s">
        <v>44</v>
      </c>
      <c r="Q22" s="19" t="s">
        <v>45</v>
      </c>
      <c r="R22" s="35"/>
      <c r="S22" s="35"/>
      <c r="T22" s="19"/>
      <c r="U22" s="19"/>
      <c r="V22" s="58"/>
      <c r="W22" s="26"/>
    </row>
    <row r="23" spans="1:23" ht="15.75" x14ac:dyDescent="0.25">
      <c r="A23" s="17" t="s">
        <v>49</v>
      </c>
      <c r="B23" s="73" t="s">
        <v>43</v>
      </c>
      <c r="C23" s="20">
        <v>12</v>
      </c>
      <c r="D23" s="20" t="s">
        <v>44</v>
      </c>
      <c r="E23" s="19" t="s">
        <v>45</v>
      </c>
      <c r="F23" s="90">
        <v>21.1</v>
      </c>
      <c r="G23" s="94">
        <v>20.624436009023857</v>
      </c>
      <c r="H23" s="35">
        <f t="shared" si="3"/>
        <v>0.77341635033839462</v>
      </c>
      <c r="I23" s="58"/>
      <c r="J23" s="39">
        <f t="shared" si="1"/>
        <v>2.3058278576348479</v>
      </c>
      <c r="K23" s="85">
        <f t="shared" si="0"/>
        <v>0.61488742870262603</v>
      </c>
      <c r="M23" s="17" t="s">
        <v>49</v>
      </c>
      <c r="N23" s="18" t="s">
        <v>43</v>
      </c>
      <c r="O23" s="19">
        <v>12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71</v>
      </c>
      <c r="B24" s="73" t="s">
        <v>43</v>
      </c>
      <c r="C24" s="20">
        <v>13</v>
      </c>
      <c r="D24" s="20" t="s">
        <v>44</v>
      </c>
      <c r="E24" s="19" t="s">
        <v>45</v>
      </c>
      <c r="F24" s="90" t="s">
        <v>104</v>
      </c>
      <c r="G24" s="94">
        <v>0</v>
      </c>
      <c r="H24" s="35"/>
      <c r="I24" s="58"/>
      <c r="J24" s="39"/>
      <c r="K24" s="85"/>
      <c r="M24" s="17" t="s">
        <v>71</v>
      </c>
      <c r="N24" s="18" t="s">
        <v>43</v>
      </c>
      <c r="O24" s="19">
        <v>13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72</v>
      </c>
      <c r="B25" s="73" t="s">
        <v>43</v>
      </c>
      <c r="C25" s="20">
        <v>14</v>
      </c>
      <c r="D25" s="20" t="s">
        <v>44</v>
      </c>
      <c r="E25" s="19" t="s">
        <v>45</v>
      </c>
      <c r="F25" s="90" t="s">
        <v>104</v>
      </c>
      <c r="G25" s="94">
        <v>0</v>
      </c>
      <c r="H25" s="35"/>
      <c r="I25" s="58"/>
      <c r="J25" s="39"/>
      <c r="K25" s="85"/>
      <c r="M25" s="17" t="s">
        <v>72</v>
      </c>
      <c r="N25" s="18" t="s">
        <v>43</v>
      </c>
      <c r="O25" s="19">
        <v>14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91</v>
      </c>
      <c r="B26" s="73" t="s">
        <v>43</v>
      </c>
      <c r="C26" s="20">
        <v>15</v>
      </c>
      <c r="D26" s="20" t="s">
        <v>44</v>
      </c>
      <c r="E26" s="19" t="s">
        <v>45</v>
      </c>
      <c r="F26" s="90">
        <v>6.71</v>
      </c>
      <c r="G26" s="94">
        <v>6.7121235757528481</v>
      </c>
      <c r="H26" s="35">
        <f>G26*0.075/2</f>
        <v>0.25170463409073179</v>
      </c>
      <c r="I26" s="58"/>
      <c r="J26" s="39"/>
      <c r="K26" s="85">
        <f t="shared" si="0"/>
        <v>-8.4367765437432414E-3</v>
      </c>
      <c r="M26" s="17"/>
      <c r="N26" s="18"/>
      <c r="O26" s="19"/>
      <c r="P26" s="20"/>
      <c r="Q26" s="19"/>
      <c r="R26" s="35"/>
      <c r="S26" s="35"/>
      <c r="T26" s="19"/>
      <c r="U26" s="19"/>
      <c r="V26" s="58"/>
      <c r="W26" s="26"/>
    </row>
    <row r="27" spans="1:23" ht="15.75" x14ac:dyDescent="0.25">
      <c r="A27" s="17" t="s">
        <v>92</v>
      </c>
      <c r="B27" s="73" t="s">
        <v>43</v>
      </c>
      <c r="C27" s="20">
        <v>16</v>
      </c>
      <c r="D27" s="20" t="s">
        <v>44</v>
      </c>
      <c r="E27" s="19" t="s">
        <v>45</v>
      </c>
      <c r="F27" s="90">
        <v>13.2</v>
      </c>
      <c r="G27" s="94">
        <v>13.116534571686277</v>
      </c>
      <c r="H27" s="35">
        <f t="shared" ref="H27:H28" si="4">G27*0.075/2</f>
        <v>0.49187004643823534</v>
      </c>
      <c r="I27" s="58"/>
      <c r="J27" s="39"/>
      <c r="K27" s="85">
        <f t="shared" si="0"/>
        <v>0.16969000027165398</v>
      </c>
      <c r="M27" s="17"/>
      <c r="N27" s="18"/>
      <c r="O27" s="19"/>
      <c r="P27" s="20"/>
      <c r="Q27" s="19"/>
      <c r="R27" s="35"/>
      <c r="S27" s="35"/>
      <c r="T27" s="19"/>
      <c r="U27" s="19"/>
      <c r="V27" s="58"/>
      <c r="W27" s="26"/>
    </row>
    <row r="28" spans="1:23" ht="15.75" x14ac:dyDescent="0.25">
      <c r="A28" s="17" t="s">
        <v>93</v>
      </c>
      <c r="B28" s="73" t="s">
        <v>43</v>
      </c>
      <c r="C28" s="20">
        <v>17</v>
      </c>
      <c r="D28" s="20" t="s">
        <v>44</v>
      </c>
      <c r="E28" s="19" t="s">
        <v>45</v>
      </c>
      <c r="F28" s="90">
        <v>21.1</v>
      </c>
      <c r="G28" s="94">
        <v>20.351866370138083</v>
      </c>
      <c r="H28" s="35">
        <f t="shared" si="4"/>
        <v>0.76319498888017812</v>
      </c>
      <c r="I28" s="58"/>
      <c r="J28" s="39"/>
      <c r="K28" s="85">
        <f t="shared" si="0"/>
        <v>0.98026538533703023</v>
      </c>
      <c r="M28" s="17"/>
      <c r="N28" s="18"/>
      <c r="O28" s="19"/>
      <c r="P28" s="20"/>
      <c r="Q28" s="19"/>
      <c r="R28" s="35"/>
      <c r="S28" s="35"/>
      <c r="T28" s="19"/>
      <c r="U28" s="19"/>
      <c r="V28" s="58"/>
      <c r="W28" s="26"/>
    </row>
    <row r="29" spans="1:23" ht="15.75" x14ac:dyDescent="0.25">
      <c r="A29" s="17" t="s">
        <v>94</v>
      </c>
      <c r="B29" s="73" t="s">
        <v>43</v>
      </c>
      <c r="C29" s="20">
        <v>18</v>
      </c>
      <c r="D29" s="20" t="s">
        <v>44</v>
      </c>
      <c r="E29" s="19" t="s">
        <v>45</v>
      </c>
      <c r="F29" s="90" t="s">
        <v>104</v>
      </c>
      <c r="G29" s="94">
        <v>0</v>
      </c>
      <c r="H29" s="35"/>
      <c r="I29" s="58"/>
      <c r="J29" s="39"/>
      <c r="K29" s="85"/>
      <c r="M29" s="17"/>
      <c r="N29" s="18"/>
      <c r="O29" s="19"/>
      <c r="P29" s="20"/>
      <c r="Q29" s="19"/>
      <c r="R29" s="35"/>
      <c r="S29" s="35"/>
      <c r="T29" s="19"/>
      <c r="U29" s="19"/>
      <c r="V29" s="58"/>
      <c r="W29" s="26"/>
    </row>
    <row r="30" spans="1:23" ht="15.75" x14ac:dyDescent="0.25">
      <c r="A30" s="17" t="s">
        <v>95</v>
      </c>
      <c r="B30" s="73" t="s">
        <v>43</v>
      </c>
      <c r="C30" s="20">
        <v>19</v>
      </c>
      <c r="D30" s="20" t="s">
        <v>44</v>
      </c>
      <c r="E30" s="19" t="s">
        <v>45</v>
      </c>
      <c r="F30" s="90" t="s">
        <v>104</v>
      </c>
      <c r="G30" s="94">
        <v>0</v>
      </c>
      <c r="H30" s="35"/>
      <c r="I30" s="58"/>
      <c r="J30" s="39"/>
      <c r="K30" s="85"/>
      <c r="M30" s="17"/>
      <c r="N30" s="18"/>
      <c r="O30" s="19"/>
      <c r="P30" s="20"/>
      <c r="Q30" s="19"/>
      <c r="R30" s="35"/>
      <c r="S30" s="35"/>
      <c r="T30" s="19"/>
      <c r="U30" s="19"/>
      <c r="V30" s="58"/>
      <c r="W30" s="26"/>
    </row>
    <row r="31" spans="1:23" ht="15.75" x14ac:dyDescent="0.25">
      <c r="A31" s="17" t="s">
        <v>48</v>
      </c>
      <c r="B31" s="73" t="s">
        <v>43</v>
      </c>
      <c r="C31" s="20">
        <v>20</v>
      </c>
      <c r="D31" s="20" t="s">
        <v>44</v>
      </c>
      <c r="E31" s="19" t="s">
        <v>45</v>
      </c>
      <c r="F31" s="90">
        <v>87</v>
      </c>
      <c r="G31" s="94">
        <v>86.739996557938412</v>
      </c>
      <c r="H31" s="35">
        <f>G31*0.025</f>
        <v>2.1684999139484602</v>
      </c>
      <c r="I31" s="58"/>
      <c r="J31" s="39">
        <f t="shared" si="1"/>
        <v>0.29975034860408123</v>
      </c>
      <c r="K31" s="85">
        <f t="shared" si="0"/>
        <v>0.11990013944163248</v>
      </c>
      <c r="M31" s="17" t="s">
        <v>48</v>
      </c>
      <c r="N31" s="18" t="s">
        <v>43</v>
      </c>
      <c r="O31" s="19">
        <v>20</v>
      </c>
      <c r="P31" s="20" t="s">
        <v>44</v>
      </c>
      <c r="Q31" s="19" t="s">
        <v>45</v>
      </c>
      <c r="R31" s="35"/>
      <c r="S31" s="35"/>
      <c r="T31" s="19"/>
      <c r="U31" s="19"/>
      <c r="V31" s="58"/>
      <c r="W31" s="26"/>
    </row>
    <row r="32" spans="1:23" ht="15.75" x14ac:dyDescent="0.25">
      <c r="A32" s="17" t="s">
        <v>47</v>
      </c>
      <c r="B32" s="73" t="s">
        <v>43</v>
      </c>
      <c r="C32" s="20">
        <v>21</v>
      </c>
      <c r="D32" s="20" t="s">
        <v>44</v>
      </c>
      <c r="E32" s="19" t="s">
        <v>45</v>
      </c>
      <c r="F32" s="90">
        <v>90.8</v>
      </c>
      <c r="G32" s="94">
        <v>90.41843872355912</v>
      </c>
      <c r="H32" s="35">
        <f t="shared" ref="H32:H33" si="5">G32*0.025</f>
        <v>2.260460968088978</v>
      </c>
      <c r="I32" s="58"/>
      <c r="J32" s="39">
        <f t="shared" si="1"/>
        <v>0.42199498446046335</v>
      </c>
      <c r="K32" s="85">
        <f t="shared" si="0"/>
        <v>0.16879799378418534</v>
      </c>
      <c r="M32" s="17" t="s">
        <v>47</v>
      </c>
      <c r="N32" s="18" t="s">
        <v>43</v>
      </c>
      <c r="O32" s="19">
        <v>21</v>
      </c>
      <c r="P32" s="20" t="s">
        <v>44</v>
      </c>
      <c r="Q32" s="19" t="s">
        <v>45</v>
      </c>
      <c r="R32" s="35"/>
      <c r="S32" s="35"/>
      <c r="T32" s="19"/>
      <c r="U32" s="19"/>
      <c r="V32" s="58"/>
      <c r="W32" s="26"/>
    </row>
    <row r="33" spans="1:23" ht="15.75" x14ac:dyDescent="0.25">
      <c r="A33" s="17" t="s">
        <v>46</v>
      </c>
      <c r="B33" s="73" t="s">
        <v>43</v>
      </c>
      <c r="C33" s="20">
        <v>22</v>
      </c>
      <c r="D33" s="20" t="s">
        <v>44</v>
      </c>
      <c r="E33" s="19" t="s">
        <v>45</v>
      </c>
      <c r="F33" s="90">
        <v>158</v>
      </c>
      <c r="G33" s="94">
        <v>156.66081648165454</v>
      </c>
      <c r="H33" s="35">
        <f t="shared" si="5"/>
        <v>3.9165204120413635</v>
      </c>
      <c r="I33" s="58"/>
      <c r="J33" s="39">
        <f t="shared" si="1"/>
        <v>0.8548299111554083</v>
      </c>
      <c r="K33" s="85">
        <f t="shared" si="0"/>
        <v>0.34193196446216328</v>
      </c>
      <c r="M33" s="17" t="s">
        <v>46</v>
      </c>
      <c r="N33" s="18" t="s">
        <v>43</v>
      </c>
      <c r="O33" s="19">
        <v>22</v>
      </c>
      <c r="P33" s="20" t="s">
        <v>44</v>
      </c>
      <c r="Q33" s="19" t="s">
        <v>45</v>
      </c>
      <c r="R33" s="35"/>
      <c r="S33" s="35"/>
      <c r="T33" s="19"/>
      <c r="U33" s="19"/>
      <c r="V33" s="58"/>
      <c r="W33" s="26"/>
    </row>
    <row r="34" spans="1:23" ht="15.75" x14ac:dyDescent="0.25">
      <c r="A34" s="17" t="s">
        <v>73</v>
      </c>
      <c r="B34" s="73" t="s">
        <v>43</v>
      </c>
      <c r="C34" s="20">
        <v>23</v>
      </c>
      <c r="D34" s="20" t="s">
        <v>44</v>
      </c>
      <c r="E34" s="19" t="s">
        <v>45</v>
      </c>
      <c r="F34" s="90" t="s">
        <v>104</v>
      </c>
      <c r="G34" s="94">
        <v>0</v>
      </c>
      <c r="H34" s="35"/>
      <c r="I34" s="58"/>
      <c r="J34" s="39"/>
      <c r="K34" s="85"/>
      <c r="M34" s="17" t="s">
        <v>73</v>
      </c>
      <c r="N34" s="18" t="s">
        <v>43</v>
      </c>
      <c r="O34" s="19">
        <v>23</v>
      </c>
      <c r="P34" s="20" t="s">
        <v>44</v>
      </c>
      <c r="Q34" s="19" t="s">
        <v>45</v>
      </c>
      <c r="R34" s="35"/>
      <c r="S34" s="35"/>
      <c r="T34" s="19"/>
      <c r="U34" s="19"/>
      <c r="V34" s="58"/>
      <c r="W34" s="26"/>
    </row>
    <row r="35" spans="1:23" ht="15.75" x14ac:dyDescent="0.25">
      <c r="A35" s="17" t="s">
        <v>74</v>
      </c>
      <c r="B35" s="73" t="s">
        <v>43</v>
      </c>
      <c r="C35" s="20">
        <v>24</v>
      </c>
      <c r="D35" s="20" t="s">
        <v>44</v>
      </c>
      <c r="E35" s="19" t="s">
        <v>45</v>
      </c>
      <c r="F35" s="90" t="s">
        <v>104</v>
      </c>
      <c r="G35" s="94">
        <v>0</v>
      </c>
      <c r="H35" s="35"/>
      <c r="I35" s="58"/>
      <c r="J35" s="39"/>
      <c r="K35" s="85"/>
      <c r="M35" s="17" t="s">
        <v>74</v>
      </c>
      <c r="N35" s="18" t="s">
        <v>43</v>
      </c>
      <c r="O35" s="19">
        <v>24</v>
      </c>
      <c r="P35" s="20" t="s">
        <v>44</v>
      </c>
      <c r="Q35" s="19" t="s">
        <v>45</v>
      </c>
      <c r="R35" s="35"/>
      <c r="S35" s="35"/>
      <c r="T35" s="19"/>
      <c r="U35" s="19"/>
      <c r="V35" s="58"/>
      <c r="W35" s="26"/>
    </row>
    <row r="36" spans="1:23" x14ac:dyDescent="0.25">
      <c r="A36" s="17" t="s">
        <v>96</v>
      </c>
      <c r="B36" s="73" t="s">
        <v>43</v>
      </c>
      <c r="C36" s="20">
        <v>25</v>
      </c>
      <c r="D36" s="20" t="s">
        <v>44</v>
      </c>
      <c r="E36" s="19" t="s">
        <v>45</v>
      </c>
      <c r="F36" s="92">
        <v>87.4</v>
      </c>
      <c r="G36" s="35">
        <v>87.233960091867445</v>
      </c>
      <c r="H36" s="35">
        <f>G36*0.025</f>
        <v>2.1808490022966862</v>
      </c>
      <c r="I36" s="58"/>
      <c r="J36" s="39"/>
      <c r="K36" s="85">
        <f t="shared" ref="K36:K38" si="6">(F36-G36)/H36</f>
        <v>7.6135444479513037E-2</v>
      </c>
      <c r="M36" s="17"/>
      <c r="N36" s="18"/>
      <c r="O36" s="19"/>
      <c r="P36" s="20"/>
      <c r="Q36" s="19"/>
      <c r="R36" s="35"/>
      <c r="S36" s="35"/>
      <c r="T36" s="19"/>
      <c r="U36" s="19"/>
      <c r="V36" s="58"/>
      <c r="W36" s="26"/>
    </row>
    <row r="37" spans="1:23" x14ac:dyDescent="0.25">
      <c r="A37" s="17" t="s">
        <v>97</v>
      </c>
      <c r="B37" s="73" t="s">
        <v>43</v>
      </c>
      <c r="C37" s="20">
        <v>26</v>
      </c>
      <c r="D37" s="20" t="s">
        <v>44</v>
      </c>
      <c r="E37" s="19" t="s">
        <v>45</v>
      </c>
      <c r="F37" s="92">
        <v>113</v>
      </c>
      <c r="G37" s="35">
        <v>112.24288930926777</v>
      </c>
      <c r="H37" s="35">
        <f t="shared" ref="H37:H38" si="7">G37*0.025</f>
        <v>2.8060722327316943</v>
      </c>
      <c r="I37" s="58"/>
      <c r="J37" s="39"/>
      <c r="K37" s="85">
        <f t="shared" si="6"/>
        <v>0.26981154722278494</v>
      </c>
      <c r="M37" s="17"/>
      <c r="N37" s="18"/>
      <c r="O37" s="19"/>
      <c r="P37" s="20"/>
      <c r="Q37" s="19"/>
      <c r="R37" s="35"/>
      <c r="S37" s="35"/>
      <c r="T37" s="19"/>
      <c r="U37" s="19"/>
      <c r="V37" s="58"/>
      <c r="W37" s="26"/>
    </row>
    <row r="38" spans="1:23" x14ac:dyDescent="0.25">
      <c r="A38" s="17" t="s">
        <v>98</v>
      </c>
      <c r="B38" s="73" t="s">
        <v>43</v>
      </c>
      <c r="C38" s="20">
        <v>27</v>
      </c>
      <c r="D38" s="20" t="s">
        <v>44</v>
      </c>
      <c r="E38" s="19" t="s">
        <v>45</v>
      </c>
      <c r="F38" s="92">
        <v>205</v>
      </c>
      <c r="G38" s="35">
        <v>201.85829407433218</v>
      </c>
      <c r="H38" s="35">
        <f t="shared" si="7"/>
        <v>5.0464573518583045</v>
      </c>
      <c r="I38" s="58"/>
      <c r="J38" s="39"/>
      <c r="K38" s="85">
        <f t="shared" si="6"/>
        <v>0.62255671783512079</v>
      </c>
      <c r="M38" s="17"/>
      <c r="N38" s="18"/>
      <c r="O38" s="19"/>
      <c r="P38" s="20"/>
      <c r="Q38" s="19"/>
      <c r="R38" s="35"/>
      <c r="S38" s="35"/>
      <c r="T38" s="19"/>
      <c r="U38" s="19"/>
      <c r="V38" s="58"/>
      <c r="W38" s="26"/>
    </row>
    <row r="39" spans="1:23" ht="15.75" x14ac:dyDescent="0.25">
      <c r="A39" s="17" t="s">
        <v>99</v>
      </c>
      <c r="B39" s="73" t="s">
        <v>43</v>
      </c>
      <c r="C39" s="20">
        <v>28</v>
      </c>
      <c r="D39" s="20" t="s">
        <v>44</v>
      </c>
      <c r="E39" s="19" t="s">
        <v>45</v>
      </c>
      <c r="F39" s="90" t="s">
        <v>104</v>
      </c>
      <c r="G39" s="35">
        <v>0</v>
      </c>
      <c r="H39" s="35"/>
      <c r="I39" s="58"/>
      <c r="J39" s="39"/>
      <c r="K39" s="85"/>
      <c r="M39" s="17"/>
      <c r="N39" s="18"/>
      <c r="O39" s="19"/>
      <c r="P39" s="20"/>
      <c r="Q39" s="19"/>
      <c r="R39" s="35"/>
      <c r="S39" s="35"/>
      <c r="T39" s="19"/>
      <c r="U39" s="19"/>
      <c r="V39" s="58"/>
      <c r="W39" s="26"/>
    </row>
    <row r="40" spans="1:23" ht="15.75" x14ac:dyDescent="0.25">
      <c r="A40" s="17" t="s">
        <v>100</v>
      </c>
      <c r="B40" s="73" t="s">
        <v>43</v>
      </c>
      <c r="C40" s="20">
        <v>29</v>
      </c>
      <c r="D40" s="20" t="s">
        <v>44</v>
      </c>
      <c r="E40" s="19" t="s">
        <v>45</v>
      </c>
      <c r="F40" s="90" t="s">
        <v>104</v>
      </c>
      <c r="G40" s="92">
        <v>0</v>
      </c>
      <c r="H40" s="35"/>
      <c r="I40" s="58"/>
      <c r="J40" s="39"/>
      <c r="K40" s="85"/>
      <c r="M40" s="17"/>
      <c r="N40" s="18"/>
      <c r="O40" s="19"/>
      <c r="P40" s="20"/>
      <c r="Q40" s="19"/>
      <c r="R40" s="35"/>
      <c r="S40" s="35"/>
      <c r="T40" s="19"/>
      <c r="U40" s="19"/>
      <c r="V40" s="58"/>
      <c r="W40" s="26"/>
    </row>
    <row r="41" spans="1:23" x14ac:dyDescent="0.25">
      <c r="A41" s="49" t="s">
        <v>42</v>
      </c>
      <c r="B41" s="74" t="s">
        <v>13</v>
      </c>
      <c r="C41" s="52">
        <v>30</v>
      </c>
      <c r="D41" s="52" t="s">
        <v>29</v>
      </c>
      <c r="E41" s="51" t="s">
        <v>30</v>
      </c>
      <c r="F41" s="83">
        <v>91.2</v>
      </c>
      <c r="G41" s="83">
        <v>90</v>
      </c>
      <c r="H41" s="54">
        <f>0.05*G41</f>
        <v>4.5</v>
      </c>
      <c r="I41" s="59">
        <v>4</v>
      </c>
      <c r="J41" s="59"/>
      <c r="K41" s="76">
        <f>(F41-G41)/H41</f>
        <v>0.26666666666666727</v>
      </c>
      <c r="M41" s="49" t="s">
        <v>42</v>
      </c>
      <c r="N41" s="50" t="s">
        <v>13</v>
      </c>
      <c r="O41" s="51">
        <v>30</v>
      </c>
      <c r="P41" s="52" t="s">
        <v>29</v>
      </c>
      <c r="Q41" s="51" t="s">
        <v>30</v>
      </c>
      <c r="R41" s="83">
        <f>ROUND(F41,1)</f>
        <v>91.2</v>
      </c>
      <c r="S41" s="54">
        <v>91.64</v>
      </c>
      <c r="T41" s="54">
        <v>1.39</v>
      </c>
      <c r="U41" s="51">
        <v>1</v>
      </c>
      <c r="V41" s="55">
        <f>((R41-S41)/S41)*100</f>
        <v>-0.4801396769969421</v>
      </c>
      <c r="W41" s="86">
        <f>(R41-S41)/T41</f>
        <v>-0.31654676258992642</v>
      </c>
    </row>
    <row r="42" spans="1:23" x14ac:dyDescent="0.25">
      <c r="A42" s="49" t="s">
        <v>41</v>
      </c>
      <c r="B42" s="74" t="s">
        <v>13</v>
      </c>
      <c r="C42" s="52">
        <v>31</v>
      </c>
      <c r="D42" s="52" t="s">
        <v>29</v>
      </c>
      <c r="E42" s="51" t="s">
        <v>30</v>
      </c>
      <c r="F42" s="83">
        <v>47.8</v>
      </c>
      <c r="G42" s="91">
        <v>46.4</v>
      </c>
      <c r="H42" s="54">
        <f t="shared" ref="H42:H43" si="8">0.05*G42</f>
        <v>2.3199999999999998</v>
      </c>
      <c r="I42" s="59">
        <v>4</v>
      </c>
      <c r="J42" s="59"/>
      <c r="K42" s="76">
        <f t="shared" ref="K42:K77" si="9">(F42-G42)/H42</f>
        <v>0.6034482758620684</v>
      </c>
      <c r="M42" s="49" t="s">
        <v>41</v>
      </c>
      <c r="N42" s="50" t="s">
        <v>13</v>
      </c>
      <c r="O42" s="51">
        <v>31</v>
      </c>
      <c r="P42" s="52" t="s">
        <v>29</v>
      </c>
      <c r="Q42" s="51" t="s">
        <v>30</v>
      </c>
      <c r="R42" s="83">
        <f>ROUND(F42,1)</f>
        <v>47.8</v>
      </c>
      <c r="S42" s="54">
        <v>47.61</v>
      </c>
      <c r="T42" s="54">
        <v>1.1299999999999999</v>
      </c>
      <c r="U42" s="51">
        <v>1</v>
      </c>
      <c r="V42" s="55">
        <f t="shared" ref="V42:V66" si="10">((R42-S42)/S42)*100</f>
        <v>0.39907582440663247</v>
      </c>
      <c r="W42" s="86">
        <f t="shared" ref="W42:W62" si="11">(R42-S42)/T42</f>
        <v>0.168141592920352</v>
      </c>
    </row>
    <row r="43" spans="1:23" x14ac:dyDescent="0.25">
      <c r="A43" s="49" t="s">
        <v>40</v>
      </c>
      <c r="B43" s="74" t="s">
        <v>13</v>
      </c>
      <c r="C43" s="52">
        <v>32</v>
      </c>
      <c r="D43" s="52" t="s">
        <v>29</v>
      </c>
      <c r="E43" s="51" t="s">
        <v>30</v>
      </c>
      <c r="F43" s="83">
        <v>63.4</v>
      </c>
      <c r="G43" s="91">
        <v>60.8</v>
      </c>
      <c r="H43" s="54">
        <f t="shared" si="8"/>
        <v>3.04</v>
      </c>
      <c r="I43" s="59">
        <v>4</v>
      </c>
      <c r="J43" s="59"/>
      <c r="K43" s="76">
        <f t="shared" si="9"/>
        <v>0.85526315789473728</v>
      </c>
      <c r="M43" s="49" t="s">
        <v>40</v>
      </c>
      <c r="N43" s="50" t="s">
        <v>13</v>
      </c>
      <c r="O43" s="51">
        <v>32</v>
      </c>
      <c r="P43" s="52" t="s">
        <v>29</v>
      </c>
      <c r="Q43" s="51" t="s">
        <v>30</v>
      </c>
      <c r="R43" s="83">
        <f>ROUND(F43,1)</f>
        <v>63.4</v>
      </c>
      <c r="S43" s="54">
        <v>62.43</v>
      </c>
      <c r="T43" s="54">
        <v>2.19</v>
      </c>
      <c r="U43" s="51">
        <v>1</v>
      </c>
      <c r="V43" s="55">
        <f t="shared" si="10"/>
        <v>1.5537401890116913</v>
      </c>
      <c r="W43" s="86">
        <f t="shared" si="11"/>
        <v>0.44292237442922322</v>
      </c>
    </row>
    <row r="44" spans="1:23" x14ac:dyDescent="0.25">
      <c r="A44" s="49" t="s">
        <v>39</v>
      </c>
      <c r="B44" s="74" t="s">
        <v>13</v>
      </c>
      <c r="C44" s="52">
        <v>33</v>
      </c>
      <c r="D44" s="52" t="s">
        <v>29</v>
      </c>
      <c r="E44" s="51" t="s">
        <v>30</v>
      </c>
      <c r="F44" s="83">
        <v>21.3</v>
      </c>
      <c r="G44" s="91">
        <v>22.4</v>
      </c>
      <c r="H44" s="54"/>
      <c r="I44" s="59"/>
      <c r="J44" s="59"/>
      <c r="K44" s="100"/>
      <c r="M44" s="49" t="s">
        <v>39</v>
      </c>
      <c r="N44" s="50" t="s">
        <v>13</v>
      </c>
      <c r="O44" s="51">
        <v>33</v>
      </c>
      <c r="P44" s="52" t="s">
        <v>29</v>
      </c>
      <c r="Q44" s="51" t="s">
        <v>30</v>
      </c>
      <c r="R44" s="83">
        <f t="shared" ref="R44:R52" si="12">F44</f>
        <v>21.3</v>
      </c>
      <c r="S44" s="54"/>
      <c r="T44" s="54"/>
      <c r="U44" s="51"/>
      <c r="V44" s="55"/>
      <c r="W44" s="100"/>
    </row>
    <row r="45" spans="1:23" x14ac:dyDescent="0.25">
      <c r="A45" s="49" t="s">
        <v>38</v>
      </c>
      <c r="B45" s="74" t="s">
        <v>13</v>
      </c>
      <c r="C45" s="52">
        <v>34</v>
      </c>
      <c r="D45" s="52" t="s">
        <v>29</v>
      </c>
      <c r="E45" s="51" t="s">
        <v>30</v>
      </c>
      <c r="F45" s="83">
        <v>24.3</v>
      </c>
      <c r="G45" s="91">
        <v>19.2</v>
      </c>
      <c r="H45" s="54"/>
      <c r="I45" s="59"/>
      <c r="J45" s="59"/>
      <c r="K45" s="100"/>
      <c r="M45" s="49" t="s">
        <v>38</v>
      </c>
      <c r="N45" s="50" t="s">
        <v>13</v>
      </c>
      <c r="O45" s="51">
        <v>34</v>
      </c>
      <c r="P45" s="52" t="s">
        <v>29</v>
      </c>
      <c r="Q45" s="51" t="s">
        <v>30</v>
      </c>
      <c r="R45" s="83">
        <f t="shared" si="12"/>
        <v>24.3</v>
      </c>
      <c r="S45" s="54"/>
      <c r="T45" s="54"/>
      <c r="U45" s="51"/>
      <c r="V45" s="55"/>
      <c r="W45" s="100"/>
    </row>
    <row r="46" spans="1:23" x14ac:dyDescent="0.25">
      <c r="A46" s="49" t="s">
        <v>37</v>
      </c>
      <c r="B46" s="74" t="s">
        <v>13</v>
      </c>
      <c r="C46" s="52">
        <v>35</v>
      </c>
      <c r="D46" s="52" t="s">
        <v>29</v>
      </c>
      <c r="E46" s="51" t="s">
        <v>30</v>
      </c>
      <c r="F46" s="83">
        <v>29</v>
      </c>
      <c r="G46" s="91">
        <v>26.7</v>
      </c>
      <c r="H46" s="54"/>
      <c r="I46" s="59"/>
      <c r="J46" s="59"/>
      <c r="K46" s="100"/>
      <c r="M46" s="49" t="s">
        <v>37</v>
      </c>
      <c r="N46" s="50" t="s">
        <v>13</v>
      </c>
      <c r="O46" s="51">
        <v>35</v>
      </c>
      <c r="P46" s="52" t="s">
        <v>29</v>
      </c>
      <c r="Q46" s="51" t="s">
        <v>30</v>
      </c>
      <c r="R46" s="83">
        <f t="shared" si="12"/>
        <v>29</v>
      </c>
      <c r="S46" s="54"/>
      <c r="T46" s="54"/>
      <c r="U46" s="51"/>
      <c r="V46" s="55"/>
      <c r="W46" s="100"/>
    </row>
    <row r="47" spans="1:23" x14ac:dyDescent="0.25">
      <c r="A47" s="49" t="s">
        <v>36</v>
      </c>
      <c r="B47" s="74" t="s">
        <v>13</v>
      </c>
      <c r="C47" s="52">
        <v>36</v>
      </c>
      <c r="D47" s="52" t="s">
        <v>29</v>
      </c>
      <c r="E47" s="51" t="s">
        <v>30</v>
      </c>
      <c r="F47" s="83">
        <v>65.400000000000006</v>
      </c>
      <c r="G47" s="91">
        <v>97.8</v>
      </c>
      <c r="H47" s="54"/>
      <c r="I47" s="59"/>
      <c r="J47" s="59"/>
      <c r="K47" s="100"/>
      <c r="M47" s="49" t="s">
        <v>36</v>
      </c>
      <c r="N47" s="50" t="s">
        <v>13</v>
      </c>
      <c r="O47" s="51">
        <v>36</v>
      </c>
      <c r="P47" s="52" t="s">
        <v>29</v>
      </c>
      <c r="Q47" s="51" t="s">
        <v>30</v>
      </c>
      <c r="R47" s="83">
        <f t="shared" si="12"/>
        <v>65.400000000000006</v>
      </c>
      <c r="S47" s="54"/>
      <c r="T47" s="54"/>
      <c r="U47" s="51"/>
      <c r="V47" s="55"/>
      <c r="W47" s="100"/>
    </row>
    <row r="48" spans="1:23" x14ac:dyDescent="0.25">
      <c r="A48" s="49" t="s">
        <v>35</v>
      </c>
      <c r="B48" s="74" t="s">
        <v>13</v>
      </c>
      <c r="C48" s="52">
        <v>37</v>
      </c>
      <c r="D48" s="52" t="s">
        <v>29</v>
      </c>
      <c r="E48" s="51" t="s">
        <v>30</v>
      </c>
      <c r="F48" s="83">
        <v>84.7</v>
      </c>
      <c r="G48" s="91">
        <v>124</v>
      </c>
      <c r="H48" s="54"/>
      <c r="I48" s="59"/>
      <c r="J48" s="59"/>
      <c r="K48" s="100"/>
      <c r="M48" s="49" t="s">
        <v>35</v>
      </c>
      <c r="N48" s="50" t="s">
        <v>13</v>
      </c>
      <c r="O48" s="51">
        <v>37</v>
      </c>
      <c r="P48" s="52" t="s">
        <v>29</v>
      </c>
      <c r="Q48" s="51" t="s">
        <v>30</v>
      </c>
      <c r="R48" s="83">
        <f t="shared" si="12"/>
        <v>84.7</v>
      </c>
      <c r="S48" s="54"/>
      <c r="T48" s="54"/>
      <c r="U48" s="51"/>
      <c r="V48" s="55"/>
      <c r="W48" s="100"/>
    </row>
    <row r="49" spans="1:23" x14ac:dyDescent="0.25">
      <c r="A49" s="49" t="s">
        <v>34</v>
      </c>
      <c r="B49" s="74" t="s">
        <v>13</v>
      </c>
      <c r="C49" s="52">
        <v>38</v>
      </c>
      <c r="D49" s="52" t="s">
        <v>29</v>
      </c>
      <c r="E49" s="51" t="s">
        <v>30</v>
      </c>
      <c r="F49" s="83">
        <v>104</v>
      </c>
      <c r="G49" s="91">
        <v>149</v>
      </c>
      <c r="H49" s="54"/>
      <c r="I49" s="59"/>
      <c r="J49" s="59"/>
      <c r="K49" s="100"/>
      <c r="M49" s="49" t="s">
        <v>34</v>
      </c>
      <c r="N49" s="50" t="s">
        <v>13</v>
      </c>
      <c r="O49" s="51">
        <v>38</v>
      </c>
      <c r="P49" s="52" t="s">
        <v>29</v>
      </c>
      <c r="Q49" s="51" t="s">
        <v>30</v>
      </c>
      <c r="R49" s="83">
        <f t="shared" si="12"/>
        <v>104</v>
      </c>
      <c r="S49" s="54"/>
      <c r="T49" s="54"/>
      <c r="U49" s="51"/>
      <c r="V49" s="55"/>
      <c r="W49" s="100"/>
    </row>
    <row r="50" spans="1:23" x14ac:dyDescent="0.25">
      <c r="A50" s="49" t="s">
        <v>33</v>
      </c>
      <c r="B50" s="74" t="s">
        <v>13</v>
      </c>
      <c r="C50" s="52">
        <v>39</v>
      </c>
      <c r="D50" s="52" t="s">
        <v>29</v>
      </c>
      <c r="E50" s="51" t="s">
        <v>30</v>
      </c>
      <c r="F50" s="83">
        <v>72.099999999999994</v>
      </c>
      <c r="G50" s="91">
        <v>77.099999999999994</v>
      </c>
      <c r="H50" s="54"/>
      <c r="I50" s="59"/>
      <c r="J50" s="59"/>
      <c r="K50" s="100"/>
      <c r="M50" s="49" t="s">
        <v>33</v>
      </c>
      <c r="N50" s="50" t="s">
        <v>13</v>
      </c>
      <c r="O50" s="51">
        <v>39</v>
      </c>
      <c r="P50" s="52" t="s">
        <v>29</v>
      </c>
      <c r="Q50" s="51" t="s">
        <v>30</v>
      </c>
      <c r="R50" s="83">
        <f t="shared" si="12"/>
        <v>72.099999999999994</v>
      </c>
      <c r="S50" s="54"/>
      <c r="T50" s="54"/>
      <c r="U50" s="51"/>
      <c r="V50" s="55"/>
      <c r="W50" s="100"/>
    </row>
    <row r="51" spans="1:23" x14ac:dyDescent="0.25">
      <c r="A51" s="49" t="s">
        <v>32</v>
      </c>
      <c r="B51" s="74" t="s">
        <v>13</v>
      </c>
      <c r="C51" s="52">
        <v>40</v>
      </c>
      <c r="D51" s="52" t="s">
        <v>29</v>
      </c>
      <c r="E51" s="51" t="s">
        <v>30</v>
      </c>
      <c r="F51" s="83">
        <v>70.099999999999994</v>
      </c>
      <c r="G51" s="91">
        <v>68.7</v>
      </c>
      <c r="H51" s="54"/>
      <c r="I51" s="59"/>
      <c r="J51" s="59"/>
      <c r="K51" s="100"/>
      <c r="M51" s="49" t="s">
        <v>32</v>
      </c>
      <c r="N51" s="50" t="s">
        <v>13</v>
      </c>
      <c r="O51" s="51">
        <v>40</v>
      </c>
      <c r="P51" s="52" t="s">
        <v>29</v>
      </c>
      <c r="Q51" s="51" t="s">
        <v>30</v>
      </c>
      <c r="R51" s="83">
        <f t="shared" si="12"/>
        <v>70.099999999999994</v>
      </c>
      <c r="S51" s="54"/>
      <c r="T51" s="54"/>
      <c r="U51" s="51"/>
      <c r="V51" s="55"/>
      <c r="W51" s="100"/>
    </row>
    <row r="52" spans="1:23" x14ac:dyDescent="0.25">
      <c r="A52" s="49" t="s">
        <v>31</v>
      </c>
      <c r="B52" s="74" t="s">
        <v>13</v>
      </c>
      <c r="C52" s="52">
        <v>41</v>
      </c>
      <c r="D52" s="52" t="s">
        <v>29</v>
      </c>
      <c r="E52" s="51" t="s">
        <v>30</v>
      </c>
      <c r="F52" s="83">
        <v>52.3</v>
      </c>
      <c r="G52" s="91">
        <v>55</v>
      </c>
      <c r="H52" s="54"/>
      <c r="I52" s="59"/>
      <c r="J52" s="59"/>
      <c r="K52" s="100"/>
      <c r="M52" s="49" t="s">
        <v>31</v>
      </c>
      <c r="N52" s="50" t="s">
        <v>13</v>
      </c>
      <c r="O52" s="51">
        <v>41</v>
      </c>
      <c r="P52" s="52" t="s">
        <v>29</v>
      </c>
      <c r="Q52" s="51" t="s">
        <v>30</v>
      </c>
      <c r="R52" s="83">
        <f t="shared" si="12"/>
        <v>52.3</v>
      </c>
      <c r="S52" s="91"/>
      <c r="T52" s="54"/>
      <c r="U52" s="51"/>
      <c r="V52" s="55"/>
      <c r="W52" s="100"/>
    </row>
    <row r="53" spans="1:23" x14ac:dyDescent="0.25">
      <c r="A53" s="49" t="s">
        <v>28</v>
      </c>
      <c r="B53" s="74" t="s">
        <v>13</v>
      </c>
      <c r="C53" s="52">
        <v>42</v>
      </c>
      <c r="D53" s="52" t="s">
        <v>29</v>
      </c>
      <c r="E53" s="51" t="s">
        <v>30</v>
      </c>
      <c r="F53" s="83">
        <v>91</v>
      </c>
      <c r="G53" s="91">
        <v>90</v>
      </c>
      <c r="H53" s="54">
        <f>0.05*G53</f>
        <v>4.5</v>
      </c>
      <c r="I53" s="59">
        <v>4</v>
      </c>
      <c r="J53" s="59"/>
      <c r="K53" s="76">
        <f t="shared" si="9"/>
        <v>0.22222222222222221</v>
      </c>
      <c r="M53" s="49" t="s">
        <v>28</v>
      </c>
      <c r="N53" s="50" t="s">
        <v>13</v>
      </c>
      <c r="O53" s="51">
        <v>42</v>
      </c>
      <c r="P53" s="52" t="s">
        <v>29</v>
      </c>
      <c r="Q53" s="51" t="s">
        <v>30</v>
      </c>
      <c r="R53" s="83">
        <f>ROUND(F53,1)</f>
        <v>91</v>
      </c>
      <c r="S53" s="91">
        <v>91.42</v>
      </c>
      <c r="T53" s="54">
        <v>1.92</v>
      </c>
      <c r="U53" s="51">
        <v>1</v>
      </c>
      <c r="V53" s="55">
        <f t="shared" si="10"/>
        <v>-0.45941807044410599</v>
      </c>
      <c r="W53" s="86">
        <f t="shared" si="11"/>
        <v>-0.21875000000000089</v>
      </c>
    </row>
    <row r="54" spans="1:23" x14ac:dyDescent="0.25">
      <c r="A54" s="17" t="s">
        <v>12</v>
      </c>
      <c r="B54" s="73" t="s">
        <v>13</v>
      </c>
      <c r="C54" s="20">
        <v>43</v>
      </c>
      <c r="D54" s="20" t="s">
        <v>27</v>
      </c>
      <c r="E54" s="19" t="s">
        <v>23</v>
      </c>
      <c r="F54" s="87">
        <v>271</v>
      </c>
      <c r="G54" s="58">
        <v>272</v>
      </c>
      <c r="H54" s="35">
        <v>13.6</v>
      </c>
      <c r="I54" s="58">
        <v>4</v>
      </c>
      <c r="J54" s="58">
        <f>((F54-G54)/G54)*100</f>
        <v>-0.36764705882352938</v>
      </c>
      <c r="K54" s="76">
        <f t="shared" si="9"/>
        <v>-7.3529411764705885E-2</v>
      </c>
      <c r="M54" s="17" t="s">
        <v>12</v>
      </c>
      <c r="N54" s="73" t="s">
        <v>13</v>
      </c>
      <c r="O54" s="20">
        <v>43</v>
      </c>
      <c r="P54" s="20" t="s">
        <v>27</v>
      </c>
      <c r="Q54" s="19" t="s">
        <v>23</v>
      </c>
      <c r="R54" s="58">
        <f>F54</f>
        <v>271</v>
      </c>
      <c r="S54" s="58">
        <v>268.89999999999998</v>
      </c>
      <c r="T54" s="35">
        <v>7.7</v>
      </c>
      <c r="U54" s="19">
        <v>1</v>
      </c>
      <c r="V54" s="58">
        <f t="shared" si="10"/>
        <v>0.78095946448494724</v>
      </c>
      <c r="W54" s="86">
        <f t="shared" si="11"/>
        <v>0.27272727272727565</v>
      </c>
    </row>
    <row r="55" spans="1:23" x14ac:dyDescent="0.25">
      <c r="A55" s="17" t="s">
        <v>24</v>
      </c>
      <c r="B55" s="73" t="s">
        <v>13</v>
      </c>
      <c r="C55" s="20">
        <v>44</v>
      </c>
      <c r="D55" s="20" t="s">
        <v>27</v>
      </c>
      <c r="E55" s="19" t="s">
        <v>23</v>
      </c>
      <c r="F55" s="87">
        <v>43</v>
      </c>
      <c r="G55" s="80">
        <v>43.2</v>
      </c>
      <c r="H55" s="35">
        <v>2.16</v>
      </c>
      <c r="I55" s="58">
        <v>4</v>
      </c>
      <c r="J55" s="58">
        <f t="shared" ref="J55:J77" si="13">((F55-G55)/G55)*100</f>
        <v>-0.46296296296296952</v>
      </c>
      <c r="K55" s="76">
        <f t="shared" si="9"/>
        <v>-9.2592592592593906E-2</v>
      </c>
      <c r="M55" s="17" t="s">
        <v>24</v>
      </c>
      <c r="N55" s="73" t="s">
        <v>13</v>
      </c>
      <c r="O55" s="20">
        <v>44</v>
      </c>
      <c r="P55" s="20" t="s">
        <v>27</v>
      </c>
      <c r="Q55" s="19" t="s">
        <v>23</v>
      </c>
      <c r="R55" s="80">
        <f t="shared" ref="R55:R77" si="14">F55</f>
        <v>43</v>
      </c>
      <c r="S55" s="80">
        <v>42.97</v>
      </c>
      <c r="T55" s="35">
        <v>1.86</v>
      </c>
      <c r="U55" s="19">
        <v>1</v>
      </c>
      <c r="V55" s="58">
        <f t="shared" si="10"/>
        <v>6.9816150802888388E-2</v>
      </c>
      <c r="W55" s="86">
        <f t="shared" si="11"/>
        <v>1.6129032258065126E-2</v>
      </c>
    </row>
    <row r="56" spans="1:23" x14ac:dyDescent="0.25">
      <c r="A56" s="17" t="s">
        <v>20</v>
      </c>
      <c r="B56" s="73" t="s">
        <v>13</v>
      </c>
      <c r="C56" s="20">
        <v>45</v>
      </c>
      <c r="D56" s="20" t="s">
        <v>27</v>
      </c>
      <c r="E56" s="19" t="s">
        <v>23</v>
      </c>
      <c r="F56" s="81">
        <v>118</v>
      </c>
      <c r="G56" s="58">
        <v>119</v>
      </c>
      <c r="H56" s="35">
        <v>6</v>
      </c>
      <c r="I56" s="58">
        <v>4</v>
      </c>
      <c r="J56" s="58">
        <f t="shared" si="13"/>
        <v>-0.84033613445378152</v>
      </c>
      <c r="K56" s="76">
        <f t="shared" si="9"/>
        <v>-0.16666666666666666</v>
      </c>
      <c r="M56" s="17" t="s">
        <v>20</v>
      </c>
      <c r="N56" s="73" t="s">
        <v>13</v>
      </c>
      <c r="O56" s="20">
        <v>45</v>
      </c>
      <c r="P56" s="20" t="s">
        <v>27</v>
      </c>
      <c r="Q56" s="19" t="s">
        <v>23</v>
      </c>
      <c r="R56" s="58">
        <f t="shared" si="14"/>
        <v>118</v>
      </c>
      <c r="S56" s="58">
        <v>116.8</v>
      </c>
      <c r="T56" s="35">
        <v>2.6</v>
      </c>
      <c r="U56" s="19">
        <v>1</v>
      </c>
      <c r="V56" s="58">
        <f t="shared" si="10"/>
        <v>1.0273972602739752</v>
      </c>
      <c r="W56" s="86">
        <v>0.48</v>
      </c>
    </row>
    <row r="57" spans="1:23" x14ac:dyDescent="0.25">
      <c r="A57" s="17" t="s">
        <v>19</v>
      </c>
      <c r="B57" s="73" t="s">
        <v>13</v>
      </c>
      <c r="C57" s="20">
        <v>46</v>
      </c>
      <c r="D57" s="20" t="s">
        <v>27</v>
      </c>
      <c r="E57" s="19" t="s">
        <v>23</v>
      </c>
      <c r="F57" s="87">
        <v>92.3</v>
      </c>
      <c r="G57" s="80">
        <v>92.9</v>
      </c>
      <c r="H57" s="35">
        <v>4.6500000000000004</v>
      </c>
      <c r="I57" s="58">
        <v>4</v>
      </c>
      <c r="J57" s="58">
        <f t="shared" si="13"/>
        <v>-0.64585575888052582</v>
      </c>
      <c r="K57" s="76">
        <f t="shared" si="9"/>
        <v>-0.12903225806451796</v>
      </c>
      <c r="M57" s="17" t="s">
        <v>19</v>
      </c>
      <c r="N57" s="73" t="s">
        <v>13</v>
      </c>
      <c r="O57" s="20">
        <v>46</v>
      </c>
      <c r="P57" s="20" t="s">
        <v>27</v>
      </c>
      <c r="Q57" s="19" t="s">
        <v>23</v>
      </c>
      <c r="R57" s="80">
        <f t="shared" si="14"/>
        <v>92.3</v>
      </c>
      <c r="S57" s="80">
        <v>91.44</v>
      </c>
      <c r="T57" s="35">
        <v>2.08</v>
      </c>
      <c r="U57" s="19">
        <v>1</v>
      </c>
      <c r="V57" s="58">
        <f t="shared" si="10"/>
        <v>0.94050743657042801</v>
      </c>
      <c r="W57" s="86">
        <f t="shared" si="11"/>
        <v>0.41346153846153816</v>
      </c>
    </row>
    <row r="58" spans="1:23" x14ac:dyDescent="0.25">
      <c r="A58" s="17" t="s">
        <v>26</v>
      </c>
      <c r="B58" s="73" t="s">
        <v>13</v>
      </c>
      <c r="C58" s="20">
        <v>47</v>
      </c>
      <c r="D58" s="20" t="s">
        <v>25</v>
      </c>
      <c r="E58" s="19" t="s">
        <v>23</v>
      </c>
      <c r="F58" s="87">
        <v>55.6</v>
      </c>
      <c r="G58" s="80">
        <v>61.4</v>
      </c>
      <c r="H58" s="35">
        <v>4.6100000000000003</v>
      </c>
      <c r="I58" s="58">
        <v>4</v>
      </c>
      <c r="J58" s="58">
        <f t="shared" si="13"/>
        <v>-9.4462540716612331</v>
      </c>
      <c r="K58" s="76">
        <f t="shared" si="9"/>
        <v>-1.2581344902386109</v>
      </c>
      <c r="M58" s="17" t="s">
        <v>26</v>
      </c>
      <c r="N58" s="73" t="s">
        <v>13</v>
      </c>
      <c r="O58" s="20">
        <v>47</v>
      </c>
      <c r="P58" s="20" t="s">
        <v>25</v>
      </c>
      <c r="Q58" s="19" t="s">
        <v>23</v>
      </c>
      <c r="R58" s="80">
        <f t="shared" si="14"/>
        <v>55.6</v>
      </c>
      <c r="S58" s="80">
        <v>58.64</v>
      </c>
      <c r="T58" s="35">
        <v>2.99</v>
      </c>
      <c r="U58" s="19">
        <v>1</v>
      </c>
      <c r="V58" s="58">
        <f t="shared" si="10"/>
        <v>-5.184174624829466</v>
      </c>
      <c r="W58" s="86">
        <f t="shared" si="11"/>
        <v>-1.0167224080267554</v>
      </c>
    </row>
    <row r="59" spans="1:23" x14ac:dyDescent="0.25">
      <c r="A59" s="17" t="s">
        <v>21</v>
      </c>
      <c r="B59" s="73" t="s">
        <v>13</v>
      </c>
      <c r="C59" s="20">
        <v>48</v>
      </c>
      <c r="D59" s="20" t="s">
        <v>25</v>
      </c>
      <c r="E59" s="19" t="s">
        <v>23</v>
      </c>
      <c r="F59" s="87">
        <v>110</v>
      </c>
      <c r="G59" s="58">
        <v>118</v>
      </c>
      <c r="H59" s="35">
        <v>8.85</v>
      </c>
      <c r="I59" s="58">
        <v>4</v>
      </c>
      <c r="J59" s="58">
        <f t="shared" si="13"/>
        <v>-6.7796610169491522</v>
      </c>
      <c r="K59" s="76">
        <f t="shared" si="9"/>
        <v>-0.903954802259887</v>
      </c>
      <c r="M59" s="17" t="s">
        <v>21</v>
      </c>
      <c r="N59" s="73" t="s">
        <v>13</v>
      </c>
      <c r="O59" s="20">
        <v>48</v>
      </c>
      <c r="P59" s="20" t="s">
        <v>25</v>
      </c>
      <c r="Q59" s="19" t="s">
        <v>23</v>
      </c>
      <c r="R59" s="58">
        <f t="shared" si="14"/>
        <v>110</v>
      </c>
      <c r="S59" s="80">
        <v>112.1</v>
      </c>
      <c r="T59" s="35">
        <v>4.3</v>
      </c>
      <c r="U59" s="19">
        <v>1</v>
      </c>
      <c r="V59" s="58">
        <f t="shared" si="10"/>
        <v>-1.8733273862622606</v>
      </c>
      <c r="W59" s="86">
        <f t="shared" si="11"/>
        <v>-0.48837209302325452</v>
      </c>
    </row>
    <row r="60" spans="1:23" x14ac:dyDescent="0.25">
      <c r="A60" s="17" t="s">
        <v>20</v>
      </c>
      <c r="B60" s="73" t="s">
        <v>13</v>
      </c>
      <c r="C60" s="20">
        <v>49</v>
      </c>
      <c r="D60" s="20" t="s">
        <v>25</v>
      </c>
      <c r="E60" s="19" t="s">
        <v>23</v>
      </c>
      <c r="F60" s="87">
        <v>171</v>
      </c>
      <c r="G60" s="58">
        <v>181</v>
      </c>
      <c r="H60" s="35">
        <v>13.6</v>
      </c>
      <c r="I60" s="58">
        <v>4</v>
      </c>
      <c r="J60" s="58">
        <f t="shared" si="13"/>
        <v>-5.5248618784530388</v>
      </c>
      <c r="K60" s="76">
        <f t="shared" si="9"/>
        <v>-0.73529411764705888</v>
      </c>
      <c r="M60" s="17" t="s">
        <v>20</v>
      </c>
      <c r="N60" s="73" t="s">
        <v>13</v>
      </c>
      <c r="O60" s="20">
        <v>49</v>
      </c>
      <c r="P60" s="20" t="s">
        <v>25</v>
      </c>
      <c r="Q60" s="19" t="s">
        <v>23</v>
      </c>
      <c r="R60" s="58">
        <f t="shared" si="14"/>
        <v>171</v>
      </c>
      <c r="S60" s="80">
        <v>180.1</v>
      </c>
      <c r="T60" s="35">
        <v>5.3</v>
      </c>
      <c r="U60" s="19">
        <v>1</v>
      </c>
      <c r="V60" s="58">
        <f t="shared" si="10"/>
        <v>-5.0527484730705137</v>
      </c>
      <c r="W60" s="86">
        <f t="shared" si="11"/>
        <v>-1.7169811320754707</v>
      </c>
    </row>
    <row r="61" spans="1:23" x14ac:dyDescent="0.25">
      <c r="A61" s="17" t="s">
        <v>19</v>
      </c>
      <c r="B61" s="73" t="s">
        <v>13</v>
      </c>
      <c r="C61" s="20">
        <v>50</v>
      </c>
      <c r="D61" s="20" t="s">
        <v>25</v>
      </c>
      <c r="E61" s="19" t="s">
        <v>23</v>
      </c>
      <c r="F61" s="87">
        <v>315</v>
      </c>
      <c r="G61" s="58">
        <v>336</v>
      </c>
      <c r="H61" s="35">
        <v>25.2</v>
      </c>
      <c r="I61" s="19">
        <v>4</v>
      </c>
      <c r="J61" s="58">
        <f t="shared" si="13"/>
        <v>-6.25</v>
      </c>
      <c r="K61" s="76">
        <f t="shared" si="9"/>
        <v>-0.83333333333333337</v>
      </c>
      <c r="M61" s="17" t="s">
        <v>19</v>
      </c>
      <c r="N61" s="73" t="s">
        <v>13</v>
      </c>
      <c r="O61" s="20">
        <v>50</v>
      </c>
      <c r="P61" s="20" t="s">
        <v>25</v>
      </c>
      <c r="Q61" s="19" t="s">
        <v>23</v>
      </c>
      <c r="R61" s="58">
        <f t="shared" si="14"/>
        <v>315</v>
      </c>
      <c r="S61" s="80">
        <v>336</v>
      </c>
      <c r="T61" s="35">
        <v>8.6</v>
      </c>
      <c r="U61" s="19">
        <v>1</v>
      </c>
      <c r="V61" s="58">
        <f t="shared" si="10"/>
        <v>-6.25</v>
      </c>
      <c r="W61" s="86">
        <f t="shared" si="11"/>
        <v>-2.441860465116279</v>
      </c>
    </row>
    <row r="62" spans="1:23" x14ac:dyDescent="0.25">
      <c r="A62" s="17" t="s">
        <v>17</v>
      </c>
      <c r="B62" s="73" t="s">
        <v>13</v>
      </c>
      <c r="C62" s="20">
        <v>51</v>
      </c>
      <c r="D62" s="20" t="s">
        <v>25</v>
      </c>
      <c r="E62" s="19" t="s">
        <v>23</v>
      </c>
      <c r="F62" s="87">
        <v>49.1</v>
      </c>
      <c r="G62" s="80">
        <v>54.9</v>
      </c>
      <c r="H62" s="35">
        <v>4.12</v>
      </c>
      <c r="I62" s="19">
        <v>4</v>
      </c>
      <c r="J62" s="58">
        <f t="shared" si="13"/>
        <v>-10.564663023679412</v>
      </c>
      <c r="K62" s="76">
        <f t="shared" si="9"/>
        <v>-1.4077669902912615</v>
      </c>
      <c r="M62" s="17" t="s">
        <v>17</v>
      </c>
      <c r="N62" s="73" t="s">
        <v>13</v>
      </c>
      <c r="O62" s="20">
        <v>51</v>
      </c>
      <c r="P62" s="20" t="s">
        <v>25</v>
      </c>
      <c r="Q62" s="19" t="s">
        <v>23</v>
      </c>
      <c r="R62" s="80">
        <f t="shared" si="14"/>
        <v>49.1</v>
      </c>
      <c r="S62" s="80">
        <v>52.02</v>
      </c>
      <c r="T62" s="35">
        <v>4.0199999999999996</v>
      </c>
      <c r="U62" s="19">
        <v>1</v>
      </c>
      <c r="V62" s="58">
        <f t="shared" si="10"/>
        <v>-5.6132256824298379</v>
      </c>
      <c r="W62" s="86">
        <f t="shared" si="11"/>
        <v>-0.72636815920398057</v>
      </c>
    </row>
    <row r="63" spans="1:23" x14ac:dyDescent="0.25">
      <c r="A63" s="17" t="s">
        <v>22</v>
      </c>
      <c r="B63" s="73" t="s">
        <v>13</v>
      </c>
      <c r="C63" s="20">
        <v>52</v>
      </c>
      <c r="D63" s="20" t="s">
        <v>76</v>
      </c>
      <c r="E63" s="19" t="s">
        <v>23</v>
      </c>
      <c r="F63" s="87">
        <v>52</v>
      </c>
      <c r="G63" s="80">
        <v>56.5</v>
      </c>
      <c r="H63" s="35">
        <v>2.83</v>
      </c>
      <c r="I63" s="19">
        <v>4</v>
      </c>
      <c r="J63" s="58">
        <f t="shared" si="13"/>
        <v>-7.9646017699115044</v>
      </c>
      <c r="K63" s="76">
        <f t="shared" si="9"/>
        <v>-1.5901060070671378</v>
      </c>
      <c r="M63" s="17" t="s">
        <v>22</v>
      </c>
      <c r="N63" s="73" t="s">
        <v>13</v>
      </c>
      <c r="O63" s="20">
        <v>52</v>
      </c>
      <c r="P63" s="20" t="s">
        <v>76</v>
      </c>
      <c r="Q63" s="19" t="s">
        <v>23</v>
      </c>
      <c r="R63" s="80">
        <f t="shared" si="14"/>
        <v>52</v>
      </c>
      <c r="S63" s="80">
        <v>52.44</v>
      </c>
      <c r="T63" s="35">
        <v>7.16</v>
      </c>
      <c r="U63" s="19">
        <v>1</v>
      </c>
      <c r="V63" s="58">
        <f t="shared" si="10"/>
        <v>-0.83905415713195608</v>
      </c>
      <c r="W63" s="86">
        <v>-0.06</v>
      </c>
    </row>
    <row r="64" spans="1:23" x14ac:dyDescent="0.25">
      <c r="A64" s="17" t="s">
        <v>16</v>
      </c>
      <c r="B64" s="73" t="s">
        <v>13</v>
      </c>
      <c r="C64" s="20">
        <v>53</v>
      </c>
      <c r="D64" s="20" t="s">
        <v>76</v>
      </c>
      <c r="E64" s="19" t="s">
        <v>23</v>
      </c>
      <c r="F64" s="81">
        <v>185</v>
      </c>
      <c r="G64" s="58">
        <v>194</v>
      </c>
      <c r="H64" s="35">
        <v>9.6999999999999993</v>
      </c>
      <c r="I64" s="19">
        <v>4</v>
      </c>
      <c r="J64" s="58">
        <f t="shared" si="13"/>
        <v>-4.6391752577319592</v>
      </c>
      <c r="K64" s="76">
        <f t="shared" si="9"/>
        <v>-0.92783505154639179</v>
      </c>
      <c r="M64" s="17" t="s">
        <v>16</v>
      </c>
      <c r="N64" s="73" t="s">
        <v>13</v>
      </c>
      <c r="O64" s="20">
        <v>53</v>
      </c>
      <c r="P64" s="20" t="s">
        <v>76</v>
      </c>
      <c r="Q64" s="19" t="s">
        <v>23</v>
      </c>
      <c r="R64" s="58">
        <f t="shared" si="14"/>
        <v>185</v>
      </c>
      <c r="S64" s="58">
        <v>187</v>
      </c>
      <c r="T64" s="35">
        <v>11.2</v>
      </c>
      <c r="U64" s="19">
        <v>1</v>
      </c>
      <c r="V64" s="58">
        <f t="shared" si="10"/>
        <v>-1.0695187165775399</v>
      </c>
      <c r="W64" s="86">
        <v>-0.18</v>
      </c>
    </row>
    <row r="65" spans="1:23" x14ac:dyDescent="0.25">
      <c r="A65" s="17" t="s">
        <v>12</v>
      </c>
      <c r="B65" s="73" t="s">
        <v>13</v>
      </c>
      <c r="C65" s="20">
        <v>54</v>
      </c>
      <c r="D65" s="20" t="s">
        <v>76</v>
      </c>
      <c r="E65" s="19" t="s">
        <v>23</v>
      </c>
      <c r="F65" s="81">
        <v>91.2</v>
      </c>
      <c r="G65" s="80">
        <v>96.7</v>
      </c>
      <c r="H65" s="35">
        <v>4.84</v>
      </c>
      <c r="I65" s="19">
        <v>4</v>
      </c>
      <c r="J65" s="58">
        <f t="shared" si="13"/>
        <v>-5.6876938986556356</v>
      </c>
      <c r="K65" s="76">
        <f t="shared" si="9"/>
        <v>-1.1363636363636365</v>
      </c>
      <c r="M65" s="17" t="s">
        <v>12</v>
      </c>
      <c r="N65" s="73" t="s">
        <v>13</v>
      </c>
      <c r="O65" s="20">
        <v>54</v>
      </c>
      <c r="P65" s="20" t="s">
        <v>76</v>
      </c>
      <c r="Q65" s="19" t="s">
        <v>23</v>
      </c>
      <c r="R65" s="80">
        <f t="shared" si="14"/>
        <v>91.2</v>
      </c>
      <c r="S65" s="80">
        <v>93.03</v>
      </c>
      <c r="T65" s="35">
        <v>6.56</v>
      </c>
      <c r="U65" s="19">
        <v>1</v>
      </c>
      <c r="V65" s="58">
        <f t="shared" si="10"/>
        <v>-1.9671073847146063</v>
      </c>
      <c r="W65" s="86">
        <v>-0.28000000000000003</v>
      </c>
    </row>
    <row r="66" spans="1:23" x14ac:dyDescent="0.25">
      <c r="A66" s="17" t="s">
        <v>20</v>
      </c>
      <c r="B66" s="73" t="s">
        <v>13</v>
      </c>
      <c r="C66" s="20">
        <v>55</v>
      </c>
      <c r="D66" s="20" t="s">
        <v>76</v>
      </c>
      <c r="E66" s="19" t="s">
        <v>23</v>
      </c>
      <c r="F66" s="87">
        <v>47.8</v>
      </c>
      <c r="G66" s="80">
        <v>51.5</v>
      </c>
      <c r="H66" s="35">
        <v>2.58</v>
      </c>
      <c r="I66" s="19">
        <v>4</v>
      </c>
      <c r="J66" s="58">
        <f t="shared" si="13"/>
        <v>-7.1844660194174805</v>
      </c>
      <c r="K66" s="76">
        <f t="shared" si="9"/>
        <v>-1.4341085271317839</v>
      </c>
      <c r="M66" s="17" t="s">
        <v>20</v>
      </c>
      <c r="N66" s="73" t="s">
        <v>13</v>
      </c>
      <c r="O66" s="20">
        <v>55</v>
      </c>
      <c r="P66" s="20" t="s">
        <v>76</v>
      </c>
      <c r="Q66" s="19" t="s">
        <v>23</v>
      </c>
      <c r="R66" s="80">
        <f t="shared" si="14"/>
        <v>47.8</v>
      </c>
      <c r="S66" s="80">
        <v>49.35</v>
      </c>
      <c r="T66" s="35">
        <v>4.97</v>
      </c>
      <c r="U66" s="19">
        <v>1</v>
      </c>
      <c r="V66" s="58">
        <f t="shared" si="10"/>
        <v>-3.140830800405277</v>
      </c>
      <c r="W66" s="86">
        <v>-0.31</v>
      </c>
    </row>
    <row r="67" spans="1:23" x14ac:dyDescent="0.25">
      <c r="A67" s="17" t="s">
        <v>19</v>
      </c>
      <c r="B67" s="73" t="s">
        <v>13</v>
      </c>
      <c r="C67" s="20">
        <v>56</v>
      </c>
      <c r="D67" s="20" t="s">
        <v>76</v>
      </c>
      <c r="E67" s="19" t="s">
        <v>23</v>
      </c>
      <c r="F67" s="87">
        <v>246</v>
      </c>
      <c r="G67" s="58">
        <v>258</v>
      </c>
      <c r="H67" s="35">
        <v>12.9</v>
      </c>
      <c r="I67" s="19">
        <v>4</v>
      </c>
      <c r="J67" s="58">
        <f t="shared" si="13"/>
        <v>-4.6511627906976747</v>
      </c>
      <c r="K67" s="76">
        <f t="shared" si="9"/>
        <v>-0.93023255813953487</v>
      </c>
      <c r="M67" s="17" t="s">
        <v>19</v>
      </c>
      <c r="N67" s="73" t="s">
        <v>13</v>
      </c>
      <c r="O67" s="20">
        <v>56</v>
      </c>
      <c r="P67" s="20" t="s">
        <v>76</v>
      </c>
      <c r="Q67" s="19" t="s">
        <v>23</v>
      </c>
      <c r="R67" s="58">
        <f t="shared" si="14"/>
        <v>246</v>
      </c>
      <c r="S67" s="58">
        <v>248.5</v>
      </c>
      <c r="T67" s="35">
        <v>9.8000000000000007</v>
      </c>
      <c r="U67" s="19">
        <v>1</v>
      </c>
      <c r="V67" s="58">
        <f>((R67-S67)/S67)*100</f>
        <v>-1.0060362173038229</v>
      </c>
      <c r="W67" s="86">
        <v>-0.25</v>
      </c>
    </row>
    <row r="68" spans="1:23" x14ac:dyDescent="0.25">
      <c r="A68" s="17" t="s">
        <v>17</v>
      </c>
      <c r="B68" s="73" t="s">
        <v>13</v>
      </c>
      <c r="C68" s="20">
        <v>57</v>
      </c>
      <c r="D68" s="20" t="s">
        <v>76</v>
      </c>
      <c r="E68" s="19" t="s">
        <v>23</v>
      </c>
      <c r="F68" s="81">
        <v>402</v>
      </c>
      <c r="G68" s="58">
        <v>411</v>
      </c>
      <c r="H68" s="35">
        <v>20.6</v>
      </c>
      <c r="I68" s="19">
        <v>4</v>
      </c>
      <c r="J68" s="58">
        <f t="shared" si="13"/>
        <v>-2.1897810218978102</v>
      </c>
      <c r="K68" s="76">
        <f t="shared" si="9"/>
        <v>-0.43689320388349512</v>
      </c>
      <c r="M68" s="17" t="s">
        <v>17</v>
      </c>
      <c r="N68" s="73" t="s">
        <v>13</v>
      </c>
      <c r="O68" s="20">
        <v>57</v>
      </c>
      <c r="P68" s="20" t="s">
        <v>76</v>
      </c>
      <c r="Q68" s="19" t="s">
        <v>23</v>
      </c>
      <c r="R68" s="58">
        <f t="shared" si="14"/>
        <v>402</v>
      </c>
      <c r="S68" s="58">
        <v>397.5</v>
      </c>
      <c r="T68" s="35">
        <v>9.5</v>
      </c>
      <c r="U68" s="19" t="s">
        <v>75</v>
      </c>
      <c r="V68" s="58">
        <f>S68-R68</f>
        <v>-4.5</v>
      </c>
      <c r="W68" s="86">
        <v>0.48</v>
      </c>
    </row>
    <row r="69" spans="1:23" x14ac:dyDescent="0.25">
      <c r="A69" s="17" t="s">
        <v>22</v>
      </c>
      <c r="B69" s="73" t="s">
        <v>13</v>
      </c>
      <c r="C69" s="20">
        <v>58</v>
      </c>
      <c r="D69" s="20" t="s">
        <v>18</v>
      </c>
      <c r="E69" s="19" t="s">
        <v>15</v>
      </c>
      <c r="F69" s="48">
        <v>0.61</v>
      </c>
      <c r="G69" s="35">
        <v>0.57999999999999996</v>
      </c>
      <c r="H69" s="35">
        <v>0.15</v>
      </c>
      <c r="I69" s="19">
        <v>4</v>
      </c>
      <c r="J69" s="35">
        <f t="shared" ref="J69:J75" si="15">((F69-G69))</f>
        <v>3.0000000000000027E-2</v>
      </c>
      <c r="K69" s="76">
        <f t="shared" si="9"/>
        <v>0.20000000000000018</v>
      </c>
      <c r="M69" s="17" t="s">
        <v>22</v>
      </c>
      <c r="N69" s="73" t="s">
        <v>13</v>
      </c>
      <c r="O69" s="20">
        <v>58</v>
      </c>
      <c r="P69" s="20" t="s">
        <v>18</v>
      </c>
      <c r="Q69" s="19" t="s">
        <v>15</v>
      </c>
      <c r="R69" s="35">
        <f t="shared" si="14"/>
        <v>0.61</v>
      </c>
      <c r="S69" s="80">
        <v>0.58909999999999996</v>
      </c>
      <c r="T69" s="35">
        <v>4.4600000000000001E-2</v>
      </c>
      <c r="U69" s="19" t="s">
        <v>75</v>
      </c>
      <c r="V69" s="35">
        <f t="shared" ref="V69:V75" si="16">S69-R69</f>
        <v>-2.090000000000003E-2</v>
      </c>
      <c r="W69" s="86">
        <v>0.47</v>
      </c>
    </row>
    <row r="70" spans="1:23" x14ac:dyDescent="0.25">
      <c r="A70" s="17" t="s">
        <v>16</v>
      </c>
      <c r="B70" s="73" t="s">
        <v>13</v>
      </c>
      <c r="C70" s="20">
        <v>59</v>
      </c>
      <c r="D70" s="20" t="s">
        <v>18</v>
      </c>
      <c r="E70" s="19" t="s">
        <v>15</v>
      </c>
      <c r="F70" s="48">
        <v>16.059999999999999</v>
      </c>
      <c r="G70" s="35">
        <v>16.03</v>
      </c>
      <c r="H70" s="35">
        <v>0.15</v>
      </c>
      <c r="I70" s="58">
        <v>4</v>
      </c>
      <c r="J70" s="35">
        <f t="shared" si="15"/>
        <v>2.9999999999997584E-2</v>
      </c>
      <c r="K70" s="76">
        <f t="shared" si="9"/>
        <v>0.19999999999998391</v>
      </c>
      <c r="M70" s="17" t="s">
        <v>16</v>
      </c>
      <c r="N70" s="73" t="s">
        <v>13</v>
      </c>
      <c r="O70" s="20">
        <v>59</v>
      </c>
      <c r="P70" s="20" t="s">
        <v>18</v>
      </c>
      <c r="Q70" s="19" t="s">
        <v>15</v>
      </c>
      <c r="R70" s="35">
        <f t="shared" si="14"/>
        <v>16.059999999999999</v>
      </c>
      <c r="S70" s="80">
        <v>16.05</v>
      </c>
      <c r="T70" s="77">
        <v>0.1</v>
      </c>
      <c r="U70" s="19" t="s">
        <v>75</v>
      </c>
      <c r="V70" s="35">
        <f t="shared" si="16"/>
        <v>-9.9999999999980105E-3</v>
      </c>
      <c r="W70" s="86">
        <v>0.11</v>
      </c>
    </row>
    <row r="71" spans="1:23" x14ac:dyDescent="0.25">
      <c r="A71" s="17" t="s">
        <v>12</v>
      </c>
      <c r="B71" s="73" t="s">
        <v>13</v>
      </c>
      <c r="C71" s="20">
        <v>61</v>
      </c>
      <c r="D71" s="20" t="s">
        <v>18</v>
      </c>
      <c r="E71" s="19" t="s">
        <v>15</v>
      </c>
      <c r="F71" s="48">
        <v>13.69</v>
      </c>
      <c r="G71" s="35">
        <v>13.67</v>
      </c>
      <c r="H71" s="35">
        <v>0.15</v>
      </c>
      <c r="I71" s="58">
        <v>4</v>
      </c>
      <c r="J71" s="35">
        <f t="shared" si="15"/>
        <v>1.9999999999999574E-2</v>
      </c>
      <c r="K71" s="76">
        <f t="shared" si="9"/>
        <v>0.1333333333333305</v>
      </c>
      <c r="M71" s="17" t="s">
        <v>12</v>
      </c>
      <c r="N71" s="73" t="s">
        <v>13</v>
      </c>
      <c r="O71" s="20">
        <v>61</v>
      </c>
      <c r="P71" s="20" t="s">
        <v>18</v>
      </c>
      <c r="Q71" s="19" t="s">
        <v>15</v>
      </c>
      <c r="R71" s="35">
        <f t="shared" si="14"/>
        <v>13.69</v>
      </c>
      <c r="S71" s="80">
        <v>13.68</v>
      </c>
      <c r="T71" s="77">
        <v>0.06</v>
      </c>
      <c r="U71" s="19" t="s">
        <v>75</v>
      </c>
      <c r="V71" s="35">
        <f t="shared" si="16"/>
        <v>-9.9999999999997868E-3</v>
      </c>
      <c r="W71" s="86">
        <v>0.21</v>
      </c>
    </row>
    <row r="72" spans="1:23" x14ac:dyDescent="0.25">
      <c r="A72" s="17" t="s">
        <v>26</v>
      </c>
      <c r="B72" s="73" t="s">
        <v>13</v>
      </c>
      <c r="C72" s="20">
        <v>63</v>
      </c>
      <c r="D72" s="20" t="s">
        <v>18</v>
      </c>
      <c r="E72" s="19" t="s">
        <v>15</v>
      </c>
      <c r="F72" s="48">
        <v>6.72</v>
      </c>
      <c r="G72" s="35">
        <v>6.7</v>
      </c>
      <c r="H72" s="35">
        <v>0.15</v>
      </c>
      <c r="I72" s="58">
        <v>4</v>
      </c>
      <c r="J72" s="35">
        <f t="shared" si="15"/>
        <v>1.9999999999999574E-2</v>
      </c>
      <c r="K72" s="76">
        <f t="shared" si="9"/>
        <v>0.1333333333333305</v>
      </c>
      <c r="M72" s="17" t="s">
        <v>26</v>
      </c>
      <c r="N72" s="73" t="s">
        <v>13</v>
      </c>
      <c r="O72" s="20">
        <v>63</v>
      </c>
      <c r="P72" s="20" t="s">
        <v>18</v>
      </c>
      <c r="Q72" s="19" t="s">
        <v>15</v>
      </c>
      <c r="R72" s="35">
        <f t="shared" si="14"/>
        <v>6.72</v>
      </c>
      <c r="S72" s="80">
        <v>6.702</v>
      </c>
      <c r="T72" s="77">
        <v>5.0999999999999997E-2</v>
      </c>
      <c r="U72" s="19" t="s">
        <v>75</v>
      </c>
      <c r="V72" s="35">
        <f t="shared" si="16"/>
        <v>-1.7999999999999794E-2</v>
      </c>
      <c r="W72" s="86">
        <v>0.35</v>
      </c>
    </row>
    <row r="73" spans="1:23" x14ac:dyDescent="0.25">
      <c r="A73" s="17" t="s">
        <v>24</v>
      </c>
      <c r="B73" s="73" t="s">
        <v>13</v>
      </c>
      <c r="C73" s="20">
        <v>64</v>
      </c>
      <c r="D73" s="20" t="s">
        <v>18</v>
      </c>
      <c r="E73" s="19" t="s">
        <v>15</v>
      </c>
      <c r="F73" s="48">
        <v>20.88</v>
      </c>
      <c r="G73" s="35">
        <v>20.95</v>
      </c>
      <c r="H73" s="35">
        <v>0.15</v>
      </c>
      <c r="I73" s="58">
        <v>4</v>
      </c>
      <c r="J73" s="35">
        <f t="shared" si="15"/>
        <v>-7.0000000000000284E-2</v>
      </c>
      <c r="K73" s="76">
        <f t="shared" si="9"/>
        <v>-0.46666666666666856</v>
      </c>
      <c r="M73" s="17" t="s">
        <v>24</v>
      </c>
      <c r="N73" s="73" t="s">
        <v>13</v>
      </c>
      <c r="O73" s="20">
        <v>64</v>
      </c>
      <c r="P73" s="20" t="s">
        <v>18</v>
      </c>
      <c r="Q73" s="19" t="s">
        <v>15</v>
      </c>
      <c r="R73" s="35">
        <f t="shared" si="14"/>
        <v>20.88</v>
      </c>
      <c r="S73" s="80">
        <v>20.91</v>
      </c>
      <c r="T73" s="77">
        <v>0.08</v>
      </c>
      <c r="U73" s="19" t="s">
        <v>75</v>
      </c>
      <c r="V73" s="35">
        <f t="shared" si="16"/>
        <v>3.0000000000001137E-2</v>
      </c>
      <c r="W73" s="86">
        <v>-0.37</v>
      </c>
    </row>
    <row r="74" spans="1:23" x14ac:dyDescent="0.25">
      <c r="A74" s="17" t="s">
        <v>20</v>
      </c>
      <c r="B74" s="73" t="s">
        <v>13</v>
      </c>
      <c r="C74" s="20">
        <v>65</v>
      </c>
      <c r="D74" s="20" t="s">
        <v>18</v>
      </c>
      <c r="E74" s="19" t="s">
        <v>15</v>
      </c>
      <c r="F74" s="48">
        <v>11.77</v>
      </c>
      <c r="G74" s="35">
        <v>11.76</v>
      </c>
      <c r="H74" s="35">
        <v>0.15</v>
      </c>
      <c r="I74" s="58">
        <v>4</v>
      </c>
      <c r="J74" s="35">
        <f t="shared" si="15"/>
        <v>9.9999999999997868E-3</v>
      </c>
      <c r="K74" s="76">
        <f t="shared" si="9"/>
        <v>6.666666666666525E-2</v>
      </c>
      <c r="M74" s="17" t="s">
        <v>20</v>
      </c>
      <c r="N74" s="73" t="s">
        <v>13</v>
      </c>
      <c r="O74" s="20">
        <v>65</v>
      </c>
      <c r="P74" s="20" t="s">
        <v>18</v>
      </c>
      <c r="Q74" s="19" t="s">
        <v>15</v>
      </c>
      <c r="R74" s="35">
        <f t="shared" si="14"/>
        <v>11.77</v>
      </c>
      <c r="S74" s="80">
        <v>11.76</v>
      </c>
      <c r="T74" s="77">
        <v>0.05</v>
      </c>
      <c r="U74" s="19" t="s">
        <v>75</v>
      </c>
      <c r="V74" s="35">
        <f t="shared" si="16"/>
        <v>-9.9999999999997868E-3</v>
      </c>
      <c r="W74" s="86">
        <v>0.14000000000000001</v>
      </c>
    </row>
    <row r="75" spans="1:23" x14ac:dyDescent="0.25">
      <c r="A75" s="56" t="s">
        <v>19</v>
      </c>
      <c r="B75" s="75" t="s">
        <v>13</v>
      </c>
      <c r="C75" s="20">
        <v>66</v>
      </c>
      <c r="D75" s="57" t="s">
        <v>18</v>
      </c>
      <c r="E75" s="47" t="s">
        <v>15</v>
      </c>
      <c r="F75" s="48">
        <v>5.39</v>
      </c>
      <c r="G75" s="35">
        <v>5.33</v>
      </c>
      <c r="H75" s="35">
        <v>0.15</v>
      </c>
      <c r="I75" s="58">
        <v>4</v>
      </c>
      <c r="J75" s="35">
        <f t="shared" si="15"/>
        <v>5.9999999999999609E-2</v>
      </c>
      <c r="K75" s="76">
        <f t="shared" si="9"/>
        <v>0.39999999999999741</v>
      </c>
      <c r="M75" s="56" t="s">
        <v>19</v>
      </c>
      <c r="N75" s="75" t="s">
        <v>13</v>
      </c>
      <c r="O75" s="57">
        <v>66</v>
      </c>
      <c r="P75" s="57" t="s">
        <v>18</v>
      </c>
      <c r="Q75" s="47" t="s">
        <v>15</v>
      </c>
      <c r="R75" s="35">
        <f t="shared" si="14"/>
        <v>5.39</v>
      </c>
      <c r="S75" s="87">
        <v>5.35</v>
      </c>
      <c r="T75" s="77">
        <v>6.2E-2</v>
      </c>
      <c r="U75" s="81">
        <v>1</v>
      </c>
      <c r="V75" s="35">
        <f t="shared" si="16"/>
        <v>-4.0000000000000036E-2</v>
      </c>
      <c r="W75" s="76">
        <v>0.64</v>
      </c>
    </row>
    <row r="76" spans="1:23" x14ac:dyDescent="0.25">
      <c r="A76" s="17" t="s">
        <v>12</v>
      </c>
      <c r="B76" s="73" t="s">
        <v>13</v>
      </c>
      <c r="C76" s="20">
        <v>66</v>
      </c>
      <c r="D76" s="20" t="s">
        <v>14</v>
      </c>
      <c r="E76" s="19" t="s">
        <v>15</v>
      </c>
      <c r="F76" s="48">
        <v>5.63</v>
      </c>
      <c r="G76" s="35">
        <v>6.02</v>
      </c>
      <c r="H76" s="35">
        <v>0.30099999999999999</v>
      </c>
      <c r="I76" s="58">
        <v>4</v>
      </c>
      <c r="J76" s="58">
        <f t="shared" si="13"/>
        <v>-6.4784053156146131</v>
      </c>
      <c r="K76" s="76">
        <f t="shared" si="9"/>
        <v>-1.2956810631229225</v>
      </c>
      <c r="M76" s="17" t="s">
        <v>12</v>
      </c>
      <c r="N76" s="73" t="s">
        <v>13</v>
      </c>
      <c r="O76" s="20">
        <v>66</v>
      </c>
      <c r="P76" s="20" t="s">
        <v>14</v>
      </c>
      <c r="Q76" s="19" t="s">
        <v>15</v>
      </c>
      <c r="R76" s="35">
        <f t="shared" si="14"/>
        <v>5.63</v>
      </c>
      <c r="S76" s="35">
        <v>5.8789999999999996</v>
      </c>
      <c r="T76" s="77">
        <v>9.1999999999999998E-2</v>
      </c>
      <c r="U76" s="19">
        <v>1</v>
      </c>
      <c r="V76" s="58">
        <f>((R76-S76)/S76)*100</f>
        <v>-4.2354141860860635</v>
      </c>
      <c r="W76" s="86">
        <v>-2.72</v>
      </c>
    </row>
    <row r="77" spans="1:23" ht="15.75" thickBot="1" x14ac:dyDescent="0.3">
      <c r="A77" s="95" t="s">
        <v>24</v>
      </c>
      <c r="B77" s="96" t="s">
        <v>13</v>
      </c>
      <c r="C77" s="84">
        <v>67</v>
      </c>
      <c r="D77" s="97" t="s">
        <v>14</v>
      </c>
      <c r="E77" s="88" t="s">
        <v>15</v>
      </c>
      <c r="F77" s="71">
        <v>2.57</v>
      </c>
      <c r="G77" s="69">
        <v>2.69</v>
      </c>
      <c r="H77" s="69">
        <v>0.13500000000000001</v>
      </c>
      <c r="I77" s="70">
        <v>4</v>
      </c>
      <c r="J77" s="70">
        <f t="shared" si="13"/>
        <v>-4.4609665427509331</v>
      </c>
      <c r="K77" s="79">
        <f t="shared" si="9"/>
        <v>-0.88888888888888962</v>
      </c>
      <c r="M77" s="95" t="s">
        <v>24</v>
      </c>
      <c r="N77" s="96" t="s">
        <v>13</v>
      </c>
      <c r="O77" s="97">
        <v>67</v>
      </c>
      <c r="P77" s="97" t="s">
        <v>14</v>
      </c>
      <c r="Q77" s="68" t="s">
        <v>15</v>
      </c>
      <c r="R77" s="69">
        <f t="shared" si="14"/>
        <v>2.57</v>
      </c>
      <c r="S77" s="71">
        <v>2.6880000000000002</v>
      </c>
      <c r="T77" s="89">
        <v>7.4999999999999997E-2</v>
      </c>
      <c r="U77" s="82">
        <v>1</v>
      </c>
      <c r="V77" s="70">
        <f t="shared" ref="V77" si="17">((R77-S77)/S77)*100</f>
        <v>-4.389880952380965</v>
      </c>
      <c r="W77" s="79">
        <v>-1.56</v>
      </c>
    </row>
  </sheetData>
  <sheetProtection algorithmName="SHA-512" hashValue="TuaZLseQ4X4Fvw5y22oX/tQVltAWlDNBcYxsaFTD0fr3nzOC1/JGMmXR0idrMII/zvkyijFHJofM8HSEzdd2LA==" saltValue="K/XXpCvCjwzqYuq+/S6EBQ==" spinCount="100000" sheet="1" objects="1" scenarios="1"/>
  <mergeCells count="3">
    <mergeCell ref="A2:K2"/>
    <mergeCell ref="A8:K8"/>
    <mergeCell ref="M8:W8"/>
  </mergeCells>
  <conditionalFormatting sqref="K53 K41:K43 K14:K25">
    <cfRule type="cellIs" dxfId="239" priority="22" stopIfTrue="1" operator="between">
      <formula>-2</formula>
      <formula>2</formula>
    </cfRule>
    <cfRule type="cellIs" dxfId="238" priority="23" stopIfTrue="1" operator="between">
      <formula>-3</formula>
      <formula>3</formula>
    </cfRule>
    <cfRule type="cellIs" dxfId="237" priority="24" operator="notBetween">
      <formula>-3</formula>
      <formula>3</formula>
    </cfRule>
  </conditionalFormatting>
  <conditionalFormatting sqref="W41:W43 W75 W53:W67">
    <cfRule type="cellIs" dxfId="236" priority="19" stopIfTrue="1" operator="between">
      <formula>-2</formula>
      <formula>2</formula>
    </cfRule>
    <cfRule type="cellIs" dxfId="235" priority="20" stopIfTrue="1" operator="between">
      <formula>-3</formula>
      <formula>3</formula>
    </cfRule>
    <cfRule type="cellIs" dxfId="234" priority="21" operator="notBetween">
      <formula>-3</formula>
      <formula>3</formula>
    </cfRule>
  </conditionalFormatting>
  <conditionalFormatting sqref="W68:W74">
    <cfRule type="cellIs" dxfId="233" priority="16" stopIfTrue="1" operator="between">
      <formula>-2</formula>
      <formula>2</formula>
    </cfRule>
    <cfRule type="cellIs" dxfId="232" priority="17" stopIfTrue="1" operator="between">
      <formula>-3</formula>
      <formula>3</formula>
    </cfRule>
    <cfRule type="cellIs" dxfId="231" priority="18" operator="notBetween">
      <formula>-3</formula>
      <formula>3</formula>
    </cfRule>
  </conditionalFormatting>
  <conditionalFormatting sqref="W76">
    <cfRule type="cellIs" dxfId="230" priority="7" stopIfTrue="1" operator="between">
      <formula>-2</formula>
      <formula>2</formula>
    </cfRule>
    <cfRule type="cellIs" dxfId="229" priority="8" stopIfTrue="1" operator="between">
      <formula>-3</formula>
      <formula>3</formula>
    </cfRule>
    <cfRule type="cellIs" dxfId="228" priority="9" operator="notBetween">
      <formula>-3</formula>
      <formula>3</formula>
    </cfRule>
  </conditionalFormatting>
  <conditionalFormatting sqref="W77">
    <cfRule type="cellIs" dxfId="227" priority="10" stopIfTrue="1" operator="between">
      <formula>-2</formula>
      <formula>2</formula>
    </cfRule>
    <cfRule type="cellIs" dxfId="226" priority="11" stopIfTrue="1" operator="between">
      <formula>-3</formula>
      <formula>3</formula>
    </cfRule>
    <cfRule type="cellIs" dxfId="225" priority="12" operator="notBetween">
      <formula>-3</formula>
      <formula>3</formula>
    </cfRule>
  </conditionalFormatting>
  <conditionalFormatting sqref="K54:K77">
    <cfRule type="cellIs" dxfId="224" priority="4" stopIfTrue="1" operator="between">
      <formula>-2</formula>
      <formula>2</formula>
    </cfRule>
    <cfRule type="cellIs" dxfId="223" priority="5" stopIfTrue="1" operator="between">
      <formula>-3</formula>
      <formula>3</formula>
    </cfRule>
    <cfRule type="cellIs" dxfId="222" priority="6" operator="notBetween">
      <formula>-3</formula>
      <formula>3</formula>
    </cfRule>
  </conditionalFormatting>
  <conditionalFormatting sqref="K26:K40">
    <cfRule type="cellIs" dxfId="221" priority="1" stopIfTrue="1" operator="between">
      <formula>-2</formula>
      <formula>2</formula>
    </cfRule>
    <cfRule type="cellIs" dxfId="220" priority="2" stopIfTrue="1" operator="between">
      <formula>-3</formula>
      <formula>3</formula>
    </cfRule>
    <cfRule type="cellIs" dxfId="219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3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D3701-3470-43D8-8301-F23C2F5411A2}">
  <sheetPr>
    <pageSetUpPr fitToPage="1"/>
  </sheetPr>
  <dimension ref="A1:W69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509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92.9</v>
      </c>
      <c r="G14" s="91">
        <v>91.90504916795463</v>
      </c>
      <c r="H14" s="54">
        <f>G14*0.025</f>
        <v>2.2976262291988658</v>
      </c>
      <c r="I14" s="51"/>
      <c r="J14" s="55">
        <f>((F14-G14)/G14)*100</f>
        <v>1.0825856044395594</v>
      </c>
      <c r="K14" s="85">
        <f>(F14-G14)/H14</f>
        <v>0.43303424177582378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128.6</v>
      </c>
      <c r="G15" s="91">
        <v>129.66583333333332</v>
      </c>
      <c r="H15" s="54">
        <f>2/2</f>
        <v>1</v>
      </c>
      <c r="I15" s="51"/>
      <c r="J15" s="67">
        <f>F15-G15</f>
        <v>-1.0658333333333303</v>
      </c>
      <c r="K15" s="85">
        <f t="shared" ref="K15:K30" si="0">(F15-G15)/H15</f>
        <v>-1.0658333333333303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6.46</v>
      </c>
      <c r="G16" s="54">
        <v>6.3833924998149678</v>
      </c>
      <c r="H16" s="54">
        <f>G16*((14-0.53*G16)/200)</f>
        <v>0.33885607049930866</v>
      </c>
      <c r="I16" s="51"/>
      <c r="J16" s="55">
        <f t="shared" ref="J16:J30" si="1">((F16-G16)/G16)*100</f>
        <v>1.2001063727046823</v>
      </c>
      <c r="K16" s="85">
        <f t="shared" si="0"/>
        <v>0.22607681211716243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26</v>
      </c>
      <c r="B17" s="74" t="s">
        <v>13</v>
      </c>
      <c r="C17" s="52">
        <v>4</v>
      </c>
      <c r="D17" s="52" t="s">
        <v>59</v>
      </c>
      <c r="E17" s="51" t="s">
        <v>55</v>
      </c>
      <c r="F17" s="53">
        <v>6.58</v>
      </c>
      <c r="G17" s="54">
        <v>6.5516808171000935</v>
      </c>
      <c r="H17" s="54">
        <f t="shared" ref="H17:H21" si="2">G17*((14-0.53*G17)/200)</f>
        <v>0.34486767514473954</v>
      </c>
      <c r="I17" s="51"/>
      <c r="J17" s="55">
        <f t="shared" si="1"/>
        <v>0.43224301809686111</v>
      </c>
      <c r="K17" s="85">
        <f t="shared" si="0"/>
        <v>8.2116083764652903E-2</v>
      </c>
      <c r="L17" s="37"/>
      <c r="M17" s="49" t="s">
        <v>26</v>
      </c>
      <c r="N17" s="74" t="s">
        <v>13</v>
      </c>
      <c r="O17" s="52">
        <v>4</v>
      </c>
      <c r="P17" s="52" t="s">
        <v>59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21</v>
      </c>
      <c r="B18" s="74" t="s">
        <v>13</v>
      </c>
      <c r="C18" s="52">
        <v>5</v>
      </c>
      <c r="D18" s="52" t="s">
        <v>58</v>
      </c>
      <c r="E18" s="51" t="s">
        <v>55</v>
      </c>
      <c r="F18" s="53">
        <v>6.43</v>
      </c>
      <c r="G18" s="54">
        <v>6.3484522794462599</v>
      </c>
      <c r="H18" s="54">
        <f t="shared" si="2"/>
        <v>0.33758911674856118</v>
      </c>
      <c r="I18" s="51"/>
      <c r="J18" s="55">
        <f t="shared" si="1"/>
        <v>1.2845291570948498</v>
      </c>
      <c r="K18" s="85">
        <f t="shared" si="0"/>
        <v>0.24155909212700466</v>
      </c>
      <c r="L18" s="37"/>
      <c r="M18" s="49" t="s">
        <v>21</v>
      </c>
      <c r="N18" s="74" t="s">
        <v>13</v>
      </c>
      <c r="O18" s="52">
        <v>5</v>
      </c>
      <c r="P18" s="52" t="s">
        <v>58</v>
      </c>
      <c r="Q18" s="51" t="s">
        <v>55</v>
      </c>
      <c r="R18" s="83"/>
      <c r="S18" s="54"/>
      <c r="T18" s="51"/>
      <c r="U18" s="51"/>
      <c r="V18" s="51"/>
      <c r="W18" s="100"/>
    </row>
    <row r="19" spans="1:23" x14ac:dyDescent="0.25">
      <c r="A19" s="49" t="s">
        <v>24</v>
      </c>
      <c r="B19" s="74" t="s">
        <v>13</v>
      </c>
      <c r="C19" s="52">
        <v>6</v>
      </c>
      <c r="D19" s="52" t="s">
        <v>57</v>
      </c>
      <c r="E19" s="51" t="s">
        <v>55</v>
      </c>
      <c r="F19" s="83">
        <v>13.6</v>
      </c>
      <c r="G19" s="91">
        <v>13.474911456529346</v>
      </c>
      <c r="H19" s="54">
        <f t="shared" si="2"/>
        <v>0.46207471923959381</v>
      </c>
      <c r="I19" s="51"/>
      <c r="J19" s="55">
        <f t="shared" si="1"/>
        <v>0.92830697904171278</v>
      </c>
      <c r="K19" s="85">
        <f t="shared" si="0"/>
        <v>0.27071064107662779</v>
      </c>
      <c r="L19" s="37"/>
      <c r="M19" s="49" t="s">
        <v>24</v>
      </c>
      <c r="N19" s="74" t="s">
        <v>13</v>
      </c>
      <c r="O19" s="52">
        <v>6</v>
      </c>
      <c r="P19" s="52" t="s">
        <v>57</v>
      </c>
      <c r="Q19" s="51" t="s">
        <v>55</v>
      </c>
      <c r="R19" s="83"/>
      <c r="S19" s="54"/>
      <c r="T19" s="51"/>
      <c r="U19" s="51"/>
      <c r="V19" s="51"/>
      <c r="W19" s="100"/>
    </row>
    <row r="20" spans="1:23" x14ac:dyDescent="0.25">
      <c r="A20" s="49" t="s">
        <v>20</v>
      </c>
      <c r="B20" s="74" t="s">
        <v>13</v>
      </c>
      <c r="C20" s="52">
        <v>7</v>
      </c>
      <c r="D20" s="52" t="s">
        <v>56</v>
      </c>
      <c r="E20" s="51" t="s">
        <v>55</v>
      </c>
      <c r="F20" s="83">
        <v>13.7</v>
      </c>
      <c r="G20" s="91">
        <v>13.639675674552539</v>
      </c>
      <c r="H20" s="54">
        <f t="shared" si="2"/>
        <v>0.46176930307518005</v>
      </c>
      <c r="I20" s="51"/>
      <c r="J20" s="55">
        <f t="shared" si="1"/>
        <v>0.4422709666037537</v>
      </c>
      <c r="K20" s="85">
        <f t="shared" si="0"/>
        <v>0.13063736598714371</v>
      </c>
      <c r="L20" s="37"/>
      <c r="M20" s="49" t="s">
        <v>20</v>
      </c>
      <c r="N20" s="74" t="s">
        <v>13</v>
      </c>
      <c r="O20" s="52">
        <v>7</v>
      </c>
      <c r="P20" s="52" t="s">
        <v>56</v>
      </c>
      <c r="Q20" s="51" t="s">
        <v>55</v>
      </c>
      <c r="R20" s="83"/>
      <c r="S20" s="54"/>
      <c r="T20" s="51"/>
      <c r="U20" s="51"/>
      <c r="V20" s="51"/>
      <c r="W20" s="100"/>
    </row>
    <row r="21" spans="1:23" x14ac:dyDescent="0.25">
      <c r="A21" s="49" t="s">
        <v>19</v>
      </c>
      <c r="B21" s="74" t="s">
        <v>13</v>
      </c>
      <c r="C21" s="52">
        <v>8</v>
      </c>
      <c r="D21" s="52" t="s">
        <v>54</v>
      </c>
      <c r="E21" s="51" t="s">
        <v>55</v>
      </c>
      <c r="F21" s="83">
        <v>13.6</v>
      </c>
      <c r="G21" s="91">
        <v>13.408807641240482</v>
      </c>
      <c r="H21" s="54">
        <f t="shared" si="2"/>
        <v>0.46215681063339248</v>
      </c>
      <c r="I21" s="51"/>
      <c r="J21" s="55">
        <f t="shared" si="1"/>
        <v>1.4258714411822941</v>
      </c>
      <c r="K21" s="85">
        <f t="shared" si="0"/>
        <v>0.41369585898233413</v>
      </c>
      <c r="L21" s="37"/>
      <c r="M21" s="49" t="s">
        <v>19</v>
      </c>
      <c r="N21" s="74" t="s">
        <v>13</v>
      </c>
      <c r="O21" s="52">
        <v>8</v>
      </c>
      <c r="P21" s="52" t="s">
        <v>54</v>
      </c>
      <c r="Q21" s="51" t="s">
        <v>55</v>
      </c>
      <c r="R21" s="83"/>
      <c r="S21" s="54"/>
      <c r="T21" s="51"/>
      <c r="U21" s="51"/>
      <c r="V21" s="51"/>
      <c r="W21" s="100"/>
    </row>
    <row r="22" spans="1:23" x14ac:dyDescent="0.25">
      <c r="A22" s="49" t="s">
        <v>17</v>
      </c>
      <c r="B22" s="74" t="s">
        <v>13</v>
      </c>
      <c r="C22" s="52">
        <v>9</v>
      </c>
      <c r="D22" s="52" t="s">
        <v>52</v>
      </c>
      <c r="E22" s="51" t="s">
        <v>53</v>
      </c>
      <c r="F22" s="53">
        <v>9.57</v>
      </c>
      <c r="G22" s="54">
        <v>9.3938470348456065</v>
      </c>
      <c r="H22" s="54">
        <f>G22*0.05</f>
        <v>0.46969235174228036</v>
      </c>
      <c r="I22" s="51"/>
      <c r="J22" s="55">
        <f t="shared" si="1"/>
        <v>1.8751951623330751</v>
      </c>
      <c r="K22" s="85">
        <f t="shared" si="0"/>
        <v>0.37503903246661496</v>
      </c>
      <c r="L22" s="37"/>
      <c r="M22" s="49" t="s">
        <v>17</v>
      </c>
      <c r="N22" s="74" t="s">
        <v>13</v>
      </c>
      <c r="O22" s="52">
        <v>9</v>
      </c>
      <c r="P22" s="52" t="s">
        <v>52</v>
      </c>
      <c r="Q22" s="51" t="s">
        <v>53</v>
      </c>
      <c r="R22" s="83"/>
      <c r="S22" s="54"/>
      <c r="T22" s="51"/>
      <c r="U22" s="51"/>
      <c r="V22" s="51"/>
      <c r="W22" s="100"/>
    </row>
    <row r="23" spans="1:23" ht="15.75" x14ac:dyDescent="0.25">
      <c r="A23" s="17" t="s">
        <v>51</v>
      </c>
      <c r="B23" s="73" t="s">
        <v>43</v>
      </c>
      <c r="C23" s="20">
        <v>10</v>
      </c>
      <c r="D23" s="20" t="s">
        <v>44</v>
      </c>
      <c r="E23" s="19" t="s">
        <v>45</v>
      </c>
      <c r="F23" s="90">
        <v>6.81</v>
      </c>
      <c r="G23" s="93">
        <v>6.6966934066131865</v>
      </c>
      <c r="H23" s="35">
        <f>G23*0.075/2</f>
        <v>0.25112600274799446</v>
      </c>
      <c r="I23" s="19"/>
      <c r="J23" s="39">
        <f t="shared" si="1"/>
        <v>1.6919782123356504</v>
      </c>
      <c r="K23" s="85">
        <f t="shared" si="0"/>
        <v>0.45119418995617344</v>
      </c>
      <c r="L23" s="37"/>
      <c r="M23" s="17" t="s">
        <v>51</v>
      </c>
      <c r="N23" s="18" t="s">
        <v>43</v>
      </c>
      <c r="O23" s="19">
        <v>10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50</v>
      </c>
      <c r="B24" s="73" t="s">
        <v>43</v>
      </c>
      <c r="C24" s="20">
        <v>11</v>
      </c>
      <c r="D24" s="20" t="s">
        <v>44</v>
      </c>
      <c r="E24" s="19" t="s">
        <v>45</v>
      </c>
      <c r="F24" s="90">
        <v>13.1</v>
      </c>
      <c r="G24" s="94">
        <v>13.146861819250869</v>
      </c>
      <c r="H24" s="35">
        <f t="shared" ref="H24:H25" si="3">G24*0.075/2</f>
        <v>0.49300731822190758</v>
      </c>
      <c r="I24" s="58"/>
      <c r="J24" s="39">
        <f t="shared" si="1"/>
        <v>-0.35644870916837473</v>
      </c>
      <c r="K24" s="85">
        <f t="shared" si="0"/>
        <v>-9.5052989111566594E-2</v>
      </c>
      <c r="L24" s="37"/>
      <c r="M24" s="17" t="s">
        <v>50</v>
      </c>
      <c r="N24" s="18" t="s">
        <v>43</v>
      </c>
      <c r="O24" s="19">
        <v>11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49</v>
      </c>
      <c r="B25" s="73" t="s">
        <v>43</v>
      </c>
      <c r="C25" s="20">
        <v>12</v>
      </c>
      <c r="D25" s="20" t="s">
        <v>44</v>
      </c>
      <c r="E25" s="19" t="s">
        <v>45</v>
      </c>
      <c r="F25" s="90">
        <v>20.5</v>
      </c>
      <c r="G25" s="94">
        <v>20.851577374762005</v>
      </c>
      <c r="H25" s="35">
        <f t="shared" si="3"/>
        <v>0.78193415155357515</v>
      </c>
      <c r="I25" s="58"/>
      <c r="J25" s="39">
        <f t="shared" si="1"/>
        <v>-1.6860948620009044</v>
      </c>
      <c r="K25" s="85">
        <f t="shared" si="0"/>
        <v>-0.44962529653357453</v>
      </c>
      <c r="M25" s="17" t="s">
        <v>49</v>
      </c>
      <c r="N25" s="18" t="s">
        <v>43</v>
      </c>
      <c r="O25" s="19">
        <v>12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71</v>
      </c>
      <c r="B26" s="73" t="s">
        <v>43</v>
      </c>
      <c r="C26" s="20">
        <v>13</v>
      </c>
      <c r="D26" s="20" t="s">
        <v>44</v>
      </c>
      <c r="E26" s="19" t="s">
        <v>45</v>
      </c>
      <c r="F26" s="90" t="s">
        <v>90</v>
      </c>
      <c r="G26" s="94">
        <v>0</v>
      </c>
      <c r="H26" s="35"/>
      <c r="I26" s="58"/>
      <c r="J26" s="39"/>
      <c r="K26" s="85"/>
      <c r="M26" s="17" t="s">
        <v>71</v>
      </c>
      <c r="N26" s="18" t="s">
        <v>43</v>
      </c>
      <c r="O26" s="19">
        <v>13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72</v>
      </c>
      <c r="B27" s="73" t="s">
        <v>43</v>
      </c>
      <c r="C27" s="20">
        <v>14</v>
      </c>
      <c r="D27" s="20" t="s">
        <v>44</v>
      </c>
      <c r="E27" s="19" t="s">
        <v>45</v>
      </c>
      <c r="F27" s="90" t="s">
        <v>90</v>
      </c>
      <c r="G27" s="94">
        <v>0</v>
      </c>
      <c r="H27" s="35"/>
      <c r="I27" s="58"/>
      <c r="J27" s="39"/>
      <c r="K27" s="85"/>
      <c r="M27" s="17" t="s">
        <v>72</v>
      </c>
      <c r="N27" s="18" t="s">
        <v>43</v>
      </c>
      <c r="O27" s="19">
        <v>14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48</v>
      </c>
      <c r="B28" s="73" t="s">
        <v>43</v>
      </c>
      <c r="C28" s="20">
        <v>20</v>
      </c>
      <c r="D28" s="20" t="s">
        <v>44</v>
      </c>
      <c r="E28" s="19" t="s">
        <v>45</v>
      </c>
      <c r="F28" s="90">
        <v>80</v>
      </c>
      <c r="G28" s="94">
        <v>82.886778505771957</v>
      </c>
      <c r="H28" s="35">
        <f>G28*0.025</f>
        <v>2.072169462644299</v>
      </c>
      <c r="I28" s="58"/>
      <c r="J28" s="39">
        <f t="shared" si="1"/>
        <v>-3.4827973264408287</v>
      </c>
      <c r="K28" s="85">
        <f t="shared" si="0"/>
        <v>-1.3931189305763314</v>
      </c>
      <c r="M28" s="17" t="s">
        <v>48</v>
      </c>
      <c r="N28" s="18" t="s">
        <v>43</v>
      </c>
      <c r="O28" s="19">
        <v>20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ht="15.75" x14ac:dyDescent="0.25">
      <c r="A29" s="17" t="s">
        <v>47</v>
      </c>
      <c r="B29" s="73" t="s">
        <v>43</v>
      </c>
      <c r="C29" s="20">
        <v>21</v>
      </c>
      <c r="D29" s="20" t="s">
        <v>44</v>
      </c>
      <c r="E29" s="19" t="s">
        <v>45</v>
      </c>
      <c r="F29" s="90">
        <v>130</v>
      </c>
      <c r="G29" s="94">
        <v>135.9935949636432</v>
      </c>
      <c r="H29" s="35">
        <f t="shared" ref="H29:H30" si="4">G29*0.025</f>
        <v>3.3998398740910805</v>
      </c>
      <c r="I29" s="58"/>
      <c r="J29" s="39">
        <f t="shared" si="1"/>
        <v>-4.407262684132693</v>
      </c>
      <c r="K29" s="85">
        <f t="shared" si="0"/>
        <v>-1.7629050736530769</v>
      </c>
      <c r="M29" s="17" t="s">
        <v>47</v>
      </c>
      <c r="N29" s="18" t="s">
        <v>43</v>
      </c>
      <c r="O29" s="19">
        <v>21</v>
      </c>
      <c r="P29" s="20" t="s">
        <v>44</v>
      </c>
      <c r="Q29" s="19" t="s">
        <v>45</v>
      </c>
      <c r="R29" s="35"/>
      <c r="S29" s="35"/>
      <c r="T29" s="19"/>
      <c r="U29" s="19"/>
      <c r="V29" s="58"/>
      <c r="W29" s="26"/>
    </row>
    <row r="30" spans="1:23" ht="15.75" x14ac:dyDescent="0.25">
      <c r="A30" s="17" t="s">
        <v>46</v>
      </c>
      <c r="B30" s="73" t="s">
        <v>43</v>
      </c>
      <c r="C30" s="20">
        <v>22</v>
      </c>
      <c r="D30" s="20" t="s">
        <v>44</v>
      </c>
      <c r="E30" s="19" t="s">
        <v>45</v>
      </c>
      <c r="F30" s="90">
        <v>178</v>
      </c>
      <c r="G30" s="94">
        <v>184.24584457091262</v>
      </c>
      <c r="H30" s="35">
        <f t="shared" si="4"/>
        <v>4.606146114272816</v>
      </c>
      <c r="I30" s="58"/>
      <c r="J30" s="39">
        <f t="shared" si="1"/>
        <v>-3.3899513910115462</v>
      </c>
      <c r="K30" s="85">
        <f t="shared" si="0"/>
        <v>-1.3559805564046183</v>
      </c>
      <c r="M30" s="17" t="s">
        <v>46</v>
      </c>
      <c r="N30" s="18" t="s">
        <v>43</v>
      </c>
      <c r="O30" s="19">
        <v>22</v>
      </c>
      <c r="P30" s="20" t="s">
        <v>44</v>
      </c>
      <c r="Q30" s="19" t="s">
        <v>45</v>
      </c>
      <c r="R30" s="35"/>
      <c r="S30" s="35"/>
      <c r="T30" s="19"/>
      <c r="U30" s="19"/>
      <c r="V30" s="58"/>
      <c r="W30" s="26"/>
    </row>
    <row r="31" spans="1:23" ht="15.75" x14ac:dyDescent="0.25">
      <c r="A31" s="17" t="s">
        <v>73</v>
      </c>
      <c r="B31" s="73" t="s">
        <v>43</v>
      </c>
      <c r="C31" s="20">
        <v>23</v>
      </c>
      <c r="D31" s="20" t="s">
        <v>44</v>
      </c>
      <c r="E31" s="19" t="s">
        <v>45</v>
      </c>
      <c r="F31" s="90" t="s">
        <v>105</v>
      </c>
      <c r="G31" s="94">
        <v>0</v>
      </c>
      <c r="H31" s="35"/>
      <c r="I31" s="58"/>
      <c r="J31" s="39"/>
      <c r="K31" s="85"/>
      <c r="M31" s="17" t="s">
        <v>73</v>
      </c>
      <c r="N31" s="18" t="s">
        <v>43</v>
      </c>
      <c r="O31" s="19">
        <v>23</v>
      </c>
      <c r="P31" s="20" t="s">
        <v>44</v>
      </c>
      <c r="Q31" s="19" t="s">
        <v>45</v>
      </c>
      <c r="R31" s="35"/>
      <c r="S31" s="35"/>
      <c r="T31" s="19"/>
      <c r="U31" s="19"/>
      <c r="V31" s="58"/>
      <c r="W31" s="26"/>
    </row>
    <row r="32" spans="1:23" ht="15.75" x14ac:dyDescent="0.25">
      <c r="A32" s="17" t="s">
        <v>74</v>
      </c>
      <c r="B32" s="73" t="s">
        <v>43</v>
      </c>
      <c r="C32" s="20">
        <v>24</v>
      </c>
      <c r="D32" s="20" t="s">
        <v>44</v>
      </c>
      <c r="E32" s="19" t="s">
        <v>45</v>
      </c>
      <c r="F32" s="90" t="s">
        <v>105</v>
      </c>
      <c r="G32" s="94">
        <v>0</v>
      </c>
      <c r="H32" s="35"/>
      <c r="I32" s="58"/>
      <c r="J32" s="39"/>
      <c r="K32" s="85"/>
      <c r="M32" s="17" t="s">
        <v>74</v>
      </c>
      <c r="N32" s="18" t="s">
        <v>43</v>
      </c>
      <c r="O32" s="19">
        <v>24</v>
      </c>
      <c r="P32" s="20" t="s">
        <v>44</v>
      </c>
      <c r="Q32" s="19" t="s">
        <v>45</v>
      </c>
      <c r="R32" s="35"/>
      <c r="S32" s="35"/>
      <c r="T32" s="19"/>
      <c r="U32" s="19"/>
      <c r="V32" s="58"/>
      <c r="W32" s="26"/>
    </row>
    <row r="33" spans="1:23" x14ac:dyDescent="0.25">
      <c r="A33" s="49" t="s">
        <v>42</v>
      </c>
      <c r="B33" s="74" t="s">
        <v>13</v>
      </c>
      <c r="C33" s="52">
        <v>30</v>
      </c>
      <c r="D33" s="52" t="s">
        <v>29</v>
      </c>
      <c r="E33" s="51" t="s">
        <v>30</v>
      </c>
      <c r="F33" s="83">
        <v>91.9</v>
      </c>
      <c r="G33" s="83">
        <v>90</v>
      </c>
      <c r="H33" s="54">
        <f>0.05*G33</f>
        <v>4.5</v>
      </c>
      <c r="I33" s="59">
        <v>4</v>
      </c>
      <c r="J33" s="59"/>
      <c r="K33" s="76">
        <f>(F33-G33)/H33</f>
        <v>0.4222222222222235</v>
      </c>
      <c r="M33" s="49" t="s">
        <v>42</v>
      </c>
      <c r="N33" s="50" t="s">
        <v>13</v>
      </c>
      <c r="O33" s="51">
        <v>30</v>
      </c>
      <c r="P33" s="52" t="s">
        <v>29</v>
      </c>
      <c r="Q33" s="51" t="s">
        <v>30</v>
      </c>
      <c r="R33" s="83">
        <f>ROUND(F33,1)</f>
        <v>91.9</v>
      </c>
      <c r="S33" s="54">
        <v>91.64</v>
      </c>
      <c r="T33" s="54">
        <v>1.39</v>
      </c>
      <c r="U33" s="51">
        <v>1</v>
      </c>
      <c r="V33" s="55">
        <f>((R33-S33)/S33)*100</f>
        <v>0.28371890004365463</v>
      </c>
      <c r="W33" s="86">
        <f>(R33-S33)/T33</f>
        <v>0.18705035971223391</v>
      </c>
    </row>
    <row r="34" spans="1:23" x14ac:dyDescent="0.25">
      <c r="A34" s="49" t="s">
        <v>41</v>
      </c>
      <c r="B34" s="74" t="s">
        <v>13</v>
      </c>
      <c r="C34" s="52">
        <v>31</v>
      </c>
      <c r="D34" s="52" t="s">
        <v>29</v>
      </c>
      <c r="E34" s="51" t="s">
        <v>30</v>
      </c>
      <c r="F34" s="83">
        <v>48.1</v>
      </c>
      <c r="G34" s="91">
        <v>46.4</v>
      </c>
      <c r="H34" s="54">
        <f t="shared" ref="H34:H35" si="5">0.05*G34</f>
        <v>2.3199999999999998</v>
      </c>
      <c r="I34" s="59">
        <v>4</v>
      </c>
      <c r="J34" s="59"/>
      <c r="K34" s="76">
        <f t="shared" ref="K34:K69" si="6">(F34-G34)/H34</f>
        <v>0.73275862068965647</v>
      </c>
      <c r="M34" s="49" t="s">
        <v>41</v>
      </c>
      <c r="N34" s="50" t="s">
        <v>13</v>
      </c>
      <c r="O34" s="51">
        <v>31</v>
      </c>
      <c r="P34" s="52" t="s">
        <v>29</v>
      </c>
      <c r="Q34" s="51" t="s">
        <v>30</v>
      </c>
      <c r="R34" s="83">
        <f>ROUND(F34,1)</f>
        <v>48.1</v>
      </c>
      <c r="S34" s="54">
        <v>47.61</v>
      </c>
      <c r="T34" s="54">
        <v>1.1299999999999999</v>
      </c>
      <c r="U34" s="51">
        <v>1</v>
      </c>
      <c r="V34" s="55">
        <f t="shared" ref="V34:V58" si="7">((R34-S34)/S34)*100</f>
        <v>1.0291955471539633</v>
      </c>
      <c r="W34" s="86">
        <v>0.44</v>
      </c>
    </row>
    <row r="35" spans="1:23" x14ac:dyDescent="0.25">
      <c r="A35" s="49" t="s">
        <v>40</v>
      </c>
      <c r="B35" s="74" t="s">
        <v>13</v>
      </c>
      <c r="C35" s="52">
        <v>32</v>
      </c>
      <c r="D35" s="52" t="s">
        <v>29</v>
      </c>
      <c r="E35" s="51" t="s">
        <v>30</v>
      </c>
      <c r="F35" s="83">
        <v>62.5</v>
      </c>
      <c r="G35" s="91">
        <v>60.8</v>
      </c>
      <c r="H35" s="54">
        <f t="shared" si="5"/>
        <v>3.04</v>
      </c>
      <c r="I35" s="59">
        <v>4</v>
      </c>
      <c r="J35" s="59"/>
      <c r="K35" s="76">
        <f t="shared" si="6"/>
        <v>0.55921052631579038</v>
      </c>
      <c r="M35" s="49" t="s">
        <v>40</v>
      </c>
      <c r="N35" s="50" t="s">
        <v>13</v>
      </c>
      <c r="O35" s="51">
        <v>32</v>
      </c>
      <c r="P35" s="52" t="s">
        <v>29</v>
      </c>
      <c r="Q35" s="51" t="s">
        <v>30</v>
      </c>
      <c r="R35" s="83">
        <f>ROUND(F35,1)</f>
        <v>62.5</v>
      </c>
      <c r="S35" s="54">
        <v>62.43</v>
      </c>
      <c r="T35" s="54">
        <v>2.19</v>
      </c>
      <c r="U35" s="51">
        <v>1</v>
      </c>
      <c r="V35" s="55">
        <f t="shared" si="7"/>
        <v>0.11212558065032882</v>
      </c>
      <c r="W35" s="86">
        <f t="shared" ref="W35:W54" si="8">(R35-S35)/T35</f>
        <v>3.1963470319634833E-2</v>
      </c>
    </row>
    <row r="36" spans="1:23" x14ac:dyDescent="0.25">
      <c r="A36" s="49" t="s">
        <v>39</v>
      </c>
      <c r="B36" s="74" t="s">
        <v>13</v>
      </c>
      <c r="C36" s="52">
        <v>33</v>
      </c>
      <c r="D36" s="52" t="s">
        <v>29</v>
      </c>
      <c r="E36" s="51" t="s">
        <v>30</v>
      </c>
      <c r="F36" s="83">
        <v>14.8</v>
      </c>
      <c r="G36" s="91">
        <v>22.4</v>
      </c>
      <c r="H36" s="54"/>
      <c r="I36" s="59"/>
      <c r="J36" s="59"/>
      <c r="K36" s="100"/>
      <c r="M36" s="49" t="s">
        <v>39</v>
      </c>
      <c r="N36" s="50" t="s">
        <v>13</v>
      </c>
      <c r="O36" s="51">
        <v>33</v>
      </c>
      <c r="P36" s="52" t="s">
        <v>29</v>
      </c>
      <c r="Q36" s="51" t="s">
        <v>30</v>
      </c>
      <c r="R36" s="83">
        <f t="shared" ref="R36:R44" si="9">F36</f>
        <v>14.8</v>
      </c>
      <c r="S36" s="54"/>
      <c r="T36" s="54"/>
      <c r="U36" s="51"/>
      <c r="V36" s="55"/>
      <c r="W36" s="100"/>
    </row>
    <row r="37" spans="1:23" x14ac:dyDescent="0.25">
      <c r="A37" s="49" t="s">
        <v>38</v>
      </c>
      <c r="B37" s="74" t="s">
        <v>13</v>
      </c>
      <c r="C37" s="52">
        <v>34</v>
      </c>
      <c r="D37" s="52" t="s">
        <v>29</v>
      </c>
      <c r="E37" s="51" t="s">
        <v>30</v>
      </c>
      <c r="F37" s="83">
        <v>16.5</v>
      </c>
      <c r="G37" s="91">
        <v>19.2</v>
      </c>
      <c r="H37" s="54"/>
      <c r="I37" s="59"/>
      <c r="J37" s="59"/>
      <c r="K37" s="100"/>
      <c r="M37" s="49" t="s">
        <v>38</v>
      </c>
      <c r="N37" s="50" t="s">
        <v>13</v>
      </c>
      <c r="O37" s="51">
        <v>34</v>
      </c>
      <c r="P37" s="52" t="s">
        <v>29</v>
      </c>
      <c r="Q37" s="51" t="s">
        <v>30</v>
      </c>
      <c r="R37" s="83">
        <f t="shared" si="9"/>
        <v>16.5</v>
      </c>
      <c r="S37" s="54"/>
      <c r="T37" s="54"/>
      <c r="U37" s="51"/>
      <c r="V37" s="55"/>
      <c r="W37" s="100"/>
    </row>
    <row r="38" spans="1:23" x14ac:dyDescent="0.25">
      <c r="A38" s="49" t="s">
        <v>37</v>
      </c>
      <c r="B38" s="74" t="s">
        <v>13</v>
      </c>
      <c r="C38" s="52">
        <v>35</v>
      </c>
      <c r="D38" s="52" t="s">
        <v>29</v>
      </c>
      <c r="E38" s="51" t="s">
        <v>30</v>
      </c>
      <c r="F38" s="83">
        <v>19.7</v>
      </c>
      <c r="G38" s="91">
        <v>26.7</v>
      </c>
      <c r="H38" s="54"/>
      <c r="I38" s="59"/>
      <c r="J38" s="59"/>
      <c r="K38" s="100"/>
      <c r="M38" s="49" t="s">
        <v>37</v>
      </c>
      <c r="N38" s="50" t="s">
        <v>13</v>
      </c>
      <c r="O38" s="51">
        <v>35</v>
      </c>
      <c r="P38" s="52" t="s">
        <v>29</v>
      </c>
      <c r="Q38" s="51" t="s">
        <v>30</v>
      </c>
      <c r="R38" s="83">
        <f t="shared" si="9"/>
        <v>19.7</v>
      </c>
      <c r="S38" s="54"/>
      <c r="T38" s="54"/>
      <c r="U38" s="51"/>
      <c r="V38" s="55"/>
      <c r="W38" s="100"/>
    </row>
    <row r="39" spans="1:23" x14ac:dyDescent="0.25">
      <c r="A39" s="49" t="s">
        <v>36</v>
      </c>
      <c r="B39" s="74" t="s">
        <v>13</v>
      </c>
      <c r="C39" s="52">
        <v>36</v>
      </c>
      <c r="D39" s="52" t="s">
        <v>29</v>
      </c>
      <c r="E39" s="51" t="s">
        <v>30</v>
      </c>
      <c r="F39" s="83">
        <v>59.5</v>
      </c>
      <c r="G39" s="91">
        <v>97.8</v>
      </c>
      <c r="H39" s="54"/>
      <c r="I39" s="59"/>
      <c r="J39" s="59"/>
      <c r="K39" s="100"/>
      <c r="M39" s="49" t="s">
        <v>36</v>
      </c>
      <c r="N39" s="50" t="s">
        <v>13</v>
      </c>
      <c r="O39" s="51">
        <v>36</v>
      </c>
      <c r="P39" s="52" t="s">
        <v>29</v>
      </c>
      <c r="Q39" s="51" t="s">
        <v>30</v>
      </c>
      <c r="R39" s="83">
        <f t="shared" si="9"/>
        <v>59.5</v>
      </c>
      <c r="S39" s="54"/>
      <c r="T39" s="54"/>
      <c r="U39" s="51"/>
      <c r="V39" s="55"/>
      <c r="W39" s="100"/>
    </row>
    <row r="40" spans="1:23" x14ac:dyDescent="0.25">
      <c r="A40" s="49" t="s">
        <v>35</v>
      </c>
      <c r="B40" s="74" t="s">
        <v>13</v>
      </c>
      <c r="C40" s="52">
        <v>37</v>
      </c>
      <c r="D40" s="52" t="s">
        <v>29</v>
      </c>
      <c r="E40" s="51" t="s">
        <v>30</v>
      </c>
      <c r="F40" s="83">
        <v>78.099999999999994</v>
      </c>
      <c r="G40" s="91">
        <v>124</v>
      </c>
      <c r="H40" s="54"/>
      <c r="I40" s="59"/>
      <c r="J40" s="59"/>
      <c r="K40" s="100"/>
      <c r="M40" s="49" t="s">
        <v>35</v>
      </c>
      <c r="N40" s="50" t="s">
        <v>13</v>
      </c>
      <c r="O40" s="51">
        <v>37</v>
      </c>
      <c r="P40" s="52" t="s">
        <v>29</v>
      </c>
      <c r="Q40" s="51" t="s">
        <v>30</v>
      </c>
      <c r="R40" s="83">
        <f t="shared" si="9"/>
        <v>78.099999999999994</v>
      </c>
      <c r="S40" s="54"/>
      <c r="T40" s="54"/>
      <c r="U40" s="51"/>
      <c r="V40" s="55"/>
      <c r="W40" s="100"/>
    </row>
    <row r="41" spans="1:23" x14ac:dyDescent="0.25">
      <c r="A41" s="49" t="s">
        <v>34</v>
      </c>
      <c r="B41" s="74" t="s">
        <v>13</v>
      </c>
      <c r="C41" s="52">
        <v>38</v>
      </c>
      <c r="D41" s="52" t="s">
        <v>29</v>
      </c>
      <c r="E41" s="51" t="s">
        <v>30</v>
      </c>
      <c r="F41" s="83">
        <v>98.1</v>
      </c>
      <c r="G41" s="91">
        <v>149</v>
      </c>
      <c r="H41" s="54"/>
      <c r="I41" s="59"/>
      <c r="J41" s="59"/>
      <c r="K41" s="100"/>
      <c r="M41" s="49" t="s">
        <v>34</v>
      </c>
      <c r="N41" s="50" t="s">
        <v>13</v>
      </c>
      <c r="O41" s="51">
        <v>38</v>
      </c>
      <c r="P41" s="52" t="s">
        <v>29</v>
      </c>
      <c r="Q41" s="51" t="s">
        <v>30</v>
      </c>
      <c r="R41" s="83">
        <f t="shared" si="9"/>
        <v>98.1</v>
      </c>
      <c r="S41" s="54"/>
      <c r="T41" s="54"/>
      <c r="U41" s="51"/>
      <c r="V41" s="55"/>
      <c r="W41" s="100"/>
    </row>
    <row r="42" spans="1:23" x14ac:dyDescent="0.25">
      <c r="A42" s="49" t="s">
        <v>33</v>
      </c>
      <c r="B42" s="74" t="s">
        <v>13</v>
      </c>
      <c r="C42" s="52">
        <v>39</v>
      </c>
      <c r="D42" s="52" t="s">
        <v>29</v>
      </c>
      <c r="E42" s="51" t="s">
        <v>30</v>
      </c>
      <c r="F42" s="83">
        <v>73.599999999999994</v>
      </c>
      <c r="G42" s="91">
        <v>77.099999999999994</v>
      </c>
      <c r="H42" s="54"/>
      <c r="I42" s="59"/>
      <c r="J42" s="59"/>
      <c r="K42" s="100"/>
      <c r="M42" s="49" t="s">
        <v>33</v>
      </c>
      <c r="N42" s="50" t="s">
        <v>13</v>
      </c>
      <c r="O42" s="51">
        <v>39</v>
      </c>
      <c r="P42" s="52" t="s">
        <v>29</v>
      </c>
      <c r="Q42" s="51" t="s">
        <v>30</v>
      </c>
      <c r="R42" s="83">
        <f t="shared" si="9"/>
        <v>73.599999999999994</v>
      </c>
      <c r="S42" s="54"/>
      <c r="T42" s="54"/>
      <c r="U42" s="51"/>
      <c r="V42" s="55"/>
      <c r="W42" s="100"/>
    </row>
    <row r="43" spans="1:23" x14ac:dyDescent="0.25">
      <c r="A43" s="49" t="s">
        <v>32</v>
      </c>
      <c r="B43" s="74" t="s">
        <v>13</v>
      </c>
      <c r="C43" s="52">
        <v>40</v>
      </c>
      <c r="D43" s="52" t="s">
        <v>29</v>
      </c>
      <c r="E43" s="51" t="s">
        <v>30</v>
      </c>
      <c r="F43" s="83">
        <v>63.4</v>
      </c>
      <c r="G43" s="91">
        <v>68.7</v>
      </c>
      <c r="H43" s="54"/>
      <c r="I43" s="59"/>
      <c r="J43" s="59"/>
      <c r="K43" s="100"/>
      <c r="M43" s="49" t="s">
        <v>32</v>
      </c>
      <c r="N43" s="50" t="s">
        <v>13</v>
      </c>
      <c r="O43" s="51">
        <v>40</v>
      </c>
      <c r="P43" s="52" t="s">
        <v>29</v>
      </c>
      <c r="Q43" s="51" t="s">
        <v>30</v>
      </c>
      <c r="R43" s="83">
        <f t="shared" si="9"/>
        <v>63.4</v>
      </c>
      <c r="S43" s="54"/>
      <c r="T43" s="54"/>
      <c r="U43" s="51"/>
      <c r="V43" s="55"/>
      <c r="W43" s="100"/>
    </row>
    <row r="44" spans="1:23" x14ac:dyDescent="0.25">
      <c r="A44" s="49" t="s">
        <v>31</v>
      </c>
      <c r="B44" s="74" t="s">
        <v>13</v>
      </c>
      <c r="C44" s="52">
        <v>41</v>
      </c>
      <c r="D44" s="52" t="s">
        <v>29</v>
      </c>
      <c r="E44" s="51" t="s">
        <v>30</v>
      </c>
      <c r="F44" s="83">
        <v>49.9</v>
      </c>
      <c r="G44" s="91">
        <v>55</v>
      </c>
      <c r="H44" s="54"/>
      <c r="I44" s="59"/>
      <c r="J44" s="59"/>
      <c r="K44" s="100"/>
      <c r="M44" s="49" t="s">
        <v>31</v>
      </c>
      <c r="N44" s="50" t="s">
        <v>13</v>
      </c>
      <c r="O44" s="51">
        <v>41</v>
      </c>
      <c r="P44" s="52" t="s">
        <v>29</v>
      </c>
      <c r="Q44" s="51" t="s">
        <v>30</v>
      </c>
      <c r="R44" s="83">
        <f t="shared" si="9"/>
        <v>49.9</v>
      </c>
      <c r="S44" s="91"/>
      <c r="T44" s="54"/>
      <c r="U44" s="51"/>
      <c r="V44" s="55"/>
      <c r="W44" s="100"/>
    </row>
    <row r="45" spans="1:23" x14ac:dyDescent="0.25">
      <c r="A45" s="49" t="s">
        <v>28</v>
      </c>
      <c r="B45" s="74" t="s">
        <v>13</v>
      </c>
      <c r="C45" s="52">
        <v>42</v>
      </c>
      <c r="D45" s="52" t="s">
        <v>29</v>
      </c>
      <c r="E45" s="51" t="s">
        <v>30</v>
      </c>
      <c r="F45" s="83">
        <v>92.1</v>
      </c>
      <c r="G45" s="91">
        <v>90</v>
      </c>
      <c r="H45" s="54">
        <f>0.05*G45</f>
        <v>4.5</v>
      </c>
      <c r="I45" s="59">
        <v>4</v>
      </c>
      <c r="J45" s="59"/>
      <c r="K45" s="76">
        <f t="shared" si="6"/>
        <v>0.4666666666666654</v>
      </c>
      <c r="M45" s="49" t="s">
        <v>28</v>
      </c>
      <c r="N45" s="50" t="s">
        <v>13</v>
      </c>
      <c r="O45" s="51">
        <v>42</v>
      </c>
      <c r="P45" s="52" t="s">
        <v>29</v>
      </c>
      <c r="Q45" s="51" t="s">
        <v>30</v>
      </c>
      <c r="R45" s="83">
        <f>ROUND(F45,1)</f>
        <v>92.1</v>
      </c>
      <c r="S45" s="91">
        <v>91.42</v>
      </c>
      <c r="T45" s="54">
        <v>1.92</v>
      </c>
      <c r="U45" s="51">
        <v>1</v>
      </c>
      <c r="V45" s="55">
        <f t="shared" si="7"/>
        <v>0.74381973309997007</v>
      </c>
      <c r="W45" s="86">
        <f t="shared" si="8"/>
        <v>0.35416666666666285</v>
      </c>
    </row>
    <row r="46" spans="1:23" x14ac:dyDescent="0.25">
      <c r="A46" s="17" t="s">
        <v>12</v>
      </c>
      <c r="B46" s="73" t="s">
        <v>13</v>
      </c>
      <c r="C46" s="20">
        <v>43</v>
      </c>
      <c r="D46" s="20" t="s">
        <v>27</v>
      </c>
      <c r="E46" s="19" t="s">
        <v>23</v>
      </c>
      <c r="F46" s="87">
        <v>267</v>
      </c>
      <c r="G46" s="58">
        <v>272</v>
      </c>
      <c r="H46" s="35">
        <v>13.6</v>
      </c>
      <c r="I46" s="58">
        <v>4</v>
      </c>
      <c r="J46" s="58">
        <f>((F46-G46)/G46)*100</f>
        <v>-1.8382352941176472</v>
      </c>
      <c r="K46" s="76">
        <f t="shared" si="6"/>
        <v>-0.36764705882352944</v>
      </c>
      <c r="M46" s="17" t="s">
        <v>12</v>
      </c>
      <c r="N46" s="73" t="s">
        <v>13</v>
      </c>
      <c r="O46" s="20">
        <v>43</v>
      </c>
      <c r="P46" s="20" t="s">
        <v>27</v>
      </c>
      <c r="Q46" s="19" t="s">
        <v>23</v>
      </c>
      <c r="R46" s="58">
        <f>F46</f>
        <v>267</v>
      </c>
      <c r="S46" s="58">
        <v>268.89999999999998</v>
      </c>
      <c r="T46" s="35">
        <v>7.7</v>
      </c>
      <c r="U46" s="19">
        <v>1</v>
      </c>
      <c r="V46" s="58">
        <f t="shared" si="7"/>
        <v>-0.70658237262922174</v>
      </c>
      <c r="W46" s="86">
        <f t="shared" si="8"/>
        <v>-0.24675324675324378</v>
      </c>
    </row>
    <row r="47" spans="1:23" x14ac:dyDescent="0.25">
      <c r="A47" s="17" t="s">
        <v>24</v>
      </c>
      <c r="B47" s="73" t="s">
        <v>13</v>
      </c>
      <c r="C47" s="20">
        <v>44</v>
      </c>
      <c r="D47" s="20" t="s">
        <v>27</v>
      </c>
      <c r="E47" s="19" t="s">
        <v>23</v>
      </c>
      <c r="F47" s="87">
        <v>42.6</v>
      </c>
      <c r="G47" s="80">
        <v>43.2</v>
      </c>
      <c r="H47" s="35">
        <v>2.16</v>
      </c>
      <c r="I47" s="58">
        <v>4</v>
      </c>
      <c r="J47" s="58">
        <f t="shared" ref="J47:J69" si="10">((F47-G47)/G47)*100</f>
        <v>-1.3888888888888922</v>
      </c>
      <c r="K47" s="76">
        <f t="shared" si="6"/>
        <v>-0.2777777777777784</v>
      </c>
      <c r="M47" s="17" t="s">
        <v>24</v>
      </c>
      <c r="N47" s="73" t="s">
        <v>13</v>
      </c>
      <c r="O47" s="20">
        <v>44</v>
      </c>
      <c r="P47" s="20" t="s">
        <v>27</v>
      </c>
      <c r="Q47" s="19" t="s">
        <v>23</v>
      </c>
      <c r="R47" s="80">
        <f t="shared" ref="R47:R69" si="11">F47</f>
        <v>42.6</v>
      </c>
      <c r="S47" s="80">
        <v>42.97</v>
      </c>
      <c r="T47" s="35">
        <v>1.86</v>
      </c>
      <c r="U47" s="19">
        <v>1</v>
      </c>
      <c r="V47" s="58">
        <f t="shared" si="7"/>
        <v>-0.86106585990225137</v>
      </c>
      <c r="W47" s="86">
        <f t="shared" si="8"/>
        <v>-0.1989247311827943</v>
      </c>
    </row>
    <row r="48" spans="1:23" x14ac:dyDescent="0.25">
      <c r="A48" s="17" t="s">
        <v>20</v>
      </c>
      <c r="B48" s="73" t="s">
        <v>13</v>
      </c>
      <c r="C48" s="20">
        <v>45</v>
      </c>
      <c r="D48" s="20" t="s">
        <v>27</v>
      </c>
      <c r="E48" s="19" t="s">
        <v>23</v>
      </c>
      <c r="F48" s="81">
        <v>117</v>
      </c>
      <c r="G48" s="58">
        <v>119</v>
      </c>
      <c r="H48" s="35">
        <v>6</v>
      </c>
      <c r="I48" s="58">
        <v>4</v>
      </c>
      <c r="J48" s="58">
        <f t="shared" si="10"/>
        <v>-1.680672268907563</v>
      </c>
      <c r="K48" s="76">
        <f t="shared" si="6"/>
        <v>-0.33333333333333331</v>
      </c>
      <c r="M48" s="17" t="s">
        <v>20</v>
      </c>
      <c r="N48" s="73" t="s">
        <v>13</v>
      </c>
      <c r="O48" s="20">
        <v>45</v>
      </c>
      <c r="P48" s="20" t="s">
        <v>27</v>
      </c>
      <c r="Q48" s="19" t="s">
        <v>23</v>
      </c>
      <c r="R48" s="58">
        <f t="shared" si="11"/>
        <v>117</v>
      </c>
      <c r="S48" s="58">
        <v>116.8</v>
      </c>
      <c r="T48" s="35">
        <v>2.6</v>
      </c>
      <c r="U48" s="19">
        <v>1</v>
      </c>
      <c r="V48" s="58">
        <f t="shared" si="7"/>
        <v>0.1712328767123312</v>
      </c>
      <c r="W48" s="86">
        <v>0.09</v>
      </c>
    </row>
    <row r="49" spans="1:23" x14ac:dyDescent="0.25">
      <c r="A49" s="17" t="s">
        <v>19</v>
      </c>
      <c r="B49" s="73" t="s">
        <v>13</v>
      </c>
      <c r="C49" s="20">
        <v>46</v>
      </c>
      <c r="D49" s="20" t="s">
        <v>27</v>
      </c>
      <c r="E49" s="19" t="s">
        <v>23</v>
      </c>
      <c r="F49" s="87">
        <v>91</v>
      </c>
      <c r="G49" s="80">
        <v>92.9</v>
      </c>
      <c r="H49" s="35">
        <v>4.6500000000000004</v>
      </c>
      <c r="I49" s="58">
        <v>4</v>
      </c>
      <c r="J49" s="58">
        <f t="shared" si="10"/>
        <v>-2.0452099031216422</v>
      </c>
      <c r="K49" s="76">
        <f t="shared" si="6"/>
        <v>-0.4086021505376356</v>
      </c>
      <c r="M49" s="17" t="s">
        <v>19</v>
      </c>
      <c r="N49" s="73" t="s">
        <v>13</v>
      </c>
      <c r="O49" s="20">
        <v>46</v>
      </c>
      <c r="P49" s="20" t="s">
        <v>27</v>
      </c>
      <c r="Q49" s="19" t="s">
        <v>23</v>
      </c>
      <c r="R49" s="80">
        <f t="shared" si="11"/>
        <v>91</v>
      </c>
      <c r="S49" s="80">
        <v>91.44</v>
      </c>
      <c r="T49" s="35">
        <v>2.08</v>
      </c>
      <c r="U49" s="19">
        <v>1</v>
      </c>
      <c r="V49" s="58">
        <f t="shared" si="7"/>
        <v>-0.48118985126858899</v>
      </c>
      <c r="W49" s="86">
        <f t="shared" si="8"/>
        <v>-0.21153846153846043</v>
      </c>
    </row>
    <row r="50" spans="1:23" x14ac:dyDescent="0.25">
      <c r="A50" s="17" t="s">
        <v>26</v>
      </c>
      <c r="B50" s="73" t="s">
        <v>13</v>
      </c>
      <c r="C50" s="20">
        <v>47</v>
      </c>
      <c r="D50" s="20" t="s">
        <v>25</v>
      </c>
      <c r="E50" s="19" t="s">
        <v>23</v>
      </c>
      <c r="F50" s="87">
        <v>59.9</v>
      </c>
      <c r="G50" s="80">
        <v>61.4</v>
      </c>
      <c r="H50" s="35">
        <v>4.6100000000000003</v>
      </c>
      <c r="I50" s="58">
        <v>4</v>
      </c>
      <c r="J50" s="58">
        <f t="shared" si="10"/>
        <v>-2.44299674267101</v>
      </c>
      <c r="K50" s="76">
        <f t="shared" si="6"/>
        <v>-0.32537960954446854</v>
      </c>
      <c r="M50" s="17" t="s">
        <v>26</v>
      </c>
      <c r="N50" s="73" t="s">
        <v>13</v>
      </c>
      <c r="O50" s="20">
        <v>47</v>
      </c>
      <c r="P50" s="20" t="s">
        <v>25</v>
      </c>
      <c r="Q50" s="19" t="s">
        <v>23</v>
      </c>
      <c r="R50" s="80">
        <f t="shared" si="11"/>
        <v>59.9</v>
      </c>
      <c r="S50" s="80">
        <v>58.64</v>
      </c>
      <c r="T50" s="35">
        <v>2.99</v>
      </c>
      <c r="U50" s="19">
        <v>1</v>
      </c>
      <c r="V50" s="58">
        <f t="shared" si="7"/>
        <v>2.1487039563437893</v>
      </c>
      <c r="W50" s="86">
        <f t="shared" si="8"/>
        <v>0.42140468227424682</v>
      </c>
    </row>
    <row r="51" spans="1:23" x14ac:dyDescent="0.25">
      <c r="A51" s="17" t="s">
        <v>21</v>
      </c>
      <c r="B51" s="73" t="s">
        <v>13</v>
      </c>
      <c r="C51" s="20">
        <v>48</v>
      </c>
      <c r="D51" s="20" t="s">
        <v>25</v>
      </c>
      <c r="E51" s="19" t="s">
        <v>23</v>
      </c>
      <c r="F51" s="87">
        <v>114</v>
      </c>
      <c r="G51" s="58">
        <v>118</v>
      </c>
      <c r="H51" s="35">
        <v>8.85</v>
      </c>
      <c r="I51" s="58">
        <v>4</v>
      </c>
      <c r="J51" s="58">
        <f t="shared" si="10"/>
        <v>-3.3898305084745761</v>
      </c>
      <c r="K51" s="76">
        <f t="shared" si="6"/>
        <v>-0.4519774011299435</v>
      </c>
      <c r="M51" s="17" t="s">
        <v>21</v>
      </c>
      <c r="N51" s="73" t="s">
        <v>13</v>
      </c>
      <c r="O51" s="20">
        <v>48</v>
      </c>
      <c r="P51" s="20" t="s">
        <v>25</v>
      </c>
      <c r="Q51" s="19" t="s">
        <v>23</v>
      </c>
      <c r="R51" s="58">
        <f t="shared" si="11"/>
        <v>114</v>
      </c>
      <c r="S51" s="80">
        <v>112.1</v>
      </c>
      <c r="T51" s="35">
        <v>4.3</v>
      </c>
      <c r="U51" s="19">
        <v>1</v>
      </c>
      <c r="V51" s="58">
        <f t="shared" si="7"/>
        <v>1.6949152542372934</v>
      </c>
      <c r="W51" s="86">
        <f t="shared" si="8"/>
        <v>0.44186046511628041</v>
      </c>
    </row>
    <row r="52" spans="1:23" x14ac:dyDescent="0.25">
      <c r="A52" s="17" t="s">
        <v>20</v>
      </c>
      <c r="B52" s="73" t="s">
        <v>13</v>
      </c>
      <c r="C52" s="20">
        <v>49</v>
      </c>
      <c r="D52" s="20" t="s">
        <v>25</v>
      </c>
      <c r="E52" s="19" t="s">
        <v>23</v>
      </c>
      <c r="F52" s="87">
        <v>180</v>
      </c>
      <c r="G52" s="58">
        <v>181</v>
      </c>
      <c r="H52" s="35">
        <v>13.6</v>
      </c>
      <c r="I52" s="58">
        <v>4</v>
      </c>
      <c r="J52" s="58">
        <f t="shared" si="10"/>
        <v>-0.55248618784530379</v>
      </c>
      <c r="K52" s="76">
        <f t="shared" si="6"/>
        <v>-7.3529411764705885E-2</v>
      </c>
      <c r="M52" s="17" t="s">
        <v>20</v>
      </c>
      <c r="N52" s="73" t="s">
        <v>13</v>
      </c>
      <c r="O52" s="20">
        <v>49</v>
      </c>
      <c r="P52" s="20" t="s">
        <v>25</v>
      </c>
      <c r="Q52" s="19" t="s">
        <v>23</v>
      </c>
      <c r="R52" s="58">
        <f t="shared" si="11"/>
        <v>180</v>
      </c>
      <c r="S52" s="80">
        <v>180.1</v>
      </c>
      <c r="T52" s="35">
        <v>5.3</v>
      </c>
      <c r="U52" s="19">
        <v>1</v>
      </c>
      <c r="V52" s="58">
        <f t="shared" si="7"/>
        <v>-5.5524708495277249E-2</v>
      </c>
      <c r="W52" s="86">
        <f t="shared" si="8"/>
        <v>-1.8867924528300814E-2</v>
      </c>
    </row>
    <row r="53" spans="1:23" x14ac:dyDescent="0.25">
      <c r="A53" s="17" t="s">
        <v>19</v>
      </c>
      <c r="B53" s="73" t="s">
        <v>13</v>
      </c>
      <c r="C53" s="20">
        <v>50</v>
      </c>
      <c r="D53" s="20" t="s">
        <v>25</v>
      </c>
      <c r="E53" s="19" t="s">
        <v>23</v>
      </c>
      <c r="F53" s="87">
        <v>335</v>
      </c>
      <c r="G53" s="58">
        <v>336</v>
      </c>
      <c r="H53" s="35">
        <v>25.2</v>
      </c>
      <c r="I53" s="19">
        <v>4</v>
      </c>
      <c r="J53" s="58">
        <f t="shared" si="10"/>
        <v>-0.29761904761904762</v>
      </c>
      <c r="K53" s="76">
        <f t="shared" si="6"/>
        <v>-3.968253968253968E-2</v>
      </c>
      <c r="M53" s="17" t="s">
        <v>19</v>
      </c>
      <c r="N53" s="73" t="s">
        <v>13</v>
      </c>
      <c r="O53" s="20">
        <v>50</v>
      </c>
      <c r="P53" s="20" t="s">
        <v>25</v>
      </c>
      <c r="Q53" s="19" t="s">
        <v>23</v>
      </c>
      <c r="R53" s="58">
        <f t="shared" si="11"/>
        <v>335</v>
      </c>
      <c r="S53" s="80">
        <v>336</v>
      </c>
      <c r="T53" s="35">
        <v>8.6</v>
      </c>
      <c r="U53" s="19">
        <v>1</v>
      </c>
      <c r="V53" s="58">
        <f t="shared" si="7"/>
        <v>-0.29761904761904762</v>
      </c>
      <c r="W53" s="86">
        <f t="shared" si="8"/>
        <v>-0.11627906976744186</v>
      </c>
    </row>
    <row r="54" spans="1:23" x14ac:dyDescent="0.25">
      <c r="A54" s="17" t="s">
        <v>17</v>
      </c>
      <c r="B54" s="73" t="s">
        <v>13</v>
      </c>
      <c r="C54" s="20">
        <v>51</v>
      </c>
      <c r="D54" s="20" t="s">
        <v>25</v>
      </c>
      <c r="E54" s="19" t="s">
        <v>23</v>
      </c>
      <c r="F54" s="87">
        <v>55.6</v>
      </c>
      <c r="G54" s="80">
        <v>54.9</v>
      </c>
      <c r="H54" s="35">
        <v>4.12</v>
      </c>
      <c r="I54" s="19">
        <v>4</v>
      </c>
      <c r="J54" s="58">
        <f t="shared" si="10"/>
        <v>1.2750455373406246</v>
      </c>
      <c r="K54" s="76">
        <f t="shared" si="6"/>
        <v>0.1699029126213599</v>
      </c>
      <c r="M54" s="17" t="s">
        <v>17</v>
      </c>
      <c r="N54" s="73" t="s">
        <v>13</v>
      </c>
      <c r="O54" s="20">
        <v>51</v>
      </c>
      <c r="P54" s="20" t="s">
        <v>25</v>
      </c>
      <c r="Q54" s="19" t="s">
        <v>23</v>
      </c>
      <c r="R54" s="80">
        <f t="shared" si="11"/>
        <v>55.6</v>
      </c>
      <c r="S54" s="80">
        <v>52.02</v>
      </c>
      <c r="T54" s="35">
        <v>4.0199999999999996</v>
      </c>
      <c r="U54" s="19">
        <v>1</v>
      </c>
      <c r="V54" s="58">
        <f t="shared" si="7"/>
        <v>6.8819684736639717</v>
      </c>
      <c r="W54" s="86">
        <f t="shared" si="8"/>
        <v>0.89054726368159176</v>
      </c>
    </row>
    <row r="55" spans="1:23" x14ac:dyDescent="0.25">
      <c r="A55" s="17" t="s">
        <v>22</v>
      </c>
      <c r="B55" s="73" t="s">
        <v>13</v>
      </c>
      <c r="C55" s="20">
        <v>52</v>
      </c>
      <c r="D55" s="20" t="s">
        <v>76</v>
      </c>
      <c r="E55" s="19" t="s">
        <v>23</v>
      </c>
      <c r="F55" s="87">
        <v>34.6</v>
      </c>
      <c r="G55" s="80">
        <v>56.5</v>
      </c>
      <c r="H55" s="35">
        <v>2.83</v>
      </c>
      <c r="I55" s="19">
        <v>4</v>
      </c>
      <c r="J55" s="58">
        <f t="shared" si="10"/>
        <v>-38.76106194690265</v>
      </c>
      <c r="K55" s="76">
        <v>-7.75</v>
      </c>
      <c r="M55" s="17" t="s">
        <v>22</v>
      </c>
      <c r="N55" s="73" t="s">
        <v>13</v>
      </c>
      <c r="O55" s="20">
        <v>52</v>
      </c>
      <c r="P55" s="20" t="s">
        <v>76</v>
      </c>
      <c r="Q55" s="19" t="s">
        <v>23</v>
      </c>
      <c r="R55" s="80">
        <f t="shared" si="11"/>
        <v>34.6</v>
      </c>
      <c r="S55" s="80">
        <v>52.44</v>
      </c>
      <c r="T55" s="35">
        <v>7.16</v>
      </c>
      <c r="U55" s="19">
        <v>1</v>
      </c>
      <c r="V55" s="58">
        <f t="shared" si="7"/>
        <v>-34.019832189168568</v>
      </c>
      <c r="W55" s="86">
        <v>-2.4900000000000002</v>
      </c>
    </row>
    <row r="56" spans="1:23" x14ac:dyDescent="0.25">
      <c r="A56" s="17" t="s">
        <v>16</v>
      </c>
      <c r="B56" s="73" t="s">
        <v>13</v>
      </c>
      <c r="C56" s="20">
        <v>53</v>
      </c>
      <c r="D56" s="20" t="s">
        <v>76</v>
      </c>
      <c r="E56" s="19" t="s">
        <v>23</v>
      </c>
      <c r="F56" s="81">
        <v>175</v>
      </c>
      <c r="G56" s="58">
        <v>194</v>
      </c>
      <c r="H56" s="35">
        <v>9.6999999999999993</v>
      </c>
      <c r="I56" s="19">
        <v>4</v>
      </c>
      <c r="J56" s="58">
        <f t="shared" si="10"/>
        <v>-9.7938144329896915</v>
      </c>
      <c r="K56" s="76">
        <f t="shared" si="6"/>
        <v>-1.9587628865979383</v>
      </c>
      <c r="M56" s="17" t="s">
        <v>16</v>
      </c>
      <c r="N56" s="73" t="s">
        <v>13</v>
      </c>
      <c r="O56" s="20">
        <v>53</v>
      </c>
      <c r="P56" s="20" t="s">
        <v>76</v>
      </c>
      <c r="Q56" s="19" t="s">
        <v>23</v>
      </c>
      <c r="R56" s="58">
        <f t="shared" si="11"/>
        <v>175</v>
      </c>
      <c r="S56" s="58">
        <v>187</v>
      </c>
      <c r="T56" s="35">
        <v>11.2</v>
      </c>
      <c r="U56" s="19">
        <v>1</v>
      </c>
      <c r="V56" s="58">
        <f t="shared" si="7"/>
        <v>-6.4171122994652414</v>
      </c>
      <c r="W56" s="86">
        <v>-1.07</v>
      </c>
    </row>
    <row r="57" spans="1:23" x14ac:dyDescent="0.25">
      <c r="A57" s="17" t="s">
        <v>12</v>
      </c>
      <c r="B57" s="73" t="s">
        <v>13</v>
      </c>
      <c r="C57" s="20">
        <v>54</v>
      </c>
      <c r="D57" s="20" t="s">
        <v>76</v>
      </c>
      <c r="E57" s="19" t="s">
        <v>23</v>
      </c>
      <c r="F57" s="81">
        <v>85.8</v>
      </c>
      <c r="G57" s="80">
        <v>96.7</v>
      </c>
      <c r="H57" s="35">
        <v>4.84</v>
      </c>
      <c r="I57" s="19">
        <v>4</v>
      </c>
      <c r="J57" s="58">
        <f t="shared" si="10"/>
        <v>-11.271975180972085</v>
      </c>
      <c r="K57" s="76">
        <f t="shared" si="6"/>
        <v>-2.2520661157024806</v>
      </c>
      <c r="M57" s="17" t="s">
        <v>12</v>
      </c>
      <c r="N57" s="73" t="s">
        <v>13</v>
      </c>
      <c r="O57" s="20">
        <v>54</v>
      </c>
      <c r="P57" s="20" t="s">
        <v>76</v>
      </c>
      <c r="Q57" s="19" t="s">
        <v>23</v>
      </c>
      <c r="R57" s="80">
        <f t="shared" si="11"/>
        <v>85.8</v>
      </c>
      <c r="S57" s="80">
        <v>93.03</v>
      </c>
      <c r="T57" s="35">
        <v>6.56</v>
      </c>
      <c r="U57" s="19">
        <v>1</v>
      </c>
      <c r="V57" s="58">
        <f t="shared" si="7"/>
        <v>-7.7716865527249306</v>
      </c>
      <c r="W57" s="86">
        <v>-1.1000000000000001</v>
      </c>
    </row>
    <row r="58" spans="1:23" x14ac:dyDescent="0.25">
      <c r="A58" s="17" t="s">
        <v>20</v>
      </c>
      <c r="B58" s="73" t="s">
        <v>13</v>
      </c>
      <c r="C58" s="20">
        <v>55</v>
      </c>
      <c r="D58" s="20" t="s">
        <v>76</v>
      </c>
      <c r="E58" s="19" t="s">
        <v>23</v>
      </c>
      <c r="F58" s="87">
        <v>45.5</v>
      </c>
      <c r="G58" s="80">
        <v>51.5</v>
      </c>
      <c r="H58" s="35">
        <v>2.58</v>
      </c>
      <c r="I58" s="19">
        <v>4</v>
      </c>
      <c r="J58" s="58">
        <f t="shared" si="10"/>
        <v>-11.650485436893204</v>
      </c>
      <c r="K58" s="76">
        <f t="shared" si="6"/>
        <v>-2.3255813953488373</v>
      </c>
      <c r="M58" s="17" t="s">
        <v>20</v>
      </c>
      <c r="N58" s="73" t="s">
        <v>13</v>
      </c>
      <c r="O58" s="20">
        <v>55</v>
      </c>
      <c r="P58" s="20" t="s">
        <v>76</v>
      </c>
      <c r="Q58" s="19" t="s">
        <v>23</v>
      </c>
      <c r="R58" s="80">
        <f t="shared" si="11"/>
        <v>45.5</v>
      </c>
      <c r="S58" s="80">
        <v>49.35</v>
      </c>
      <c r="T58" s="35">
        <v>4.97</v>
      </c>
      <c r="U58" s="19">
        <v>1</v>
      </c>
      <c r="V58" s="58">
        <f t="shared" si="7"/>
        <v>-7.8014184397163149</v>
      </c>
      <c r="W58" s="86">
        <v>-0.78</v>
      </c>
    </row>
    <row r="59" spans="1:23" x14ac:dyDescent="0.25">
      <c r="A59" s="17" t="s">
        <v>19</v>
      </c>
      <c r="B59" s="73" t="s">
        <v>13</v>
      </c>
      <c r="C59" s="20">
        <v>56</v>
      </c>
      <c r="D59" s="20" t="s">
        <v>76</v>
      </c>
      <c r="E59" s="19" t="s">
        <v>23</v>
      </c>
      <c r="F59" s="87">
        <v>238</v>
      </c>
      <c r="G59" s="58">
        <v>258</v>
      </c>
      <c r="H59" s="35">
        <v>12.9</v>
      </c>
      <c r="I59" s="19">
        <v>4</v>
      </c>
      <c r="J59" s="58">
        <f t="shared" si="10"/>
        <v>-7.7519379844961236</v>
      </c>
      <c r="K59" s="76">
        <f t="shared" si="6"/>
        <v>-1.5503875968992247</v>
      </c>
      <c r="M59" s="17" t="s">
        <v>19</v>
      </c>
      <c r="N59" s="73" t="s">
        <v>13</v>
      </c>
      <c r="O59" s="20">
        <v>56</v>
      </c>
      <c r="P59" s="20" t="s">
        <v>76</v>
      </c>
      <c r="Q59" s="19" t="s">
        <v>23</v>
      </c>
      <c r="R59" s="58">
        <f t="shared" si="11"/>
        <v>238</v>
      </c>
      <c r="S59" s="58">
        <v>248.5</v>
      </c>
      <c r="T59" s="35">
        <v>9.8000000000000007</v>
      </c>
      <c r="U59" s="19">
        <v>1</v>
      </c>
      <c r="V59" s="58">
        <f>((R59-S59)/S59)*100</f>
        <v>-4.225352112676056</v>
      </c>
      <c r="W59" s="86">
        <v>-1.07</v>
      </c>
    </row>
    <row r="60" spans="1:23" x14ac:dyDescent="0.25">
      <c r="A60" s="17" t="s">
        <v>17</v>
      </c>
      <c r="B60" s="73" t="s">
        <v>13</v>
      </c>
      <c r="C60" s="20">
        <v>57</v>
      </c>
      <c r="D60" s="20" t="s">
        <v>76</v>
      </c>
      <c r="E60" s="19" t="s">
        <v>23</v>
      </c>
      <c r="F60" s="81">
        <v>388</v>
      </c>
      <c r="G60" s="58">
        <v>411</v>
      </c>
      <c r="H60" s="35">
        <v>20.6</v>
      </c>
      <c r="I60" s="19">
        <v>4</v>
      </c>
      <c r="J60" s="58">
        <f t="shared" si="10"/>
        <v>-5.5961070559610704</v>
      </c>
      <c r="K60" s="76">
        <f t="shared" si="6"/>
        <v>-1.116504854368932</v>
      </c>
      <c r="M60" s="17" t="s">
        <v>17</v>
      </c>
      <c r="N60" s="73" t="s">
        <v>13</v>
      </c>
      <c r="O60" s="20">
        <v>57</v>
      </c>
      <c r="P60" s="20" t="s">
        <v>76</v>
      </c>
      <c r="Q60" s="19" t="s">
        <v>23</v>
      </c>
      <c r="R60" s="58">
        <f t="shared" si="11"/>
        <v>388</v>
      </c>
      <c r="S60" s="58">
        <v>397.5</v>
      </c>
      <c r="T60" s="35">
        <v>9.5</v>
      </c>
      <c r="U60" s="19" t="s">
        <v>75</v>
      </c>
      <c r="V60" s="58">
        <f>S60-R60</f>
        <v>9.5</v>
      </c>
      <c r="W60" s="86">
        <v>-1</v>
      </c>
    </row>
    <row r="61" spans="1:23" x14ac:dyDescent="0.25">
      <c r="A61" s="17" t="s">
        <v>22</v>
      </c>
      <c r="B61" s="73" t="s">
        <v>13</v>
      </c>
      <c r="C61" s="20">
        <v>58</v>
      </c>
      <c r="D61" s="20" t="s">
        <v>18</v>
      </c>
      <c r="E61" s="19" t="s">
        <v>15</v>
      </c>
      <c r="F61" s="48">
        <v>0.55000000000000004</v>
      </c>
      <c r="G61" s="35">
        <v>0.57999999999999996</v>
      </c>
      <c r="H61" s="35">
        <v>0.15</v>
      </c>
      <c r="I61" s="19">
        <v>4</v>
      </c>
      <c r="J61" s="35">
        <f t="shared" ref="J61:J67" si="12">((F61-G61))</f>
        <v>-2.9999999999999916E-2</v>
      </c>
      <c r="K61" s="76">
        <f t="shared" si="6"/>
        <v>-0.19999999999999946</v>
      </c>
      <c r="M61" s="17" t="s">
        <v>22</v>
      </c>
      <c r="N61" s="73" t="s">
        <v>13</v>
      </c>
      <c r="O61" s="20">
        <v>58</v>
      </c>
      <c r="P61" s="20" t="s">
        <v>18</v>
      </c>
      <c r="Q61" s="19" t="s">
        <v>15</v>
      </c>
      <c r="R61" s="35">
        <f t="shared" si="11"/>
        <v>0.55000000000000004</v>
      </c>
      <c r="S61" s="80">
        <v>0.58909999999999996</v>
      </c>
      <c r="T61" s="35">
        <v>4.4600000000000001E-2</v>
      </c>
      <c r="U61" s="19" t="s">
        <v>75</v>
      </c>
      <c r="V61" s="35">
        <f t="shared" ref="V61:V67" si="13">S61-R61</f>
        <v>3.9099999999999913E-2</v>
      </c>
      <c r="W61" s="86">
        <v>-0.88</v>
      </c>
    </row>
    <row r="62" spans="1:23" x14ac:dyDescent="0.25">
      <c r="A62" s="17" t="s">
        <v>16</v>
      </c>
      <c r="B62" s="73" t="s">
        <v>13</v>
      </c>
      <c r="C62" s="20">
        <v>59</v>
      </c>
      <c r="D62" s="20" t="s">
        <v>18</v>
      </c>
      <c r="E62" s="19" t="s">
        <v>15</v>
      </c>
      <c r="F62" s="48">
        <v>16.13</v>
      </c>
      <c r="G62" s="35">
        <v>16.03</v>
      </c>
      <c r="H62" s="35">
        <v>0.15</v>
      </c>
      <c r="I62" s="58">
        <v>4</v>
      </c>
      <c r="J62" s="35">
        <f t="shared" si="12"/>
        <v>9.9999999999997868E-2</v>
      </c>
      <c r="K62" s="76">
        <f t="shared" si="6"/>
        <v>0.66666666666665253</v>
      </c>
      <c r="M62" s="17" t="s">
        <v>16</v>
      </c>
      <c r="N62" s="73" t="s">
        <v>13</v>
      </c>
      <c r="O62" s="20">
        <v>59</v>
      </c>
      <c r="P62" s="20" t="s">
        <v>18</v>
      </c>
      <c r="Q62" s="19" t="s">
        <v>15</v>
      </c>
      <c r="R62" s="35">
        <f t="shared" si="11"/>
        <v>16.13</v>
      </c>
      <c r="S62" s="80">
        <v>16.05</v>
      </c>
      <c r="T62" s="77">
        <v>0.1</v>
      </c>
      <c r="U62" s="19" t="s">
        <v>75</v>
      </c>
      <c r="V62" s="35">
        <f t="shared" si="13"/>
        <v>-7.9999999999998295E-2</v>
      </c>
      <c r="W62" s="86">
        <v>0.8</v>
      </c>
    </row>
    <row r="63" spans="1:23" x14ac:dyDescent="0.25">
      <c r="A63" s="17" t="s">
        <v>12</v>
      </c>
      <c r="B63" s="73" t="s">
        <v>13</v>
      </c>
      <c r="C63" s="20">
        <v>61</v>
      </c>
      <c r="D63" s="20" t="s">
        <v>18</v>
      </c>
      <c r="E63" s="19" t="s">
        <v>15</v>
      </c>
      <c r="F63" s="48">
        <v>13.73</v>
      </c>
      <c r="G63" s="35">
        <v>13.67</v>
      </c>
      <c r="H63" s="35">
        <v>0.15</v>
      </c>
      <c r="I63" s="58">
        <v>4</v>
      </c>
      <c r="J63" s="35">
        <f t="shared" si="12"/>
        <v>6.0000000000000497E-2</v>
      </c>
      <c r="K63" s="76">
        <f t="shared" si="6"/>
        <v>0.40000000000000335</v>
      </c>
      <c r="M63" s="17" t="s">
        <v>12</v>
      </c>
      <c r="N63" s="73" t="s">
        <v>13</v>
      </c>
      <c r="O63" s="20">
        <v>61</v>
      </c>
      <c r="P63" s="20" t="s">
        <v>18</v>
      </c>
      <c r="Q63" s="19" t="s">
        <v>15</v>
      </c>
      <c r="R63" s="35">
        <f t="shared" si="11"/>
        <v>13.73</v>
      </c>
      <c r="S63" s="80">
        <v>13.68</v>
      </c>
      <c r="T63" s="77">
        <v>0.06</v>
      </c>
      <c r="U63" s="19" t="s">
        <v>75</v>
      </c>
      <c r="V63" s="35">
        <f t="shared" si="13"/>
        <v>-5.0000000000000711E-2</v>
      </c>
      <c r="W63" s="86">
        <v>0.92</v>
      </c>
    </row>
    <row r="64" spans="1:23" x14ac:dyDescent="0.25">
      <c r="A64" s="17" t="s">
        <v>26</v>
      </c>
      <c r="B64" s="73" t="s">
        <v>13</v>
      </c>
      <c r="C64" s="20">
        <v>63</v>
      </c>
      <c r="D64" s="20" t="s">
        <v>18</v>
      </c>
      <c r="E64" s="19" t="s">
        <v>15</v>
      </c>
      <c r="F64" s="48">
        <v>6.7</v>
      </c>
      <c r="G64" s="35">
        <v>6.7</v>
      </c>
      <c r="H64" s="35">
        <v>0.15</v>
      </c>
      <c r="I64" s="58">
        <v>4</v>
      </c>
      <c r="J64" s="35">
        <f t="shared" si="12"/>
        <v>0</v>
      </c>
      <c r="K64" s="76">
        <f t="shared" si="6"/>
        <v>0</v>
      </c>
      <c r="M64" s="17" t="s">
        <v>26</v>
      </c>
      <c r="N64" s="73" t="s">
        <v>13</v>
      </c>
      <c r="O64" s="20">
        <v>63</v>
      </c>
      <c r="P64" s="20" t="s">
        <v>18</v>
      </c>
      <c r="Q64" s="19" t="s">
        <v>15</v>
      </c>
      <c r="R64" s="35">
        <f t="shared" si="11"/>
        <v>6.7</v>
      </c>
      <c r="S64" s="80">
        <v>6.702</v>
      </c>
      <c r="T64" s="77">
        <v>5.0999999999999997E-2</v>
      </c>
      <c r="U64" s="19" t="s">
        <v>75</v>
      </c>
      <c r="V64" s="35">
        <f t="shared" si="13"/>
        <v>1.9999999999997797E-3</v>
      </c>
      <c r="W64" s="86">
        <v>-0.04</v>
      </c>
    </row>
    <row r="65" spans="1:23" x14ac:dyDescent="0.25">
      <c r="A65" s="17" t="s">
        <v>24</v>
      </c>
      <c r="B65" s="73" t="s">
        <v>13</v>
      </c>
      <c r="C65" s="20">
        <v>64</v>
      </c>
      <c r="D65" s="20" t="s">
        <v>18</v>
      </c>
      <c r="E65" s="19" t="s">
        <v>15</v>
      </c>
      <c r="F65" s="48">
        <v>20.95</v>
      </c>
      <c r="G65" s="35">
        <v>20.95</v>
      </c>
      <c r="H65" s="35">
        <v>0.15</v>
      </c>
      <c r="I65" s="58">
        <v>4</v>
      </c>
      <c r="J65" s="35">
        <f t="shared" si="12"/>
        <v>0</v>
      </c>
      <c r="K65" s="76">
        <f t="shared" si="6"/>
        <v>0</v>
      </c>
      <c r="M65" s="17" t="s">
        <v>24</v>
      </c>
      <c r="N65" s="73" t="s">
        <v>13</v>
      </c>
      <c r="O65" s="20">
        <v>64</v>
      </c>
      <c r="P65" s="20" t="s">
        <v>18</v>
      </c>
      <c r="Q65" s="19" t="s">
        <v>15</v>
      </c>
      <c r="R65" s="35">
        <f t="shared" si="11"/>
        <v>20.95</v>
      </c>
      <c r="S65" s="80">
        <v>20.91</v>
      </c>
      <c r="T65" s="77">
        <v>0.08</v>
      </c>
      <c r="U65" s="19" t="s">
        <v>75</v>
      </c>
      <c r="V65" s="35">
        <f t="shared" si="13"/>
        <v>-3.9999999999999147E-2</v>
      </c>
      <c r="W65" s="86">
        <v>0.53</v>
      </c>
    </row>
    <row r="66" spans="1:23" x14ac:dyDescent="0.25">
      <c r="A66" s="17" t="s">
        <v>20</v>
      </c>
      <c r="B66" s="73" t="s">
        <v>13</v>
      </c>
      <c r="C66" s="20">
        <v>65</v>
      </c>
      <c r="D66" s="20" t="s">
        <v>18</v>
      </c>
      <c r="E66" s="19" t="s">
        <v>15</v>
      </c>
      <c r="F66" s="48">
        <v>11.81</v>
      </c>
      <c r="G66" s="35">
        <v>11.76</v>
      </c>
      <c r="H66" s="35">
        <v>0.15</v>
      </c>
      <c r="I66" s="58">
        <v>4</v>
      </c>
      <c r="J66" s="35">
        <f t="shared" si="12"/>
        <v>5.0000000000000711E-2</v>
      </c>
      <c r="K66" s="76">
        <f t="shared" si="6"/>
        <v>0.33333333333333809</v>
      </c>
      <c r="M66" s="17" t="s">
        <v>20</v>
      </c>
      <c r="N66" s="73" t="s">
        <v>13</v>
      </c>
      <c r="O66" s="20">
        <v>65</v>
      </c>
      <c r="P66" s="20" t="s">
        <v>18</v>
      </c>
      <c r="Q66" s="19" t="s">
        <v>15</v>
      </c>
      <c r="R66" s="35">
        <f t="shared" si="11"/>
        <v>11.81</v>
      </c>
      <c r="S66" s="80">
        <v>11.76</v>
      </c>
      <c r="T66" s="77">
        <v>0.05</v>
      </c>
      <c r="U66" s="19" t="s">
        <v>75</v>
      </c>
      <c r="V66" s="35">
        <f t="shared" si="13"/>
        <v>-5.0000000000000711E-2</v>
      </c>
      <c r="W66" s="86">
        <v>0.89</v>
      </c>
    </row>
    <row r="67" spans="1:23" x14ac:dyDescent="0.25">
      <c r="A67" s="56" t="s">
        <v>19</v>
      </c>
      <c r="B67" s="75" t="s">
        <v>13</v>
      </c>
      <c r="C67" s="20">
        <v>66</v>
      </c>
      <c r="D67" s="57" t="s">
        <v>18</v>
      </c>
      <c r="E67" s="47" t="s">
        <v>15</v>
      </c>
      <c r="F67" s="48">
        <v>5.36</v>
      </c>
      <c r="G67" s="35">
        <v>5.33</v>
      </c>
      <c r="H67" s="35">
        <v>0.15</v>
      </c>
      <c r="I67" s="58">
        <v>4</v>
      </c>
      <c r="J67" s="35">
        <f t="shared" si="12"/>
        <v>3.0000000000000249E-2</v>
      </c>
      <c r="K67" s="76">
        <f t="shared" si="6"/>
        <v>0.20000000000000168</v>
      </c>
      <c r="M67" s="56" t="s">
        <v>19</v>
      </c>
      <c r="N67" s="75" t="s">
        <v>13</v>
      </c>
      <c r="O67" s="57">
        <v>66</v>
      </c>
      <c r="P67" s="57" t="s">
        <v>18</v>
      </c>
      <c r="Q67" s="47" t="s">
        <v>15</v>
      </c>
      <c r="R67" s="35">
        <f t="shared" si="11"/>
        <v>5.36</v>
      </c>
      <c r="S67" s="87">
        <v>5.35</v>
      </c>
      <c r="T67" s="77">
        <v>6.2E-2</v>
      </c>
      <c r="U67" s="81">
        <v>1</v>
      </c>
      <c r="V67" s="35">
        <f t="shared" si="13"/>
        <v>-1.0000000000000675E-2</v>
      </c>
      <c r="W67" s="76">
        <v>0.16</v>
      </c>
    </row>
    <row r="68" spans="1:23" x14ac:dyDescent="0.25">
      <c r="A68" s="17" t="s">
        <v>12</v>
      </c>
      <c r="B68" s="73" t="s">
        <v>13</v>
      </c>
      <c r="C68" s="20">
        <v>66</v>
      </c>
      <c r="D68" s="20" t="s">
        <v>14</v>
      </c>
      <c r="E68" s="19" t="s">
        <v>15</v>
      </c>
      <c r="F68" s="48">
        <v>5.81</v>
      </c>
      <c r="G68" s="35">
        <v>6.02</v>
      </c>
      <c r="H68" s="35">
        <v>0.30099999999999999</v>
      </c>
      <c r="I68" s="58">
        <v>4</v>
      </c>
      <c r="J68" s="58">
        <f t="shared" si="10"/>
        <v>-3.4883720930232558</v>
      </c>
      <c r="K68" s="76">
        <f t="shared" si="6"/>
        <v>-0.69767441860465107</v>
      </c>
      <c r="M68" s="17" t="s">
        <v>12</v>
      </c>
      <c r="N68" s="73" t="s">
        <v>13</v>
      </c>
      <c r="O68" s="20">
        <v>66</v>
      </c>
      <c r="P68" s="20" t="s">
        <v>14</v>
      </c>
      <c r="Q68" s="19" t="s">
        <v>15</v>
      </c>
      <c r="R68" s="35">
        <f t="shared" si="11"/>
        <v>5.81</v>
      </c>
      <c r="S68" s="35">
        <v>5.8789999999999996</v>
      </c>
      <c r="T68" s="77">
        <v>9.1999999999999998E-2</v>
      </c>
      <c r="U68" s="19">
        <v>1</v>
      </c>
      <c r="V68" s="58">
        <f>((R68-S68)/S68)*100</f>
        <v>-1.1736689913250544</v>
      </c>
      <c r="W68" s="86">
        <v>-0.76</v>
      </c>
    </row>
    <row r="69" spans="1:23" ht="15.75" thickBot="1" x14ac:dyDescent="0.3">
      <c r="A69" s="95" t="s">
        <v>24</v>
      </c>
      <c r="B69" s="96" t="s">
        <v>13</v>
      </c>
      <c r="C69" s="84">
        <v>67</v>
      </c>
      <c r="D69" s="97" t="s">
        <v>14</v>
      </c>
      <c r="E69" s="88" t="s">
        <v>15</v>
      </c>
      <c r="F69" s="71">
        <v>2.71</v>
      </c>
      <c r="G69" s="69">
        <v>2.69</v>
      </c>
      <c r="H69" s="69">
        <v>0.13500000000000001</v>
      </c>
      <c r="I69" s="70">
        <v>4</v>
      </c>
      <c r="J69" s="70">
        <f t="shared" si="10"/>
        <v>0.74349442379182218</v>
      </c>
      <c r="K69" s="79">
        <f t="shared" si="6"/>
        <v>0.14814814814814828</v>
      </c>
      <c r="M69" s="95" t="s">
        <v>24</v>
      </c>
      <c r="N69" s="96" t="s">
        <v>13</v>
      </c>
      <c r="O69" s="97">
        <v>67</v>
      </c>
      <c r="P69" s="97" t="s">
        <v>14</v>
      </c>
      <c r="Q69" s="68" t="s">
        <v>15</v>
      </c>
      <c r="R69" s="69">
        <f t="shared" si="11"/>
        <v>2.71</v>
      </c>
      <c r="S69" s="71">
        <v>2.6880000000000002</v>
      </c>
      <c r="T69" s="89">
        <v>7.4999999999999997E-2</v>
      </c>
      <c r="U69" s="82">
        <v>1</v>
      </c>
      <c r="V69" s="70">
        <f t="shared" ref="V69" si="14">((R69-S69)/S69)*100</f>
        <v>0.81845238095237338</v>
      </c>
      <c r="W69" s="79">
        <v>0.3</v>
      </c>
    </row>
  </sheetData>
  <sheetProtection algorithmName="SHA-512" hashValue="4bmQUhgDqr1PUihkC59O0vEBhhmemekjVWjNYxTlidmvvqkxAKPavC6k+awGiN73aUS8XM4q9Smp5WXiR+vuew==" saltValue="WxNxZJbdpIXFVYcS4HfrUw==" spinCount="100000" sheet="1" objects="1" scenarios="1"/>
  <mergeCells count="3">
    <mergeCell ref="A2:K2"/>
    <mergeCell ref="A8:K8"/>
    <mergeCell ref="M8:W8"/>
  </mergeCells>
  <conditionalFormatting sqref="K14:K20 K45 K22:K35">
    <cfRule type="cellIs" dxfId="218" priority="22" stopIfTrue="1" operator="between">
      <formula>-2</formula>
      <formula>2</formula>
    </cfRule>
    <cfRule type="cellIs" dxfId="217" priority="23" stopIfTrue="1" operator="between">
      <formula>-3</formula>
      <formula>3</formula>
    </cfRule>
    <cfRule type="cellIs" dxfId="216" priority="24" operator="notBetween">
      <formula>-3</formula>
      <formula>3</formula>
    </cfRule>
  </conditionalFormatting>
  <conditionalFormatting sqref="W33:W35 W67 W45:W59">
    <cfRule type="cellIs" dxfId="215" priority="19" stopIfTrue="1" operator="between">
      <formula>-2</formula>
      <formula>2</formula>
    </cfRule>
    <cfRule type="cellIs" dxfId="214" priority="20" stopIfTrue="1" operator="between">
      <formula>-3</formula>
      <formula>3</formula>
    </cfRule>
    <cfRule type="cellIs" dxfId="213" priority="21" operator="notBetween">
      <formula>-3</formula>
      <formula>3</formula>
    </cfRule>
  </conditionalFormatting>
  <conditionalFormatting sqref="W60:W66">
    <cfRule type="cellIs" dxfId="212" priority="16" stopIfTrue="1" operator="between">
      <formula>-2</formula>
      <formula>2</formula>
    </cfRule>
    <cfRule type="cellIs" dxfId="211" priority="17" stopIfTrue="1" operator="between">
      <formula>-3</formula>
      <formula>3</formula>
    </cfRule>
    <cfRule type="cellIs" dxfId="210" priority="18" operator="notBetween">
      <formula>-3</formula>
      <formula>3</formula>
    </cfRule>
  </conditionalFormatting>
  <conditionalFormatting sqref="W68">
    <cfRule type="cellIs" dxfId="209" priority="7" stopIfTrue="1" operator="between">
      <formula>-2</formula>
      <formula>2</formula>
    </cfRule>
    <cfRule type="cellIs" dxfId="208" priority="8" stopIfTrue="1" operator="between">
      <formula>-3</formula>
      <formula>3</formula>
    </cfRule>
    <cfRule type="cellIs" dxfId="207" priority="9" operator="notBetween">
      <formula>-3</formula>
      <formula>3</formula>
    </cfRule>
  </conditionalFormatting>
  <conditionalFormatting sqref="W69">
    <cfRule type="cellIs" dxfId="206" priority="10" stopIfTrue="1" operator="between">
      <formula>-2</formula>
      <formula>2</formula>
    </cfRule>
    <cfRule type="cellIs" dxfId="205" priority="11" stopIfTrue="1" operator="between">
      <formula>-3</formula>
      <formula>3</formula>
    </cfRule>
    <cfRule type="cellIs" dxfId="204" priority="12" operator="notBetween">
      <formula>-3</formula>
      <formula>3</formula>
    </cfRule>
  </conditionalFormatting>
  <conditionalFormatting sqref="K46:K69">
    <cfRule type="cellIs" dxfId="203" priority="4" stopIfTrue="1" operator="between">
      <formula>-2</formula>
      <formula>2</formula>
    </cfRule>
    <cfRule type="cellIs" dxfId="202" priority="5" stopIfTrue="1" operator="between">
      <formula>-3</formula>
      <formula>3</formula>
    </cfRule>
    <cfRule type="cellIs" dxfId="201" priority="6" operator="notBetween">
      <formula>-3</formula>
      <formula>3</formula>
    </cfRule>
  </conditionalFormatting>
  <conditionalFormatting sqref="K21">
    <cfRule type="cellIs" dxfId="200" priority="1" stopIfTrue="1" operator="between">
      <formula>-2</formula>
      <formula>2</formula>
    </cfRule>
    <cfRule type="cellIs" dxfId="199" priority="2" stopIfTrue="1" operator="between">
      <formula>-3</formula>
      <formula>3</formula>
    </cfRule>
    <cfRule type="cellIs" dxfId="198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6B086-D8DF-4B4F-B306-F394E35A3BC9}">
  <sheetPr>
    <pageSetUpPr fitToPage="1"/>
  </sheetPr>
  <dimension ref="A1:W65"/>
  <sheetViews>
    <sheetView topLeftCell="A2" zoomScale="70" zoomScaleNormal="70" zoomScalePageLayoutView="85" workbookViewId="0">
      <selection activeCell="A2" sqref="A2:K2"/>
    </sheetView>
  </sheetViews>
  <sheetFormatPr defaultRowHeight="15" x14ac:dyDescent="0.25"/>
  <cols>
    <col min="1" max="1" width="28" style="9" bestFit="1" customWidth="1"/>
    <col min="2" max="2" width="11.5703125" style="2" customWidth="1"/>
    <col min="3" max="3" width="4.7109375" style="2" customWidth="1"/>
    <col min="4" max="4" width="23.5703125" style="9" bestFit="1" customWidth="1"/>
    <col min="5" max="5" width="16.42578125" style="9" customWidth="1"/>
    <col min="6" max="6" width="17" style="43" customWidth="1"/>
    <col min="7" max="7" width="14.85546875" style="36" bestFit="1" customWidth="1"/>
    <col min="8" max="8" width="8" style="9" customWidth="1"/>
    <col min="9" max="9" width="9.5703125" style="9" customWidth="1"/>
    <col min="10" max="10" width="13.28515625" style="9" customWidth="1"/>
    <col min="11" max="11" width="10.5703125" style="38" bestFit="1" customWidth="1"/>
    <col min="12" max="12" width="9.140625" style="9"/>
    <col min="13" max="13" width="28" style="9" bestFit="1" customWidth="1"/>
    <col min="14" max="14" width="9.42578125" style="9" bestFit="1" customWidth="1"/>
    <col min="15" max="15" width="9.140625" style="9"/>
    <col min="16" max="16" width="23.5703125" style="9" bestFit="1" customWidth="1"/>
    <col min="17" max="17" width="16.42578125" style="9" bestFit="1" customWidth="1"/>
    <col min="18" max="18" width="15.5703125" style="9" bestFit="1" customWidth="1"/>
    <col min="19" max="21" width="9.140625" style="9"/>
    <col min="22" max="22" width="11.42578125" style="9" bestFit="1" customWidth="1"/>
    <col min="23" max="23" width="10" style="38" customWidth="1"/>
    <col min="24" max="16384" width="9.140625" style="9"/>
  </cols>
  <sheetData>
    <row r="1" spans="1:23" s="3" customFormat="1" ht="15.75" hidden="1" thickBot="1" x14ac:dyDescent="0.3">
      <c r="B1" s="1"/>
      <c r="C1" s="1"/>
      <c r="D1" s="4"/>
      <c r="F1" s="40"/>
      <c r="G1" s="60"/>
      <c r="K1" s="1"/>
    </row>
    <row r="2" spans="1:23" ht="19.5" thickTop="1" x14ac:dyDescent="0.3">
      <c r="A2" s="110" t="s">
        <v>11</v>
      </c>
      <c r="B2" s="111"/>
      <c r="C2" s="111"/>
      <c r="D2" s="111"/>
      <c r="E2" s="111"/>
      <c r="F2" s="111"/>
      <c r="G2" s="111"/>
      <c r="H2" s="111"/>
      <c r="I2" s="111"/>
      <c r="J2" s="111"/>
      <c r="K2" s="112"/>
      <c r="W2" s="9"/>
    </row>
    <row r="3" spans="1:23" s="13" customFormat="1" ht="12.75" x14ac:dyDescent="0.2">
      <c r="A3" s="10"/>
      <c r="B3" s="11"/>
      <c r="C3" s="11"/>
      <c r="D3" s="78">
        <v>44529</v>
      </c>
      <c r="E3" s="11"/>
      <c r="F3" s="41"/>
      <c r="G3" s="61"/>
      <c r="H3" s="41" t="s">
        <v>101</v>
      </c>
      <c r="I3" s="11"/>
      <c r="J3" s="11"/>
      <c r="K3" s="12" t="s">
        <v>68</v>
      </c>
    </row>
    <row r="4" spans="1:23" s="13" customFormat="1" ht="13.5" thickBot="1" x14ac:dyDescent="0.25">
      <c r="A4" s="14"/>
      <c r="B4" s="15"/>
      <c r="C4" s="15"/>
      <c r="D4" s="15"/>
      <c r="E4" s="15"/>
      <c r="F4" s="42"/>
      <c r="G4" s="62"/>
      <c r="H4" s="15"/>
      <c r="I4" s="15"/>
      <c r="J4" s="15"/>
      <c r="K4" s="16"/>
    </row>
    <row r="5" spans="1:23" ht="16.5" thickTop="1" thickBot="1" x14ac:dyDescent="0.3">
      <c r="K5" s="9"/>
      <c r="W5" s="9"/>
    </row>
    <row r="6" spans="1:23" ht="16.5" thickTop="1" thickBot="1" x14ac:dyDescent="0.3">
      <c r="A6" s="5" t="s">
        <v>6</v>
      </c>
      <c r="B6" s="98">
        <v>512</v>
      </c>
      <c r="C6" s="8"/>
      <c r="D6" s="6"/>
      <c r="E6" s="6"/>
      <c r="F6" s="99"/>
      <c r="G6" s="63"/>
      <c r="H6" s="6"/>
      <c r="I6" s="6"/>
      <c r="J6" s="6"/>
      <c r="K6" s="7"/>
      <c r="W6" s="9"/>
    </row>
    <row r="7" spans="1:23" ht="16.5" thickTop="1" thickBot="1" x14ac:dyDescent="0.3">
      <c r="A7" s="23"/>
      <c r="B7" s="24"/>
      <c r="C7" s="25"/>
      <c r="D7" s="23"/>
      <c r="E7" s="23"/>
      <c r="F7" s="44"/>
      <c r="G7" s="64"/>
      <c r="H7" s="23"/>
      <c r="I7" s="23"/>
      <c r="J7" s="23"/>
      <c r="K7" s="23"/>
      <c r="W7" s="9"/>
    </row>
    <row r="8" spans="1:23" ht="16.5" thickTop="1" thickBot="1" x14ac:dyDescent="0.3">
      <c r="A8" s="113" t="s">
        <v>70</v>
      </c>
      <c r="B8" s="114"/>
      <c r="C8" s="114"/>
      <c r="D8" s="114"/>
      <c r="E8" s="114"/>
      <c r="F8" s="114"/>
      <c r="G8" s="114"/>
      <c r="H8" s="114"/>
      <c r="I8" s="114"/>
      <c r="J8" s="114"/>
      <c r="K8" s="115"/>
      <c r="M8" s="113" t="s">
        <v>67</v>
      </c>
      <c r="N8" s="114"/>
      <c r="O8" s="114"/>
      <c r="P8" s="114"/>
      <c r="Q8" s="114"/>
      <c r="R8" s="114"/>
      <c r="S8" s="114"/>
      <c r="T8" s="114"/>
      <c r="U8" s="114"/>
      <c r="V8" s="114"/>
      <c r="W8" s="115"/>
    </row>
    <row r="9" spans="1:23" ht="15.75" thickTop="1" x14ac:dyDescent="0.25">
      <c r="A9" s="3"/>
      <c r="K9" s="9"/>
      <c r="W9" s="9"/>
    </row>
    <row r="10" spans="1:23" ht="15.75" thickBot="1" x14ac:dyDescent="0.3">
      <c r="K10" s="9"/>
      <c r="W10" s="9"/>
    </row>
    <row r="11" spans="1:23" s="32" customFormat="1" ht="63" customHeight="1" thickBot="1" x14ac:dyDescent="0.3">
      <c r="A11" s="27" t="s">
        <v>1</v>
      </c>
      <c r="B11" s="72" t="s">
        <v>9</v>
      </c>
      <c r="C11" s="28" t="s">
        <v>2</v>
      </c>
      <c r="D11" s="28" t="s">
        <v>3</v>
      </c>
      <c r="E11" s="28" t="s">
        <v>4</v>
      </c>
      <c r="F11" s="45" t="s">
        <v>10</v>
      </c>
      <c r="G11" s="65" t="s">
        <v>66</v>
      </c>
      <c r="H11" s="29" t="s">
        <v>7</v>
      </c>
      <c r="I11" s="30" t="s">
        <v>8</v>
      </c>
      <c r="J11" s="34" t="s">
        <v>69</v>
      </c>
      <c r="K11" s="31" t="s">
        <v>5</v>
      </c>
      <c r="M11" s="27" t="s">
        <v>1</v>
      </c>
      <c r="N11" s="28" t="s">
        <v>9</v>
      </c>
      <c r="O11" s="28" t="s">
        <v>2</v>
      </c>
      <c r="P11" s="28" t="s">
        <v>3</v>
      </c>
      <c r="Q11" s="28" t="s">
        <v>4</v>
      </c>
      <c r="R11" s="28" t="s">
        <v>10</v>
      </c>
      <c r="S11" s="33" t="s">
        <v>0</v>
      </c>
      <c r="T11" s="29" t="s">
        <v>7</v>
      </c>
      <c r="U11" s="30" t="s">
        <v>8</v>
      </c>
      <c r="V11" s="34" t="s">
        <v>69</v>
      </c>
      <c r="W11" s="31" t="s">
        <v>5</v>
      </c>
    </row>
    <row r="12" spans="1:23" x14ac:dyDescent="0.25">
      <c r="A12" s="17"/>
      <c r="B12" s="73"/>
      <c r="C12" s="20"/>
      <c r="D12" s="20"/>
      <c r="E12" s="21"/>
      <c r="F12" s="46"/>
      <c r="G12" s="66"/>
      <c r="H12" s="19"/>
      <c r="I12" s="21"/>
      <c r="J12" s="19"/>
      <c r="K12" s="22"/>
      <c r="M12" s="17"/>
      <c r="N12" s="18"/>
      <c r="O12" s="19"/>
      <c r="P12" s="20"/>
      <c r="Q12" s="21"/>
      <c r="R12" s="21"/>
      <c r="S12" s="21"/>
      <c r="T12" s="21"/>
      <c r="U12" s="21"/>
      <c r="V12" s="19"/>
      <c r="W12" s="22"/>
    </row>
    <row r="13" spans="1:23" x14ac:dyDescent="0.25">
      <c r="A13" s="17"/>
      <c r="B13" s="73"/>
      <c r="C13" s="20"/>
      <c r="D13" s="20"/>
      <c r="E13" s="19"/>
      <c r="F13" s="47"/>
      <c r="G13" s="35"/>
      <c r="H13" s="19"/>
      <c r="I13" s="19"/>
      <c r="J13" s="19"/>
      <c r="K13" s="26"/>
      <c r="M13" s="17"/>
      <c r="N13" s="18"/>
      <c r="O13" s="19"/>
      <c r="P13" s="20"/>
      <c r="Q13" s="19"/>
      <c r="R13" s="19"/>
      <c r="S13" s="19"/>
      <c r="T13" s="19"/>
      <c r="U13" s="19"/>
      <c r="V13" s="19"/>
      <c r="W13" s="26"/>
    </row>
    <row r="14" spans="1:23" x14ac:dyDescent="0.25">
      <c r="A14" s="49" t="s">
        <v>22</v>
      </c>
      <c r="B14" s="74" t="s">
        <v>13</v>
      </c>
      <c r="C14" s="52">
        <v>1</v>
      </c>
      <c r="D14" s="52" t="s">
        <v>64</v>
      </c>
      <c r="E14" s="51" t="s">
        <v>65</v>
      </c>
      <c r="F14" s="83">
        <v>94.32</v>
      </c>
      <c r="G14" s="91">
        <v>91.045496556007464</v>
      </c>
      <c r="H14" s="54">
        <f>G14*0.025</f>
        <v>2.2761374139001869</v>
      </c>
      <c r="I14" s="51"/>
      <c r="J14" s="55">
        <f>((F14-G14)/G14)*100</f>
        <v>3.5965572904291738</v>
      </c>
      <c r="K14" s="85">
        <f>(F14-G14)/H14</f>
        <v>1.4386229161716695</v>
      </c>
      <c r="L14" s="37"/>
      <c r="M14" s="49" t="s">
        <v>22</v>
      </c>
      <c r="N14" s="74" t="s">
        <v>13</v>
      </c>
      <c r="O14" s="52">
        <v>1</v>
      </c>
      <c r="P14" s="52" t="s">
        <v>64</v>
      </c>
      <c r="Q14" s="51" t="s">
        <v>65</v>
      </c>
      <c r="R14" s="83"/>
      <c r="S14" s="54"/>
      <c r="T14" s="51"/>
      <c r="U14" s="51"/>
      <c r="V14" s="51"/>
      <c r="W14" s="100"/>
    </row>
    <row r="15" spans="1:23" x14ac:dyDescent="0.25">
      <c r="A15" s="49" t="s">
        <v>16</v>
      </c>
      <c r="B15" s="74" t="s">
        <v>61</v>
      </c>
      <c r="C15" s="52">
        <v>2</v>
      </c>
      <c r="D15" s="52" t="s">
        <v>62</v>
      </c>
      <c r="E15" s="51" t="s">
        <v>63</v>
      </c>
      <c r="F15" s="83">
        <v>134.19999999999999</v>
      </c>
      <c r="G15" s="91">
        <v>132.8425</v>
      </c>
      <c r="H15" s="54">
        <f>2/2</f>
        <v>1</v>
      </c>
      <c r="I15" s="51"/>
      <c r="J15" s="67">
        <f>F15-G15</f>
        <v>1.3574999999999875</v>
      </c>
      <c r="K15" s="85">
        <f t="shared" ref="K15:K26" si="0">(F15-G15)/H15</f>
        <v>1.3574999999999875</v>
      </c>
      <c r="L15" s="36"/>
      <c r="M15" s="49" t="s">
        <v>16</v>
      </c>
      <c r="N15" s="74" t="s">
        <v>61</v>
      </c>
      <c r="O15" s="52">
        <v>2</v>
      </c>
      <c r="P15" s="52" t="s">
        <v>62</v>
      </c>
      <c r="Q15" s="51" t="s">
        <v>63</v>
      </c>
      <c r="R15" s="83"/>
      <c r="S15" s="54"/>
      <c r="T15" s="51"/>
      <c r="U15" s="51"/>
      <c r="V15" s="51"/>
      <c r="W15" s="100"/>
    </row>
    <row r="16" spans="1:23" x14ac:dyDescent="0.25">
      <c r="A16" s="49" t="s">
        <v>12</v>
      </c>
      <c r="B16" s="74" t="s">
        <v>13</v>
      </c>
      <c r="C16" s="52">
        <v>3</v>
      </c>
      <c r="D16" s="52" t="s">
        <v>60</v>
      </c>
      <c r="E16" s="51" t="s">
        <v>55</v>
      </c>
      <c r="F16" s="53">
        <v>6.6</v>
      </c>
      <c r="G16" s="54">
        <v>6.3690259386531318</v>
      </c>
      <c r="H16" s="54">
        <f>G16*((14-0.53*G16)/200)</f>
        <v>0.33833591347654274</v>
      </c>
      <c r="I16" s="51"/>
      <c r="J16" s="55">
        <f t="shared" ref="J16:J26" si="1">((F16-G16)/G16)*100</f>
        <v>3.6265209715209967</v>
      </c>
      <c r="K16" s="85">
        <f t="shared" si="0"/>
        <v>0.68267674860026806</v>
      </c>
      <c r="L16" s="37"/>
      <c r="M16" s="49" t="s">
        <v>12</v>
      </c>
      <c r="N16" s="74" t="s">
        <v>13</v>
      </c>
      <c r="O16" s="52">
        <v>3</v>
      </c>
      <c r="P16" s="52" t="s">
        <v>60</v>
      </c>
      <c r="Q16" s="51" t="s">
        <v>55</v>
      </c>
      <c r="R16" s="83"/>
      <c r="S16" s="54"/>
      <c r="T16" s="51"/>
      <c r="U16" s="51"/>
      <c r="V16" s="51"/>
      <c r="W16" s="100"/>
    </row>
    <row r="17" spans="1:23" x14ac:dyDescent="0.25">
      <c r="A17" s="49" t="s">
        <v>24</v>
      </c>
      <c r="B17" s="74" t="s">
        <v>13</v>
      </c>
      <c r="C17" s="52">
        <v>6</v>
      </c>
      <c r="D17" s="52" t="s">
        <v>57</v>
      </c>
      <c r="E17" s="51" t="s">
        <v>55</v>
      </c>
      <c r="F17" s="83">
        <v>13.94</v>
      </c>
      <c r="G17" s="91">
        <v>13.41610845855738</v>
      </c>
      <c r="H17" s="54">
        <f t="shared" ref="H17" si="2">G17*((14-0.53*G17)/200)</f>
        <v>0.46214888174381313</v>
      </c>
      <c r="I17" s="51"/>
      <c r="J17" s="55">
        <f t="shared" si="1"/>
        <v>3.9049441427887279</v>
      </c>
      <c r="K17" s="85">
        <f t="shared" si="0"/>
        <v>1.1335990676117933</v>
      </c>
      <c r="L17" s="37"/>
      <c r="M17" s="49" t="s">
        <v>24</v>
      </c>
      <c r="N17" s="74" t="s">
        <v>13</v>
      </c>
      <c r="O17" s="52">
        <v>6</v>
      </c>
      <c r="P17" s="52" t="s">
        <v>57</v>
      </c>
      <c r="Q17" s="51" t="s">
        <v>55</v>
      </c>
      <c r="R17" s="83"/>
      <c r="S17" s="54"/>
      <c r="T17" s="51"/>
      <c r="U17" s="51"/>
      <c r="V17" s="51"/>
      <c r="W17" s="100"/>
    </row>
    <row r="18" spans="1:23" x14ac:dyDescent="0.25">
      <c r="A18" s="49" t="s">
        <v>17</v>
      </c>
      <c r="B18" s="74" t="s">
        <v>13</v>
      </c>
      <c r="C18" s="52">
        <v>9</v>
      </c>
      <c r="D18" s="52" t="s">
        <v>52</v>
      </c>
      <c r="E18" s="51" t="s">
        <v>53</v>
      </c>
      <c r="F18" s="53">
        <v>8.7899999999999991</v>
      </c>
      <c r="G18" s="54">
        <v>9.3938470348456065</v>
      </c>
      <c r="H18" s="54">
        <f>G18*0.05</f>
        <v>0.46969235174228036</v>
      </c>
      <c r="I18" s="51"/>
      <c r="J18" s="55">
        <f t="shared" si="1"/>
        <v>-6.4281122803649309</v>
      </c>
      <c r="K18" s="85">
        <f t="shared" si="0"/>
        <v>-1.2856224560729861</v>
      </c>
      <c r="L18" s="37"/>
      <c r="M18" s="49" t="s">
        <v>17</v>
      </c>
      <c r="N18" s="74" t="s">
        <v>13</v>
      </c>
      <c r="O18" s="52">
        <v>9</v>
      </c>
      <c r="P18" s="52" t="s">
        <v>52</v>
      </c>
      <c r="Q18" s="51" t="s">
        <v>53</v>
      </c>
      <c r="R18" s="83"/>
      <c r="S18" s="54"/>
      <c r="T18" s="51"/>
      <c r="U18" s="51"/>
      <c r="V18" s="51"/>
      <c r="W18" s="100"/>
    </row>
    <row r="19" spans="1:23" ht="15.75" x14ac:dyDescent="0.25">
      <c r="A19" s="17" t="s">
        <v>51</v>
      </c>
      <c r="B19" s="73" t="s">
        <v>43</v>
      </c>
      <c r="C19" s="20">
        <v>10</v>
      </c>
      <c r="D19" s="20" t="s">
        <v>44</v>
      </c>
      <c r="E19" s="19" t="s">
        <v>45</v>
      </c>
      <c r="F19" s="90">
        <v>6.7</v>
      </c>
      <c r="G19" s="93">
        <v>6.6812632374735248</v>
      </c>
      <c r="H19" s="35">
        <f>G19*0.075/2</f>
        <v>0.25054737140525718</v>
      </c>
      <c r="I19" s="19"/>
      <c r="J19" s="39">
        <f t="shared" si="1"/>
        <v>0.28043742418926998</v>
      </c>
      <c r="K19" s="85">
        <f t="shared" si="0"/>
        <v>7.4783313117138664E-2</v>
      </c>
      <c r="L19" s="37"/>
      <c r="M19" s="17" t="s">
        <v>51</v>
      </c>
      <c r="N19" s="18" t="s">
        <v>43</v>
      </c>
      <c r="O19" s="19">
        <v>10</v>
      </c>
      <c r="P19" s="20" t="s">
        <v>44</v>
      </c>
      <c r="Q19" s="19" t="s">
        <v>45</v>
      </c>
      <c r="R19" s="35"/>
      <c r="S19" s="35"/>
      <c r="T19" s="19"/>
      <c r="U19" s="19"/>
      <c r="V19" s="58"/>
      <c r="W19" s="26"/>
    </row>
    <row r="20" spans="1:23" ht="15.75" x14ac:dyDescent="0.25">
      <c r="A20" s="17" t="s">
        <v>50</v>
      </c>
      <c r="B20" s="73" t="s">
        <v>43</v>
      </c>
      <c r="C20" s="20">
        <v>11</v>
      </c>
      <c r="D20" s="20" t="s">
        <v>44</v>
      </c>
      <c r="E20" s="19" t="s">
        <v>45</v>
      </c>
      <c r="F20" s="90">
        <v>13.3</v>
      </c>
      <c r="G20" s="94">
        <v>13.146861819250869</v>
      </c>
      <c r="H20" s="35">
        <f t="shared" ref="H20:H21" si="3">G20*0.075/2</f>
        <v>0.49300731822190758</v>
      </c>
      <c r="I20" s="58"/>
      <c r="J20" s="39">
        <f t="shared" si="1"/>
        <v>1.1648268830580704</v>
      </c>
      <c r="K20" s="85">
        <f t="shared" si="0"/>
        <v>0.31062050214881881</v>
      </c>
      <c r="L20" s="37"/>
      <c r="M20" s="17" t="s">
        <v>50</v>
      </c>
      <c r="N20" s="18" t="s">
        <v>43</v>
      </c>
      <c r="O20" s="19">
        <v>11</v>
      </c>
      <c r="P20" s="20" t="s">
        <v>44</v>
      </c>
      <c r="Q20" s="19" t="s">
        <v>45</v>
      </c>
      <c r="R20" s="35"/>
      <c r="S20" s="35"/>
      <c r="T20" s="19"/>
      <c r="U20" s="19"/>
      <c r="V20" s="58"/>
      <c r="W20" s="26"/>
    </row>
    <row r="21" spans="1:23" ht="15.75" x14ac:dyDescent="0.25">
      <c r="A21" s="17" t="s">
        <v>49</v>
      </c>
      <c r="B21" s="73" t="s">
        <v>43</v>
      </c>
      <c r="C21" s="20">
        <v>12</v>
      </c>
      <c r="D21" s="20" t="s">
        <v>44</v>
      </c>
      <c r="E21" s="19" t="s">
        <v>45</v>
      </c>
      <c r="F21" s="90">
        <v>19.7</v>
      </c>
      <c r="G21" s="94">
        <v>20.685007039887363</v>
      </c>
      <c r="H21" s="35">
        <f t="shared" si="3"/>
        <v>0.7756877639957761</v>
      </c>
      <c r="I21" s="58"/>
      <c r="J21" s="39">
        <f t="shared" si="1"/>
        <v>-4.7619371750174073</v>
      </c>
      <c r="K21" s="85">
        <f t="shared" si="0"/>
        <v>-1.2698499133379753</v>
      </c>
      <c r="M21" s="17" t="s">
        <v>49</v>
      </c>
      <c r="N21" s="18" t="s">
        <v>43</v>
      </c>
      <c r="O21" s="19">
        <v>12</v>
      </c>
      <c r="P21" s="20" t="s">
        <v>44</v>
      </c>
      <c r="Q21" s="19" t="s">
        <v>45</v>
      </c>
      <c r="R21" s="35"/>
      <c r="S21" s="35"/>
      <c r="T21" s="19"/>
      <c r="U21" s="19"/>
      <c r="V21" s="58"/>
      <c r="W21" s="26"/>
    </row>
    <row r="22" spans="1:23" ht="15.75" x14ac:dyDescent="0.25">
      <c r="A22" s="17" t="s">
        <v>71</v>
      </c>
      <c r="B22" s="73" t="s">
        <v>43</v>
      </c>
      <c r="C22" s="20">
        <v>13</v>
      </c>
      <c r="D22" s="20" t="s">
        <v>44</v>
      </c>
      <c r="E22" s="19" t="s">
        <v>45</v>
      </c>
      <c r="F22" s="90" t="s">
        <v>102</v>
      </c>
      <c r="G22" s="94">
        <v>0</v>
      </c>
      <c r="H22" s="35"/>
      <c r="I22" s="58"/>
      <c r="J22" s="39"/>
      <c r="K22" s="85"/>
      <c r="M22" s="17" t="s">
        <v>71</v>
      </c>
      <c r="N22" s="18" t="s">
        <v>43</v>
      </c>
      <c r="O22" s="19">
        <v>13</v>
      </c>
      <c r="P22" s="20" t="s">
        <v>44</v>
      </c>
      <c r="Q22" s="19" t="s">
        <v>45</v>
      </c>
      <c r="R22" s="35"/>
      <c r="S22" s="35"/>
      <c r="T22" s="19"/>
      <c r="U22" s="19"/>
      <c r="V22" s="58"/>
      <c r="W22" s="26"/>
    </row>
    <row r="23" spans="1:23" ht="15.75" x14ac:dyDescent="0.25">
      <c r="A23" s="17" t="s">
        <v>72</v>
      </c>
      <c r="B23" s="73" t="s">
        <v>43</v>
      </c>
      <c r="C23" s="20">
        <v>14</v>
      </c>
      <c r="D23" s="20" t="s">
        <v>44</v>
      </c>
      <c r="E23" s="19" t="s">
        <v>45</v>
      </c>
      <c r="F23" s="90" t="s">
        <v>102</v>
      </c>
      <c r="G23" s="94">
        <v>0</v>
      </c>
      <c r="H23" s="35"/>
      <c r="I23" s="58"/>
      <c r="J23" s="39"/>
      <c r="K23" s="85"/>
      <c r="M23" s="17" t="s">
        <v>72</v>
      </c>
      <c r="N23" s="18" t="s">
        <v>43</v>
      </c>
      <c r="O23" s="19">
        <v>14</v>
      </c>
      <c r="P23" s="20" t="s">
        <v>44</v>
      </c>
      <c r="Q23" s="19" t="s">
        <v>45</v>
      </c>
      <c r="R23" s="35"/>
      <c r="S23" s="35"/>
      <c r="T23" s="19"/>
      <c r="U23" s="19"/>
      <c r="V23" s="58"/>
      <c r="W23" s="26"/>
    </row>
    <row r="24" spans="1:23" ht="15.75" x14ac:dyDescent="0.25">
      <c r="A24" s="17" t="s">
        <v>48</v>
      </c>
      <c r="B24" s="73" t="s">
        <v>43</v>
      </c>
      <c r="C24" s="20">
        <v>20</v>
      </c>
      <c r="D24" s="20" t="s">
        <v>44</v>
      </c>
      <c r="E24" s="19" t="s">
        <v>45</v>
      </c>
      <c r="F24" s="90">
        <v>87.3</v>
      </c>
      <c r="G24" s="94">
        <v>87.085771031688751</v>
      </c>
      <c r="H24" s="35">
        <f>G24*0.025</f>
        <v>2.177144275792219</v>
      </c>
      <c r="I24" s="58"/>
      <c r="J24" s="39">
        <f t="shared" si="1"/>
        <v>0.24599767077137435</v>
      </c>
      <c r="K24" s="85">
        <f t="shared" si="0"/>
        <v>9.8399068308549734E-2</v>
      </c>
      <c r="M24" s="17" t="s">
        <v>48</v>
      </c>
      <c r="N24" s="18" t="s">
        <v>43</v>
      </c>
      <c r="O24" s="19">
        <v>20</v>
      </c>
      <c r="P24" s="20" t="s">
        <v>44</v>
      </c>
      <c r="Q24" s="19" t="s">
        <v>45</v>
      </c>
      <c r="R24" s="35"/>
      <c r="S24" s="35"/>
      <c r="T24" s="19"/>
      <c r="U24" s="19"/>
      <c r="V24" s="58"/>
      <c r="W24" s="26"/>
    </row>
    <row r="25" spans="1:23" ht="15.75" x14ac:dyDescent="0.25">
      <c r="A25" s="17" t="s">
        <v>47</v>
      </c>
      <c r="B25" s="73" t="s">
        <v>43</v>
      </c>
      <c r="C25" s="20">
        <v>21</v>
      </c>
      <c r="D25" s="20" t="s">
        <v>44</v>
      </c>
      <c r="E25" s="19" t="s">
        <v>45</v>
      </c>
      <c r="F25" s="90">
        <v>113.9</v>
      </c>
      <c r="G25" s="94">
        <v>113.44313407108491</v>
      </c>
      <c r="H25" s="35">
        <f t="shared" ref="H25:H26" si="4">G25*0.025</f>
        <v>2.8360783517771231</v>
      </c>
      <c r="I25" s="58"/>
      <c r="J25" s="39">
        <f t="shared" si="1"/>
        <v>0.40272682225864359</v>
      </c>
      <c r="K25" s="85">
        <f t="shared" si="0"/>
        <v>0.16109072890345744</v>
      </c>
      <c r="M25" s="17" t="s">
        <v>47</v>
      </c>
      <c r="N25" s="18" t="s">
        <v>43</v>
      </c>
      <c r="O25" s="19">
        <v>21</v>
      </c>
      <c r="P25" s="20" t="s">
        <v>44</v>
      </c>
      <c r="Q25" s="19" t="s">
        <v>45</v>
      </c>
      <c r="R25" s="35"/>
      <c r="S25" s="35"/>
      <c r="T25" s="19"/>
      <c r="U25" s="19"/>
      <c r="V25" s="58"/>
      <c r="W25" s="26"/>
    </row>
    <row r="26" spans="1:23" ht="15.75" x14ac:dyDescent="0.25">
      <c r="A26" s="17" t="s">
        <v>46</v>
      </c>
      <c r="B26" s="73" t="s">
        <v>43</v>
      </c>
      <c r="C26" s="20">
        <v>22</v>
      </c>
      <c r="D26" s="20" t="s">
        <v>44</v>
      </c>
      <c r="E26" s="19" t="s">
        <v>45</v>
      </c>
      <c r="F26" s="90">
        <v>200.3</v>
      </c>
      <c r="G26" s="94">
        <v>201.82857844146389</v>
      </c>
      <c r="H26" s="35">
        <f t="shared" si="4"/>
        <v>5.0457144610365976</v>
      </c>
      <c r="I26" s="58"/>
      <c r="J26" s="39">
        <f t="shared" si="1"/>
        <v>-0.75736471676493033</v>
      </c>
      <c r="K26" s="85">
        <f t="shared" si="0"/>
        <v>-0.30294588670597211</v>
      </c>
      <c r="M26" s="17" t="s">
        <v>46</v>
      </c>
      <c r="N26" s="18" t="s">
        <v>43</v>
      </c>
      <c r="O26" s="19">
        <v>22</v>
      </c>
      <c r="P26" s="20" t="s">
        <v>44</v>
      </c>
      <c r="Q26" s="19" t="s">
        <v>45</v>
      </c>
      <c r="R26" s="35"/>
      <c r="S26" s="35"/>
      <c r="T26" s="19"/>
      <c r="U26" s="19"/>
      <c r="V26" s="58"/>
      <c r="W26" s="26"/>
    </row>
    <row r="27" spans="1:23" ht="15.75" x14ac:dyDescent="0.25">
      <c r="A27" s="17" t="s">
        <v>73</v>
      </c>
      <c r="B27" s="73" t="s">
        <v>43</v>
      </c>
      <c r="C27" s="20">
        <v>23</v>
      </c>
      <c r="D27" s="20" t="s">
        <v>44</v>
      </c>
      <c r="E27" s="19" t="s">
        <v>45</v>
      </c>
      <c r="F27" s="90" t="s">
        <v>102</v>
      </c>
      <c r="G27" s="94">
        <v>0</v>
      </c>
      <c r="H27" s="35"/>
      <c r="I27" s="58"/>
      <c r="J27" s="39"/>
      <c r="K27" s="85"/>
      <c r="M27" s="17" t="s">
        <v>73</v>
      </c>
      <c r="N27" s="18" t="s">
        <v>43</v>
      </c>
      <c r="O27" s="19">
        <v>23</v>
      </c>
      <c r="P27" s="20" t="s">
        <v>44</v>
      </c>
      <c r="Q27" s="19" t="s">
        <v>45</v>
      </c>
      <c r="R27" s="35"/>
      <c r="S27" s="35"/>
      <c r="T27" s="19"/>
      <c r="U27" s="19"/>
      <c r="V27" s="58"/>
      <c r="W27" s="26"/>
    </row>
    <row r="28" spans="1:23" ht="15.75" x14ac:dyDescent="0.25">
      <c r="A28" s="17" t="s">
        <v>74</v>
      </c>
      <c r="B28" s="73" t="s">
        <v>43</v>
      </c>
      <c r="C28" s="20">
        <v>24</v>
      </c>
      <c r="D28" s="20" t="s">
        <v>44</v>
      </c>
      <c r="E28" s="19" t="s">
        <v>45</v>
      </c>
      <c r="F28" s="90" t="s">
        <v>102</v>
      </c>
      <c r="G28" s="94">
        <v>0</v>
      </c>
      <c r="H28" s="35"/>
      <c r="I28" s="58"/>
      <c r="J28" s="39"/>
      <c r="K28" s="85"/>
      <c r="M28" s="17" t="s">
        <v>74</v>
      </c>
      <c r="N28" s="18" t="s">
        <v>43</v>
      </c>
      <c r="O28" s="19">
        <v>24</v>
      </c>
      <c r="P28" s="20" t="s">
        <v>44</v>
      </c>
      <c r="Q28" s="19" t="s">
        <v>45</v>
      </c>
      <c r="R28" s="35"/>
      <c r="S28" s="35"/>
      <c r="T28" s="19"/>
      <c r="U28" s="19"/>
      <c r="V28" s="58"/>
      <c r="W28" s="26"/>
    </row>
    <row r="29" spans="1:23" x14ac:dyDescent="0.25">
      <c r="A29" s="49" t="s">
        <v>42</v>
      </c>
      <c r="B29" s="74" t="s">
        <v>13</v>
      </c>
      <c r="C29" s="52">
        <v>30</v>
      </c>
      <c r="D29" s="52" t="s">
        <v>29</v>
      </c>
      <c r="E29" s="51" t="s">
        <v>30</v>
      </c>
      <c r="F29" s="83">
        <v>92.7</v>
      </c>
      <c r="G29" s="83">
        <v>90</v>
      </c>
      <c r="H29" s="54">
        <f>0.05*G29</f>
        <v>4.5</v>
      </c>
      <c r="I29" s="59">
        <v>4</v>
      </c>
      <c r="J29" s="59"/>
      <c r="K29" s="76">
        <f>(F29-G29)/H29</f>
        <v>0.60000000000000064</v>
      </c>
      <c r="M29" s="49" t="s">
        <v>42</v>
      </c>
      <c r="N29" s="50" t="s">
        <v>13</v>
      </c>
      <c r="O29" s="51">
        <v>30</v>
      </c>
      <c r="P29" s="52" t="s">
        <v>29</v>
      </c>
      <c r="Q29" s="51" t="s">
        <v>30</v>
      </c>
      <c r="R29" s="83">
        <f>ROUND(F29,1)</f>
        <v>92.7</v>
      </c>
      <c r="S29" s="54">
        <v>91.64</v>
      </c>
      <c r="T29" s="54">
        <v>1.39</v>
      </c>
      <c r="U29" s="51">
        <v>1</v>
      </c>
      <c r="V29" s="55">
        <f>((R29-S29)/S29)*100</f>
        <v>1.1567001309471869</v>
      </c>
      <c r="W29" s="86">
        <f>(R29-S29)/T29</f>
        <v>0.76258992805755565</v>
      </c>
    </row>
    <row r="30" spans="1:23" x14ac:dyDescent="0.25">
      <c r="A30" s="49" t="s">
        <v>41</v>
      </c>
      <c r="B30" s="74" t="s">
        <v>13</v>
      </c>
      <c r="C30" s="52">
        <v>31</v>
      </c>
      <c r="D30" s="52" t="s">
        <v>29</v>
      </c>
      <c r="E30" s="51" t="s">
        <v>30</v>
      </c>
      <c r="F30" s="83">
        <v>48.6</v>
      </c>
      <c r="G30" s="91">
        <v>46.4</v>
      </c>
      <c r="H30" s="54">
        <f t="shared" ref="H30:H31" si="5">0.05*G30</f>
        <v>2.3199999999999998</v>
      </c>
      <c r="I30" s="59">
        <v>4</v>
      </c>
      <c r="J30" s="59"/>
      <c r="K30" s="76">
        <f t="shared" ref="K30:K65" si="6">(F30-G30)/H30</f>
        <v>0.94827586206896686</v>
      </c>
      <c r="M30" s="49" t="s">
        <v>41</v>
      </c>
      <c r="N30" s="50" t="s">
        <v>13</v>
      </c>
      <c r="O30" s="51">
        <v>31</v>
      </c>
      <c r="P30" s="52" t="s">
        <v>29</v>
      </c>
      <c r="Q30" s="51" t="s">
        <v>30</v>
      </c>
      <c r="R30" s="83">
        <f>ROUND(F30,1)</f>
        <v>48.6</v>
      </c>
      <c r="S30" s="54">
        <v>47.61</v>
      </c>
      <c r="T30" s="54">
        <v>1.1299999999999999</v>
      </c>
      <c r="U30" s="51">
        <v>1</v>
      </c>
      <c r="V30" s="55">
        <f t="shared" ref="V30:V54" si="7">((R30-S30)/S30)*100</f>
        <v>2.0793950850661669</v>
      </c>
      <c r="W30" s="86">
        <f t="shared" ref="W30:W50" si="8">(R30-S30)/T30</f>
        <v>0.87610619469026729</v>
      </c>
    </row>
    <row r="31" spans="1:23" x14ac:dyDescent="0.25">
      <c r="A31" s="49" t="s">
        <v>40</v>
      </c>
      <c r="B31" s="74" t="s">
        <v>13</v>
      </c>
      <c r="C31" s="52">
        <v>32</v>
      </c>
      <c r="D31" s="52" t="s">
        <v>29</v>
      </c>
      <c r="E31" s="51" t="s">
        <v>30</v>
      </c>
      <c r="F31" s="83">
        <v>64.400000000000006</v>
      </c>
      <c r="G31" s="91">
        <v>60.8</v>
      </c>
      <c r="H31" s="54">
        <f t="shared" si="5"/>
        <v>3.04</v>
      </c>
      <c r="I31" s="59">
        <v>4</v>
      </c>
      <c r="J31" s="59"/>
      <c r="K31" s="76">
        <f t="shared" si="6"/>
        <v>1.1842105263157923</v>
      </c>
      <c r="M31" s="49" t="s">
        <v>40</v>
      </c>
      <c r="N31" s="50" t="s">
        <v>13</v>
      </c>
      <c r="O31" s="51">
        <v>32</v>
      </c>
      <c r="P31" s="52" t="s">
        <v>29</v>
      </c>
      <c r="Q31" s="51" t="s">
        <v>30</v>
      </c>
      <c r="R31" s="83">
        <f>ROUND(F31,1)</f>
        <v>64.400000000000006</v>
      </c>
      <c r="S31" s="54">
        <v>62.43</v>
      </c>
      <c r="T31" s="54">
        <v>2.19</v>
      </c>
      <c r="U31" s="51">
        <v>1</v>
      </c>
      <c r="V31" s="55">
        <f t="shared" si="7"/>
        <v>3.1555341983021084</v>
      </c>
      <c r="W31" s="86">
        <f t="shared" si="8"/>
        <v>0.89954337899543657</v>
      </c>
    </row>
    <row r="32" spans="1:23" x14ac:dyDescent="0.25">
      <c r="A32" s="49" t="s">
        <v>39</v>
      </c>
      <c r="B32" s="74" t="s">
        <v>13</v>
      </c>
      <c r="C32" s="52">
        <v>33</v>
      </c>
      <c r="D32" s="52" t="s">
        <v>29</v>
      </c>
      <c r="E32" s="51" t="s">
        <v>30</v>
      </c>
      <c r="F32" s="83">
        <v>18.7</v>
      </c>
      <c r="G32" s="91">
        <v>22.4</v>
      </c>
      <c r="H32" s="54"/>
      <c r="I32" s="59"/>
      <c r="J32" s="59"/>
      <c r="K32" s="100"/>
      <c r="M32" s="49" t="s">
        <v>39</v>
      </c>
      <c r="N32" s="50" t="s">
        <v>13</v>
      </c>
      <c r="O32" s="51">
        <v>33</v>
      </c>
      <c r="P32" s="52" t="s">
        <v>29</v>
      </c>
      <c r="Q32" s="51" t="s">
        <v>30</v>
      </c>
      <c r="R32" s="83">
        <f t="shared" ref="R32:R40" si="9">F32</f>
        <v>18.7</v>
      </c>
      <c r="S32" s="54"/>
      <c r="T32" s="54"/>
      <c r="U32" s="51"/>
      <c r="V32" s="55"/>
      <c r="W32" s="100"/>
    </row>
    <row r="33" spans="1:23" x14ac:dyDescent="0.25">
      <c r="A33" s="49" t="s">
        <v>38</v>
      </c>
      <c r="B33" s="74" t="s">
        <v>13</v>
      </c>
      <c r="C33" s="52">
        <v>34</v>
      </c>
      <c r="D33" s="52" t="s">
        <v>29</v>
      </c>
      <c r="E33" s="51" t="s">
        <v>30</v>
      </c>
      <c r="F33" s="83">
        <v>20.5</v>
      </c>
      <c r="G33" s="91">
        <v>19.2</v>
      </c>
      <c r="H33" s="54"/>
      <c r="I33" s="59"/>
      <c r="J33" s="59"/>
      <c r="K33" s="100"/>
      <c r="M33" s="49" t="s">
        <v>38</v>
      </c>
      <c r="N33" s="50" t="s">
        <v>13</v>
      </c>
      <c r="O33" s="51">
        <v>34</v>
      </c>
      <c r="P33" s="52" t="s">
        <v>29</v>
      </c>
      <c r="Q33" s="51" t="s">
        <v>30</v>
      </c>
      <c r="R33" s="83">
        <f t="shared" si="9"/>
        <v>20.5</v>
      </c>
      <c r="S33" s="54"/>
      <c r="T33" s="54"/>
      <c r="U33" s="51"/>
      <c r="V33" s="55"/>
      <c r="W33" s="100"/>
    </row>
    <row r="34" spans="1:23" x14ac:dyDescent="0.25">
      <c r="A34" s="49" t="s">
        <v>37</v>
      </c>
      <c r="B34" s="74" t="s">
        <v>13</v>
      </c>
      <c r="C34" s="52">
        <v>35</v>
      </c>
      <c r="D34" s="52" t="s">
        <v>29</v>
      </c>
      <c r="E34" s="51" t="s">
        <v>30</v>
      </c>
      <c r="F34" s="83">
        <v>24.7</v>
      </c>
      <c r="G34" s="91">
        <v>26.7</v>
      </c>
      <c r="H34" s="54"/>
      <c r="I34" s="59"/>
      <c r="J34" s="59"/>
      <c r="K34" s="100"/>
      <c r="M34" s="49" t="s">
        <v>37</v>
      </c>
      <c r="N34" s="50" t="s">
        <v>13</v>
      </c>
      <c r="O34" s="51">
        <v>35</v>
      </c>
      <c r="P34" s="52" t="s">
        <v>29</v>
      </c>
      <c r="Q34" s="51" t="s">
        <v>30</v>
      </c>
      <c r="R34" s="83">
        <f t="shared" si="9"/>
        <v>24.7</v>
      </c>
      <c r="S34" s="54"/>
      <c r="T34" s="54"/>
      <c r="U34" s="51"/>
      <c r="V34" s="55"/>
      <c r="W34" s="100"/>
    </row>
    <row r="35" spans="1:23" x14ac:dyDescent="0.25">
      <c r="A35" s="49" t="s">
        <v>36</v>
      </c>
      <c r="B35" s="74" t="s">
        <v>13</v>
      </c>
      <c r="C35" s="52">
        <v>36</v>
      </c>
      <c r="D35" s="52" t="s">
        <v>29</v>
      </c>
      <c r="E35" s="51" t="s">
        <v>30</v>
      </c>
      <c r="F35" s="83">
        <v>66.3</v>
      </c>
      <c r="G35" s="91">
        <v>97.8</v>
      </c>
      <c r="H35" s="54"/>
      <c r="I35" s="59"/>
      <c r="J35" s="59"/>
      <c r="K35" s="100"/>
      <c r="M35" s="49" t="s">
        <v>36</v>
      </c>
      <c r="N35" s="50" t="s">
        <v>13</v>
      </c>
      <c r="O35" s="51">
        <v>36</v>
      </c>
      <c r="P35" s="52" t="s">
        <v>29</v>
      </c>
      <c r="Q35" s="51" t="s">
        <v>30</v>
      </c>
      <c r="R35" s="83">
        <f t="shared" si="9"/>
        <v>66.3</v>
      </c>
      <c r="S35" s="54"/>
      <c r="T35" s="54"/>
      <c r="U35" s="51"/>
      <c r="V35" s="55"/>
      <c r="W35" s="100"/>
    </row>
    <row r="36" spans="1:23" x14ac:dyDescent="0.25">
      <c r="A36" s="49" t="s">
        <v>35</v>
      </c>
      <c r="B36" s="74" t="s">
        <v>13</v>
      </c>
      <c r="C36" s="52">
        <v>37</v>
      </c>
      <c r="D36" s="52" t="s">
        <v>29</v>
      </c>
      <c r="E36" s="51" t="s">
        <v>30</v>
      </c>
      <c r="F36" s="83">
        <v>83.7</v>
      </c>
      <c r="G36" s="91">
        <v>124</v>
      </c>
      <c r="H36" s="54"/>
      <c r="I36" s="59"/>
      <c r="J36" s="59"/>
      <c r="K36" s="100"/>
      <c r="M36" s="49" t="s">
        <v>35</v>
      </c>
      <c r="N36" s="50" t="s">
        <v>13</v>
      </c>
      <c r="O36" s="51">
        <v>37</v>
      </c>
      <c r="P36" s="52" t="s">
        <v>29</v>
      </c>
      <c r="Q36" s="51" t="s">
        <v>30</v>
      </c>
      <c r="R36" s="83">
        <f t="shared" si="9"/>
        <v>83.7</v>
      </c>
      <c r="S36" s="54"/>
      <c r="T36" s="54"/>
      <c r="U36" s="51"/>
      <c r="V36" s="55"/>
      <c r="W36" s="100"/>
    </row>
    <row r="37" spans="1:23" x14ac:dyDescent="0.25">
      <c r="A37" s="49" t="s">
        <v>34</v>
      </c>
      <c r="B37" s="74" t="s">
        <v>13</v>
      </c>
      <c r="C37" s="52">
        <v>38</v>
      </c>
      <c r="D37" s="52" t="s">
        <v>29</v>
      </c>
      <c r="E37" s="51" t="s">
        <v>30</v>
      </c>
      <c r="F37" s="83">
        <v>100.6</v>
      </c>
      <c r="G37" s="91">
        <v>149</v>
      </c>
      <c r="H37" s="54"/>
      <c r="I37" s="59"/>
      <c r="J37" s="59"/>
      <c r="K37" s="100"/>
      <c r="M37" s="49" t="s">
        <v>34</v>
      </c>
      <c r="N37" s="50" t="s">
        <v>13</v>
      </c>
      <c r="O37" s="51">
        <v>38</v>
      </c>
      <c r="P37" s="52" t="s">
        <v>29</v>
      </c>
      <c r="Q37" s="51" t="s">
        <v>30</v>
      </c>
      <c r="R37" s="83">
        <f t="shared" si="9"/>
        <v>100.6</v>
      </c>
      <c r="S37" s="54"/>
      <c r="T37" s="54"/>
      <c r="U37" s="51"/>
      <c r="V37" s="55"/>
      <c r="W37" s="100"/>
    </row>
    <row r="38" spans="1:23" x14ac:dyDescent="0.25">
      <c r="A38" s="49" t="s">
        <v>33</v>
      </c>
      <c r="B38" s="74" t="s">
        <v>13</v>
      </c>
      <c r="C38" s="52">
        <v>39</v>
      </c>
      <c r="D38" s="52" t="s">
        <v>29</v>
      </c>
      <c r="E38" s="51" t="s">
        <v>30</v>
      </c>
      <c r="F38" s="83">
        <v>73.3</v>
      </c>
      <c r="G38" s="91">
        <v>77.099999999999994</v>
      </c>
      <c r="H38" s="54"/>
      <c r="I38" s="59"/>
      <c r="J38" s="59"/>
      <c r="K38" s="100"/>
      <c r="M38" s="49" t="s">
        <v>33</v>
      </c>
      <c r="N38" s="50" t="s">
        <v>13</v>
      </c>
      <c r="O38" s="51">
        <v>39</v>
      </c>
      <c r="P38" s="52" t="s">
        <v>29</v>
      </c>
      <c r="Q38" s="51" t="s">
        <v>30</v>
      </c>
      <c r="R38" s="83">
        <f t="shared" si="9"/>
        <v>73.3</v>
      </c>
      <c r="S38" s="54"/>
      <c r="T38" s="54"/>
      <c r="U38" s="51"/>
      <c r="V38" s="55"/>
      <c r="W38" s="100"/>
    </row>
    <row r="39" spans="1:23" x14ac:dyDescent="0.25">
      <c r="A39" s="49" t="s">
        <v>32</v>
      </c>
      <c r="B39" s="74" t="s">
        <v>13</v>
      </c>
      <c r="C39" s="52">
        <v>40</v>
      </c>
      <c r="D39" s="52" t="s">
        <v>29</v>
      </c>
      <c r="E39" s="51" t="s">
        <v>30</v>
      </c>
      <c r="F39" s="83">
        <v>67.8</v>
      </c>
      <c r="G39" s="91">
        <v>68.7</v>
      </c>
      <c r="H39" s="54"/>
      <c r="I39" s="59"/>
      <c r="J39" s="59"/>
      <c r="K39" s="100"/>
      <c r="M39" s="49" t="s">
        <v>32</v>
      </c>
      <c r="N39" s="50" t="s">
        <v>13</v>
      </c>
      <c r="O39" s="51">
        <v>40</v>
      </c>
      <c r="P39" s="52" t="s">
        <v>29</v>
      </c>
      <c r="Q39" s="51" t="s">
        <v>30</v>
      </c>
      <c r="R39" s="83">
        <f t="shared" si="9"/>
        <v>67.8</v>
      </c>
      <c r="S39" s="54"/>
      <c r="T39" s="54"/>
      <c r="U39" s="51"/>
      <c r="V39" s="55"/>
      <c r="W39" s="100"/>
    </row>
    <row r="40" spans="1:23" x14ac:dyDescent="0.25">
      <c r="A40" s="49" t="s">
        <v>31</v>
      </c>
      <c r="B40" s="74" t="s">
        <v>13</v>
      </c>
      <c r="C40" s="52">
        <v>41</v>
      </c>
      <c r="D40" s="52" t="s">
        <v>29</v>
      </c>
      <c r="E40" s="51" t="s">
        <v>30</v>
      </c>
      <c r="F40" s="83">
        <v>52.7</v>
      </c>
      <c r="G40" s="91">
        <v>55</v>
      </c>
      <c r="H40" s="54"/>
      <c r="I40" s="59"/>
      <c r="J40" s="59"/>
      <c r="K40" s="100"/>
      <c r="M40" s="49" t="s">
        <v>31</v>
      </c>
      <c r="N40" s="50" t="s">
        <v>13</v>
      </c>
      <c r="O40" s="51">
        <v>41</v>
      </c>
      <c r="P40" s="52" t="s">
        <v>29</v>
      </c>
      <c r="Q40" s="51" t="s">
        <v>30</v>
      </c>
      <c r="R40" s="83">
        <f t="shared" si="9"/>
        <v>52.7</v>
      </c>
      <c r="S40" s="91"/>
      <c r="T40" s="54"/>
      <c r="U40" s="51"/>
      <c r="V40" s="55"/>
      <c r="W40" s="100"/>
    </row>
    <row r="41" spans="1:23" x14ac:dyDescent="0.25">
      <c r="A41" s="49" t="s">
        <v>28</v>
      </c>
      <c r="B41" s="74" t="s">
        <v>13</v>
      </c>
      <c r="C41" s="52">
        <v>42</v>
      </c>
      <c r="D41" s="52" t="s">
        <v>29</v>
      </c>
      <c r="E41" s="51" t="s">
        <v>30</v>
      </c>
      <c r="F41" s="83">
        <v>92.8</v>
      </c>
      <c r="G41" s="91">
        <v>90</v>
      </c>
      <c r="H41" s="54">
        <f>0.05*G41</f>
        <v>4.5</v>
      </c>
      <c r="I41" s="59">
        <v>4</v>
      </c>
      <c r="J41" s="59"/>
      <c r="K41" s="76">
        <f t="shared" si="6"/>
        <v>0.62222222222222157</v>
      </c>
      <c r="M41" s="49" t="s">
        <v>28</v>
      </c>
      <c r="N41" s="50" t="s">
        <v>13</v>
      </c>
      <c r="O41" s="51">
        <v>42</v>
      </c>
      <c r="P41" s="52" t="s">
        <v>29</v>
      </c>
      <c r="Q41" s="51" t="s">
        <v>30</v>
      </c>
      <c r="R41" s="83">
        <f>ROUND(F41,1)</f>
        <v>92.8</v>
      </c>
      <c r="S41" s="91">
        <v>91.42</v>
      </c>
      <c r="T41" s="54">
        <v>1.92</v>
      </c>
      <c r="U41" s="51">
        <v>1</v>
      </c>
      <c r="V41" s="55">
        <f t="shared" si="7"/>
        <v>1.5095165171734801</v>
      </c>
      <c r="W41" s="86">
        <f t="shared" si="8"/>
        <v>0.71874999999999767</v>
      </c>
    </row>
    <row r="42" spans="1:23" x14ac:dyDescent="0.25">
      <c r="A42" s="17" t="s">
        <v>12</v>
      </c>
      <c r="B42" s="73" t="s">
        <v>13</v>
      </c>
      <c r="C42" s="20">
        <v>43</v>
      </c>
      <c r="D42" s="20" t="s">
        <v>27</v>
      </c>
      <c r="E42" s="19" t="s">
        <v>23</v>
      </c>
      <c r="F42" s="87">
        <v>276</v>
      </c>
      <c r="G42" s="58">
        <v>272</v>
      </c>
      <c r="H42" s="35">
        <v>13.6</v>
      </c>
      <c r="I42" s="58">
        <v>4</v>
      </c>
      <c r="J42" s="58">
        <f>((F42-G42)/G42)*100</f>
        <v>1.4705882352941175</v>
      </c>
      <c r="K42" s="76">
        <f t="shared" si="6"/>
        <v>0.29411764705882354</v>
      </c>
      <c r="M42" s="17" t="s">
        <v>12</v>
      </c>
      <c r="N42" s="73" t="s">
        <v>13</v>
      </c>
      <c r="O42" s="20">
        <v>43</v>
      </c>
      <c r="P42" s="20" t="s">
        <v>27</v>
      </c>
      <c r="Q42" s="19" t="s">
        <v>23</v>
      </c>
      <c r="R42" s="58">
        <f>F42</f>
        <v>276</v>
      </c>
      <c r="S42" s="58">
        <v>268.89999999999998</v>
      </c>
      <c r="T42" s="35">
        <v>7.7</v>
      </c>
      <c r="U42" s="19">
        <v>1</v>
      </c>
      <c r="V42" s="58">
        <f t="shared" si="7"/>
        <v>2.6403867608776581</v>
      </c>
      <c r="W42" s="86">
        <f t="shared" si="8"/>
        <v>0.92207792207792505</v>
      </c>
    </row>
    <row r="43" spans="1:23" x14ac:dyDescent="0.25">
      <c r="A43" s="17" t="s">
        <v>24</v>
      </c>
      <c r="B43" s="73" t="s">
        <v>13</v>
      </c>
      <c r="C43" s="20">
        <v>44</v>
      </c>
      <c r="D43" s="20" t="s">
        <v>27</v>
      </c>
      <c r="E43" s="19" t="s">
        <v>23</v>
      </c>
      <c r="F43" s="87">
        <v>47.5</v>
      </c>
      <c r="G43" s="80">
        <v>43.2</v>
      </c>
      <c r="H43" s="35">
        <v>2.16</v>
      </c>
      <c r="I43" s="58">
        <v>4</v>
      </c>
      <c r="J43" s="58">
        <f t="shared" ref="J43:J65" si="10">((F43-G43)/G43)*100</f>
        <v>9.9537037037036971</v>
      </c>
      <c r="K43" s="76">
        <f t="shared" si="6"/>
        <v>1.9907407407407394</v>
      </c>
      <c r="M43" s="17" t="s">
        <v>24</v>
      </c>
      <c r="N43" s="73" t="s">
        <v>13</v>
      </c>
      <c r="O43" s="20">
        <v>44</v>
      </c>
      <c r="P43" s="20" t="s">
        <v>27</v>
      </c>
      <c r="Q43" s="19" t="s">
        <v>23</v>
      </c>
      <c r="R43" s="80">
        <f t="shared" ref="R43:R65" si="11">F43</f>
        <v>47.5</v>
      </c>
      <c r="S43" s="80">
        <v>42.97</v>
      </c>
      <c r="T43" s="35">
        <v>1.86</v>
      </c>
      <c r="U43" s="19">
        <v>1</v>
      </c>
      <c r="V43" s="58">
        <f t="shared" si="7"/>
        <v>10.542238771235748</v>
      </c>
      <c r="W43" s="86">
        <f t="shared" si="8"/>
        <v>2.4354838709677424</v>
      </c>
    </row>
    <row r="44" spans="1:23" x14ac:dyDescent="0.25">
      <c r="A44" s="17" t="s">
        <v>20</v>
      </c>
      <c r="B44" s="73" t="s">
        <v>13</v>
      </c>
      <c r="C44" s="20">
        <v>45</v>
      </c>
      <c r="D44" s="20" t="s">
        <v>27</v>
      </c>
      <c r="E44" s="19" t="s">
        <v>23</v>
      </c>
      <c r="F44" s="81">
        <v>126</v>
      </c>
      <c r="G44" s="58">
        <v>119</v>
      </c>
      <c r="H44" s="35">
        <v>6</v>
      </c>
      <c r="I44" s="58">
        <v>4</v>
      </c>
      <c r="J44" s="58">
        <f t="shared" si="10"/>
        <v>5.8823529411764701</v>
      </c>
      <c r="K44" s="76">
        <f t="shared" si="6"/>
        <v>1.1666666666666667</v>
      </c>
      <c r="M44" s="17" t="s">
        <v>20</v>
      </c>
      <c r="N44" s="73" t="s">
        <v>13</v>
      </c>
      <c r="O44" s="20">
        <v>45</v>
      </c>
      <c r="P44" s="20" t="s">
        <v>27</v>
      </c>
      <c r="Q44" s="19" t="s">
        <v>23</v>
      </c>
      <c r="R44" s="58">
        <f t="shared" si="11"/>
        <v>126</v>
      </c>
      <c r="S44" s="58">
        <v>116.8</v>
      </c>
      <c r="T44" s="35">
        <v>2.6</v>
      </c>
      <c r="U44" s="19">
        <v>1</v>
      </c>
      <c r="V44" s="58">
        <f t="shared" si="7"/>
        <v>7.8767123287671259</v>
      </c>
      <c r="W44" s="86">
        <v>3.61</v>
      </c>
    </row>
    <row r="45" spans="1:23" x14ac:dyDescent="0.25">
      <c r="A45" s="17" t="s">
        <v>19</v>
      </c>
      <c r="B45" s="73" t="s">
        <v>13</v>
      </c>
      <c r="C45" s="20">
        <v>46</v>
      </c>
      <c r="D45" s="20" t="s">
        <v>27</v>
      </c>
      <c r="E45" s="19" t="s">
        <v>23</v>
      </c>
      <c r="F45" s="87">
        <v>98.9</v>
      </c>
      <c r="G45" s="80">
        <v>92.9</v>
      </c>
      <c r="H45" s="35">
        <v>4.6500000000000004</v>
      </c>
      <c r="I45" s="58">
        <v>4</v>
      </c>
      <c r="J45" s="58">
        <f t="shared" si="10"/>
        <v>6.4585575888051663</v>
      </c>
      <c r="K45" s="76">
        <f t="shared" si="6"/>
        <v>1.2903225806451613</v>
      </c>
      <c r="M45" s="17" t="s">
        <v>19</v>
      </c>
      <c r="N45" s="73" t="s">
        <v>13</v>
      </c>
      <c r="O45" s="20">
        <v>46</v>
      </c>
      <c r="P45" s="20" t="s">
        <v>27</v>
      </c>
      <c r="Q45" s="19" t="s">
        <v>23</v>
      </c>
      <c r="R45" s="80">
        <f t="shared" si="11"/>
        <v>98.9</v>
      </c>
      <c r="S45" s="80">
        <v>91.44</v>
      </c>
      <c r="T45" s="35">
        <v>2.08</v>
      </c>
      <c r="U45" s="19">
        <v>1</v>
      </c>
      <c r="V45" s="58">
        <f t="shared" si="7"/>
        <v>8.1583552055993085</v>
      </c>
      <c r="W45" s="86">
        <v>3.59</v>
      </c>
    </row>
    <row r="46" spans="1:23" x14ac:dyDescent="0.25">
      <c r="A46" s="17" t="s">
        <v>26</v>
      </c>
      <c r="B46" s="73" t="s">
        <v>13</v>
      </c>
      <c r="C46" s="20">
        <v>47</v>
      </c>
      <c r="D46" s="20" t="s">
        <v>25</v>
      </c>
      <c r="E46" s="19" t="s">
        <v>23</v>
      </c>
      <c r="F46" s="87">
        <v>62.7</v>
      </c>
      <c r="G46" s="80">
        <v>61.4</v>
      </c>
      <c r="H46" s="35">
        <v>4.6100000000000003</v>
      </c>
      <c r="I46" s="58">
        <v>4</v>
      </c>
      <c r="J46" s="58">
        <f t="shared" si="10"/>
        <v>2.1172638436482152</v>
      </c>
      <c r="K46" s="76">
        <f t="shared" si="6"/>
        <v>0.281995661605207</v>
      </c>
      <c r="M46" s="17" t="s">
        <v>26</v>
      </c>
      <c r="N46" s="73" t="s">
        <v>13</v>
      </c>
      <c r="O46" s="20">
        <v>47</v>
      </c>
      <c r="P46" s="20" t="s">
        <v>25</v>
      </c>
      <c r="Q46" s="19" t="s">
        <v>23</v>
      </c>
      <c r="R46" s="80">
        <f t="shared" si="11"/>
        <v>62.7</v>
      </c>
      <c r="S46" s="80">
        <v>58.64</v>
      </c>
      <c r="T46" s="35">
        <v>2.99</v>
      </c>
      <c r="U46" s="19">
        <v>1</v>
      </c>
      <c r="V46" s="58">
        <f t="shared" si="7"/>
        <v>6.9236016371077804</v>
      </c>
      <c r="W46" s="86">
        <f t="shared" si="8"/>
        <v>1.3578595317725759</v>
      </c>
    </row>
    <row r="47" spans="1:23" x14ac:dyDescent="0.25">
      <c r="A47" s="17" t="s">
        <v>21</v>
      </c>
      <c r="B47" s="73" t="s">
        <v>13</v>
      </c>
      <c r="C47" s="20">
        <v>48</v>
      </c>
      <c r="D47" s="20" t="s">
        <v>25</v>
      </c>
      <c r="E47" s="19" t="s">
        <v>23</v>
      </c>
      <c r="F47" s="87">
        <v>118</v>
      </c>
      <c r="G47" s="58">
        <v>118</v>
      </c>
      <c r="H47" s="35">
        <v>8.85</v>
      </c>
      <c r="I47" s="58">
        <v>4</v>
      </c>
      <c r="J47" s="58">
        <f t="shared" si="10"/>
        <v>0</v>
      </c>
      <c r="K47" s="76">
        <f t="shared" si="6"/>
        <v>0</v>
      </c>
      <c r="M47" s="17" t="s">
        <v>21</v>
      </c>
      <c r="N47" s="73" t="s">
        <v>13</v>
      </c>
      <c r="O47" s="20">
        <v>48</v>
      </c>
      <c r="P47" s="20" t="s">
        <v>25</v>
      </c>
      <c r="Q47" s="19" t="s">
        <v>23</v>
      </c>
      <c r="R47" s="58">
        <f t="shared" si="11"/>
        <v>118</v>
      </c>
      <c r="S47" s="80">
        <v>112.1</v>
      </c>
      <c r="T47" s="35">
        <v>4.3</v>
      </c>
      <c r="U47" s="19">
        <v>1</v>
      </c>
      <c r="V47" s="58">
        <f t="shared" si="7"/>
        <v>5.2631578947368478</v>
      </c>
      <c r="W47" s="86">
        <f t="shared" si="8"/>
        <v>1.3720930232558153</v>
      </c>
    </row>
    <row r="48" spans="1:23" x14ac:dyDescent="0.25">
      <c r="A48" s="17" t="s">
        <v>20</v>
      </c>
      <c r="B48" s="73" t="s">
        <v>13</v>
      </c>
      <c r="C48" s="20">
        <v>49</v>
      </c>
      <c r="D48" s="20" t="s">
        <v>25</v>
      </c>
      <c r="E48" s="19" t="s">
        <v>23</v>
      </c>
      <c r="F48" s="87">
        <v>187</v>
      </c>
      <c r="G48" s="58">
        <v>181</v>
      </c>
      <c r="H48" s="35">
        <v>13.6</v>
      </c>
      <c r="I48" s="58">
        <v>4</v>
      </c>
      <c r="J48" s="58">
        <f t="shared" si="10"/>
        <v>3.3149171270718232</v>
      </c>
      <c r="K48" s="76">
        <f t="shared" si="6"/>
        <v>0.44117647058823528</v>
      </c>
      <c r="M48" s="17" t="s">
        <v>20</v>
      </c>
      <c r="N48" s="73" t="s">
        <v>13</v>
      </c>
      <c r="O48" s="20">
        <v>49</v>
      </c>
      <c r="P48" s="20" t="s">
        <v>25</v>
      </c>
      <c r="Q48" s="19" t="s">
        <v>23</v>
      </c>
      <c r="R48" s="58">
        <f t="shared" si="11"/>
        <v>187</v>
      </c>
      <c r="S48" s="80">
        <v>180.1</v>
      </c>
      <c r="T48" s="35">
        <v>5.3</v>
      </c>
      <c r="U48" s="19">
        <v>1</v>
      </c>
      <c r="V48" s="58">
        <f t="shared" si="7"/>
        <v>3.8312048861743513</v>
      </c>
      <c r="W48" s="86">
        <f t="shared" si="8"/>
        <v>1.3018867924528312</v>
      </c>
    </row>
    <row r="49" spans="1:23" x14ac:dyDescent="0.25">
      <c r="A49" s="17" t="s">
        <v>19</v>
      </c>
      <c r="B49" s="73" t="s">
        <v>13</v>
      </c>
      <c r="C49" s="20">
        <v>50</v>
      </c>
      <c r="D49" s="20" t="s">
        <v>25</v>
      </c>
      <c r="E49" s="19" t="s">
        <v>23</v>
      </c>
      <c r="F49" s="87">
        <v>346</v>
      </c>
      <c r="G49" s="58">
        <v>336</v>
      </c>
      <c r="H49" s="35">
        <v>25.2</v>
      </c>
      <c r="I49" s="19">
        <v>4</v>
      </c>
      <c r="J49" s="58">
        <f t="shared" si="10"/>
        <v>2.9761904761904758</v>
      </c>
      <c r="K49" s="76">
        <f t="shared" si="6"/>
        <v>0.39682539682539686</v>
      </c>
      <c r="M49" s="17" t="s">
        <v>19</v>
      </c>
      <c r="N49" s="73" t="s">
        <v>13</v>
      </c>
      <c r="O49" s="20">
        <v>50</v>
      </c>
      <c r="P49" s="20" t="s">
        <v>25</v>
      </c>
      <c r="Q49" s="19" t="s">
        <v>23</v>
      </c>
      <c r="R49" s="58">
        <f t="shared" si="11"/>
        <v>346</v>
      </c>
      <c r="S49" s="80">
        <v>336</v>
      </c>
      <c r="T49" s="35">
        <v>8.6</v>
      </c>
      <c r="U49" s="19">
        <v>1</v>
      </c>
      <c r="V49" s="58">
        <f t="shared" si="7"/>
        <v>2.9761904761904758</v>
      </c>
      <c r="W49" s="86">
        <f t="shared" si="8"/>
        <v>1.1627906976744187</v>
      </c>
    </row>
    <row r="50" spans="1:23" x14ac:dyDescent="0.25">
      <c r="A50" s="17" t="s">
        <v>17</v>
      </c>
      <c r="B50" s="73" t="s">
        <v>13</v>
      </c>
      <c r="C50" s="20">
        <v>51</v>
      </c>
      <c r="D50" s="20" t="s">
        <v>25</v>
      </c>
      <c r="E50" s="19" t="s">
        <v>23</v>
      </c>
      <c r="F50" s="87">
        <v>55.9</v>
      </c>
      <c r="G50" s="80">
        <v>54.9</v>
      </c>
      <c r="H50" s="35">
        <v>4.12</v>
      </c>
      <c r="I50" s="19">
        <v>4</v>
      </c>
      <c r="J50" s="58">
        <f t="shared" si="10"/>
        <v>1.8214936247723135</v>
      </c>
      <c r="K50" s="76">
        <f t="shared" si="6"/>
        <v>0.24271844660194175</v>
      </c>
      <c r="M50" s="17" t="s">
        <v>17</v>
      </c>
      <c r="N50" s="73" t="s">
        <v>13</v>
      </c>
      <c r="O50" s="20">
        <v>51</v>
      </c>
      <c r="P50" s="20" t="s">
        <v>25</v>
      </c>
      <c r="Q50" s="19" t="s">
        <v>23</v>
      </c>
      <c r="R50" s="80">
        <f t="shared" si="11"/>
        <v>55.9</v>
      </c>
      <c r="S50" s="80">
        <v>52.02</v>
      </c>
      <c r="T50" s="35">
        <v>4.0199999999999996</v>
      </c>
      <c r="U50" s="19">
        <v>1</v>
      </c>
      <c r="V50" s="58">
        <f t="shared" si="7"/>
        <v>7.4586697424067578</v>
      </c>
      <c r="W50" s="86">
        <f t="shared" si="8"/>
        <v>0.96517412935323277</v>
      </c>
    </row>
    <row r="51" spans="1:23" x14ac:dyDescent="0.25">
      <c r="A51" s="17" t="s">
        <v>22</v>
      </c>
      <c r="B51" s="73" t="s">
        <v>13</v>
      </c>
      <c r="C51" s="20">
        <v>52</v>
      </c>
      <c r="D51" s="20" t="s">
        <v>76</v>
      </c>
      <c r="E51" s="19" t="s">
        <v>23</v>
      </c>
      <c r="F51" s="87">
        <v>47.3</v>
      </c>
      <c r="G51" s="80">
        <v>56.5</v>
      </c>
      <c r="H51" s="35">
        <v>2.83</v>
      </c>
      <c r="I51" s="19">
        <v>4</v>
      </c>
      <c r="J51" s="58">
        <f t="shared" si="10"/>
        <v>-16.283185840707969</v>
      </c>
      <c r="K51" s="76">
        <v>-3.26</v>
      </c>
      <c r="M51" s="17" t="s">
        <v>22</v>
      </c>
      <c r="N51" s="73" t="s">
        <v>13</v>
      </c>
      <c r="O51" s="20">
        <v>52</v>
      </c>
      <c r="P51" s="20" t="s">
        <v>76</v>
      </c>
      <c r="Q51" s="19" t="s">
        <v>23</v>
      </c>
      <c r="R51" s="80">
        <f t="shared" si="11"/>
        <v>47.3</v>
      </c>
      <c r="S51" s="80">
        <v>52.44</v>
      </c>
      <c r="T51" s="35">
        <v>7.16</v>
      </c>
      <c r="U51" s="19">
        <v>1</v>
      </c>
      <c r="V51" s="58">
        <f t="shared" si="7"/>
        <v>-9.801678108314265</v>
      </c>
      <c r="W51" s="86">
        <v>-0.72</v>
      </c>
    </row>
    <row r="52" spans="1:23" x14ac:dyDescent="0.25">
      <c r="A52" s="17" t="s">
        <v>16</v>
      </c>
      <c r="B52" s="73" t="s">
        <v>13</v>
      </c>
      <c r="C52" s="20">
        <v>53</v>
      </c>
      <c r="D52" s="20" t="s">
        <v>76</v>
      </c>
      <c r="E52" s="19" t="s">
        <v>23</v>
      </c>
      <c r="F52" s="81">
        <v>196</v>
      </c>
      <c r="G52" s="58">
        <v>194</v>
      </c>
      <c r="H52" s="35">
        <v>9.6999999999999993</v>
      </c>
      <c r="I52" s="19">
        <v>4</v>
      </c>
      <c r="J52" s="58">
        <f t="shared" si="10"/>
        <v>1.0309278350515463</v>
      </c>
      <c r="K52" s="76">
        <f t="shared" si="6"/>
        <v>0.2061855670103093</v>
      </c>
      <c r="M52" s="17" t="s">
        <v>16</v>
      </c>
      <c r="N52" s="73" t="s">
        <v>13</v>
      </c>
      <c r="O52" s="20">
        <v>53</v>
      </c>
      <c r="P52" s="20" t="s">
        <v>76</v>
      </c>
      <c r="Q52" s="19" t="s">
        <v>23</v>
      </c>
      <c r="R52" s="58">
        <f t="shared" si="11"/>
        <v>196</v>
      </c>
      <c r="S52" s="58">
        <v>187</v>
      </c>
      <c r="T52" s="35">
        <v>11.2</v>
      </c>
      <c r="U52" s="19">
        <v>1</v>
      </c>
      <c r="V52" s="58">
        <f t="shared" si="7"/>
        <v>4.8128342245989302</v>
      </c>
      <c r="W52" s="86">
        <v>0.81</v>
      </c>
    </row>
    <row r="53" spans="1:23" x14ac:dyDescent="0.25">
      <c r="A53" s="17" t="s">
        <v>12</v>
      </c>
      <c r="B53" s="73" t="s">
        <v>13</v>
      </c>
      <c r="C53" s="20">
        <v>54</v>
      </c>
      <c r="D53" s="20" t="s">
        <v>76</v>
      </c>
      <c r="E53" s="19" t="s">
        <v>23</v>
      </c>
      <c r="F53" s="81">
        <v>103</v>
      </c>
      <c r="G53" s="80">
        <v>96.7</v>
      </c>
      <c r="H53" s="35">
        <v>4.84</v>
      </c>
      <c r="I53" s="19">
        <v>4</v>
      </c>
      <c r="J53" s="58">
        <f t="shared" si="10"/>
        <v>6.5149948293691793</v>
      </c>
      <c r="K53" s="76">
        <f t="shared" si="6"/>
        <v>1.301652892561983</v>
      </c>
      <c r="M53" s="17" t="s">
        <v>12</v>
      </c>
      <c r="N53" s="73" t="s">
        <v>13</v>
      </c>
      <c r="O53" s="20">
        <v>54</v>
      </c>
      <c r="P53" s="20" t="s">
        <v>76</v>
      </c>
      <c r="Q53" s="19" t="s">
        <v>23</v>
      </c>
      <c r="R53" s="80">
        <f t="shared" si="11"/>
        <v>103</v>
      </c>
      <c r="S53" s="80">
        <v>93.03</v>
      </c>
      <c r="T53" s="35">
        <v>6.56</v>
      </c>
      <c r="U53" s="19">
        <v>1</v>
      </c>
      <c r="V53" s="58">
        <f t="shared" si="7"/>
        <v>10.716973019456088</v>
      </c>
      <c r="W53" s="86">
        <v>1.52</v>
      </c>
    </row>
    <row r="54" spans="1:23" x14ac:dyDescent="0.25">
      <c r="A54" s="17" t="s">
        <v>20</v>
      </c>
      <c r="B54" s="73" t="s">
        <v>13</v>
      </c>
      <c r="C54" s="20">
        <v>55</v>
      </c>
      <c r="D54" s="20" t="s">
        <v>76</v>
      </c>
      <c r="E54" s="19" t="s">
        <v>23</v>
      </c>
      <c r="F54" s="87">
        <v>53.7</v>
      </c>
      <c r="G54" s="80">
        <v>51.5</v>
      </c>
      <c r="H54" s="35">
        <v>2.58</v>
      </c>
      <c r="I54" s="19">
        <v>4</v>
      </c>
      <c r="J54" s="58">
        <f t="shared" si="10"/>
        <v>4.27184466019418</v>
      </c>
      <c r="K54" s="76">
        <f t="shared" si="6"/>
        <v>0.85271317829457471</v>
      </c>
      <c r="M54" s="17" t="s">
        <v>20</v>
      </c>
      <c r="N54" s="73" t="s">
        <v>13</v>
      </c>
      <c r="O54" s="20">
        <v>55</v>
      </c>
      <c r="P54" s="20" t="s">
        <v>76</v>
      </c>
      <c r="Q54" s="19" t="s">
        <v>23</v>
      </c>
      <c r="R54" s="80">
        <f t="shared" si="11"/>
        <v>53.7</v>
      </c>
      <c r="S54" s="80">
        <v>49.35</v>
      </c>
      <c r="T54" s="35">
        <v>4.97</v>
      </c>
      <c r="U54" s="19">
        <v>1</v>
      </c>
      <c r="V54" s="58">
        <f t="shared" si="7"/>
        <v>8.8145896656534983</v>
      </c>
      <c r="W54" s="86">
        <v>0.87</v>
      </c>
    </row>
    <row r="55" spans="1:23" x14ac:dyDescent="0.25">
      <c r="A55" s="17" t="s">
        <v>19</v>
      </c>
      <c r="B55" s="73" t="s">
        <v>13</v>
      </c>
      <c r="C55" s="20">
        <v>56</v>
      </c>
      <c r="D55" s="20" t="s">
        <v>76</v>
      </c>
      <c r="E55" s="19" t="s">
        <v>23</v>
      </c>
      <c r="F55" s="87">
        <v>256</v>
      </c>
      <c r="G55" s="58">
        <v>258</v>
      </c>
      <c r="H55" s="35">
        <v>12.9</v>
      </c>
      <c r="I55" s="19">
        <v>4</v>
      </c>
      <c r="J55" s="58">
        <f t="shared" si="10"/>
        <v>-0.77519379844961245</v>
      </c>
      <c r="K55" s="76">
        <f t="shared" si="6"/>
        <v>-0.15503875968992248</v>
      </c>
      <c r="M55" s="17" t="s">
        <v>19</v>
      </c>
      <c r="N55" s="73" t="s">
        <v>13</v>
      </c>
      <c r="O55" s="20">
        <v>56</v>
      </c>
      <c r="P55" s="20" t="s">
        <v>76</v>
      </c>
      <c r="Q55" s="19" t="s">
        <v>23</v>
      </c>
      <c r="R55" s="58">
        <f t="shared" si="11"/>
        <v>256</v>
      </c>
      <c r="S55" s="58">
        <v>248.5</v>
      </c>
      <c r="T55" s="35">
        <v>9.8000000000000007</v>
      </c>
      <c r="U55" s="19">
        <v>1</v>
      </c>
      <c r="V55" s="58">
        <f>((R55-S55)/S55)*100</f>
        <v>3.0181086519114686</v>
      </c>
      <c r="W55" s="86">
        <v>0.77</v>
      </c>
    </row>
    <row r="56" spans="1:23" x14ac:dyDescent="0.25">
      <c r="A56" s="17" t="s">
        <v>17</v>
      </c>
      <c r="B56" s="73" t="s">
        <v>13</v>
      </c>
      <c r="C56" s="20">
        <v>57</v>
      </c>
      <c r="D56" s="20" t="s">
        <v>76</v>
      </c>
      <c r="E56" s="19" t="s">
        <v>23</v>
      </c>
      <c r="F56" s="81">
        <v>406</v>
      </c>
      <c r="G56" s="58">
        <v>411</v>
      </c>
      <c r="H56" s="35">
        <v>20.6</v>
      </c>
      <c r="I56" s="19">
        <v>4</v>
      </c>
      <c r="J56" s="58">
        <f t="shared" si="10"/>
        <v>-1.2165450121654502</v>
      </c>
      <c r="K56" s="76">
        <f t="shared" si="6"/>
        <v>-0.24271844660194172</v>
      </c>
      <c r="M56" s="17" t="s">
        <v>17</v>
      </c>
      <c r="N56" s="73" t="s">
        <v>13</v>
      </c>
      <c r="O56" s="20">
        <v>57</v>
      </c>
      <c r="P56" s="20" t="s">
        <v>76</v>
      </c>
      <c r="Q56" s="19" t="s">
        <v>23</v>
      </c>
      <c r="R56" s="58">
        <f t="shared" si="11"/>
        <v>406</v>
      </c>
      <c r="S56" s="58">
        <v>397.5</v>
      </c>
      <c r="T56" s="35">
        <v>9.5</v>
      </c>
      <c r="U56" s="19" t="s">
        <v>75</v>
      </c>
      <c r="V56" s="58">
        <f>S56-R56</f>
        <v>-8.5</v>
      </c>
      <c r="W56" s="86">
        <v>0.9</v>
      </c>
    </row>
    <row r="57" spans="1:23" x14ac:dyDescent="0.25">
      <c r="A57" s="17" t="s">
        <v>22</v>
      </c>
      <c r="B57" s="73" t="s">
        <v>13</v>
      </c>
      <c r="C57" s="20">
        <v>58</v>
      </c>
      <c r="D57" s="20" t="s">
        <v>18</v>
      </c>
      <c r="E57" s="19" t="s">
        <v>15</v>
      </c>
      <c r="F57" s="48">
        <v>0.6</v>
      </c>
      <c r="G57" s="35">
        <v>0.57999999999999996</v>
      </c>
      <c r="H57" s="35">
        <v>0.15</v>
      </c>
      <c r="I57" s="19">
        <v>4</v>
      </c>
      <c r="J57" s="35">
        <f t="shared" ref="J57:J63" si="12">((F57-G57))</f>
        <v>2.0000000000000018E-2</v>
      </c>
      <c r="K57" s="76">
        <f t="shared" si="6"/>
        <v>0.13333333333333347</v>
      </c>
      <c r="M57" s="17" t="s">
        <v>22</v>
      </c>
      <c r="N57" s="73" t="s">
        <v>13</v>
      </c>
      <c r="O57" s="20">
        <v>58</v>
      </c>
      <c r="P57" s="20" t="s">
        <v>18</v>
      </c>
      <c r="Q57" s="19" t="s">
        <v>15</v>
      </c>
      <c r="R57" s="35">
        <f t="shared" si="11"/>
        <v>0.6</v>
      </c>
      <c r="S57" s="80">
        <v>0.58909999999999996</v>
      </c>
      <c r="T57" s="35">
        <v>4.4600000000000001E-2</v>
      </c>
      <c r="U57" s="19" t="s">
        <v>75</v>
      </c>
      <c r="V57" s="35">
        <f t="shared" ref="V57:V63" si="13">S57-R57</f>
        <v>-1.0900000000000021E-2</v>
      </c>
      <c r="W57" s="86">
        <v>0.24</v>
      </c>
    </row>
    <row r="58" spans="1:23" x14ac:dyDescent="0.25">
      <c r="A58" s="17" t="s">
        <v>16</v>
      </c>
      <c r="B58" s="73" t="s">
        <v>13</v>
      </c>
      <c r="C58" s="20">
        <v>59</v>
      </c>
      <c r="D58" s="20" t="s">
        <v>18</v>
      </c>
      <c r="E58" s="19" t="s">
        <v>15</v>
      </c>
      <c r="F58" s="48">
        <v>16.079999999999998</v>
      </c>
      <c r="G58" s="35">
        <v>16.03</v>
      </c>
      <c r="H58" s="35">
        <v>0.15</v>
      </c>
      <c r="I58" s="58">
        <v>4</v>
      </c>
      <c r="J58" s="35">
        <f t="shared" si="12"/>
        <v>4.9999999999997158E-2</v>
      </c>
      <c r="K58" s="76">
        <f t="shared" si="6"/>
        <v>0.33333333333331439</v>
      </c>
      <c r="M58" s="17" t="s">
        <v>16</v>
      </c>
      <c r="N58" s="73" t="s">
        <v>13</v>
      </c>
      <c r="O58" s="20">
        <v>59</v>
      </c>
      <c r="P58" s="20" t="s">
        <v>18</v>
      </c>
      <c r="Q58" s="19" t="s">
        <v>15</v>
      </c>
      <c r="R58" s="35">
        <f t="shared" si="11"/>
        <v>16.079999999999998</v>
      </c>
      <c r="S58" s="80">
        <v>16.05</v>
      </c>
      <c r="T58" s="77">
        <v>0.1</v>
      </c>
      <c r="U58" s="19" t="s">
        <v>75</v>
      </c>
      <c r="V58" s="35">
        <f t="shared" si="13"/>
        <v>-2.9999999999997584E-2</v>
      </c>
      <c r="W58" s="86">
        <v>0.3</v>
      </c>
    </row>
    <row r="59" spans="1:23" x14ac:dyDescent="0.25">
      <c r="A59" s="17" t="s">
        <v>12</v>
      </c>
      <c r="B59" s="73" t="s">
        <v>13</v>
      </c>
      <c r="C59" s="20">
        <v>61</v>
      </c>
      <c r="D59" s="20" t="s">
        <v>18</v>
      </c>
      <c r="E59" s="19" t="s">
        <v>15</v>
      </c>
      <c r="F59" s="48">
        <v>13.7</v>
      </c>
      <c r="G59" s="35">
        <v>13.67</v>
      </c>
      <c r="H59" s="35">
        <v>0.15</v>
      </c>
      <c r="I59" s="58">
        <v>4</v>
      </c>
      <c r="J59" s="35">
        <f t="shared" si="12"/>
        <v>2.9999999999999361E-2</v>
      </c>
      <c r="K59" s="76">
        <f t="shared" si="6"/>
        <v>0.19999999999999574</v>
      </c>
      <c r="M59" s="17" t="s">
        <v>12</v>
      </c>
      <c r="N59" s="73" t="s">
        <v>13</v>
      </c>
      <c r="O59" s="20">
        <v>61</v>
      </c>
      <c r="P59" s="20" t="s">
        <v>18</v>
      </c>
      <c r="Q59" s="19" t="s">
        <v>15</v>
      </c>
      <c r="R59" s="35">
        <f t="shared" si="11"/>
        <v>13.7</v>
      </c>
      <c r="S59" s="80">
        <v>13.68</v>
      </c>
      <c r="T59" s="77">
        <v>0.06</v>
      </c>
      <c r="U59" s="19" t="s">
        <v>75</v>
      </c>
      <c r="V59" s="35">
        <f t="shared" si="13"/>
        <v>-1.9999999999999574E-2</v>
      </c>
      <c r="W59" s="86">
        <v>0.39</v>
      </c>
    </row>
    <row r="60" spans="1:23" x14ac:dyDescent="0.25">
      <c r="A60" s="17" t="s">
        <v>26</v>
      </c>
      <c r="B60" s="73" t="s">
        <v>13</v>
      </c>
      <c r="C60" s="20">
        <v>63</v>
      </c>
      <c r="D60" s="20" t="s">
        <v>18</v>
      </c>
      <c r="E60" s="19" t="s">
        <v>15</v>
      </c>
      <c r="F60" s="48">
        <v>6.73</v>
      </c>
      <c r="G60" s="35">
        <v>6.7</v>
      </c>
      <c r="H60" s="35">
        <v>0.15</v>
      </c>
      <c r="I60" s="58">
        <v>4</v>
      </c>
      <c r="J60" s="35">
        <f t="shared" si="12"/>
        <v>3.0000000000000249E-2</v>
      </c>
      <c r="K60" s="76">
        <f t="shared" si="6"/>
        <v>0.20000000000000168</v>
      </c>
      <c r="M60" s="17" t="s">
        <v>26</v>
      </c>
      <c r="N60" s="73" t="s">
        <v>13</v>
      </c>
      <c r="O60" s="20">
        <v>63</v>
      </c>
      <c r="P60" s="20" t="s">
        <v>18</v>
      </c>
      <c r="Q60" s="19" t="s">
        <v>15</v>
      </c>
      <c r="R60" s="35">
        <f t="shared" si="11"/>
        <v>6.73</v>
      </c>
      <c r="S60" s="80">
        <v>6.702</v>
      </c>
      <c r="T60" s="77">
        <v>5.0999999999999997E-2</v>
      </c>
      <c r="U60" s="19" t="s">
        <v>75</v>
      </c>
      <c r="V60" s="35">
        <f t="shared" si="13"/>
        <v>-2.8000000000000469E-2</v>
      </c>
      <c r="W60" s="86">
        <v>0.55000000000000004</v>
      </c>
    </row>
    <row r="61" spans="1:23" x14ac:dyDescent="0.25">
      <c r="A61" s="17" t="s">
        <v>24</v>
      </c>
      <c r="B61" s="73" t="s">
        <v>13</v>
      </c>
      <c r="C61" s="20">
        <v>64</v>
      </c>
      <c r="D61" s="20" t="s">
        <v>18</v>
      </c>
      <c r="E61" s="19" t="s">
        <v>15</v>
      </c>
      <c r="F61" s="48">
        <v>20.94</v>
      </c>
      <c r="G61" s="35">
        <v>20.95</v>
      </c>
      <c r="H61" s="35">
        <v>0.15</v>
      </c>
      <c r="I61" s="58">
        <v>4</v>
      </c>
      <c r="J61" s="35">
        <f t="shared" si="12"/>
        <v>-9.9999999999980105E-3</v>
      </c>
      <c r="K61" s="76">
        <f t="shared" si="6"/>
        <v>-6.6666666666653412E-2</v>
      </c>
      <c r="M61" s="17" t="s">
        <v>24</v>
      </c>
      <c r="N61" s="73" t="s">
        <v>13</v>
      </c>
      <c r="O61" s="20">
        <v>64</v>
      </c>
      <c r="P61" s="20" t="s">
        <v>18</v>
      </c>
      <c r="Q61" s="19" t="s">
        <v>15</v>
      </c>
      <c r="R61" s="35">
        <f t="shared" si="11"/>
        <v>20.94</v>
      </c>
      <c r="S61" s="80">
        <v>20.91</v>
      </c>
      <c r="T61" s="77">
        <v>0.08</v>
      </c>
      <c r="U61" s="19" t="s">
        <v>75</v>
      </c>
      <c r="V61" s="35">
        <f t="shared" si="13"/>
        <v>-3.0000000000001137E-2</v>
      </c>
      <c r="W61" s="86">
        <v>0.4</v>
      </c>
    </row>
    <row r="62" spans="1:23" x14ac:dyDescent="0.25">
      <c r="A62" s="17" t="s">
        <v>20</v>
      </c>
      <c r="B62" s="73" t="s">
        <v>13</v>
      </c>
      <c r="C62" s="20">
        <v>65</v>
      </c>
      <c r="D62" s="20" t="s">
        <v>18</v>
      </c>
      <c r="E62" s="19" t="s">
        <v>15</v>
      </c>
      <c r="F62" s="48">
        <v>11.8</v>
      </c>
      <c r="G62" s="35">
        <v>11.76</v>
      </c>
      <c r="H62" s="35">
        <v>0.15</v>
      </c>
      <c r="I62" s="58">
        <v>4</v>
      </c>
      <c r="J62" s="35">
        <f t="shared" si="12"/>
        <v>4.0000000000000924E-2</v>
      </c>
      <c r="K62" s="76">
        <f t="shared" si="6"/>
        <v>0.26666666666667282</v>
      </c>
      <c r="M62" s="17" t="s">
        <v>20</v>
      </c>
      <c r="N62" s="73" t="s">
        <v>13</v>
      </c>
      <c r="O62" s="20">
        <v>65</v>
      </c>
      <c r="P62" s="20" t="s">
        <v>18</v>
      </c>
      <c r="Q62" s="19" t="s">
        <v>15</v>
      </c>
      <c r="R62" s="35">
        <f t="shared" si="11"/>
        <v>11.8</v>
      </c>
      <c r="S62" s="80">
        <v>11.76</v>
      </c>
      <c r="T62" s="77">
        <v>0.05</v>
      </c>
      <c r="U62" s="19" t="s">
        <v>75</v>
      </c>
      <c r="V62" s="35">
        <f t="shared" si="13"/>
        <v>-4.0000000000000924E-2</v>
      </c>
      <c r="W62" s="86">
        <v>0.7</v>
      </c>
    </row>
    <row r="63" spans="1:23" x14ac:dyDescent="0.25">
      <c r="A63" s="56" t="s">
        <v>19</v>
      </c>
      <c r="B63" s="75" t="s">
        <v>13</v>
      </c>
      <c r="C63" s="20">
        <v>66</v>
      </c>
      <c r="D63" s="57" t="s">
        <v>18</v>
      </c>
      <c r="E63" s="47" t="s">
        <v>15</v>
      </c>
      <c r="F63" s="48">
        <v>5.38</v>
      </c>
      <c r="G63" s="35">
        <v>5.33</v>
      </c>
      <c r="H63" s="35">
        <v>0.15</v>
      </c>
      <c r="I63" s="58">
        <v>4</v>
      </c>
      <c r="J63" s="35">
        <f t="shared" si="12"/>
        <v>4.9999999999999822E-2</v>
      </c>
      <c r="K63" s="76">
        <f t="shared" si="6"/>
        <v>0.33333333333333215</v>
      </c>
      <c r="M63" s="56" t="s">
        <v>19</v>
      </c>
      <c r="N63" s="75" t="s">
        <v>13</v>
      </c>
      <c r="O63" s="57">
        <v>66</v>
      </c>
      <c r="P63" s="57" t="s">
        <v>18</v>
      </c>
      <c r="Q63" s="47" t="s">
        <v>15</v>
      </c>
      <c r="R63" s="35">
        <f t="shared" si="11"/>
        <v>5.38</v>
      </c>
      <c r="S63" s="87">
        <v>5.35</v>
      </c>
      <c r="T63" s="77">
        <v>6.2E-2</v>
      </c>
      <c r="U63" s="81">
        <v>1</v>
      </c>
      <c r="V63" s="35">
        <f t="shared" si="13"/>
        <v>-3.0000000000000249E-2</v>
      </c>
      <c r="W63" s="76">
        <v>0.48</v>
      </c>
    </row>
    <row r="64" spans="1:23" x14ac:dyDescent="0.25">
      <c r="A64" s="17" t="s">
        <v>12</v>
      </c>
      <c r="B64" s="73" t="s">
        <v>13</v>
      </c>
      <c r="C64" s="20">
        <v>66</v>
      </c>
      <c r="D64" s="20" t="s">
        <v>14</v>
      </c>
      <c r="E64" s="19" t="s">
        <v>15</v>
      </c>
      <c r="F64" s="48">
        <v>5.89</v>
      </c>
      <c r="G64" s="35">
        <v>6.02</v>
      </c>
      <c r="H64" s="35">
        <v>0.30099999999999999</v>
      </c>
      <c r="I64" s="58">
        <v>4</v>
      </c>
      <c r="J64" s="58">
        <f t="shared" si="10"/>
        <v>-2.1594684385382044</v>
      </c>
      <c r="K64" s="76">
        <f t="shared" si="6"/>
        <v>-0.43189368770764086</v>
      </c>
      <c r="M64" s="17" t="s">
        <v>12</v>
      </c>
      <c r="N64" s="73" t="s">
        <v>13</v>
      </c>
      <c r="O64" s="20">
        <v>66</v>
      </c>
      <c r="P64" s="20" t="s">
        <v>14</v>
      </c>
      <c r="Q64" s="19" t="s">
        <v>15</v>
      </c>
      <c r="R64" s="35">
        <f t="shared" si="11"/>
        <v>5.89</v>
      </c>
      <c r="S64" s="35">
        <v>5.8789999999999996</v>
      </c>
      <c r="T64" s="77">
        <v>9.1999999999999998E-2</v>
      </c>
      <c r="U64" s="19">
        <v>1</v>
      </c>
      <c r="V64" s="58">
        <f>((R64-S64)/S64)*100</f>
        <v>0.1871066507909529</v>
      </c>
      <c r="W64" s="86">
        <f>(R64-S64)/T64</f>
        <v>0.11956521739130566</v>
      </c>
    </row>
    <row r="65" spans="1:23" ht="15.75" thickBot="1" x14ac:dyDescent="0.3">
      <c r="A65" s="95" t="s">
        <v>24</v>
      </c>
      <c r="B65" s="96" t="s">
        <v>13</v>
      </c>
      <c r="C65" s="84">
        <v>67</v>
      </c>
      <c r="D65" s="97" t="s">
        <v>14</v>
      </c>
      <c r="E65" s="88" t="s">
        <v>15</v>
      </c>
      <c r="F65" s="71">
        <v>2.68</v>
      </c>
      <c r="G65" s="69">
        <v>2.69</v>
      </c>
      <c r="H65" s="69">
        <v>0.13500000000000001</v>
      </c>
      <c r="I65" s="70">
        <v>4</v>
      </c>
      <c r="J65" s="70">
        <f t="shared" si="10"/>
        <v>-0.37174721189590287</v>
      </c>
      <c r="K65" s="79">
        <f t="shared" si="6"/>
        <v>-7.4074074074072488E-2</v>
      </c>
      <c r="M65" s="95" t="s">
        <v>24</v>
      </c>
      <c r="N65" s="96" t="s">
        <v>13</v>
      </c>
      <c r="O65" s="97">
        <v>67</v>
      </c>
      <c r="P65" s="97" t="s">
        <v>14</v>
      </c>
      <c r="Q65" s="68" t="s">
        <v>15</v>
      </c>
      <c r="R65" s="69">
        <f t="shared" si="11"/>
        <v>2.68</v>
      </c>
      <c r="S65" s="71">
        <v>2.6880000000000002</v>
      </c>
      <c r="T65" s="89">
        <v>7.4999999999999997E-2</v>
      </c>
      <c r="U65" s="82">
        <v>1</v>
      </c>
      <c r="V65" s="70">
        <f t="shared" ref="V65" si="14">((R65-S65)/S65)*100</f>
        <v>-0.29761904761904784</v>
      </c>
      <c r="W65" s="79">
        <v>-0.1</v>
      </c>
    </row>
  </sheetData>
  <sheetProtection algorithmName="SHA-512" hashValue="pUUBnZ6t3DfVn3lUvGxBUr5CfYfoMjlQGai6gRT8Eij7OEmHIYb2VXraNRXJH9EhWvxExsmkAZG8WPetCsPqXQ==" saltValue="1roUw4YkRk7TKW8OncN7+w==" spinCount="100000" sheet="1" objects="1" scenarios="1"/>
  <mergeCells count="3">
    <mergeCell ref="A2:K2"/>
    <mergeCell ref="A8:K8"/>
    <mergeCell ref="M8:W8"/>
  </mergeCells>
  <conditionalFormatting sqref="K41 K14:K31">
    <cfRule type="cellIs" dxfId="197" priority="19" stopIfTrue="1" operator="between">
      <formula>-2</formula>
      <formula>2</formula>
    </cfRule>
    <cfRule type="cellIs" dxfId="196" priority="20" stopIfTrue="1" operator="between">
      <formula>-3</formula>
      <formula>3</formula>
    </cfRule>
    <cfRule type="cellIs" dxfId="195" priority="21" operator="notBetween">
      <formula>-3</formula>
      <formula>3</formula>
    </cfRule>
  </conditionalFormatting>
  <conditionalFormatting sqref="W29:W31 W63 W41:W55">
    <cfRule type="cellIs" dxfId="194" priority="16" stopIfTrue="1" operator="between">
      <formula>-2</formula>
      <formula>2</formula>
    </cfRule>
    <cfRule type="cellIs" dxfId="193" priority="17" stopIfTrue="1" operator="between">
      <formula>-3</formula>
      <formula>3</formula>
    </cfRule>
    <cfRule type="cellIs" dxfId="192" priority="18" operator="notBetween">
      <formula>-3</formula>
      <formula>3</formula>
    </cfRule>
  </conditionalFormatting>
  <conditionalFormatting sqref="W56:W62">
    <cfRule type="cellIs" dxfId="191" priority="13" stopIfTrue="1" operator="between">
      <formula>-2</formula>
      <formula>2</formula>
    </cfRule>
    <cfRule type="cellIs" dxfId="190" priority="14" stopIfTrue="1" operator="between">
      <formula>-3</formula>
      <formula>3</formula>
    </cfRule>
    <cfRule type="cellIs" dxfId="189" priority="15" operator="notBetween">
      <formula>-3</formula>
      <formula>3</formula>
    </cfRule>
  </conditionalFormatting>
  <conditionalFormatting sqref="W64">
    <cfRule type="cellIs" dxfId="188" priority="4" stopIfTrue="1" operator="between">
      <formula>-2</formula>
      <formula>2</formula>
    </cfRule>
    <cfRule type="cellIs" dxfId="187" priority="5" stopIfTrue="1" operator="between">
      <formula>-3</formula>
      <formula>3</formula>
    </cfRule>
    <cfRule type="cellIs" dxfId="186" priority="6" operator="notBetween">
      <formula>-3</formula>
      <formula>3</formula>
    </cfRule>
  </conditionalFormatting>
  <conditionalFormatting sqref="W65">
    <cfRule type="cellIs" dxfId="185" priority="7" stopIfTrue="1" operator="between">
      <formula>-2</formula>
      <formula>2</formula>
    </cfRule>
    <cfRule type="cellIs" dxfId="184" priority="8" stopIfTrue="1" operator="between">
      <formula>-3</formula>
      <formula>3</formula>
    </cfRule>
    <cfRule type="cellIs" dxfId="183" priority="9" operator="notBetween">
      <formula>-3</formula>
      <formula>3</formula>
    </cfRule>
  </conditionalFormatting>
  <conditionalFormatting sqref="K42:K65">
    <cfRule type="cellIs" dxfId="182" priority="1" stopIfTrue="1" operator="between">
      <formula>-2</formula>
      <formula>2</formula>
    </cfRule>
    <cfRule type="cellIs" dxfId="181" priority="2" stopIfTrue="1" operator="between">
      <formula>-3</formula>
      <formula>3</formula>
    </cfRule>
    <cfRule type="cellIs" dxfId="180" priority="3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>https://reflabos.vito.be/ree/LABS_2021-2345_Deel2.xlsx</PublicURL>
    <DEEL xmlns="08cda046-0f15-45eb-a9d5-77306d3264cd">Deel 2</DEEL>
    <Ringtest xmlns="eba2475f-4c5c-418a-90c2-2b36802fc485">LABS</Ringtest>
    <Jaar xmlns="08cda046-0f15-45eb-a9d5-77306d3264cd">2021</Jaar>
    <Publicatiedatum xmlns="dda9e79c-c62e-445e-b991-197574827cb3">2022-02-15T08:56:01+00:00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2165F7F4-4687-4115-B6AF-DD9660688620}"/>
</file>

<file path=customXml/itemProps2.xml><?xml version="1.0" encoding="utf-8"?>
<ds:datastoreItem xmlns:ds="http://schemas.openxmlformats.org/officeDocument/2006/customXml" ds:itemID="{58FA14AE-43E1-4427-B463-783C8D926A53}"/>
</file>

<file path=customXml/itemProps3.xml><?xml version="1.0" encoding="utf-8"?>
<ds:datastoreItem xmlns:ds="http://schemas.openxmlformats.org/officeDocument/2006/customXml" ds:itemID="{1C71D7D9-FFF5-4680-BDF8-E9A067BEFF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42</vt:i4>
      </vt:variant>
    </vt:vector>
  </HeadingPairs>
  <TitlesOfParts>
    <vt:vector size="63" baseType="lpstr">
      <vt:lpstr>139</vt:lpstr>
      <vt:lpstr>223</vt:lpstr>
      <vt:lpstr>225</vt:lpstr>
      <vt:lpstr>295</vt:lpstr>
      <vt:lpstr>339</vt:lpstr>
      <vt:lpstr>428</vt:lpstr>
      <vt:lpstr>446</vt:lpstr>
      <vt:lpstr>509</vt:lpstr>
      <vt:lpstr>512</vt:lpstr>
      <vt:lpstr>551</vt:lpstr>
      <vt:lpstr>579</vt:lpstr>
      <vt:lpstr>585</vt:lpstr>
      <vt:lpstr>591</vt:lpstr>
      <vt:lpstr>644</vt:lpstr>
      <vt:lpstr>689</vt:lpstr>
      <vt:lpstr>700</vt:lpstr>
      <vt:lpstr>744</vt:lpstr>
      <vt:lpstr>772</vt:lpstr>
      <vt:lpstr>807</vt:lpstr>
      <vt:lpstr>904</vt:lpstr>
      <vt:lpstr>928 </vt:lpstr>
      <vt:lpstr>'139'!Print_Area</vt:lpstr>
      <vt:lpstr>'223'!Print_Area</vt:lpstr>
      <vt:lpstr>'225'!Print_Area</vt:lpstr>
      <vt:lpstr>'295'!Print_Area</vt:lpstr>
      <vt:lpstr>'339'!Print_Area</vt:lpstr>
      <vt:lpstr>'428'!Print_Area</vt:lpstr>
      <vt:lpstr>'446'!Print_Area</vt:lpstr>
      <vt:lpstr>'509'!Print_Area</vt:lpstr>
      <vt:lpstr>'512'!Print_Area</vt:lpstr>
      <vt:lpstr>'551'!Print_Area</vt:lpstr>
      <vt:lpstr>'579'!Print_Area</vt:lpstr>
      <vt:lpstr>'585'!Print_Area</vt:lpstr>
      <vt:lpstr>'591'!Print_Area</vt:lpstr>
      <vt:lpstr>'644'!Print_Area</vt:lpstr>
      <vt:lpstr>'689'!Print_Area</vt:lpstr>
      <vt:lpstr>'700'!Print_Area</vt:lpstr>
      <vt:lpstr>'744'!Print_Area</vt:lpstr>
      <vt:lpstr>'772'!Print_Area</vt:lpstr>
      <vt:lpstr>'807'!Print_Area</vt:lpstr>
      <vt:lpstr>'904'!Print_Area</vt:lpstr>
      <vt:lpstr>'928 '!Print_Area</vt:lpstr>
      <vt:lpstr>'139'!Print_Titles</vt:lpstr>
      <vt:lpstr>'223'!Print_Titles</vt:lpstr>
      <vt:lpstr>'225'!Print_Titles</vt:lpstr>
      <vt:lpstr>'295'!Print_Titles</vt:lpstr>
      <vt:lpstr>'339'!Print_Titles</vt:lpstr>
      <vt:lpstr>'428'!Print_Titles</vt:lpstr>
      <vt:lpstr>'446'!Print_Titles</vt:lpstr>
      <vt:lpstr>'509'!Print_Titles</vt:lpstr>
      <vt:lpstr>'512'!Print_Titles</vt:lpstr>
      <vt:lpstr>'551'!Print_Titles</vt:lpstr>
      <vt:lpstr>'579'!Print_Titles</vt:lpstr>
      <vt:lpstr>'585'!Print_Titles</vt:lpstr>
      <vt:lpstr>'591'!Print_Titles</vt:lpstr>
      <vt:lpstr>'644'!Print_Titles</vt:lpstr>
      <vt:lpstr>'689'!Print_Titles</vt:lpstr>
      <vt:lpstr>'700'!Print_Titles</vt:lpstr>
      <vt:lpstr>'744'!Print_Titles</vt:lpstr>
      <vt:lpstr>'772'!Print_Titles</vt:lpstr>
      <vt:lpstr>'807'!Print_Titles</vt:lpstr>
      <vt:lpstr>'904'!Print_Titles</vt:lpstr>
      <vt:lpstr>'928 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2021-2,3,4,5</dc:title>
  <dc:creator>dceustet</dc:creator>
  <cp:lastModifiedBy>Baeyens Bart</cp:lastModifiedBy>
  <cp:lastPrinted>2016-06-24T12:28:40Z</cp:lastPrinted>
  <dcterms:created xsi:type="dcterms:W3CDTF">2012-03-19T07:59:52Z</dcterms:created>
  <dcterms:modified xsi:type="dcterms:W3CDTF">2022-02-07T10:12:55Z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