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1\LABS2021\5. Rapportering\Eindrapport\bijlagen eindrapport\Deel 3 per parameter\"/>
    </mc:Choice>
  </mc:AlternateContent>
  <xr:revisionPtr revIDLastSave="0" documentId="13_ncr:1_{2E447633-5DDC-470A-9827-D2E9E3D8F357}" xr6:coauthVersionLast="45" xr6:coauthVersionMax="45" xr10:uidLastSave="{00000000-0000-0000-0000-000000000000}"/>
  <bookViews>
    <workbookView xWindow="-120" yWindow="-120" windowWidth="29040" windowHeight="15840" tabRatio="849" xr2:uid="{00000000-000D-0000-FFFF-FFFF00000000}"/>
  </bookViews>
  <sheets>
    <sheet name="TOC stap 1" sheetId="33" r:id="rId1"/>
    <sheet name="TOC stap 2" sheetId="34" r:id="rId2"/>
    <sheet name="TOC stap 3" sheetId="29" r:id="rId3"/>
    <sheet name="TOC stap 13" sheetId="30" r:id="rId4"/>
    <sheet name="RRF" sheetId="35" r:id="rId5"/>
  </sheets>
  <definedNames>
    <definedName name="_xlnm.Print_Area" localSheetId="0">'TOC stap 1'!$A$1:$W$16</definedName>
    <definedName name="_xlnm.Print_Area" localSheetId="3">'TOC stap 13'!$A$1:$W$15</definedName>
    <definedName name="_xlnm.Print_Area" localSheetId="1">'TOC stap 2'!$A$1:$W$15</definedName>
    <definedName name="_xlnm.Print_Area" localSheetId="2">'TOC stap 3'!$A$1:$W$15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35" l="1"/>
  <c r="B53" i="35"/>
  <c r="B52" i="35"/>
  <c r="B50" i="35"/>
  <c r="B49" i="35"/>
  <c r="B48" i="35"/>
  <c r="B46" i="35"/>
  <c r="B45" i="35"/>
  <c r="B44" i="35"/>
  <c r="B25" i="35"/>
  <c r="D6" i="34" l="1"/>
  <c r="D6" i="29"/>
  <c r="D6" i="30"/>
  <c r="D6" i="33"/>
  <c r="T25" i="35" l="1"/>
  <c r="S52" i="35"/>
  <c r="T52" i="35"/>
  <c r="S53" i="35"/>
  <c r="T53" i="35"/>
  <c r="S54" i="35"/>
  <c r="T54" i="35"/>
  <c r="S48" i="35"/>
  <c r="T48" i="35"/>
  <c r="S49" i="35"/>
  <c r="T49" i="35"/>
  <c r="S50" i="35"/>
  <c r="T50" i="35"/>
  <c r="S44" i="35"/>
  <c r="T44" i="35"/>
  <c r="S45" i="35"/>
  <c r="T45" i="35"/>
  <c r="S46" i="35"/>
  <c r="T46" i="35"/>
  <c r="S25" i="35"/>
  <c r="S26" i="35"/>
  <c r="T26" i="35"/>
  <c r="S27" i="35"/>
  <c r="T27" i="35"/>
  <c r="S28" i="35"/>
  <c r="T28" i="35"/>
  <c r="S29" i="35"/>
  <c r="T29" i="35"/>
  <c r="S30" i="35"/>
  <c r="T30" i="35"/>
  <c r="S31" i="35"/>
  <c r="T31" i="35"/>
  <c r="S32" i="35"/>
  <c r="T32" i="35"/>
  <c r="S33" i="35"/>
  <c r="T33" i="35"/>
  <c r="S34" i="35"/>
  <c r="T34" i="35"/>
  <c r="S35" i="35"/>
  <c r="T35" i="35"/>
  <c r="S36" i="35"/>
  <c r="T36" i="35"/>
  <c r="S37" i="35"/>
  <c r="T37" i="35"/>
  <c r="U53" i="35" l="1"/>
  <c r="U54" i="35"/>
  <c r="U52" i="35"/>
  <c r="U49" i="35"/>
  <c r="U50" i="35"/>
  <c r="U48" i="35"/>
  <c r="U45" i="35"/>
  <c r="U46" i="35"/>
  <c r="U44" i="35"/>
  <c r="F29" i="33" l="1"/>
  <c r="H29" i="33" s="1"/>
  <c r="I29" i="33"/>
  <c r="F29" i="34"/>
  <c r="H29" i="34" s="1"/>
  <c r="I29" i="34"/>
  <c r="F29" i="29"/>
  <c r="H29" i="29" s="1"/>
  <c r="I29" i="29"/>
  <c r="F29" i="30"/>
  <c r="H29" i="30" s="1"/>
  <c r="I29" i="30"/>
  <c r="F26" i="34"/>
  <c r="H26" i="34" s="1"/>
  <c r="I26" i="34"/>
  <c r="F27" i="34"/>
  <c r="H27" i="34" s="1"/>
  <c r="I27" i="34"/>
  <c r="F28" i="34"/>
  <c r="H28" i="34" s="1"/>
  <c r="I28" i="34"/>
  <c r="F26" i="29"/>
  <c r="H26" i="29" s="1"/>
  <c r="I26" i="29"/>
  <c r="F27" i="29"/>
  <c r="H27" i="29" s="1"/>
  <c r="I27" i="29"/>
  <c r="F28" i="29"/>
  <c r="H28" i="29" s="1"/>
  <c r="I28" i="29"/>
  <c r="F26" i="30"/>
  <c r="H26" i="30" s="1"/>
  <c r="I26" i="30"/>
  <c r="F27" i="30"/>
  <c r="H27" i="30" s="1"/>
  <c r="I27" i="30"/>
  <c r="F28" i="30"/>
  <c r="H28" i="30" s="1"/>
  <c r="I28" i="30"/>
  <c r="F26" i="33"/>
  <c r="H26" i="33" s="1"/>
  <c r="I26" i="33"/>
  <c r="F27" i="33"/>
  <c r="H27" i="33" s="1"/>
  <c r="I27" i="33"/>
  <c r="F28" i="33"/>
  <c r="H28" i="33" s="1"/>
  <c r="I28" i="33"/>
  <c r="V26" i="35"/>
  <c r="V27" i="35"/>
  <c r="V28" i="35"/>
  <c r="V29" i="35"/>
  <c r="V30" i="35"/>
  <c r="V31" i="35"/>
  <c r="V32" i="35"/>
  <c r="V33" i="35"/>
  <c r="V34" i="35"/>
  <c r="V35" i="35"/>
  <c r="V36" i="35"/>
  <c r="V37" i="35"/>
  <c r="V25" i="35"/>
  <c r="O52" i="35" l="1"/>
  <c r="P52" i="35"/>
  <c r="O53" i="35"/>
  <c r="P53" i="35"/>
  <c r="O54" i="35"/>
  <c r="P54" i="35"/>
  <c r="O48" i="35"/>
  <c r="P48" i="35"/>
  <c r="O49" i="35"/>
  <c r="P49" i="35"/>
  <c r="O50" i="35"/>
  <c r="P50" i="35"/>
  <c r="O44" i="35"/>
  <c r="P44" i="35"/>
  <c r="O45" i="35"/>
  <c r="P45" i="35"/>
  <c r="O46" i="35"/>
  <c r="P46" i="35"/>
  <c r="Q27" i="35"/>
  <c r="O25" i="35"/>
  <c r="P25" i="35"/>
  <c r="O26" i="35"/>
  <c r="P26" i="35"/>
  <c r="O27" i="35"/>
  <c r="P27" i="35"/>
  <c r="O28" i="35"/>
  <c r="P28" i="35"/>
  <c r="O29" i="35"/>
  <c r="P29" i="35"/>
  <c r="O30" i="35"/>
  <c r="P30" i="35"/>
  <c r="O31" i="35"/>
  <c r="P31" i="35"/>
  <c r="O32" i="35"/>
  <c r="P32" i="35"/>
  <c r="O33" i="35"/>
  <c r="P33" i="35"/>
  <c r="O34" i="35"/>
  <c r="P34" i="35"/>
  <c r="O35" i="35"/>
  <c r="P35" i="35"/>
  <c r="O36" i="35"/>
  <c r="P36" i="35"/>
  <c r="O37" i="35"/>
  <c r="P37" i="35"/>
  <c r="I24" i="30" l="1"/>
  <c r="I25" i="30"/>
  <c r="I24" i="29"/>
  <c r="I25" i="29"/>
  <c r="I24" i="34"/>
  <c r="I25" i="34"/>
  <c r="I24" i="33"/>
  <c r="I25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H24" i="33" s="1"/>
  <c r="F25" i="33"/>
  <c r="H25" i="33" s="1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H24" i="34" s="1"/>
  <c r="F25" i="34"/>
  <c r="H25" i="34" s="1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H24" i="29" s="1"/>
  <c r="F25" i="29"/>
  <c r="H25" i="29" s="1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H24" i="30" s="1"/>
  <c r="F25" i="30"/>
  <c r="H25" i="30" s="1"/>
  <c r="C52" i="35" l="1"/>
  <c r="D52" i="35"/>
  <c r="E52" i="35"/>
  <c r="F52" i="35"/>
  <c r="G52" i="35"/>
  <c r="H52" i="35"/>
  <c r="I52" i="35"/>
  <c r="J52" i="35"/>
  <c r="K52" i="35"/>
  <c r="L52" i="35"/>
  <c r="M52" i="35"/>
  <c r="N52" i="35"/>
  <c r="Q52" i="35"/>
  <c r="R52" i="35"/>
  <c r="C53" i="35"/>
  <c r="D53" i="35"/>
  <c r="E53" i="35"/>
  <c r="F53" i="35"/>
  <c r="G53" i="35"/>
  <c r="H53" i="35"/>
  <c r="I53" i="35"/>
  <c r="J53" i="35"/>
  <c r="K53" i="35"/>
  <c r="L53" i="35"/>
  <c r="M53" i="35"/>
  <c r="N53" i="35"/>
  <c r="Q53" i="35"/>
  <c r="R53" i="35"/>
  <c r="C54" i="35"/>
  <c r="D54" i="35"/>
  <c r="E54" i="35"/>
  <c r="F54" i="35"/>
  <c r="G54" i="35"/>
  <c r="H54" i="35"/>
  <c r="I54" i="35"/>
  <c r="J54" i="35"/>
  <c r="K54" i="35"/>
  <c r="L54" i="35"/>
  <c r="M54" i="35"/>
  <c r="N54" i="35"/>
  <c r="Q54" i="35"/>
  <c r="R54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Q48" i="35"/>
  <c r="R48" i="35"/>
  <c r="C49" i="35"/>
  <c r="D49" i="35"/>
  <c r="E49" i="35"/>
  <c r="F49" i="35"/>
  <c r="G49" i="35"/>
  <c r="H49" i="35"/>
  <c r="I49" i="35"/>
  <c r="J49" i="35"/>
  <c r="K49" i="35"/>
  <c r="L49" i="35"/>
  <c r="M49" i="35"/>
  <c r="N49" i="35"/>
  <c r="Q49" i="35"/>
  <c r="R49" i="35"/>
  <c r="C50" i="35"/>
  <c r="D50" i="35"/>
  <c r="E50" i="35"/>
  <c r="F50" i="35"/>
  <c r="G50" i="35"/>
  <c r="H50" i="35"/>
  <c r="I50" i="35"/>
  <c r="J50" i="35"/>
  <c r="K50" i="35"/>
  <c r="L50" i="35"/>
  <c r="M50" i="35"/>
  <c r="N50" i="35"/>
  <c r="Q50" i="35"/>
  <c r="R50" i="35"/>
  <c r="C44" i="35"/>
  <c r="D44" i="35"/>
  <c r="E44" i="35"/>
  <c r="F44" i="35"/>
  <c r="G44" i="35"/>
  <c r="H44" i="35"/>
  <c r="I44" i="35"/>
  <c r="J44" i="35"/>
  <c r="K44" i="35"/>
  <c r="L44" i="35"/>
  <c r="M44" i="35"/>
  <c r="N44" i="35"/>
  <c r="Q44" i="35"/>
  <c r="R44" i="35"/>
  <c r="C45" i="35"/>
  <c r="D45" i="35"/>
  <c r="E45" i="35"/>
  <c r="F45" i="35"/>
  <c r="G45" i="35"/>
  <c r="H45" i="35"/>
  <c r="I45" i="35"/>
  <c r="J45" i="35"/>
  <c r="K45" i="35"/>
  <c r="L45" i="35"/>
  <c r="M45" i="35"/>
  <c r="N45" i="35"/>
  <c r="Q45" i="35"/>
  <c r="R45" i="35"/>
  <c r="C46" i="35"/>
  <c r="D46" i="35"/>
  <c r="E46" i="35"/>
  <c r="F46" i="35"/>
  <c r="G46" i="35"/>
  <c r="H46" i="35"/>
  <c r="I46" i="35"/>
  <c r="J46" i="35"/>
  <c r="K46" i="35"/>
  <c r="L46" i="35"/>
  <c r="M46" i="35"/>
  <c r="N46" i="35"/>
  <c r="Q46" i="35"/>
  <c r="R46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Q25" i="35"/>
  <c r="R25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Q26" i="35"/>
  <c r="R26" i="35"/>
  <c r="C27" i="35"/>
  <c r="D27" i="35"/>
  <c r="E27" i="35"/>
  <c r="F27" i="35"/>
  <c r="G27" i="35"/>
  <c r="H27" i="35"/>
  <c r="I27" i="35"/>
  <c r="J27" i="35"/>
  <c r="K27" i="35"/>
  <c r="L27" i="35"/>
  <c r="M27" i="35"/>
  <c r="N27" i="35"/>
  <c r="R27" i="35"/>
  <c r="C28" i="35"/>
  <c r="D28" i="35"/>
  <c r="E28" i="35"/>
  <c r="F28" i="35"/>
  <c r="G28" i="35"/>
  <c r="H28" i="35"/>
  <c r="I28" i="35"/>
  <c r="J28" i="35"/>
  <c r="K28" i="35"/>
  <c r="L28" i="35"/>
  <c r="M28" i="35"/>
  <c r="N28" i="35"/>
  <c r="Q28" i="35"/>
  <c r="R28" i="35"/>
  <c r="C29" i="35"/>
  <c r="D29" i="35"/>
  <c r="E29" i="35"/>
  <c r="F29" i="35"/>
  <c r="G29" i="35"/>
  <c r="H29" i="35"/>
  <c r="I29" i="35"/>
  <c r="J29" i="35"/>
  <c r="K29" i="35"/>
  <c r="L29" i="35"/>
  <c r="M29" i="35"/>
  <c r="N29" i="35"/>
  <c r="Q29" i="35"/>
  <c r="R29" i="35"/>
  <c r="C30" i="35"/>
  <c r="D30" i="35"/>
  <c r="E30" i="35"/>
  <c r="F30" i="35"/>
  <c r="G30" i="35"/>
  <c r="H30" i="35"/>
  <c r="I30" i="35"/>
  <c r="J30" i="35"/>
  <c r="K30" i="35"/>
  <c r="L30" i="35"/>
  <c r="M30" i="35"/>
  <c r="N30" i="35"/>
  <c r="Q30" i="35"/>
  <c r="R30" i="35"/>
  <c r="C31" i="35"/>
  <c r="D31" i="35"/>
  <c r="E31" i="35"/>
  <c r="F31" i="35"/>
  <c r="G31" i="35"/>
  <c r="H31" i="35"/>
  <c r="I31" i="35"/>
  <c r="J31" i="35"/>
  <c r="K31" i="35"/>
  <c r="L31" i="35"/>
  <c r="M31" i="35"/>
  <c r="N31" i="35"/>
  <c r="Q31" i="35"/>
  <c r="R31" i="35"/>
  <c r="C32" i="35"/>
  <c r="D32" i="35"/>
  <c r="E32" i="35"/>
  <c r="F32" i="35"/>
  <c r="G32" i="35"/>
  <c r="H32" i="35"/>
  <c r="I32" i="35"/>
  <c r="J32" i="35"/>
  <c r="K32" i="35"/>
  <c r="L32" i="35"/>
  <c r="M32" i="35"/>
  <c r="N32" i="35"/>
  <c r="Q32" i="35"/>
  <c r="R32" i="35"/>
  <c r="C33" i="35"/>
  <c r="D33" i="35"/>
  <c r="E33" i="35"/>
  <c r="F33" i="35"/>
  <c r="G33" i="35"/>
  <c r="H33" i="35"/>
  <c r="I33" i="35"/>
  <c r="J33" i="35"/>
  <c r="K33" i="35"/>
  <c r="L33" i="35"/>
  <c r="M33" i="35"/>
  <c r="N33" i="35"/>
  <c r="Q33" i="35"/>
  <c r="R33" i="35"/>
  <c r="C34" i="35"/>
  <c r="D34" i="35"/>
  <c r="E34" i="35"/>
  <c r="F34" i="35"/>
  <c r="G34" i="35"/>
  <c r="H34" i="35"/>
  <c r="I34" i="35"/>
  <c r="J34" i="35"/>
  <c r="K34" i="35"/>
  <c r="L34" i="35"/>
  <c r="M34" i="35"/>
  <c r="N34" i="35"/>
  <c r="Q34" i="35"/>
  <c r="R34" i="35"/>
  <c r="C35" i="35"/>
  <c r="D35" i="35"/>
  <c r="E35" i="35"/>
  <c r="F35" i="35"/>
  <c r="G35" i="35"/>
  <c r="H35" i="35"/>
  <c r="I35" i="35"/>
  <c r="J35" i="35"/>
  <c r="K35" i="35"/>
  <c r="L35" i="35"/>
  <c r="M35" i="35"/>
  <c r="N35" i="35"/>
  <c r="Q35" i="35"/>
  <c r="R35" i="35"/>
  <c r="C36" i="35"/>
  <c r="D36" i="35"/>
  <c r="E36" i="35"/>
  <c r="F36" i="35"/>
  <c r="G36" i="35"/>
  <c r="H36" i="35"/>
  <c r="I36" i="35"/>
  <c r="J36" i="35"/>
  <c r="K36" i="35"/>
  <c r="L36" i="35"/>
  <c r="M36" i="35"/>
  <c r="N36" i="35"/>
  <c r="Q36" i="35"/>
  <c r="R36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Q37" i="35"/>
  <c r="R37" i="35"/>
  <c r="I23" i="30" l="1"/>
  <c r="I23" i="29"/>
  <c r="I23" i="34"/>
  <c r="I23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H23" i="34"/>
  <c r="H23" i="29"/>
  <c r="H23" i="30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12" i="30" l="1"/>
  <c r="I11" i="30"/>
  <c r="I12" i="30"/>
  <c r="I13" i="30"/>
  <c r="I14" i="30"/>
  <c r="I15" i="30"/>
  <c r="I16" i="30"/>
  <c r="I17" i="30"/>
  <c r="I18" i="30"/>
  <c r="I19" i="30"/>
  <c r="I20" i="30"/>
  <c r="I21" i="30"/>
  <c r="I22" i="30"/>
  <c r="I11" i="29"/>
  <c r="I12" i="29"/>
  <c r="I13" i="29"/>
  <c r="I14" i="29"/>
  <c r="I15" i="29"/>
  <c r="I16" i="29"/>
  <c r="I17" i="29"/>
  <c r="I18" i="29"/>
  <c r="I19" i="29"/>
  <c r="I20" i="29"/>
  <c r="I21" i="29"/>
  <c r="I22" i="29"/>
  <c r="I11" i="34"/>
  <c r="I12" i="34"/>
  <c r="I13" i="34"/>
  <c r="I14" i="34"/>
  <c r="I15" i="34"/>
  <c r="I16" i="34"/>
  <c r="I17" i="34"/>
  <c r="I18" i="34"/>
  <c r="I19" i="34"/>
  <c r="I20" i="34"/>
  <c r="I21" i="34"/>
  <c r="I22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11" i="29"/>
  <c r="H12" i="29"/>
  <c r="H13" i="29"/>
  <c r="H14" i="29"/>
  <c r="H15" i="29"/>
  <c r="H16" i="29"/>
  <c r="H17" i="29"/>
  <c r="H18" i="29"/>
  <c r="H19" i="29"/>
  <c r="H20" i="29"/>
  <c r="H21" i="29"/>
  <c r="H22" i="29"/>
  <c r="H11" i="30"/>
  <c r="H13" i="30"/>
  <c r="H14" i="30"/>
  <c r="H15" i="30"/>
  <c r="H16" i="30"/>
  <c r="H17" i="30"/>
  <c r="H18" i="30"/>
  <c r="H19" i="30"/>
  <c r="H20" i="30"/>
  <c r="H21" i="30"/>
  <c r="H22" i="30"/>
  <c r="B37" i="35" l="1"/>
  <c r="B36" i="35"/>
  <c r="B35" i="35"/>
  <c r="B34" i="35"/>
  <c r="B33" i="35"/>
  <c r="B32" i="35"/>
  <c r="B31" i="35"/>
  <c r="B30" i="35"/>
  <c r="B29" i="35"/>
  <c r="B28" i="35"/>
  <c r="B27" i="35"/>
  <c r="B26" i="35"/>
  <c r="D5" i="30" l="1"/>
  <c r="D5" i="29"/>
  <c r="D5" i="34"/>
  <c r="D5" i="33"/>
</calcChain>
</file>

<file path=xl/sharedStrings.xml><?xml version="1.0" encoding="utf-8"?>
<sst xmlns="http://schemas.openxmlformats.org/spreadsheetml/2006/main" count="120" uniqueCount="42">
  <si>
    <t>Labonr.</t>
  </si>
  <si>
    <t>%</t>
  </si>
  <si>
    <t>Referentiewaarde:</t>
  </si>
  <si>
    <t>Parameter:</t>
  </si>
  <si>
    <t>Aantal Labo's:</t>
  </si>
  <si>
    <t>Z-Score 
(statistisch)</t>
  </si>
  <si>
    <t>%Afw 
(tov ref.waarde)</t>
  </si>
  <si>
    <t>TOC stap 1</t>
  </si>
  <si>
    <t>TOC stap 2</t>
  </si>
  <si>
    <t>TOC stap 13</t>
  </si>
  <si>
    <t>TOC stap 3</t>
  </si>
  <si>
    <t>Resultaat</t>
  </si>
  <si>
    <t>Stap</t>
  </si>
  <si>
    <t>Labo</t>
  </si>
  <si>
    <t>Component</t>
  </si>
  <si>
    <t>Zuurstof-</t>
  </si>
  <si>
    <t>gehalte%</t>
  </si>
  <si>
    <t>Tabel 2: gemeten concentraties (mgC/Nm³)(*) tijdens de interlaboratoriumvergelijking</t>
  </si>
  <si>
    <t>(*) normaalcondities gerefereerd naar 101,3kPa, 0°C, droog gas</t>
  </si>
  <si>
    <t>Tabel 3: Afwijking (%) van de resultaten van de deelnemers t.o.v. de referentiewaarde</t>
  </si>
  <si>
    <t>Tabel 5: Relatieve respons factoren (RRF) voor dichloormethaan, aceton en benzeen bij verschillende zuurstofgehaltes</t>
  </si>
  <si>
    <t>Statistisch gemiddelde:</t>
  </si>
  <si>
    <t>Statistisch standaard afw. abs.:</t>
  </si>
  <si>
    <t>Statistisch standaard afw. rel.:</t>
  </si>
  <si>
    <t>propaan</t>
  </si>
  <si>
    <t>Ref. Waarde</t>
  </si>
  <si>
    <r>
      <t>mgC/Nm</t>
    </r>
    <r>
      <rPr>
        <vertAlign val="superscript"/>
        <sz val="12"/>
        <color theme="1"/>
        <rFont val="Calibri"/>
        <family val="2"/>
        <scheme val="minor"/>
      </rPr>
      <t>3</t>
    </r>
  </si>
  <si>
    <t>dichloormethaan</t>
  </si>
  <si>
    <t>aceton</t>
  </si>
  <si>
    <t>benzeen</t>
  </si>
  <si>
    <t>92</t>
  </si>
  <si>
    <t>46,9</t>
  </si>
  <si>
    <t>62,9</t>
  </si>
  <si>
    <t>15,9</t>
  </si>
  <si>
    <t>17,2</t>
  </si>
  <si>
    <t>21,3</t>
  </si>
  <si>
    <t>65,2</t>
  </si>
  <si>
    <t>83,5</t>
  </si>
  <si>
    <t>74,5</t>
  </si>
  <si>
    <t>65,8</t>
  </si>
  <si>
    <t>51,2</t>
  </si>
  <si>
    <t>93,4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</si>
</sst>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5" fillId="2" borderId="0" xfId="0" applyNumberFormat="1" applyFont="1" applyFill="1" applyBorder="1" applyAlignment="1" applyProtection="1">
      <alignment horizontal="right" vertical="center"/>
      <protection hidden="1"/>
    </xf>
    <xf numFmtId="0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right" vertical="center"/>
      <protection hidden="1"/>
    </xf>
    <xf numFmtId="165" fontId="5" fillId="2" borderId="0" xfId="5" applyNumberFormat="1" applyFont="1" applyFill="1" applyBorder="1" applyAlignment="1" applyProtection="1">
      <alignment horizontal="right" vertical="center"/>
      <protection hidden="1"/>
    </xf>
    <xf numFmtId="1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49" fontId="12" fillId="2" borderId="0" xfId="0" applyNumberFormat="1" applyFont="1" applyFill="1" applyBorder="1" applyAlignment="1" applyProtection="1">
      <alignment horizont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9" fontId="5" fillId="2" borderId="0" xfId="5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quotePrefix="1" applyFont="1" applyFill="1" applyBorder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4" fillId="2" borderId="1" xfId="1" applyFont="1" applyFill="1" applyBorder="1" applyAlignment="1" applyProtection="1">
      <alignment horizontal="center"/>
      <protection hidden="1"/>
    </xf>
    <xf numFmtId="0" fontId="4" fillId="2" borderId="2" xfId="1" applyFont="1" applyFill="1" applyBorder="1" applyAlignment="1" applyProtection="1">
      <alignment horizontal="center" wrapText="1"/>
      <protection hidden="1"/>
    </xf>
    <xf numFmtId="0" fontId="4" fillId="2" borderId="9" xfId="1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3" xfId="0" quotePrefix="1" applyFont="1" applyFill="1" applyBorder="1" applyAlignment="1" applyProtection="1">
      <alignment horizontal="center"/>
      <protection hidden="1"/>
    </xf>
    <xf numFmtId="0" fontId="4" fillId="2" borderId="5" xfId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quotePrefix="1" applyFont="1" applyFill="1" applyBorder="1" applyProtection="1">
      <protection hidden="1"/>
    </xf>
    <xf numFmtId="49" fontId="0" fillId="2" borderId="3" xfId="0" applyNumberFormat="1" applyFont="1" applyFill="1" applyBorder="1" applyAlignment="1" applyProtection="1">
      <alignment horizontal="center"/>
      <protection hidden="1"/>
    </xf>
    <xf numFmtId="2" fontId="5" fillId="2" borderId="10" xfId="0" applyNumberFormat="1" applyFont="1" applyFill="1" applyBorder="1" applyAlignment="1" applyProtection="1">
      <alignment horizontal="center"/>
      <protection hidden="1"/>
    </xf>
    <xf numFmtId="2" fontId="5" fillId="2" borderId="3" xfId="0" applyNumberFormat="1" applyFont="1" applyFill="1" applyBorder="1" applyAlignment="1" applyProtection="1">
      <alignment horizontal="center"/>
      <protection hidden="1"/>
    </xf>
    <xf numFmtId="165" fontId="0" fillId="2" borderId="3" xfId="0" applyNumberFormat="1" applyFont="1" applyFill="1" applyBorder="1" applyAlignment="1" applyProtection="1">
      <alignment horizontal="center"/>
      <protection hidden="1"/>
    </xf>
    <xf numFmtId="9" fontId="5" fillId="2" borderId="0" xfId="5" applyNumberFormat="1" applyFont="1" applyFill="1" applyBorder="1" applyProtection="1">
      <protection hidden="1"/>
    </xf>
    <xf numFmtId="0" fontId="4" fillId="2" borderId="0" xfId="1" applyFont="1" applyFill="1" applyProtection="1"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4" xfId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 applyProtection="1">
      <alignment horizontal="center"/>
      <protection hidden="1"/>
    </xf>
    <xf numFmtId="166" fontId="4" fillId="2" borderId="4" xfId="5" applyNumberFormat="1" applyFont="1" applyFill="1" applyBorder="1" applyAlignment="1" applyProtection="1">
      <alignment horizontal="center"/>
      <protection hidden="1"/>
    </xf>
    <xf numFmtId="166" fontId="4" fillId="2" borderId="3" xfId="5" applyNumberFormat="1" applyFont="1" applyFill="1" applyBorder="1" applyAlignment="1" applyProtection="1">
      <alignment horizontal="center"/>
      <protection hidden="1"/>
    </xf>
    <xf numFmtId="166" fontId="5" fillId="2" borderId="0" xfId="0" applyNumberFormat="1" applyFont="1" applyFill="1" applyProtection="1">
      <protection hidden="1"/>
    </xf>
    <xf numFmtId="2" fontId="4" fillId="2" borderId="0" xfId="4" applyNumberFormat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4" fillId="2" borderId="1" xfId="1" applyFont="1" applyFill="1" applyBorder="1" applyAlignment="1" applyProtection="1">
      <alignment horizontal="center" wrapText="1"/>
      <protection hidden="1"/>
    </xf>
    <xf numFmtId="0" fontId="4" fillId="2" borderId="6" xfId="1" applyFont="1" applyFill="1" applyBorder="1" applyAlignment="1" applyProtection="1">
      <alignment horizontal="center"/>
      <protection hidden="1"/>
    </xf>
    <xf numFmtId="2" fontId="4" fillId="2" borderId="3" xfId="0" applyNumberFormat="1" applyFont="1" applyFill="1" applyBorder="1" applyAlignment="1" applyProtection="1">
      <alignment horizontal="center" vertical="center"/>
      <protection hidden="1"/>
    </xf>
    <xf numFmtId="165" fontId="4" fillId="2" borderId="7" xfId="1" applyNumberFormat="1" applyFont="1" applyFill="1" applyBorder="1" applyAlignment="1" applyProtection="1">
      <alignment horizontal="center"/>
      <protection hidden="1"/>
    </xf>
    <xf numFmtId="1" fontId="4" fillId="2" borderId="0" xfId="1" applyNumberFormat="1" applyFont="1" applyFill="1" applyAlignment="1" applyProtection="1">
      <alignment horizontal="center"/>
      <protection hidden="1"/>
    </xf>
    <xf numFmtId="1" fontId="4" fillId="2" borderId="0" xfId="1" applyNumberFormat="1" applyFont="1" applyFill="1" applyBorder="1" applyAlignment="1" applyProtection="1">
      <alignment horizontal="center"/>
      <protection hidden="1"/>
    </xf>
    <xf numFmtId="1" fontId="10" fillId="2" borderId="0" xfId="1" applyNumberFormat="1" applyFont="1" applyFill="1" applyBorder="1" applyAlignment="1" applyProtection="1">
      <alignment horizontal="center"/>
      <protection hidden="1"/>
    </xf>
    <xf numFmtId="2" fontId="4" fillId="2" borderId="0" xfId="1" applyNumberFormat="1" applyFont="1" applyFill="1" applyBorder="1" applyAlignment="1" applyProtection="1">
      <alignment horizontal="right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49" fontId="0" fillId="3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quotePrefix="1" applyFont="1" applyFill="1" applyBorder="1" applyAlignment="1">
      <alignment horizontal="center"/>
    </xf>
    <xf numFmtId="0" fontId="5" fillId="2" borderId="8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49" fontId="12" fillId="4" borderId="0" xfId="0" applyNumberFormat="1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 applyProtection="1">
      <alignment horizontal="center"/>
      <protection hidden="1"/>
    </xf>
    <xf numFmtId="0" fontId="7" fillId="2" borderId="11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7" fillId="2" borderId="7" xfId="1" applyFon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11" xfId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4" fillId="2" borderId="7" xfId="1" applyFont="1" applyFill="1" applyBorder="1" applyAlignment="1" applyProtection="1">
      <alignment horizontal="center"/>
      <protection hidden="1"/>
    </xf>
    <xf numFmtId="0" fontId="7" fillId="2" borderId="8" xfId="1" applyFont="1" applyFill="1" applyBorder="1" applyAlignment="1" applyProtection="1">
      <alignment horizont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5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4" fillId="2" borderId="4" xfId="1" applyFont="1" applyFill="1" applyBorder="1" applyAlignment="1" applyProtection="1">
      <alignment horizontal="center" vertical="center"/>
      <protection hidden="1"/>
    </xf>
  </cellXfs>
  <cellStyles count="7">
    <cellStyle name="Normal" xfId="0" builtinId="0"/>
    <cellStyle name="Normal 2" xfId="1" xr:uid="{00000000-0005-0000-0000-000001000000}"/>
    <cellStyle name="Normal 2 2" xfId="6" xr:uid="{00000000-0005-0000-0000-000002000000}"/>
    <cellStyle name="Normal 3" xfId="2" xr:uid="{00000000-0005-0000-0000-000003000000}"/>
    <cellStyle name="Normal 4" xfId="3" xr:uid="{00000000-0005-0000-0000-000004000000}"/>
    <cellStyle name="Percent" xfId="5" builtinId="5"/>
    <cellStyle name="Percent 2" xfId="4" xr:uid="{00000000-0005-0000-0000-000006000000}"/>
  </cellStyles>
  <dxfs count="8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5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'TOC stap 1'!$C$11:$C$29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807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'TOC stap 1'!$H$11:$H$29</c:f>
              <c:numCache>
                <c:formatCode>0.000</c:formatCode>
                <c:ptCount val="19"/>
                <c:pt idx="0">
                  <c:v>0.95231022079919725</c:v>
                </c:pt>
                <c:pt idx="1">
                  <c:v>1.0178718345998419</c:v>
                </c:pt>
                <c:pt idx="2">
                  <c:v>1.0312064001186172</c:v>
                </c:pt>
                <c:pt idx="3">
                  <c:v>1.0178718345998419</c:v>
                </c:pt>
                <c:pt idx="4">
                  <c:v>1.0067596966675292</c:v>
                </c:pt>
                <c:pt idx="5">
                  <c:v>1.034540041498311</c:v>
                </c:pt>
                <c:pt idx="6">
                  <c:v>1.0134269794269171</c:v>
                </c:pt>
                <c:pt idx="7">
                  <c:v>1.0212054759795359</c:v>
                </c:pt>
                <c:pt idx="8">
                  <c:v>1.030095186325386</c:v>
                </c:pt>
                <c:pt idx="9">
                  <c:v>1.0089821242539918</c:v>
                </c:pt>
                <c:pt idx="10">
                  <c:v>1.0198720194276583</c:v>
                </c:pt>
                <c:pt idx="11">
                  <c:v>0.96675600011120366</c:v>
                </c:pt>
                <c:pt idx="12">
                  <c:v>1.0134269794269171</c:v>
                </c:pt>
                <c:pt idx="13">
                  <c:v>1.0334288277050796</c:v>
                </c:pt>
                <c:pt idx="14">
                  <c:v>0.9945363449419854</c:v>
                </c:pt>
                <c:pt idx="15">
                  <c:v>1.0223166897727671</c:v>
                </c:pt>
                <c:pt idx="16">
                  <c:v>1.0234279035659983</c:v>
                </c:pt>
                <c:pt idx="17">
                  <c:v>1.0267615449456922</c:v>
                </c:pt>
                <c:pt idx="18">
                  <c:v>1.1838871753085938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8-4BC2-A74A-C4A01FC5DBF1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1'!$C$11:$C$29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807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'TOC stap 1'!$I$11:$I$29</c:f>
              <c:numCache>
                <c:formatCode>0.00</c:formatCode>
                <c:ptCount val="19"/>
                <c:pt idx="0">
                  <c:v>1.0183163201171346</c:v>
                </c:pt>
                <c:pt idx="1">
                  <c:v>1.0183163201171346</c:v>
                </c:pt>
                <c:pt idx="2">
                  <c:v>1.0183163201171346</c:v>
                </c:pt>
                <c:pt idx="3">
                  <c:v>1.0183163201171346</c:v>
                </c:pt>
                <c:pt idx="4">
                  <c:v>1.0183163201171346</c:v>
                </c:pt>
                <c:pt idx="5">
                  <c:v>1.0183163201171346</c:v>
                </c:pt>
                <c:pt idx="6">
                  <c:v>1.0183163201171346</c:v>
                </c:pt>
                <c:pt idx="7">
                  <c:v>1.0183163201171346</c:v>
                </c:pt>
                <c:pt idx="8">
                  <c:v>1.0183163201171346</c:v>
                </c:pt>
                <c:pt idx="9">
                  <c:v>1.0183163201171346</c:v>
                </c:pt>
                <c:pt idx="10">
                  <c:v>1.0183163201171346</c:v>
                </c:pt>
                <c:pt idx="11">
                  <c:v>1.0183163201171346</c:v>
                </c:pt>
                <c:pt idx="12">
                  <c:v>1.0183163201171346</c:v>
                </c:pt>
                <c:pt idx="13">
                  <c:v>1.0183163201171346</c:v>
                </c:pt>
                <c:pt idx="14">
                  <c:v>1.0183163201171346</c:v>
                </c:pt>
                <c:pt idx="15">
                  <c:v>1.0183163201171346</c:v>
                </c:pt>
                <c:pt idx="16">
                  <c:v>1.0183163201171346</c:v>
                </c:pt>
                <c:pt idx="17">
                  <c:v>1.0183163201171346</c:v>
                </c:pt>
                <c:pt idx="18">
                  <c:v>1.0183163201171346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8-4BC2-A74A-C4A01FC5D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9328"/>
        <c:axId val="361381248"/>
      </c:lineChart>
      <c:catAx>
        <c:axId val="36137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381248"/>
        <c:crosses val="autoZero"/>
        <c:auto val="1"/>
        <c:lblAlgn val="ctr"/>
        <c:lblOffset val="100"/>
        <c:noMultiLvlLbl val="1"/>
      </c:catAx>
      <c:valAx>
        <c:axId val="361381248"/>
        <c:scaling>
          <c:orientation val="minMax"/>
          <c:max val="1.2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379328"/>
        <c:crosses val="autoZero"/>
        <c:crossBetween val="midCat"/>
        <c:majorUnit val="1.0000000000000002E-2"/>
        <c:minorUnit val="1.0000000000000002E-3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'TOC stap 2'!$C$11:$C$29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807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'TOC stap 2'!$H$11:$H$29</c:f>
              <c:numCache>
                <c:formatCode>0.000</c:formatCode>
                <c:ptCount val="19"/>
                <c:pt idx="0">
                  <c:v>0.92876964855542876</c:v>
                </c:pt>
                <c:pt idx="1">
                  <c:v>1.0451352193721182</c:v>
                </c:pt>
                <c:pt idx="2">
                  <c:v>1.0515999733063786</c:v>
                </c:pt>
                <c:pt idx="3">
                  <c:v>1.0149663676789025</c:v>
                </c:pt>
                <c:pt idx="4">
                  <c:v>1.0020368598103813</c:v>
                </c:pt>
                <c:pt idx="5">
                  <c:v>1.0451352193721182</c:v>
                </c:pt>
                <c:pt idx="6">
                  <c:v>1.0300507935255103</c:v>
                </c:pt>
                <c:pt idx="7">
                  <c:v>1.0365155474597707</c:v>
                </c:pt>
                <c:pt idx="8">
                  <c:v>1.047290137350205</c:v>
                </c:pt>
                <c:pt idx="9">
                  <c:v>1.0128114497008156</c:v>
                </c:pt>
                <c:pt idx="10">
                  <c:v>1.0283268591430408</c:v>
                </c:pt>
                <c:pt idx="11">
                  <c:v>1.0128114497008156</c:v>
                </c:pt>
                <c:pt idx="12">
                  <c:v>1.0041917777884684</c:v>
                </c:pt>
                <c:pt idx="13">
                  <c:v>1.0343606294816841</c:v>
                </c:pt>
                <c:pt idx="14">
                  <c:v>0.98479751598568666</c:v>
                </c:pt>
                <c:pt idx="15">
                  <c:v>1.0106565317227287</c:v>
                </c:pt>
                <c:pt idx="16">
                  <c:v>1.047290137350205</c:v>
                </c:pt>
                <c:pt idx="17">
                  <c:v>1.0278958755474235</c:v>
                </c:pt>
                <c:pt idx="18">
                  <c:v>1.1936090680623017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477-AF47-087CE6915F09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2'!$C$11:$C$29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807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'TOC stap 2'!$I$11:$I$29</c:f>
              <c:numCache>
                <c:formatCode>0.00</c:formatCode>
                <c:ptCount val="19"/>
                <c:pt idx="0">
                  <c:v>1.0259564493671454</c:v>
                </c:pt>
                <c:pt idx="1">
                  <c:v>1.0259564493671454</c:v>
                </c:pt>
                <c:pt idx="2">
                  <c:v>1.0259564493671454</c:v>
                </c:pt>
                <c:pt idx="3">
                  <c:v>1.0259564493671454</c:v>
                </c:pt>
                <c:pt idx="4">
                  <c:v>1.0259564493671454</c:v>
                </c:pt>
                <c:pt idx="5">
                  <c:v>1.0259564493671454</c:v>
                </c:pt>
                <c:pt idx="6">
                  <c:v>1.0259564493671454</c:v>
                </c:pt>
                <c:pt idx="7">
                  <c:v>1.0259564493671454</c:v>
                </c:pt>
                <c:pt idx="8">
                  <c:v>1.0259564493671454</c:v>
                </c:pt>
                <c:pt idx="9">
                  <c:v>1.0259564493671454</c:v>
                </c:pt>
                <c:pt idx="10">
                  <c:v>1.0259564493671454</c:v>
                </c:pt>
                <c:pt idx="11">
                  <c:v>1.0259564493671454</c:v>
                </c:pt>
                <c:pt idx="12">
                  <c:v>1.0259564493671454</c:v>
                </c:pt>
                <c:pt idx="13">
                  <c:v>1.0259564493671454</c:v>
                </c:pt>
                <c:pt idx="14">
                  <c:v>1.0259564493671454</c:v>
                </c:pt>
                <c:pt idx="15">
                  <c:v>1.0259564493671454</c:v>
                </c:pt>
                <c:pt idx="16">
                  <c:v>1.0259564493671454</c:v>
                </c:pt>
                <c:pt idx="17">
                  <c:v>1.0259564493671454</c:v>
                </c:pt>
                <c:pt idx="18">
                  <c:v>1.0259564493671454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477-AF47-087CE691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40128"/>
        <c:axId val="362642048"/>
      </c:lineChart>
      <c:catAx>
        <c:axId val="3626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42048"/>
        <c:crosses val="autoZero"/>
        <c:auto val="1"/>
        <c:lblAlgn val="ctr"/>
        <c:lblOffset val="100"/>
        <c:noMultiLvlLbl val="1"/>
      </c:catAx>
      <c:valAx>
        <c:axId val="362642048"/>
        <c:scaling>
          <c:orientation val="minMax"/>
          <c:max val="1.2"/>
          <c:min val="0.9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40128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743531920891193E-2"/>
          <c:y val="0.14802723983826346"/>
          <c:w val="0.83480591995333819"/>
          <c:h val="0.68167837128467046"/>
        </c:manualLayout>
      </c:layout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'TOC stap 3'!$C$11:$C$29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807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'TOC stap 3'!$H$11:$H$29</c:f>
              <c:numCache>
                <c:formatCode>0.000</c:formatCode>
                <c:ptCount val="19"/>
                <c:pt idx="0">
                  <c:v>0.94642844062677955</c:v>
                </c:pt>
                <c:pt idx="1">
                  <c:v>1.0056830908225431</c:v>
                </c:pt>
                <c:pt idx="2">
                  <c:v>1.0221427158769218</c:v>
                </c:pt>
                <c:pt idx="3">
                  <c:v>1.0237886783823598</c:v>
                </c:pt>
                <c:pt idx="4">
                  <c:v>1.0056830908225431</c:v>
                </c:pt>
                <c:pt idx="5">
                  <c:v>1.0698756285346205</c:v>
                </c:pt>
                <c:pt idx="6">
                  <c:v>1.0435402284476143</c:v>
                </c:pt>
                <c:pt idx="7">
                  <c:v>1.0287265658986733</c:v>
                </c:pt>
                <c:pt idx="8">
                  <c:v>1.059999853501993</c:v>
                </c:pt>
                <c:pt idx="9">
                  <c:v>1.0089750158334188</c:v>
                </c:pt>
                <c:pt idx="10">
                  <c:v>1.036791782175319</c:v>
                </c:pt>
                <c:pt idx="11">
                  <c:v>0.88881975293645388</c:v>
                </c:pt>
                <c:pt idx="12">
                  <c:v>1.0056830908225431</c:v>
                </c:pt>
                <c:pt idx="13">
                  <c:v>1.0534160034802416</c:v>
                </c:pt>
                <c:pt idx="14">
                  <c:v>0.98922346576816433</c:v>
                </c:pt>
                <c:pt idx="15">
                  <c:v>1.0353104159204249</c:v>
                </c:pt>
                <c:pt idx="16">
                  <c:v>1.074813516050934</c:v>
                </c:pt>
                <c:pt idx="17">
                  <c:v>1.0320184909095493</c:v>
                </c:pt>
                <c:pt idx="18">
                  <c:v>1.2059967277343326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96-4F7A-BD24-8ADC04B8E54A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3'!$C$11:$C$29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807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'TOC stap 3'!$I$11:$I$29</c:f>
              <c:numCache>
                <c:formatCode>0.00</c:formatCode>
                <c:ptCount val="19"/>
                <c:pt idx="0">
                  <c:v>1.0275743921448668</c:v>
                </c:pt>
                <c:pt idx="1">
                  <c:v>1.0275743921448668</c:v>
                </c:pt>
                <c:pt idx="2">
                  <c:v>1.0275743921448668</c:v>
                </c:pt>
                <c:pt idx="3">
                  <c:v>1.0275743921448668</c:v>
                </c:pt>
                <c:pt idx="4">
                  <c:v>1.0275743921448668</c:v>
                </c:pt>
                <c:pt idx="5">
                  <c:v>1.0275743921448668</c:v>
                </c:pt>
                <c:pt idx="6">
                  <c:v>1.0275743921448668</c:v>
                </c:pt>
                <c:pt idx="7">
                  <c:v>1.0275743921448668</c:v>
                </c:pt>
                <c:pt idx="8">
                  <c:v>1.0275743921448668</c:v>
                </c:pt>
                <c:pt idx="9">
                  <c:v>1.0275743921448668</c:v>
                </c:pt>
                <c:pt idx="10">
                  <c:v>1.0275743921448668</c:v>
                </c:pt>
                <c:pt idx="11">
                  <c:v>1.0275743921448668</c:v>
                </c:pt>
                <c:pt idx="12">
                  <c:v>1.0275743921448668</c:v>
                </c:pt>
                <c:pt idx="13">
                  <c:v>1.0275743921448668</c:v>
                </c:pt>
                <c:pt idx="14">
                  <c:v>1.0275743921448668</c:v>
                </c:pt>
                <c:pt idx="15">
                  <c:v>1.0275743921448668</c:v>
                </c:pt>
                <c:pt idx="16">
                  <c:v>1.0275743921448668</c:v>
                </c:pt>
                <c:pt idx="17">
                  <c:v>1.0275743921448668</c:v>
                </c:pt>
                <c:pt idx="18">
                  <c:v>1.0275743921448668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6-4F7A-BD24-8ADC04B8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72128"/>
        <c:axId val="362674048"/>
      </c:lineChart>
      <c:catAx>
        <c:axId val="36267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74048"/>
        <c:crosses val="autoZero"/>
        <c:auto val="1"/>
        <c:lblAlgn val="ctr"/>
        <c:lblOffset val="100"/>
        <c:noMultiLvlLbl val="1"/>
      </c:catAx>
      <c:valAx>
        <c:axId val="362674048"/>
        <c:scaling>
          <c:orientation val="minMax"/>
          <c:max val="1.22"/>
          <c:min val="0.8800000000000001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72128"/>
        <c:crosses val="autoZero"/>
        <c:crossBetween val="midCat"/>
        <c:majorUnit val="2.0000000000000004E-2"/>
        <c:minorUnit val="1.0000000000000005E-2"/>
      </c:valAx>
    </c:plotArea>
    <c:legend>
      <c:legendPos val="r"/>
      <c:layout>
        <c:manualLayout>
          <c:xMode val="edge"/>
          <c:yMode val="edge"/>
          <c:x val="0.88894248150466915"/>
          <c:y val="0.45310716883281149"/>
          <c:w val="0.10963168058409092"/>
          <c:h val="0.116195427378806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'TOC stap 13'!$C$11:$C$29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807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'TOC stap 13'!$H$11:$H$29</c:f>
              <c:numCache>
                <c:formatCode>0.000</c:formatCode>
                <c:ptCount val="19"/>
                <c:pt idx="0">
                  <c:v>0.9589775035585848</c:v>
                </c:pt>
                <c:pt idx="1">
                  <c:v>0.9945363449419854</c:v>
                </c:pt>
                <c:pt idx="2">
                  <c:v>1.0178718345998419</c:v>
                </c:pt>
                <c:pt idx="3">
                  <c:v>1.0178718345998419</c:v>
                </c:pt>
                <c:pt idx="4">
                  <c:v>1.0045372690810668</c:v>
                </c:pt>
                <c:pt idx="5">
                  <c:v>1.0434297518441611</c:v>
                </c:pt>
                <c:pt idx="6">
                  <c:v>1.0112045518404544</c:v>
                </c:pt>
                <c:pt idx="7">
                  <c:v>1.0234279035659983</c:v>
                </c:pt>
                <c:pt idx="8">
                  <c:v>1.0312064001186172</c:v>
                </c:pt>
                <c:pt idx="9">
                  <c:v>1.0012036277013729</c:v>
                </c:pt>
                <c:pt idx="10">
                  <c:v>1.0132047366682706</c:v>
                </c:pt>
                <c:pt idx="11">
                  <c:v>0.91119531044964019</c:v>
                </c:pt>
                <c:pt idx="12">
                  <c:v>0.99342513114875419</c:v>
                </c:pt>
                <c:pt idx="13">
                  <c:v>1.0334288277050796</c:v>
                </c:pt>
                <c:pt idx="14">
                  <c:v>1.0189830483930733</c:v>
                </c:pt>
                <c:pt idx="15">
                  <c:v>1.0378736828780049</c:v>
                </c:pt>
                <c:pt idx="16">
                  <c:v>1.0267615449456922</c:v>
                </c:pt>
                <c:pt idx="17">
                  <c:v>1.0167606208066107</c:v>
                </c:pt>
                <c:pt idx="18">
                  <c:v>1.0734325242614053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C7-4589-9C6A-556464D11D3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13'!$C$11:$C$29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807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'TOC stap 13'!$I$11:$I$29</c:f>
              <c:numCache>
                <c:formatCode>0.00</c:formatCode>
                <c:ptCount val="19"/>
                <c:pt idx="0">
                  <c:v>1.0158716497720257</c:v>
                </c:pt>
                <c:pt idx="1">
                  <c:v>1.0158716497720257</c:v>
                </c:pt>
                <c:pt idx="2">
                  <c:v>1.0158716497720257</c:v>
                </c:pt>
                <c:pt idx="3">
                  <c:v>1.0158716497720257</c:v>
                </c:pt>
                <c:pt idx="4">
                  <c:v>1.0158716497720257</c:v>
                </c:pt>
                <c:pt idx="5">
                  <c:v>1.0158716497720257</c:v>
                </c:pt>
                <c:pt idx="6">
                  <c:v>1.0158716497720257</c:v>
                </c:pt>
                <c:pt idx="7">
                  <c:v>1.0158716497720257</c:v>
                </c:pt>
                <c:pt idx="8">
                  <c:v>1.0158716497720257</c:v>
                </c:pt>
                <c:pt idx="9">
                  <c:v>1.0158716497720257</c:v>
                </c:pt>
                <c:pt idx="10">
                  <c:v>1.0158716497720257</c:v>
                </c:pt>
                <c:pt idx="11">
                  <c:v>1.0158716497720257</c:v>
                </c:pt>
                <c:pt idx="12">
                  <c:v>1.0158716497720257</c:v>
                </c:pt>
                <c:pt idx="13">
                  <c:v>1.0158716497720257</c:v>
                </c:pt>
                <c:pt idx="14">
                  <c:v>1.0158716497720257</c:v>
                </c:pt>
                <c:pt idx="15">
                  <c:v>1.0158716497720257</c:v>
                </c:pt>
                <c:pt idx="16">
                  <c:v>1.0158716497720257</c:v>
                </c:pt>
                <c:pt idx="17">
                  <c:v>1.0158716497720257</c:v>
                </c:pt>
                <c:pt idx="18">
                  <c:v>1.0158716497720257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7-4589-9C6A-556464D11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02176"/>
        <c:axId val="362824832"/>
      </c:lineChart>
      <c:catAx>
        <c:axId val="3628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62824832"/>
        <c:crosses val="autoZero"/>
        <c:auto val="1"/>
        <c:lblAlgn val="ctr"/>
        <c:lblOffset val="100"/>
        <c:noMultiLvlLbl val="1"/>
      </c:catAx>
      <c:valAx>
        <c:axId val="362824832"/>
        <c:scaling>
          <c:orientation val="minMax"/>
          <c:max val="1.1500000000000001"/>
          <c:min val="0.9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802176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9</xdr:row>
      <xdr:rowOff>142875</xdr:rowOff>
    </xdr:from>
    <xdr:to>
      <xdr:col>21</xdr:col>
      <xdr:colOff>71437</xdr:colOff>
      <xdr:row>29</xdr:row>
      <xdr:rowOff>107156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9</xdr:row>
      <xdr:rowOff>166686</xdr:rowOff>
    </xdr:from>
    <xdr:to>
      <xdr:col>21</xdr:col>
      <xdr:colOff>166687</xdr:colOff>
      <xdr:row>29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583408</xdr:colOff>
      <xdr:row>9</xdr:row>
      <xdr:rowOff>154780</xdr:rowOff>
    </xdr:from>
    <xdr:to>
      <xdr:col>21</xdr:col>
      <xdr:colOff>297655</xdr:colOff>
      <xdr:row>29</xdr:row>
      <xdr:rowOff>59530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583406</xdr:colOff>
      <xdr:row>9</xdr:row>
      <xdr:rowOff>166686</xdr:rowOff>
    </xdr:from>
    <xdr:to>
      <xdr:col>21</xdr:col>
      <xdr:colOff>11908</xdr:colOff>
      <xdr:row>29</xdr:row>
      <xdr:rowOff>107156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80" zoomScaleNormal="80" workbookViewId="0">
      <selection activeCell="D3" sqref="D3:D4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3</v>
      </c>
      <c r="D1" s="3" t="s">
        <v>7</v>
      </c>
      <c r="E1" s="3"/>
      <c r="F1" s="4"/>
    </row>
    <row r="2" spans="1:10" ht="18" x14ac:dyDescent="0.25">
      <c r="C2" s="5" t="s">
        <v>2</v>
      </c>
      <c r="D2" s="6">
        <v>89.991683516825958</v>
      </c>
      <c r="E2" s="1" t="s">
        <v>26</v>
      </c>
    </row>
    <row r="3" spans="1:10" ht="18" x14ac:dyDescent="0.25">
      <c r="C3" s="5" t="s">
        <v>21</v>
      </c>
      <c r="D3" s="7">
        <v>91.64</v>
      </c>
      <c r="E3" s="1" t="s">
        <v>26</v>
      </c>
      <c r="F3" s="8"/>
    </row>
    <row r="4" spans="1:10" ht="18" x14ac:dyDescent="0.25">
      <c r="C4" s="5" t="s">
        <v>22</v>
      </c>
      <c r="D4" s="9">
        <v>1.39</v>
      </c>
      <c r="E4" s="1" t="s">
        <v>26</v>
      </c>
      <c r="F4" s="8"/>
    </row>
    <row r="5" spans="1:10" x14ac:dyDescent="0.25">
      <c r="C5" s="5" t="s">
        <v>23</v>
      </c>
      <c r="D5" s="10">
        <f>(D4/D3)*100</f>
        <v>1.5168048886948928</v>
      </c>
      <c r="E5" s="1" t="s">
        <v>1</v>
      </c>
      <c r="F5" s="8"/>
    </row>
    <row r="6" spans="1:10" x14ac:dyDescent="0.25">
      <c r="C6" s="5" t="s">
        <v>4</v>
      </c>
      <c r="D6" s="11">
        <f>COUNTA(E11:E29)</f>
        <v>19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31.5" x14ac:dyDescent="0.25">
      <c r="C9" s="8" t="s">
        <v>0</v>
      </c>
      <c r="D9" s="8" t="s">
        <v>11</v>
      </c>
      <c r="E9" s="12" t="s">
        <v>5</v>
      </c>
      <c r="F9" s="12" t="s">
        <v>6</v>
      </c>
    </row>
    <row r="10" spans="1:10" x14ac:dyDescent="0.25">
      <c r="A10" s="13"/>
      <c r="C10" s="14"/>
      <c r="D10" s="15"/>
      <c r="E10" s="15"/>
      <c r="F10" s="8"/>
    </row>
    <row r="11" spans="1:10" x14ac:dyDescent="0.25">
      <c r="A11" s="21"/>
      <c r="B11" s="14"/>
      <c r="C11" s="16">
        <v>139</v>
      </c>
      <c r="D11" s="17">
        <v>85.7</v>
      </c>
      <c r="E11" s="63">
        <v>-4.28</v>
      </c>
      <c r="F11" s="18">
        <f t="shared" ref="F11:F25" si="0">((D11-$D$2)/$D$2)*100</f>
        <v>-4.7689779200802809</v>
      </c>
      <c r="H11" s="19">
        <f t="shared" ref="H11:H22" si="1">(100+F11)/100</f>
        <v>0.95231022079919725</v>
      </c>
      <c r="I11" s="1">
        <f t="shared" ref="I11:I29" si="2">1+($D$3-$D$2)/$D$2</f>
        <v>1.0183163201171346</v>
      </c>
      <c r="J11" s="20"/>
    </row>
    <row r="12" spans="1:10" x14ac:dyDescent="0.25">
      <c r="A12" s="22"/>
      <c r="C12" s="16">
        <v>223</v>
      </c>
      <c r="D12" s="17">
        <v>91.6</v>
      </c>
      <c r="E12" s="56">
        <v>-0.03</v>
      </c>
      <c r="F12" s="18">
        <f t="shared" si="0"/>
        <v>1.7871834599841947</v>
      </c>
      <c r="H12" s="19">
        <f t="shared" si="1"/>
        <v>1.0178718345998419</v>
      </c>
      <c r="I12" s="1">
        <f t="shared" si="2"/>
        <v>1.0183163201171346</v>
      </c>
      <c r="J12" s="20"/>
    </row>
    <row r="13" spans="1:10" x14ac:dyDescent="0.25">
      <c r="C13" s="16">
        <v>225</v>
      </c>
      <c r="D13" s="17">
        <v>92.8</v>
      </c>
      <c r="E13" s="56">
        <v>0.84</v>
      </c>
      <c r="F13" s="18">
        <f t="shared" si="0"/>
        <v>3.1206400118617199</v>
      </c>
      <c r="H13" s="19">
        <f t="shared" si="1"/>
        <v>1.0312064001186172</v>
      </c>
      <c r="I13" s="1">
        <f t="shared" si="2"/>
        <v>1.0183163201171346</v>
      </c>
      <c r="J13" s="20"/>
    </row>
    <row r="14" spans="1:10" x14ac:dyDescent="0.25">
      <c r="C14" s="16">
        <v>295</v>
      </c>
      <c r="D14" s="17">
        <v>91.6</v>
      </c>
      <c r="E14" s="56">
        <v>-0.03</v>
      </c>
      <c r="F14" s="18">
        <f t="shared" si="0"/>
        <v>1.7871834599841947</v>
      </c>
      <c r="H14" s="19">
        <f t="shared" si="1"/>
        <v>1.0178718345998419</v>
      </c>
      <c r="I14" s="1">
        <f t="shared" si="2"/>
        <v>1.0183163201171346</v>
      </c>
      <c r="J14" s="20"/>
    </row>
    <row r="15" spans="1:10" x14ac:dyDescent="0.25">
      <c r="C15" s="16">
        <v>339</v>
      </c>
      <c r="D15" s="17">
        <v>90.6</v>
      </c>
      <c r="E15" s="56">
        <v>-0.75</v>
      </c>
      <c r="F15" s="18">
        <f t="shared" si="0"/>
        <v>0.67596966675292591</v>
      </c>
      <c r="H15" s="19">
        <f t="shared" si="1"/>
        <v>1.0067596966675292</v>
      </c>
      <c r="I15" s="1">
        <f t="shared" si="2"/>
        <v>1.0183163201171346</v>
      </c>
      <c r="J15" s="20"/>
    </row>
    <row r="16" spans="1:10" x14ac:dyDescent="0.25">
      <c r="C16" s="16">
        <v>428</v>
      </c>
      <c r="D16" s="17">
        <v>93.1</v>
      </c>
      <c r="E16" s="56">
        <v>1.05</v>
      </c>
      <c r="F16" s="18">
        <f t="shared" si="0"/>
        <v>3.4540041498310976</v>
      </c>
      <c r="H16" s="19">
        <f t="shared" si="1"/>
        <v>1.034540041498311</v>
      </c>
      <c r="I16" s="1">
        <f t="shared" si="2"/>
        <v>1.0183163201171346</v>
      </c>
      <c r="J16" s="20"/>
    </row>
    <row r="17" spans="3:10" x14ac:dyDescent="0.25">
      <c r="C17" s="16">
        <v>446</v>
      </c>
      <c r="D17" s="17">
        <v>91.2</v>
      </c>
      <c r="E17" s="56">
        <v>-0.32</v>
      </c>
      <c r="F17" s="18">
        <f t="shared" si="0"/>
        <v>1.3426979426916965</v>
      </c>
      <c r="H17" s="19">
        <f t="shared" si="1"/>
        <v>1.0134269794269171</v>
      </c>
      <c r="I17" s="1">
        <f t="shared" si="2"/>
        <v>1.0183163201171346</v>
      </c>
      <c r="J17" s="20"/>
    </row>
    <row r="18" spans="3:10" x14ac:dyDescent="0.25">
      <c r="C18" s="16">
        <v>509</v>
      </c>
      <c r="D18" s="17">
        <v>91.9</v>
      </c>
      <c r="E18" s="56">
        <v>0.19</v>
      </c>
      <c r="F18" s="18">
        <f t="shared" si="0"/>
        <v>2.1205475979535877</v>
      </c>
      <c r="H18" s="19">
        <f t="shared" si="1"/>
        <v>1.0212054759795359</v>
      </c>
      <c r="I18" s="1">
        <f t="shared" si="2"/>
        <v>1.0183163201171346</v>
      </c>
      <c r="J18" s="20"/>
    </row>
    <row r="19" spans="3:10" x14ac:dyDescent="0.25">
      <c r="C19" s="23">
        <v>512</v>
      </c>
      <c r="D19" s="17">
        <v>92.7</v>
      </c>
      <c r="E19" s="56">
        <v>0.76</v>
      </c>
      <c r="F19" s="18">
        <f t="shared" si="0"/>
        <v>3.0095186325385996</v>
      </c>
      <c r="H19" s="19">
        <f t="shared" si="1"/>
        <v>1.030095186325386</v>
      </c>
      <c r="I19" s="1">
        <f t="shared" si="2"/>
        <v>1.0183163201171346</v>
      </c>
      <c r="J19" s="20"/>
    </row>
    <row r="20" spans="3:10" x14ac:dyDescent="0.25">
      <c r="C20" s="16">
        <v>551</v>
      </c>
      <c r="D20" s="17">
        <v>90.8</v>
      </c>
      <c r="E20" s="56">
        <v>-0.61</v>
      </c>
      <c r="F20" s="18">
        <f t="shared" si="0"/>
        <v>0.89821242539918289</v>
      </c>
      <c r="H20" s="19">
        <f t="shared" si="1"/>
        <v>1.0089821242539918</v>
      </c>
      <c r="I20" s="1">
        <f t="shared" si="2"/>
        <v>1.0183163201171346</v>
      </c>
      <c r="J20" s="20"/>
    </row>
    <row r="21" spans="3:10" x14ac:dyDescent="0.25">
      <c r="C21" s="16">
        <v>579</v>
      </c>
      <c r="D21" s="17">
        <v>91.78</v>
      </c>
      <c r="E21" s="56">
        <v>0.1</v>
      </c>
      <c r="F21" s="18">
        <f t="shared" si="0"/>
        <v>1.9872019427658305</v>
      </c>
      <c r="H21" s="19">
        <f t="shared" si="1"/>
        <v>1.0198720194276583</v>
      </c>
      <c r="I21" s="1">
        <f t="shared" si="2"/>
        <v>1.0183163201171346</v>
      </c>
      <c r="J21" s="20"/>
    </row>
    <row r="22" spans="3:10" x14ac:dyDescent="0.25">
      <c r="C22" s="16">
        <v>585</v>
      </c>
      <c r="D22" s="17">
        <v>87</v>
      </c>
      <c r="E22" s="63">
        <v>-3.34</v>
      </c>
      <c r="F22" s="18">
        <f t="shared" si="0"/>
        <v>-3.3243999888796347</v>
      </c>
      <c r="H22" s="19">
        <f t="shared" si="1"/>
        <v>0.96675600011120366</v>
      </c>
      <c r="I22" s="1">
        <f t="shared" si="2"/>
        <v>1.0183163201171346</v>
      </c>
    </row>
    <row r="23" spans="3:10" x14ac:dyDescent="0.25">
      <c r="C23" s="16">
        <v>591</v>
      </c>
      <c r="D23" s="17">
        <v>91.2</v>
      </c>
      <c r="E23" s="56">
        <v>-0.32</v>
      </c>
      <c r="F23" s="18">
        <f t="shared" si="0"/>
        <v>1.3426979426916965</v>
      </c>
      <c r="H23" s="19">
        <f t="shared" ref="H23" si="3">(100+F23)/100</f>
        <v>1.0134269794269171</v>
      </c>
      <c r="I23" s="1">
        <f t="shared" si="2"/>
        <v>1.0183163201171346</v>
      </c>
    </row>
    <row r="24" spans="3:10" x14ac:dyDescent="0.25">
      <c r="C24" s="16">
        <v>644</v>
      </c>
      <c r="D24" s="17">
        <v>93</v>
      </c>
      <c r="E24" s="56">
        <v>0.98</v>
      </c>
      <c r="F24" s="18">
        <f t="shared" si="0"/>
        <v>3.3428827705079769</v>
      </c>
      <c r="H24" s="19">
        <f t="shared" ref="H24:H25" si="4">(100+F24)/100</f>
        <v>1.0334288277050796</v>
      </c>
      <c r="I24" s="1">
        <f t="shared" si="2"/>
        <v>1.0183163201171346</v>
      </c>
    </row>
    <row r="25" spans="3:10" x14ac:dyDescent="0.25">
      <c r="C25" s="16">
        <v>689</v>
      </c>
      <c r="D25" s="17">
        <v>89.5</v>
      </c>
      <c r="E25" s="56">
        <v>-1.54</v>
      </c>
      <c r="F25" s="18">
        <f t="shared" si="0"/>
        <v>-0.54636550580146315</v>
      </c>
      <c r="H25" s="19">
        <f t="shared" si="4"/>
        <v>0.9945363449419854</v>
      </c>
      <c r="I25" s="1">
        <f t="shared" si="2"/>
        <v>1.0183163201171346</v>
      </c>
    </row>
    <row r="26" spans="3:10" x14ac:dyDescent="0.25">
      <c r="C26" s="16">
        <v>744</v>
      </c>
      <c r="D26" s="17">
        <v>92</v>
      </c>
      <c r="E26" s="56">
        <v>0.26</v>
      </c>
      <c r="F26" s="18">
        <f t="shared" ref="F26:F28" si="5">((D26-$D$2)/$D$2)*100</f>
        <v>2.2316689772767084</v>
      </c>
      <c r="H26" s="19">
        <f t="shared" ref="H26:H28" si="6">(100+F26)/100</f>
        <v>1.0223166897727671</v>
      </c>
      <c r="I26" s="1">
        <f t="shared" si="2"/>
        <v>1.0183163201171346</v>
      </c>
    </row>
    <row r="27" spans="3:10" x14ac:dyDescent="0.25">
      <c r="C27" s="16">
        <v>807</v>
      </c>
      <c r="D27" s="17">
        <v>92.1</v>
      </c>
      <c r="E27" s="56">
        <v>0.33</v>
      </c>
      <c r="F27" s="18">
        <f t="shared" si="5"/>
        <v>2.3427903565998287</v>
      </c>
      <c r="H27" s="19">
        <f t="shared" si="6"/>
        <v>1.0234279035659983</v>
      </c>
      <c r="I27" s="1">
        <f t="shared" si="2"/>
        <v>1.0183163201171346</v>
      </c>
    </row>
    <row r="28" spans="3:10" x14ac:dyDescent="0.25">
      <c r="C28" s="16">
        <v>904</v>
      </c>
      <c r="D28" s="17">
        <v>92.4</v>
      </c>
      <c r="E28" s="56">
        <v>0.55000000000000004</v>
      </c>
      <c r="F28" s="18">
        <f t="shared" si="5"/>
        <v>2.6761544945692219</v>
      </c>
      <c r="H28" s="19">
        <f t="shared" si="6"/>
        <v>1.0267615449456922</v>
      </c>
      <c r="I28" s="1">
        <f t="shared" si="2"/>
        <v>1.0183163201171346</v>
      </c>
    </row>
    <row r="29" spans="3:10" x14ac:dyDescent="0.25">
      <c r="C29" s="16">
        <v>928</v>
      </c>
      <c r="D29" s="17">
        <v>106.54</v>
      </c>
      <c r="E29" s="63">
        <v>10.74</v>
      </c>
      <c r="F29" s="18">
        <f t="shared" ref="F29" si="7">((D29-$D$2)/$D$2)*100</f>
        <v>18.38871753085936</v>
      </c>
      <c r="H29" s="19">
        <f t="shared" ref="H29" si="8">(100+F29)/100</f>
        <v>1.1838871753085938</v>
      </c>
      <c r="I29" s="1">
        <f t="shared" si="2"/>
        <v>1.0183163201171346</v>
      </c>
    </row>
    <row r="30" spans="3:10" x14ac:dyDescent="0.25">
      <c r="E30" s="57"/>
    </row>
    <row r="31" spans="3:10" x14ac:dyDescent="0.25">
      <c r="E31" s="21"/>
    </row>
    <row r="32" spans="3:10" x14ac:dyDescent="0.25">
      <c r="E32" s="21"/>
    </row>
    <row r="33" spans="5:5" x14ac:dyDescent="0.25">
      <c r="E33" s="21"/>
    </row>
  </sheetData>
  <sheetProtection algorithmName="SHA-512" hashValue="jABSVEZONahB1cJMi393pzOt5O/cbDESQcwVcyE96WKkW8gHC6XQwLxPBh+2boC/kJRsiYgwTjm4sg1HmrPLtQ==" saltValue="9ZgZKOE44TK9ZrZW0AAcoA==" spinCount="100000" sheet="1" objects="1" scenarios="1" selectLockedCells="1" selectUnlockedCells="1"/>
  <sortState xmlns:xlrd2="http://schemas.microsoft.com/office/spreadsheetml/2017/richdata2" ref="C11:F23">
    <sortCondition ref="C11:C23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zoomScale="80" zoomScaleNormal="80" workbookViewId="0">
      <selection activeCell="D3" sqref="D3:D4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6.42578125" style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3</v>
      </c>
      <c r="D1" s="3" t="s">
        <v>8</v>
      </c>
      <c r="E1" s="3"/>
      <c r="F1" s="4"/>
    </row>
    <row r="2" spans="1:10" ht="18" x14ac:dyDescent="0.25">
      <c r="C2" s="5" t="s">
        <v>2</v>
      </c>
      <c r="D2" s="6">
        <v>46.405478545768609</v>
      </c>
      <c r="E2" s="1" t="s">
        <v>26</v>
      </c>
    </row>
    <row r="3" spans="1:10" ht="18" x14ac:dyDescent="0.25">
      <c r="C3" s="5" t="s">
        <v>21</v>
      </c>
      <c r="D3" s="7">
        <v>47.61</v>
      </c>
      <c r="E3" s="1" t="s">
        <v>26</v>
      </c>
      <c r="F3" s="8"/>
    </row>
    <row r="4" spans="1:10" ht="18" x14ac:dyDescent="0.25">
      <c r="C4" s="5" t="s">
        <v>22</v>
      </c>
      <c r="D4" s="9">
        <v>1.1299999999999999</v>
      </c>
      <c r="E4" s="1" t="s">
        <v>26</v>
      </c>
      <c r="F4" s="8"/>
    </row>
    <row r="5" spans="1:10" x14ac:dyDescent="0.25">
      <c r="C5" s="5" t="s">
        <v>23</v>
      </c>
      <c r="D5" s="10">
        <f>(D4/D3)*100</f>
        <v>2.3734509556815793</v>
      </c>
      <c r="E5" s="1" t="s">
        <v>1</v>
      </c>
      <c r="F5" s="8"/>
    </row>
    <row r="6" spans="1:10" x14ac:dyDescent="0.25">
      <c r="C6" s="5" t="s">
        <v>4</v>
      </c>
      <c r="D6" s="11">
        <f>COUNTA(E11:E29)</f>
        <v>19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31.5" x14ac:dyDescent="0.25">
      <c r="C9" s="8" t="s">
        <v>0</v>
      </c>
      <c r="D9" s="8" t="s">
        <v>11</v>
      </c>
      <c r="E9" s="12" t="s">
        <v>5</v>
      </c>
      <c r="F9" s="12" t="s">
        <v>6</v>
      </c>
    </row>
    <row r="10" spans="1:10" x14ac:dyDescent="0.25">
      <c r="A10" s="13"/>
      <c r="C10" s="14"/>
      <c r="D10" s="15"/>
      <c r="E10" s="15"/>
      <c r="F10" s="8"/>
    </row>
    <row r="11" spans="1:10" x14ac:dyDescent="0.25">
      <c r="C11" s="16">
        <v>139</v>
      </c>
      <c r="D11" s="17">
        <v>43.1</v>
      </c>
      <c r="E11" s="63">
        <v>-4.01</v>
      </c>
      <c r="F11" s="18">
        <f t="shared" ref="F11:F25" si="0">((D11-$D$2)/$D$2)*100</f>
        <v>-7.1230351444571225</v>
      </c>
      <c r="H11" s="19">
        <f t="shared" ref="H11:H22" si="1">(100+F11)/100</f>
        <v>0.92876964855542876</v>
      </c>
      <c r="I11" s="1">
        <f t="shared" ref="I11:I29" si="2">1+($D$3-$D$2)/$D$2</f>
        <v>1.0259564493671454</v>
      </c>
      <c r="J11" s="20"/>
    </row>
    <row r="12" spans="1:10" x14ac:dyDescent="0.25">
      <c r="A12" s="22"/>
      <c r="C12" s="16">
        <v>223</v>
      </c>
      <c r="D12" s="17">
        <v>48.5</v>
      </c>
      <c r="E12" s="56">
        <v>0.79</v>
      </c>
      <c r="F12" s="18">
        <f t="shared" si="0"/>
        <v>4.5135219372118192</v>
      </c>
      <c r="H12" s="19">
        <f t="shared" si="1"/>
        <v>1.0451352193721182</v>
      </c>
      <c r="I12" s="1">
        <f t="shared" si="2"/>
        <v>1.0259564493671454</v>
      </c>
      <c r="J12" s="20"/>
    </row>
    <row r="13" spans="1:10" x14ac:dyDescent="0.25">
      <c r="A13" s="21"/>
      <c r="C13" s="16">
        <v>225</v>
      </c>
      <c r="D13" s="17">
        <v>48.8</v>
      </c>
      <c r="E13" s="56">
        <v>1.06</v>
      </c>
      <c r="F13" s="18">
        <f t="shared" si="0"/>
        <v>5.1599973306378661</v>
      </c>
      <c r="H13" s="19">
        <f t="shared" si="1"/>
        <v>1.0515999733063786</v>
      </c>
      <c r="I13" s="1">
        <f t="shared" si="2"/>
        <v>1.0259564493671454</v>
      </c>
      <c r="J13" s="20"/>
    </row>
    <row r="14" spans="1:10" x14ac:dyDescent="0.25">
      <c r="C14" s="16">
        <v>295</v>
      </c>
      <c r="D14" s="17">
        <v>47.1</v>
      </c>
      <c r="E14" s="56">
        <v>-0.45</v>
      </c>
      <c r="F14" s="18">
        <f t="shared" si="0"/>
        <v>1.4966367678902444</v>
      </c>
      <c r="H14" s="19">
        <f t="shared" si="1"/>
        <v>1.0149663676789025</v>
      </c>
      <c r="I14" s="1">
        <f t="shared" si="2"/>
        <v>1.0259564493671454</v>
      </c>
      <c r="J14" s="20"/>
    </row>
    <row r="15" spans="1:10" x14ac:dyDescent="0.25">
      <c r="C15" s="16">
        <v>339</v>
      </c>
      <c r="D15" s="17">
        <v>46.5</v>
      </c>
      <c r="E15" s="56">
        <v>-0.99</v>
      </c>
      <c r="F15" s="18">
        <f t="shared" si="0"/>
        <v>0.20368598103813612</v>
      </c>
      <c r="H15" s="19">
        <f t="shared" si="1"/>
        <v>1.0020368598103813</v>
      </c>
      <c r="I15" s="1">
        <f t="shared" si="2"/>
        <v>1.0259564493671454</v>
      </c>
      <c r="J15" s="20"/>
    </row>
    <row r="16" spans="1:10" x14ac:dyDescent="0.25">
      <c r="C16" s="16">
        <v>428</v>
      </c>
      <c r="D16" s="17">
        <v>48.5</v>
      </c>
      <c r="E16" s="56">
        <v>0.79</v>
      </c>
      <c r="F16" s="18">
        <f t="shared" si="0"/>
        <v>4.5135219372118192</v>
      </c>
      <c r="H16" s="19">
        <f t="shared" si="1"/>
        <v>1.0451352193721182</v>
      </c>
      <c r="I16" s="1">
        <f t="shared" si="2"/>
        <v>1.0259564493671454</v>
      </c>
      <c r="J16" s="20"/>
    </row>
    <row r="17" spans="3:10" x14ac:dyDescent="0.25">
      <c r="C17" s="16">
        <v>446</v>
      </c>
      <c r="D17" s="17">
        <v>47.8</v>
      </c>
      <c r="E17" s="56">
        <v>0.17</v>
      </c>
      <c r="F17" s="18">
        <f t="shared" si="0"/>
        <v>3.0050793525510242</v>
      </c>
      <c r="H17" s="19">
        <f t="shared" si="1"/>
        <v>1.0300507935255103</v>
      </c>
      <c r="I17" s="1">
        <f t="shared" si="2"/>
        <v>1.0259564493671454</v>
      </c>
      <c r="J17" s="20"/>
    </row>
    <row r="18" spans="3:10" x14ac:dyDescent="0.25">
      <c r="C18" s="16">
        <v>509</v>
      </c>
      <c r="D18" s="17">
        <v>48.1</v>
      </c>
      <c r="E18" s="56">
        <v>0.44</v>
      </c>
      <c r="F18" s="18">
        <f t="shared" si="0"/>
        <v>3.6515547459770854</v>
      </c>
      <c r="H18" s="19">
        <f t="shared" si="1"/>
        <v>1.0365155474597707</v>
      </c>
      <c r="I18" s="1">
        <f t="shared" si="2"/>
        <v>1.0259564493671454</v>
      </c>
      <c r="J18" s="20"/>
    </row>
    <row r="19" spans="3:10" x14ac:dyDescent="0.25">
      <c r="C19" s="23">
        <v>512</v>
      </c>
      <c r="D19" s="17">
        <v>48.6</v>
      </c>
      <c r="E19" s="56">
        <v>0.88</v>
      </c>
      <c r="F19" s="18">
        <f t="shared" si="0"/>
        <v>4.7290137350205068</v>
      </c>
      <c r="H19" s="19">
        <f t="shared" si="1"/>
        <v>1.047290137350205</v>
      </c>
      <c r="I19" s="1">
        <f t="shared" si="2"/>
        <v>1.0259564493671454</v>
      </c>
      <c r="J19" s="20"/>
    </row>
    <row r="20" spans="3:10" x14ac:dyDescent="0.25">
      <c r="C20" s="16">
        <v>551</v>
      </c>
      <c r="D20" s="17">
        <v>47</v>
      </c>
      <c r="E20" s="56">
        <v>-0.54</v>
      </c>
      <c r="F20" s="18">
        <f t="shared" si="0"/>
        <v>1.2811449700815569</v>
      </c>
      <c r="H20" s="19">
        <f t="shared" si="1"/>
        <v>1.0128114497008156</v>
      </c>
      <c r="I20" s="1">
        <f t="shared" si="2"/>
        <v>1.0259564493671454</v>
      </c>
      <c r="J20" s="20"/>
    </row>
    <row r="21" spans="3:10" x14ac:dyDescent="0.25">
      <c r="C21" s="16">
        <v>579</v>
      </c>
      <c r="D21" s="17">
        <v>47.72</v>
      </c>
      <c r="E21" s="56">
        <v>0.1</v>
      </c>
      <c r="F21" s="18">
        <f t="shared" si="0"/>
        <v>2.8326859143040806</v>
      </c>
      <c r="H21" s="19">
        <f t="shared" si="1"/>
        <v>1.0283268591430408</v>
      </c>
      <c r="I21" s="1">
        <f t="shared" si="2"/>
        <v>1.0259564493671454</v>
      </c>
      <c r="J21" s="20"/>
    </row>
    <row r="22" spans="3:10" x14ac:dyDescent="0.25">
      <c r="C22" s="16">
        <v>585</v>
      </c>
      <c r="D22" s="17">
        <v>47</v>
      </c>
      <c r="E22" s="56">
        <v>-0.54</v>
      </c>
      <c r="F22" s="18">
        <f t="shared" si="0"/>
        <v>1.2811449700815569</v>
      </c>
      <c r="H22" s="19">
        <f t="shared" si="1"/>
        <v>1.0128114497008156</v>
      </c>
      <c r="I22" s="1">
        <f t="shared" si="2"/>
        <v>1.0259564493671454</v>
      </c>
    </row>
    <row r="23" spans="3:10" x14ac:dyDescent="0.25">
      <c r="C23" s="16">
        <v>591</v>
      </c>
      <c r="D23" s="17">
        <v>46.6</v>
      </c>
      <c r="E23" s="56">
        <v>-0.9</v>
      </c>
      <c r="F23" s="18">
        <f t="shared" si="0"/>
        <v>0.41917777884682333</v>
      </c>
      <c r="H23" s="19">
        <f t="shared" ref="H23" si="3">(100+F23)/100</f>
        <v>1.0041917777884684</v>
      </c>
      <c r="I23" s="1">
        <f t="shared" si="2"/>
        <v>1.0259564493671454</v>
      </c>
    </row>
    <row r="24" spans="3:10" x14ac:dyDescent="0.25">
      <c r="C24" s="16">
        <v>644</v>
      </c>
      <c r="D24" s="17">
        <v>48</v>
      </c>
      <c r="E24" s="56">
        <v>0.35</v>
      </c>
      <c r="F24" s="18">
        <f t="shared" si="0"/>
        <v>3.4360629481683986</v>
      </c>
      <c r="H24" s="19">
        <f t="shared" ref="H24:H25" si="4">(100+F24)/100</f>
        <v>1.0343606294816841</v>
      </c>
      <c r="I24" s="1">
        <f t="shared" si="2"/>
        <v>1.0259564493671454</v>
      </c>
    </row>
    <row r="25" spans="3:10" x14ac:dyDescent="0.25">
      <c r="C25" s="16">
        <v>689</v>
      </c>
      <c r="D25" s="17">
        <v>45.7</v>
      </c>
      <c r="E25" s="56">
        <v>-1.7</v>
      </c>
      <c r="F25" s="18">
        <f t="shared" si="0"/>
        <v>-1.5202484014313311</v>
      </c>
      <c r="H25" s="19">
        <f t="shared" si="4"/>
        <v>0.98479751598568666</v>
      </c>
      <c r="I25" s="1">
        <f t="shared" si="2"/>
        <v>1.0259564493671454</v>
      </c>
    </row>
    <row r="26" spans="3:10" x14ac:dyDescent="0.25">
      <c r="C26" s="16">
        <v>744</v>
      </c>
      <c r="D26" s="17">
        <v>46.9</v>
      </c>
      <c r="E26" s="56">
        <v>-0.63</v>
      </c>
      <c r="F26" s="18">
        <f t="shared" ref="F26:F28" si="5">((D26-$D$2)/$D$2)*100</f>
        <v>1.0656531722728697</v>
      </c>
      <c r="H26" s="19">
        <f t="shared" ref="H26:H28" si="6">(100+F26)/100</f>
        <v>1.0106565317227287</v>
      </c>
      <c r="I26" s="1">
        <f t="shared" si="2"/>
        <v>1.0259564493671454</v>
      </c>
    </row>
    <row r="27" spans="3:10" x14ac:dyDescent="0.25">
      <c r="C27" s="16">
        <v>807</v>
      </c>
      <c r="D27" s="17">
        <v>48.6</v>
      </c>
      <c r="E27" s="56">
        <v>0.88</v>
      </c>
      <c r="F27" s="18">
        <f t="shared" si="5"/>
        <v>4.7290137350205068</v>
      </c>
      <c r="H27" s="19">
        <f t="shared" si="6"/>
        <v>1.047290137350205</v>
      </c>
      <c r="I27" s="1">
        <f t="shared" si="2"/>
        <v>1.0259564493671454</v>
      </c>
    </row>
    <row r="28" spans="3:10" x14ac:dyDescent="0.25">
      <c r="C28" s="16">
        <v>904</v>
      </c>
      <c r="D28" s="17">
        <v>47.7</v>
      </c>
      <c r="E28" s="56">
        <v>0.08</v>
      </c>
      <c r="F28" s="18">
        <f t="shared" si="5"/>
        <v>2.7895875547423525</v>
      </c>
      <c r="H28" s="19">
        <f t="shared" si="6"/>
        <v>1.0278958755474235</v>
      </c>
      <c r="I28" s="1">
        <f t="shared" si="2"/>
        <v>1.0259564493671454</v>
      </c>
    </row>
    <row r="29" spans="3:10" x14ac:dyDescent="0.25">
      <c r="C29" s="16">
        <v>928</v>
      </c>
      <c r="D29" s="17">
        <v>55.39</v>
      </c>
      <c r="E29" s="63">
        <v>6.92</v>
      </c>
      <c r="F29" s="18">
        <f t="shared" ref="F29" si="7">((D29-$D$2)/$D$2)*100</f>
        <v>19.360906806230162</v>
      </c>
      <c r="H29" s="19">
        <f t="shared" ref="H29" si="8">(100+F29)/100</f>
        <v>1.1936090680623017</v>
      </c>
      <c r="I29" s="1">
        <f t="shared" si="2"/>
        <v>1.0259564493671454</v>
      </c>
    </row>
    <row r="30" spans="3:10" x14ac:dyDescent="0.25">
      <c r="E30" s="21"/>
    </row>
    <row r="31" spans="3:10" x14ac:dyDescent="0.25">
      <c r="E31" s="21"/>
    </row>
    <row r="32" spans="3:10" x14ac:dyDescent="0.25">
      <c r="E32" s="21"/>
    </row>
    <row r="33" spans="5:5" x14ac:dyDescent="0.25">
      <c r="E33" s="21"/>
    </row>
  </sheetData>
  <sheetProtection algorithmName="SHA-512" hashValue="GniAcAvolGFgi51yGyEu43zzHd9+uxFYzevl0f03dKTbMHsOzt2bhsC2sNmY6u8uGThXRduTSI8rJtOaaJbOSQ==" saltValue="tR2rZwWjV3DvhqkRI6Ewbw==" spinCount="100000" sheet="1" objects="1" scenarios="1" selectLockedCells="1" selectUnlockedCells="1"/>
  <sortState xmlns:xlrd2="http://schemas.microsoft.com/office/spreadsheetml/2017/richdata2" ref="C11:F23">
    <sortCondition ref="C11:C23"/>
  </sortState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zoomScale="80" zoomScaleNormal="8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3</v>
      </c>
      <c r="D1" s="3" t="s">
        <v>10</v>
      </c>
      <c r="E1" s="3"/>
      <c r="F1" s="4"/>
    </row>
    <row r="2" spans="1:10" ht="18" x14ac:dyDescent="0.25">
      <c r="C2" s="5" t="s">
        <v>2</v>
      </c>
      <c r="D2" s="6">
        <v>60.754725377779415</v>
      </c>
      <c r="E2" s="1" t="s">
        <v>26</v>
      </c>
    </row>
    <row r="3" spans="1:10" ht="18" x14ac:dyDescent="0.25">
      <c r="C3" s="5" t="s">
        <v>21</v>
      </c>
      <c r="D3" s="6">
        <v>62.43</v>
      </c>
      <c r="E3" s="1" t="s">
        <v>26</v>
      </c>
      <c r="F3" s="8"/>
    </row>
    <row r="4" spans="1:10" ht="18" x14ac:dyDescent="0.25">
      <c r="C4" s="5" t="s">
        <v>22</v>
      </c>
      <c r="D4" s="54">
        <v>2.19</v>
      </c>
      <c r="E4" s="1" t="s">
        <v>26</v>
      </c>
      <c r="F4" s="8"/>
    </row>
    <row r="5" spans="1:10" x14ac:dyDescent="0.25">
      <c r="C5" s="5" t="s">
        <v>23</v>
      </c>
      <c r="D5" s="10">
        <f>(D4/D3)*100</f>
        <v>3.5079288803459874</v>
      </c>
      <c r="E5" s="1" t="s">
        <v>1</v>
      </c>
      <c r="F5" s="8"/>
    </row>
    <row r="6" spans="1:10" x14ac:dyDescent="0.25">
      <c r="C6" s="5" t="s">
        <v>4</v>
      </c>
      <c r="D6" s="11">
        <f>COUNTA(E11:E29)</f>
        <v>19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31.5" x14ac:dyDescent="0.25">
      <c r="C9" s="8" t="s">
        <v>0</v>
      </c>
      <c r="D9" s="8" t="s">
        <v>11</v>
      </c>
      <c r="E9" s="12" t="s">
        <v>5</v>
      </c>
      <c r="F9" s="12" t="s">
        <v>6</v>
      </c>
    </row>
    <row r="10" spans="1:10" x14ac:dyDescent="0.25">
      <c r="A10" s="13"/>
      <c r="C10" s="14"/>
      <c r="D10" s="15"/>
      <c r="E10" s="15"/>
      <c r="F10" s="8"/>
    </row>
    <row r="11" spans="1:10" x14ac:dyDescent="0.25">
      <c r="A11" s="22"/>
      <c r="B11" s="14"/>
      <c r="C11" s="16">
        <v>139</v>
      </c>
      <c r="D11" s="17">
        <v>57.5</v>
      </c>
      <c r="E11" s="62">
        <v>-2.25</v>
      </c>
      <c r="F11" s="18">
        <f t="shared" ref="F11:F25" si="0">((D11-$D$2)/$D$2)*100</f>
        <v>-5.357155937322049</v>
      </c>
      <c r="H11" s="19">
        <f t="shared" ref="H11:H22" si="1">(100+F11)/100</f>
        <v>0.94642844062677955</v>
      </c>
      <c r="I11" s="1">
        <f t="shared" ref="I11:I29" si="2">1+($D$3-$D$2)/$D$2</f>
        <v>1.0275743921448668</v>
      </c>
      <c r="J11" s="20"/>
    </row>
    <row r="12" spans="1:10" x14ac:dyDescent="0.25">
      <c r="A12" s="22"/>
      <c r="C12" s="16">
        <v>223</v>
      </c>
      <c r="D12" s="17">
        <v>61.1</v>
      </c>
      <c r="E12" s="56">
        <v>-0.61</v>
      </c>
      <c r="F12" s="18">
        <f t="shared" si="0"/>
        <v>0.56830908225431243</v>
      </c>
      <c r="H12" s="19">
        <f t="shared" si="1"/>
        <v>1.0056830908225431</v>
      </c>
      <c r="I12" s="1">
        <f t="shared" si="2"/>
        <v>1.0275743921448668</v>
      </c>
      <c r="J12" s="20"/>
    </row>
    <row r="13" spans="1:10" x14ac:dyDescent="0.25">
      <c r="A13" s="21"/>
      <c r="C13" s="16">
        <v>225</v>
      </c>
      <c r="D13" s="17">
        <v>62.1</v>
      </c>
      <c r="E13" s="56">
        <v>-0.15</v>
      </c>
      <c r="F13" s="18">
        <f t="shared" si="0"/>
        <v>2.2142715876921897</v>
      </c>
      <c r="H13" s="19">
        <f t="shared" si="1"/>
        <v>1.0221427158769218</v>
      </c>
      <c r="I13" s="1">
        <f t="shared" si="2"/>
        <v>1.0275743921448668</v>
      </c>
      <c r="J13" s="20"/>
    </row>
    <row r="14" spans="1:10" x14ac:dyDescent="0.25">
      <c r="C14" s="16">
        <v>295</v>
      </c>
      <c r="D14" s="17">
        <v>62.2</v>
      </c>
      <c r="E14" s="56">
        <v>-0.11</v>
      </c>
      <c r="F14" s="18">
        <f t="shared" si="0"/>
        <v>2.3788678382359798</v>
      </c>
      <c r="H14" s="19">
        <f t="shared" si="1"/>
        <v>1.0237886783823598</v>
      </c>
      <c r="I14" s="1">
        <f t="shared" si="2"/>
        <v>1.0275743921448668</v>
      </c>
      <c r="J14" s="20"/>
    </row>
    <row r="15" spans="1:10" x14ac:dyDescent="0.25">
      <c r="C15" s="16">
        <v>339</v>
      </c>
      <c r="D15" s="17">
        <v>61.1</v>
      </c>
      <c r="E15" s="56">
        <v>-0.61</v>
      </c>
      <c r="F15" s="18">
        <f t="shared" si="0"/>
        <v>0.56830908225431243</v>
      </c>
      <c r="H15" s="19">
        <f t="shared" si="1"/>
        <v>1.0056830908225431</v>
      </c>
      <c r="I15" s="1">
        <f t="shared" si="2"/>
        <v>1.0275743921448668</v>
      </c>
      <c r="J15" s="20"/>
    </row>
    <row r="16" spans="1:10" x14ac:dyDescent="0.25">
      <c r="C16" s="16">
        <v>428</v>
      </c>
      <c r="D16" s="17">
        <v>65</v>
      </c>
      <c r="E16" s="56">
        <v>1.17</v>
      </c>
      <c r="F16" s="18">
        <f t="shared" si="0"/>
        <v>6.9875628534620313</v>
      </c>
      <c r="H16" s="19">
        <f t="shared" si="1"/>
        <v>1.0698756285346205</v>
      </c>
      <c r="I16" s="1">
        <f t="shared" si="2"/>
        <v>1.0275743921448668</v>
      </c>
      <c r="J16" s="20"/>
    </row>
    <row r="17" spans="3:10" x14ac:dyDescent="0.25">
      <c r="C17" s="16">
        <v>446</v>
      </c>
      <c r="D17" s="17">
        <v>63.4</v>
      </c>
      <c r="E17" s="56">
        <v>0.44</v>
      </c>
      <c r="F17" s="18">
        <f t="shared" si="0"/>
        <v>4.3540228447614258</v>
      </c>
      <c r="H17" s="19">
        <f t="shared" si="1"/>
        <v>1.0435402284476143</v>
      </c>
      <c r="I17" s="1">
        <f t="shared" si="2"/>
        <v>1.0275743921448668</v>
      </c>
      <c r="J17" s="20"/>
    </row>
    <row r="18" spans="3:10" x14ac:dyDescent="0.25">
      <c r="C18" s="16">
        <v>509</v>
      </c>
      <c r="D18" s="17">
        <v>62.5</v>
      </c>
      <c r="E18" s="56">
        <v>0.03</v>
      </c>
      <c r="F18" s="18">
        <f t="shared" si="0"/>
        <v>2.8726565898673386</v>
      </c>
      <c r="H18" s="19">
        <f t="shared" si="1"/>
        <v>1.0287265658986733</v>
      </c>
      <c r="I18" s="1">
        <f t="shared" si="2"/>
        <v>1.0275743921448668</v>
      </c>
      <c r="J18" s="20"/>
    </row>
    <row r="19" spans="3:10" x14ac:dyDescent="0.25">
      <c r="C19" s="23">
        <v>512</v>
      </c>
      <c r="D19" s="17">
        <v>64.400000000000006</v>
      </c>
      <c r="E19" s="56">
        <v>0.9</v>
      </c>
      <c r="F19" s="18">
        <f t="shared" si="0"/>
        <v>5.9999853501993146</v>
      </c>
      <c r="H19" s="19">
        <f t="shared" si="1"/>
        <v>1.059999853501993</v>
      </c>
      <c r="I19" s="1">
        <f t="shared" si="2"/>
        <v>1.0275743921448668</v>
      </c>
      <c r="J19" s="20"/>
    </row>
    <row r="20" spans="3:10" x14ac:dyDescent="0.25">
      <c r="C20" s="16">
        <v>551</v>
      </c>
      <c r="D20" s="17">
        <v>61.3</v>
      </c>
      <c r="E20" s="56">
        <v>-0.52</v>
      </c>
      <c r="F20" s="18">
        <f t="shared" si="0"/>
        <v>0.8975015833418809</v>
      </c>
      <c r="H20" s="19">
        <f t="shared" si="1"/>
        <v>1.0089750158334188</v>
      </c>
      <c r="I20" s="1">
        <f t="shared" si="2"/>
        <v>1.0275743921448668</v>
      </c>
      <c r="J20" s="20"/>
    </row>
    <row r="21" spans="3:10" x14ac:dyDescent="0.25">
      <c r="C21" s="16">
        <v>579</v>
      </c>
      <c r="D21" s="17">
        <v>62.99</v>
      </c>
      <c r="E21" s="56">
        <v>0.26</v>
      </c>
      <c r="F21" s="18">
        <f t="shared" si="0"/>
        <v>3.6791782175319017</v>
      </c>
      <c r="H21" s="19">
        <f t="shared" si="1"/>
        <v>1.036791782175319</v>
      </c>
      <c r="I21" s="1">
        <f t="shared" si="2"/>
        <v>1.0275743921448668</v>
      </c>
      <c r="J21" s="20"/>
    </row>
    <row r="22" spans="3:10" x14ac:dyDescent="0.25">
      <c r="C22" s="16">
        <v>585</v>
      </c>
      <c r="D22" s="17">
        <v>54</v>
      </c>
      <c r="E22" s="63">
        <v>-3.84</v>
      </c>
      <c r="F22" s="18">
        <f t="shared" si="0"/>
        <v>-11.118024706354619</v>
      </c>
      <c r="H22" s="19">
        <f t="shared" si="1"/>
        <v>0.88881975293645388</v>
      </c>
      <c r="I22" s="1">
        <f t="shared" si="2"/>
        <v>1.0275743921448668</v>
      </c>
    </row>
    <row r="23" spans="3:10" x14ac:dyDescent="0.25">
      <c r="C23" s="16">
        <v>591</v>
      </c>
      <c r="D23" s="17">
        <v>61.1</v>
      </c>
      <c r="E23" s="56">
        <v>-0.61</v>
      </c>
      <c r="F23" s="18">
        <f t="shared" si="0"/>
        <v>0.56830908225431243</v>
      </c>
      <c r="H23" s="19">
        <f t="shared" ref="H23" si="3">(100+F23)/100</f>
        <v>1.0056830908225431</v>
      </c>
      <c r="I23" s="1">
        <f t="shared" si="2"/>
        <v>1.0275743921448668</v>
      </c>
    </row>
    <row r="24" spans="3:10" x14ac:dyDescent="0.25">
      <c r="C24" s="16">
        <v>644</v>
      </c>
      <c r="D24" s="17">
        <v>64</v>
      </c>
      <c r="E24" s="56">
        <v>0.71</v>
      </c>
      <c r="F24" s="18">
        <f t="shared" si="0"/>
        <v>5.3416003480241541</v>
      </c>
      <c r="G24" s="21"/>
      <c r="H24" s="19">
        <f t="shared" ref="H24:H25" si="4">(100+F24)/100</f>
        <v>1.0534160034802416</v>
      </c>
      <c r="I24" s="1">
        <f t="shared" si="2"/>
        <v>1.0275743921448668</v>
      </c>
    </row>
    <row r="25" spans="3:10" x14ac:dyDescent="0.25">
      <c r="C25" s="16">
        <v>689</v>
      </c>
      <c r="D25" s="17">
        <v>60.1</v>
      </c>
      <c r="E25" s="56">
        <v>-1.06</v>
      </c>
      <c r="F25" s="18">
        <f t="shared" si="0"/>
        <v>-1.0776534231835651</v>
      </c>
      <c r="G25" s="21"/>
      <c r="H25" s="19">
        <f t="shared" si="4"/>
        <v>0.98922346576816433</v>
      </c>
      <c r="I25" s="1">
        <f t="shared" si="2"/>
        <v>1.0275743921448668</v>
      </c>
    </row>
    <row r="26" spans="3:10" x14ac:dyDescent="0.25">
      <c r="C26" s="16">
        <v>744</v>
      </c>
      <c r="D26" s="17">
        <v>62.9</v>
      </c>
      <c r="E26" s="56">
        <v>0.21</v>
      </c>
      <c r="F26" s="18">
        <f t="shared" ref="F26:F28" si="5">((D26-$D$2)/$D$2)*100</f>
        <v>3.5310415920424871</v>
      </c>
      <c r="G26" s="21"/>
      <c r="H26" s="19">
        <f t="shared" ref="H26:H28" si="6">(100+F26)/100</f>
        <v>1.0353104159204249</v>
      </c>
      <c r="I26" s="1">
        <f t="shared" si="2"/>
        <v>1.0275743921448668</v>
      </c>
    </row>
    <row r="27" spans="3:10" x14ac:dyDescent="0.25">
      <c r="C27" s="16">
        <v>807</v>
      </c>
      <c r="D27" s="17">
        <v>65.3</v>
      </c>
      <c r="E27" s="56">
        <v>1.31</v>
      </c>
      <c r="F27" s="18">
        <f t="shared" si="5"/>
        <v>7.4813516050933906</v>
      </c>
      <c r="G27" s="21"/>
      <c r="H27" s="19">
        <f t="shared" si="6"/>
        <v>1.074813516050934</v>
      </c>
      <c r="I27" s="1">
        <f t="shared" si="2"/>
        <v>1.0275743921448668</v>
      </c>
    </row>
    <row r="28" spans="3:10" x14ac:dyDescent="0.25">
      <c r="C28" s="16">
        <v>904</v>
      </c>
      <c r="D28" s="17">
        <v>62.7</v>
      </c>
      <c r="E28" s="56">
        <v>0.12</v>
      </c>
      <c r="F28" s="18">
        <f t="shared" si="5"/>
        <v>3.2018490909549184</v>
      </c>
      <c r="G28" s="21"/>
      <c r="H28" s="19">
        <f t="shared" si="6"/>
        <v>1.0320184909095493</v>
      </c>
      <c r="I28" s="1">
        <f t="shared" si="2"/>
        <v>1.0275743921448668</v>
      </c>
    </row>
    <row r="29" spans="3:10" x14ac:dyDescent="0.25">
      <c r="C29" s="16">
        <v>928</v>
      </c>
      <c r="D29" s="17">
        <v>73.27</v>
      </c>
      <c r="E29" s="63">
        <v>4.9400000000000004</v>
      </c>
      <c r="F29" s="18">
        <f t="shared" ref="F29" si="7">((D29-$D$2)/$D$2)*100</f>
        <v>20.599672773433273</v>
      </c>
      <c r="G29" s="21"/>
      <c r="H29" s="19">
        <f t="shared" ref="H29" si="8">(100+F29)/100</f>
        <v>1.2059967277343326</v>
      </c>
      <c r="I29" s="1">
        <f t="shared" si="2"/>
        <v>1.0275743921448668</v>
      </c>
    </row>
    <row r="30" spans="3:10" x14ac:dyDescent="0.25">
      <c r="E30" s="21"/>
      <c r="G30" s="21"/>
      <c r="H30" s="55"/>
      <c r="I30" s="21"/>
    </row>
    <row r="31" spans="3:10" x14ac:dyDescent="0.25">
      <c r="E31" s="21"/>
      <c r="G31" s="21"/>
      <c r="H31" s="55"/>
      <c r="I31" s="21"/>
    </row>
    <row r="32" spans="3:10" x14ac:dyDescent="0.25">
      <c r="E32" s="21"/>
      <c r="G32" s="21"/>
      <c r="H32" s="55"/>
      <c r="I32" s="21"/>
    </row>
    <row r="33" spans="5:9" x14ac:dyDescent="0.25">
      <c r="E33" s="21"/>
      <c r="G33" s="21"/>
      <c r="H33" s="55"/>
      <c r="I33" s="21"/>
    </row>
    <row r="34" spans="5:9" x14ac:dyDescent="0.25">
      <c r="G34" s="21"/>
      <c r="H34" s="55"/>
      <c r="I34" s="21"/>
    </row>
    <row r="35" spans="5:9" x14ac:dyDescent="0.25">
      <c r="G35" s="21"/>
      <c r="H35" s="55"/>
      <c r="I35" s="21"/>
    </row>
    <row r="36" spans="5:9" x14ac:dyDescent="0.25">
      <c r="G36" s="21"/>
      <c r="H36" s="55"/>
      <c r="I36" s="21"/>
    </row>
    <row r="37" spans="5:9" x14ac:dyDescent="0.25">
      <c r="G37" s="21"/>
      <c r="H37" s="55"/>
      <c r="I37" s="21"/>
    </row>
    <row r="38" spans="5:9" x14ac:dyDescent="0.25">
      <c r="G38" s="21"/>
      <c r="H38" s="55"/>
      <c r="I38" s="21"/>
    </row>
    <row r="39" spans="5:9" x14ac:dyDescent="0.25">
      <c r="G39" s="21"/>
      <c r="H39" s="21"/>
      <c r="I39" s="21"/>
    </row>
    <row r="40" spans="5:9" x14ac:dyDescent="0.25">
      <c r="G40" s="21"/>
      <c r="H40" s="21"/>
      <c r="I40" s="21"/>
    </row>
    <row r="41" spans="5:9" x14ac:dyDescent="0.25">
      <c r="G41" s="21"/>
      <c r="H41" s="55"/>
      <c r="I41" s="21"/>
    </row>
    <row r="42" spans="5:9" x14ac:dyDescent="0.25">
      <c r="G42" s="21"/>
      <c r="H42" s="21"/>
      <c r="I42" s="21"/>
    </row>
    <row r="43" spans="5:9" x14ac:dyDescent="0.25">
      <c r="G43" s="21"/>
      <c r="H43" s="55"/>
      <c r="I43" s="21"/>
    </row>
  </sheetData>
  <sheetProtection algorithmName="SHA-512" hashValue="z+Fykjt0n+GUzaxz9Nf4tgPQO67zdugolxT9jU92envp2Z25tJqxMFwUS52V2WRcoUUKHU57a1O/e1XX7dsGdQ==" saltValue="GjrOfxsBefMWdZLQ0PmRKw==" spinCount="100000" sheet="1" objects="1" scenarios="1" selectLockedCells="1" selectUnlockedCells="1"/>
  <sortState xmlns:xlrd2="http://schemas.microsoft.com/office/spreadsheetml/2017/richdata2"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zoomScale="80" zoomScaleNormal="80" workbookViewId="0">
      <selection activeCell="D3" sqref="D3:D4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2.85546875" style="1" bestFit="1" customWidth="1"/>
    <col min="5" max="5" width="13" style="1" bestFit="1" customWidth="1"/>
    <col min="6" max="6" width="12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3</v>
      </c>
      <c r="D1" s="3" t="s">
        <v>9</v>
      </c>
      <c r="E1" s="3"/>
      <c r="F1" s="4"/>
    </row>
    <row r="2" spans="1:10" ht="18" x14ac:dyDescent="0.25">
      <c r="C2" s="5" t="s">
        <v>2</v>
      </c>
      <c r="D2" s="6">
        <v>89.991683516825958</v>
      </c>
      <c r="E2" s="1" t="s">
        <v>26</v>
      </c>
    </row>
    <row r="3" spans="1:10" ht="18" x14ac:dyDescent="0.25">
      <c r="C3" s="5" t="s">
        <v>21</v>
      </c>
      <c r="D3" s="6">
        <v>91.42</v>
      </c>
      <c r="E3" s="1" t="s">
        <v>26</v>
      </c>
      <c r="F3" s="8"/>
    </row>
    <row r="4" spans="1:10" ht="18" x14ac:dyDescent="0.25">
      <c r="C4" s="5" t="s">
        <v>22</v>
      </c>
      <c r="D4" s="54">
        <v>1.92</v>
      </c>
      <c r="E4" s="1" t="s">
        <v>26</v>
      </c>
      <c r="F4" s="8"/>
    </row>
    <row r="5" spans="1:10" x14ac:dyDescent="0.25">
      <c r="C5" s="5" t="s">
        <v>23</v>
      </c>
      <c r="D5" s="10">
        <f>(D4/D3)*100</f>
        <v>2.1001968934587616</v>
      </c>
      <c r="E5" s="1" t="s">
        <v>1</v>
      </c>
      <c r="F5" s="8"/>
    </row>
    <row r="6" spans="1:10" x14ac:dyDescent="0.25">
      <c r="C6" s="5" t="s">
        <v>4</v>
      </c>
      <c r="D6" s="11">
        <f>COUNTA(E11:E29)</f>
        <v>19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47.25" x14ac:dyDescent="0.25">
      <c r="C9" s="8" t="s">
        <v>0</v>
      </c>
      <c r="D9" s="8" t="s">
        <v>11</v>
      </c>
      <c r="E9" s="12" t="s">
        <v>5</v>
      </c>
      <c r="F9" s="12" t="s">
        <v>6</v>
      </c>
    </row>
    <row r="10" spans="1:10" x14ac:dyDescent="0.25">
      <c r="A10" s="13"/>
      <c r="C10" s="14"/>
      <c r="D10" s="15"/>
      <c r="E10" s="15"/>
      <c r="F10" s="8"/>
    </row>
    <row r="11" spans="1:10" x14ac:dyDescent="0.25">
      <c r="C11" s="16">
        <v>139</v>
      </c>
      <c r="D11" s="17">
        <v>86.3</v>
      </c>
      <c r="E11" s="62">
        <v>-2.66</v>
      </c>
      <c r="F11" s="18">
        <f t="shared" ref="F11:F25" si="0">((D11-$D$2)/$D$2)*100</f>
        <v>-4.1022496441415255</v>
      </c>
      <c r="H11" s="19">
        <f t="shared" ref="H11:H22" si="1">(100+F11)/100</f>
        <v>0.9589775035585848</v>
      </c>
      <c r="I11" s="1">
        <f t="shared" ref="I11:I29" si="2">1+($D$3-$D$2)/$D$2</f>
        <v>1.0158716497720257</v>
      </c>
      <c r="J11" s="20"/>
    </row>
    <row r="12" spans="1:10" x14ac:dyDescent="0.25">
      <c r="A12" s="22"/>
      <c r="B12" s="22"/>
      <c r="C12" s="16">
        <v>223</v>
      </c>
      <c r="D12" s="17">
        <v>89.5</v>
      </c>
      <c r="E12" s="56">
        <v>-1</v>
      </c>
      <c r="F12" s="18">
        <f t="shared" si="0"/>
        <v>-0.54636550580146315</v>
      </c>
      <c r="H12" s="19">
        <f t="shared" si="1"/>
        <v>0.9945363449419854</v>
      </c>
      <c r="I12" s="1">
        <f t="shared" si="2"/>
        <v>1.0158716497720257</v>
      </c>
      <c r="J12" s="20"/>
    </row>
    <row r="13" spans="1:10" x14ac:dyDescent="0.25">
      <c r="A13" s="21"/>
      <c r="C13" s="16">
        <v>225</v>
      </c>
      <c r="D13" s="17">
        <v>91.6</v>
      </c>
      <c r="E13" s="56">
        <v>0.09</v>
      </c>
      <c r="F13" s="18">
        <f t="shared" si="0"/>
        <v>1.7871834599841947</v>
      </c>
      <c r="H13" s="19">
        <f t="shared" si="1"/>
        <v>1.0178718345998419</v>
      </c>
      <c r="I13" s="1">
        <f t="shared" si="2"/>
        <v>1.0158716497720257</v>
      </c>
      <c r="J13" s="20"/>
    </row>
    <row r="14" spans="1:10" x14ac:dyDescent="0.25">
      <c r="C14" s="16">
        <v>295</v>
      </c>
      <c r="D14" s="17">
        <v>91.6</v>
      </c>
      <c r="E14" s="56">
        <v>0.09</v>
      </c>
      <c r="F14" s="18">
        <f t="shared" si="0"/>
        <v>1.7871834599841947</v>
      </c>
      <c r="H14" s="19">
        <f t="shared" si="1"/>
        <v>1.0178718345998419</v>
      </c>
      <c r="I14" s="1">
        <f t="shared" si="2"/>
        <v>1.0158716497720257</v>
      </c>
      <c r="J14" s="20"/>
    </row>
    <row r="15" spans="1:10" x14ac:dyDescent="0.25">
      <c r="C15" s="16">
        <v>339</v>
      </c>
      <c r="D15" s="17">
        <v>90.4</v>
      </c>
      <c r="E15" s="56">
        <v>-0.53</v>
      </c>
      <c r="F15" s="18">
        <f t="shared" si="0"/>
        <v>0.45372690810668487</v>
      </c>
      <c r="H15" s="19">
        <f t="shared" si="1"/>
        <v>1.0045372690810668</v>
      </c>
      <c r="I15" s="1">
        <f t="shared" si="2"/>
        <v>1.0158716497720257</v>
      </c>
      <c r="J15" s="20"/>
    </row>
    <row r="16" spans="1:10" x14ac:dyDescent="0.25">
      <c r="C16" s="16">
        <v>428</v>
      </c>
      <c r="D16" s="17">
        <v>93.9</v>
      </c>
      <c r="E16" s="56">
        <v>1.29</v>
      </c>
      <c r="F16" s="18">
        <f t="shared" si="0"/>
        <v>4.3429751844161251</v>
      </c>
      <c r="H16" s="19">
        <f t="shared" si="1"/>
        <v>1.0434297518441611</v>
      </c>
      <c r="I16" s="1">
        <f t="shared" si="2"/>
        <v>1.0158716497720257</v>
      </c>
      <c r="J16" s="20"/>
    </row>
    <row r="17" spans="3:10" x14ac:dyDescent="0.25">
      <c r="C17" s="16">
        <v>446</v>
      </c>
      <c r="D17" s="17">
        <v>91</v>
      </c>
      <c r="E17" s="56">
        <v>-0.22</v>
      </c>
      <c r="F17" s="18">
        <f t="shared" si="0"/>
        <v>1.1204551840454398</v>
      </c>
      <c r="H17" s="19">
        <f t="shared" si="1"/>
        <v>1.0112045518404544</v>
      </c>
      <c r="I17" s="1">
        <f t="shared" si="2"/>
        <v>1.0158716497720257</v>
      </c>
      <c r="J17" s="20"/>
    </row>
    <row r="18" spans="3:10" x14ac:dyDescent="0.25">
      <c r="C18" s="16">
        <v>509</v>
      </c>
      <c r="D18" s="17">
        <v>92.1</v>
      </c>
      <c r="E18" s="56">
        <v>0.35</v>
      </c>
      <c r="F18" s="18">
        <f t="shared" si="0"/>
        <v>2.3427903565998287</v>
      </c>
      <c r="H18" s="19">
        <f t="shared" si="1"/>
        <v>1.0234279035659983</v>
      </c>
      <c r="I18" s="1">
        <f t="shared" si="2"/>
        <v>1.0158716497720257</v>
      </c>
      <c r="J18" s="20"/>
    </row>
    <row r="19" spans="3:10" x14ac:dyDescent="0.25">
      <c r="C19" s="23">
        <v>512</v>
      </c>
      <c r="D19" s="17">
        <v>92.8</v>
      </c>
      <c r="E19" s="56">
        <v>0.72</v>
      </c>
      <c r="F19" s="18">
        <f t="shared" si="0"/>
        <v>3.1206400118617199</v>
      </c>
      <c r="H19" s="19">
        <f t="shared" si="1"/>
        <v>1.0312064001186172</v>
      </c>
      <c r="I19" s="1">
        <f t="shared" si="2"/>
        <v>1.0158716497720257</v>
      </c>
      <c r="J19" s="20"/>
    </row>
    <row r="20" spans="3:10" x14ac:dyDescent="0.25">
      <c r="C20" s="16">
        <v>551</v>
      </c>
      <c r="D20" s="17">
        <v>90.1</v>
      </c>
      <c r="E20" s="56">
        <v>-0.69</v>
      </c>
      <c r="F20" s="18">
        <f t="shared" si="0"/>
        <v>0.12036277013729164</v>
      </c>
      <c r="H20" s="19">
        <f t="shared" si="1"/>
        <v>1.0012036277013729</v>
      </c>
      <c r="I20" s="1">
        <f t="shared" si="2"/>
        <v>1.0158716497720257</v>
      </c>
      <c r="J20" s="20"/>
    </row>
    <row r="21" spans="3:10" x14ac:dyDescent="0.25">
      <c r="C21" s="16">
        <v>579</v>
      </c>
      <c r="D21" s="17">
        <v>91.18</v>
      </c>
      <c r="E21" s="56">
        <v>-0.12</v>
      </c>
      <c r="F21" s="18">
        <f t="shared" si="0"/>
        <v>1.3204736668270756</v>
      </c>
      <c r="H21" s="19">
        <f t="shared" si="1"/>
        <v>1.0132047366682706</v>
      </c>
      <c r="I21" s="1">
        <f t="shared" si="2"/>
        <v>1.0158716497720257</v>
      </c>
      <c r="J21" s="20"/>
    </row>
    <row r="22" spans="3:10" x14ac:dyDescent="0.25">
      <c r="C22" s="16">
        <v>585</v>
      </c>
      <c r="D22" s="17">
        <v>82</v>
      </c>
      <c r="E22" s="63">
        <v>-4.8899999999999997</v>
      </c>
      <c r="F22" s="18">
        <f t="shared" si="0"/>
        <v>-8.8804689550359779</v>
      </c>
      <c r="H22" s="19">
        <f t="shared" si="1"/>
        <v>0.91119531044964019</v>
      </c>
      <c r="I22" s="1">
        <f t="shared" si="2"/>
        <v>1.0158716497720257</v>
      </c>
    </row>
    <row r="23" spans="3:10" x14ac:dyDescent="0.25">
      <c r="C23" s="16">
        <v>591</v>
      </c>
      <c r="D23" s="17">
        <v>89.4</v>
      </c>
      <c r="E23" s="56">
        <v>-1.05</v>
      </c>
      <c r="F23" s="18">
        <f t="shared" si="0"/>
        <v>-0.65748688512458375</v>
      </c>
      <c r="H23" s="19">
        <f t="shared" ref="H23" si="3">(100+F23)/100</f>
        <v>0.99342513114875419</v>
      </c>
      <c r="I23" s="1">
        <f t="shared" si="2"/>
        <v>1.0158716497720257</v>
      </c>
    </row>
    <row r="24" spans="3:10" x14ac:dyDescent="0.25">
      <c r="C24" s="16">
        <v>644</v>
      </c>
      <c r="D24" s="17">
        <v>93</v>
      </c>
      <c r="E24" s="56">
        <v>0.82</v>
      </c>
      <c r="F24" s="18">
        <f t="shared" si="0"/>
        <v>3.3428827705079769</v>
      </c>
      <c r="H24" s="19">
        <f t="shared" ref="H24:H25" si="4">(100+F24)/100</f>
        <v>1.0334288277050796</v>
      </c>
      <c r="I24" s="1">
        <f t="shared" si="2"/>
        <v>1.0158716497720257</v>
      </c>
    </row>
    <row r="25" spans="3:10" x14ac:dyDescent="0.25">
      <c r="C25" s="16">
        <v>689</v>
      </c>
      <c r="D25" s="17">
        <v>91.7</v>
      </c>
      <c r="E25" s="56">
        <v>0.15</v>
      </c>
      <c r="F25" s="18">
        <f t="shared" si="0"/>
        <v>1.898304839307331</v>
      </c>
      <c r="H25" s="19">
        <f t="shared" si="4"/>
        <v>1.0189830483930733</v>
      </c>
      <c r="I25" s="1">
        <f t="shared" si="2"/>
        <v>1.0158716497720257</v>
      </c>
    </row>
    <row r="26" spans="3:10" x14ac:dyDescent="0.25">
      <c r="C26" s="16">
        <v>744</v>
      </c>
      <c r="D26" s="17">
        <v>93.4</v>
      </c>
      <c r="E26" s="56">
        <v>1.03</v>
      </c>
      <c r="F26" s="18">
        <f t="shared" ref="F26:F28" si="5">((D26-$D$2)/$D$2)*100</f>
        <v>3.7873682878004904</v>
      </c>
      <c r="H26" s="19">
        <f t="shared" ref="H26:H28" si="6">(100+F26)/100</f>
        <v>1.0378736828780049</v>
      </c>
      <c r="I26" s="1">
        <f t="shared" si="2"/>
        <v>1.0158716497720257</v>
      </c>
    </row>
    <row r="27" spans="3:10" x14ac:dyDescent="0.25">
      <c r="C27" s="16">
        <v>807</v>
      </c>
      <c r="D27" s="17">
        <v>92.4</v>
      </c>
      <c r="E27" s="56">
        <v>0.51</v>
      </c>
      <c r="F27" s="18">
        <f t="shared" si="5"/>
        <v>2.6761544945692219</v>
      </c>
      <c r="H27" s="19">
        <f t="shared" si="6"/>
        <v>1.0267615449456922</v>
      </c>
      <c r="I27" s="1">
        <f t="shared" si="2"/>
        <v>1.0158716497720257</v>
      </c>
    </row>
    <row r="28" spans="3:10" x14ac:dyDescent="0.25">
      <c r="C28" s="16">
        <v>904</v>
      </c>
      <c r="D28" s="17">
        <v>91.5</v>
      </c>
      <c r="E28" s="56">
        <v>0.04</v>
      </c>
      <c r="F28" s="18">
        <f t="shared" si="5"/>
        <v>1.676062080661074</v>
      </c>
      <c r="H28" s="19">
        <f t="shared" si="6"/>
        <v>1.0167606208066107</v>
      </c>
      <c r="I28" s="1">
        <f t="shared" si="2"/>
        <v>1.0158716497720257</v>
      </c>
    </row>
    <row r="29" spans="3:10" x14ac:dyDescent="0.25">
      <c r="C29" s="16">
        <v>928</v>
      </c>
      <c r="D29" s="17">
        <v>96.6</v>
      </c>
      <c r="E29" s="62">
        <v>2.69</v>
      </c>
      <c r="F29" s="18">
        <f t="shared" ref="F29" si="7">((D29-$D$2)/$D$2)*100</f>
        <v>7.3432524261405367</v>
      </c>
      <c r="H29" s="19">
        <f t="shared" ref="H29" si="8">(100+F29)/100</f>
        <v>1.0734325242614053</v>
      </c>
      <c r="I29" s="1">
        <f t="shared" si="2"/>
        <v>1.0158716497720257</v>
      </c>
    </row>
    <row r="30" spans="3:10" x14ac:dyDescent="0.25">
      <c r="E30" s="21"/>
    </row>
    <row r="31" spans="3:10" x14ac:dyDescent="0.25">
      <c r="E31" s="21"/>
    </row>
    <row r="32" spans="3:10" x14ac:dyDescent="0.25">
      <c r="E32" s="21"/>
    </row>
    <row r="33" spans="5:5" x14ac:dyDescent="0.25">
      <c r="E33" s="21"/>
    </row>
  </sheetData>
  <sheetProtection algorithmName="SHA-512" hashValue="dsO7mMwZyyNRFTcMbKuqde1wrWu+detDE7gQj+OQsZtT1L5yHpHvRLEWptIecv3JOsuVm7SuxGPOF+WmCpcSkg==" saltValue="J2crblhE/BzsyFOxYDAPxA==" spinCount="100000" sheet="1" objects="1" scenarios="1" selectLockedCells="1" selectUnlockedCells="1"/>
  <sortState xmlns:xlrd2="http://schemas.microsoft.com/office/spreadsheetml/2017/richdata2" ref="C11:F23">
    <sortCondition ref="C11:C23"/>
  </sortState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85"/>
  <sheetViews>
    <sheetView zoomScale="60" zoomScaleNormal="60" workbookViewId="0">
      <selection activeCell="A2" sqref="A2:U2"/>
    </sheetView>
  </sheetViews>
  <sheetFormatPr defaultRowHeight="15.75" x14ac:dyDescent="0.25"/>
  <cols>
    <col min="1" max="1" width="9.140625" style="24"/>
    <col min="2" max="20" width="9.85546875" style="24" bestFit="1" customWidth="1"/>
    <col min="21" max="22" width="21.85546875" style="24" bestFit="1" customWidth="1"/>
    <col min="23" max="23" width="12" style="24" bestFit="1" customWidth="1"/>
    <col min="24" max="16384" width="9.140625" style="24"/>
  </cols>
  <sheetData>
    <row r="2" spans="1:26" x14ac:dyDescent="0.25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6" s="31" customFormat="1" x14ac:dyDescent="0.25">
      <c r="B3" s="58"/>
      <c r="C3" s="58"/>
      <c r="D3" s="58"/>
      <c r="E3" s="58"/>
      <c r="F3" s="58"/>
      <c r="G3" s="58"/>
      <c r="H3" s="58"/>
      <c r="I3" s="58"/>
      <c r="J3" s="58"/>
      <c r="K3" s="59"/>
      <c r="L3" s="58"/>
      <c r="M3" s="58"/>
      <c r="N3" s="58"/>
      <c r="O3" s="58"/>
      <c r="P3" s="58"/>
      <c r="Q3" s="58"/>
      <c r="R3" s="58"/>
      <c r="S3" s="58"/>
      <c r="T3" s="58"/>
      <c r="U3" s="59"/>
      <c r="V3" s="58"/>
      <c r="W3" s="58"/>
    </row>
    <row r="4" spans="1:26" x14ac:dyDescent="0.25">
      <c r="A4" s="25" t="s">
        <v>12</v>
      </c>
      <c r="B4" s="72" t="s">
        <v>13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60"/>
      <c r="T4" s="61"/>
      <c r="U4" s="73" t="s">
        <v>25</v>
      </c>
      <c r="V4" s="75" t="s">
        <v>14</v>
      </c>
      <c r="W4" s="47" t="s">
        <v>15</v>
      </c>
    </row>
    <row r="5" spans="1:26" x14ac:dyDescent="0.25">
      <c r="A5" s="27"/>
      <c r="B5" s="28">
        <v>139</v>
      </c>
      <c r="C5" s="28">
        <v>223</v>
      </c>
      <c r="D5" s="28">
        <v>225</v>
      </c>
      <c r="E5" s="28">
        <v>295</v>
      </c>
      <c r="F5" s="28">
        <v>339</v>
      </c>
      <c r="G5" s="28">
        <v>428</v>
      </c>
      <c r="H5" s="28">
        <v>446</v>
      </c>
      <c r="I5" s="29">
        <v>509</v>
      </c>
      <c r="J5" s="28">
        <v>512</v>
      </c>
      <c r="K5" s="28">
        <v>551</v>
      </c>
      <c r="L5" s="28">
        <v>579</v>
      </c>
      <c r="M5" s="28">
        <v>585</v>
      </c>
      <c r="N5" s="28">
        <v>591</v>
      </c>
      <c r="O5" s="28">
        <v>644</v>
      </c>
      <c r="P5" s="28">
        <v>689</v>
      </c>
      <c r="Q5" s="28">
        <v>744</v>
      </c>
      <c r="R5" s="29">
        <v>807</v>
      </c>
      <c r="S5" s="29">
        <v>904</v>
      </c>
      <c r="T5" s="29">
        <v>928</v>
      </c>
      <c r="U5" s="74"/>
      <c r="V5" s="76"/>
      <c r="W5" s="40" t="s">
        <v>16</v>
      </c>
      <c r="X5" s="31"/>
      <c r="Y5" s="32"/>
      <c r="Z5" s="31"/>
    </row>
    <row r="6" spans="1:26" x14ac:dyDescent="0.25">
      <c r="A6" s="48">
        <v>1</v>
      </c>
      <c r="B6" s="36">
        <v>85.7</v>
      </c>
      <c r="C6" s="33">
        <v>91.6</v>
      </c>
      <c r="D6" s="33">
        <v>92.8</v>
      </c>
      <c r="E6" s="33">
        <v>91.6</v>
      </c>
      <c r="F6" s="33">
        <v>90.6</v>
      </c>
      <c r="G6" s="33">
        <v>93.1</v>
      </c>
      <c r="H6" s="33">
        <v>91.2</v>
      </c>
      <c r="I6" s="33">
        <v>91.9</v>
      </c>
      <c r="J6" s="33">
        <v>92.7</v>
      </c>
      <c r="K6" s="33">
        <v>90.8</v>
      </c>
      <c r="L6" s="36">
        <v>91.776768187334099</v>
      </c>
      <c r="M6" s="33">
        <v>87</v>
      </c>
      <c r="N6" s="33">
        <v>91.2</v>
      </c>
      <c r="O6" s="33">
        <v>93</v>
      </c>
      <c r="P6" s="33">
        <v>89.5</v>
      </c>
      <c r="Q6" s="33" t="s">
        <v>30</v>
      </c>
      <c r="R6" s="33">
        <v>92.1</v>
      </c>
      <c r="S6" s="33">
        <v>92.4</v>
      </c>
      <c r="T6" s="36">
        <v>106.54</v>
      </c>
      <c r="U6" s="34">
        <v>89.991683516825958</v>
      </c>
      <c r="V6" s="64" t="s">
        <v>24</v>
      </c>
      <c r="W6" s="35">
        <v>13.653163862020046</v>
      </c>
      <c r="X6" s="31"/>
      <c r="Y6" s="31"/>
      <c r="Z6" s="31"/>
    </row>
    <row r="7" spans="1:26" x14ac:dyDescent="0.25">
      <c r="A7" s="48">
        <v>2</v>
      </c>
      <c r="B7" s="36">
        <v>43.1</v>
      </c>
      <c r="C7" s="33">
        <v>48.5</v>
      </c>
      <c r="D7" s="33">
        <v>48.8</v>
      </c>
      <c r="E7" s="33">
        <v>47.1</v>
      </c>
      <c r="F7" s="33">
        <v>46.5</v>
      </c>
      <c r="G7" s="33">
        <v>48.5</v>
      </c>
      <c r="H7" s="33">
        <v>47.8</v>
      </c>
      <c r="I7" s="33">
        <v>48.1</v>
      </c>
      <c r="J7" s="33">
        <v>48.6</v>
      </c>
      <c r="K7" s="33">
        <v>47</v>
      </c>
      <c r="L7" s="36">
        <v>47.723409180777111</v>
      </c>
      <c r="M7" s="33">
        <v>47</v>
      </c>
      <c r="N7" s="33">
        <v>46.6</v>
      </c>
      <c r="O7" s="33">
        <v>48</v>
      </c>
      <c r="P7" s="33">
        <v>45.7</v>
      </c>
      <c r="Q7" s="33" t="s">
        <v>31</v>
      </c>
      <c r="R7" s="33">
        <v>48.6</v>
      </c>
      <c r="S7" s="33">
        <v>47.7</v>
      </c>
      <c r="T7" s="36">
        <v>55.39</v>
      </c>
      <c r="U7" s="34">
        <v>46.405478545768609</v>
      </c>
      <c r="V7" s="64" t="s">
        <v>24</v>
      </c>
      <c r="W7" s="35">
        <v>20.95</v>
      </c>
      <c r="X7" s="31"/>
      <c r="Y7" s="31"/>
      <c r="Z7" s="31"/>
    </row>
    <row r="8" spans="1:26" x14ac:dyDescent="0.25">
      <c r="A8" s="48">
        <v>3</v>
      </c>
      <c r="B8" s="36">
        <v>57.5</v>
      </c>
      <c r="C8" s="33">
        <v>61.1</v>
      </c>
      <c r="D8" s="33">
        <v>62.1</v>
      </c>
      <c r="E8" s="33">
        <v>62.2</v>
      </c>
      <c r="F8" s="33">
        <v>61.1</v>
      </c>
      <c r="G8" s="33">
        <v>65</v>
      </c>
      <c r="H8" s="33">
        <v>63.4</v>
      </c>
      <c r="I8" s="33">
        <v>62.5</v>
      </c>
      <c r="J8" s="33">
        <v>64.400000000000006</v>
      </c>
      <c r="K8" s="33">
        <v>61.3</v>
      </c>
      <c r="L8" s="36">
        <v>62.992461411960498</v>
      </c>
      <c r="M8" s="33">
        <v>54</v>
      </c>
      <c r="N8" s="33">
        <v>61.1</v>
      </c>
      <c r="O8" s="33">
        <v>64</v>
      </c>
      <c r="P8" s="33">
        <v>60.1</v>
      </c>
      <c r="Q8" s="33" t="s">
        <v>32</v>
      </c>
      <c r="R8" s="33">
        <v>65.3</v>
      </c>
      <c r="S8" s="33">
        <v>62.7</v>
      </c>
      <c r="T8" s="36">
        <v>73.27</v>
      </c>
      <c r="U8" s="34">
        <v>60.754725377779415</v>
      </c>
      <c r="V8" s="64" t="s">
        <v>24</v>
      </c>
      <c r="W8" s="35">
        <v>0</v>
      </c>
      <c r="X8" s="31"/>
      <c r="Y8" s="31"/>
      <c r="Z8" s="31"/>
    </row>
    <row r="9" spans="1:26" x14ac:dyDescent="0.25">
      <c r="A9" s="48">
        <v>4</v>
      </c>
      <c r="B9" s="36">
        <v>12.2</v>
      </c>
      <c r="C9" s="33">
        <v>17.100000000000001</v>
      </c>
      <c r="D9" s="36">
        <v>15.1</v>
      </c>
      <c r="E9" s="33">
        <v>15.2</v>
      </c>
      <c r="F9" s="33">
        <v>15</v>
      </c>
      <c r="G9" s="33">
        <v>17.7</v>
      </c>
      <c r="H9" s="33">
        <v>21.3</v>
      </c>
      <c r="I9" s="33">
        <v>14.8</v>
      </c>
      <c r="J9" s="33">
        <v>18.7</v>
      </c>
      <c r="K9" s="33">
        <v>13.9</v>
      </c>
      <c r="L9" s="36">
        <v>17.203734447136199</v>
      </c>
      <c r="M9" s="33">
        <v>10</v>
      </c>
      <c r="N9" s="33">
        <v>17</v>
      </c>
      <c r="O9" s="33">
        <v>13</v>
      </c>
      <c r="P9" s="33">
        <v>18.600000000000001</v>
      </c>
      <c r="Q9" s="33" t="s">
        <v>33</v>
      </c>
      <c r="R9" s="33">
        <v>17.399999999999999</v>
      </c>
      <c r="S9" s="33">
        <v>16.600000000000001</v>
      </c>
      <c r="T9" s="36">
        <v>16.95</v>
      </c>
      <c r="U9" s="34">
        <v>22.369652003156652</v>
      </c>
      <c r="V9" s="64" t="s">
        <v>27</v>
      </c>
      <c r="W9" s="35">
        <v>0</v>
      </c>
      <c r="X9" s="31"/>
      <c r="Y9" s="31"/>
      <c r="Z9" s="31"/>
    </row>
    <row r="10" spans="1:26" x14ac:dyDescent="0.25">
      <c r="A10" s="48">
        <v>5</v>
      </c>
      <c r="B10" s="36">
        <v>14.2</v>
      </c>
      <c r="C10" s="33">
        <v>21.1</v>
      </c>
      <c r="D10" s="36">
        <v>17.100000000000001</v>
      </c>
      <c r="E10" s="33">
        <v>16.899999999999999</v>
      </c>
      <c r="F10" s="33">
        <v>16.899999999999999</v>
      </c>
      <c r="G10" s="33">
        <v>17.899999999999999</v>
      </c>
      <c r="H10" s="33">
        <v>24.3</v>
      </c>
      <c r="I10" s="33">
        <v>16.5</v>
      </c>
      <c r="J10" s="33">
        <v>20.5</v>
      </c>
      <c r="K10" s="33">
        <v>14.9</v>
      </c>
      <c r="L10" s="36">
        <v>19.15973259252787</v>
      </c>
      <c r="M10" s="33">
        <v>14</v>
      </c>
      <c r="N10" s="33">
        <v>19.2</v>
      </c>
      <c r="O10" s="33">
        <v>14</v>
      </c>
      <c r="P10" s="33">
        <v>20.6</v>
      </c>
      <c r="Q10" s="33" t="s">
        <v>34</v>
      </c>
      <c r="R10" s="33">
        <v>19</v>
      </c>
      <c r="S10" s="33">
        <v>18.5</v>
      </c>
      <c r="T10" s="36">
        <v>21.59</v>
      </c>
      <c r="U10" s="34">
        <v>19.184072554411422</v>
      </c>
      <c r="V10" s="64" t="s">
        <v>27</v>
      </c>
      <c r="W10" s="35">
        <v>20.677790716604331</v>
      </c>
      <c r="X10" s="31"/>
      <c r="Y10" s="31"/>
      <c r="Z10" s="31"/>
    </row>
    <row r="11" spans="1:26" x14ac:dyDescent="0.25">
      <c r="A11" s="48">
        <v>6</v>
      </c>
      <c r="B11" s="36">
        <v>17.8</v>
      </c>
      <c r="C11" s="33">
        <v>24.1</v>
      </c>
      <c r="D11" s="36">
        <v>20.399999999999999</v>
      </c>
      <c r="E11" s="33">
        <v>21.5</v>
      </c>
      <c r="F11" s="33">
        <v>20.8</v>
      </c>
      <c r="G11" s="33">
        <v>23</v>
      </c>
      <c r="H11" s="33">
        <v>29</v>
      </c>
      <c r="I11" s="33">
        <v>19.7</v>
      </c>
      <c r="J11" s="33">
        <v>24.7</v>
      </c>
      <c r="K11" s="33">
        <v>18.2</v>
      </c>
      <c r="L11" s="36">
        <v>23.152574262627635</v>
      </c>
      <c r="M11" s="33">
        <v>15</v>
      </c>
      <c r="N11" s="33">
        <v>23.6</v>
      </c>
      <c r="O11" s="33">
        <v>18</v>
      </c>
      <c r="P11" s="33">
        <v>25.7</v>
      </c>
      <c r="Q11" s="33" t="s">
        <v>35</v>
      </c>
      <c r="R11" s="33">
        <v>23.2</v>
      </c>
      <c r="S11" s="33">
        <v>22.5</v>
      </c>
      <c r="T11" s="36">
        <v>22.39</v>
      </c>
      <c r="U11" s="34">
        <v>26.731098133277694</v>
      </c>
      <c r="V11" s="64" t="s">
        <v>27</v>
      </c>
      <c r="W11" s="35">
        <v>9.0093175733468485</v>
      </c>
      <c r="X11" s="31"/>
      <c r="Y11" s="31"/>
      <c r="Z11" s="31"/>
    </row>
    <row r="12" spans="1:26" x14ac:dyDescent="0.25">
      <c r="A12" s="48">
        <v>7</v>
      </c>
      <c r="B12" s="36">
        <v>43.6</v>
      </c>
      <c r="C12" s="33">
        <v>63.2</v>
      </c>
      <c r="D12" s="36">
        <v>63.9</v>
      </c>
      <c r="E12" s="33">
        <v>64.599999999999994</v>
      </c>
      <c r="F12" s="33">
        <v>63.3</v>
      </c>
      <c r="G12" s="33">
        <v>66.8</v>
      </c>
      <c r="H12" s="33">
        <v>65.400000000000006</v>
      </c>
      <c r="I12" s="33">
        <v>59.5</v>
      </c>
      <c r="J12" s="33">
        <v>66.3</v>
      </c>
      <c r="K12" s="33">
        <v>62.4</v>
      </c>
      <c r="L12" s="36">
        <v>65.505923399618467</v>
      </c>
      <c r="M12" s="33">
        <v>53</v>
      </c>
      <c r="N12" s="33">
        <v>63.3</v>
      </c>
      <c r="O12" s="33">
        <v>57</v>
      </c>
      <c r="P12" s="33">
        <v>63.9</v>
      </c>
      <c r="Q12" s="33" t="s">
        <v>36</v>
      </c>
      <c r="R12" s="33">
        <v>67.099999999999994</v>
      </c>
      <c r="S12" s="33">
        <v>64.2</v>
      </c>
      <c r="T12" s="36">
        <v>76.739999999999995</v>
      </c>
      <c r="U12" s="34">
        <v>97.815215131431458</v>
      </c>
      <c r="V12" s="64" t="s">
        <v>28</v>
      </c>
      <c r="W12" s="35">
        <v>0</v>
      </c>
      <c r="X12" s="37"/>
      <c r="Y12" s="31"/>
      <c r="Z12" s="31"/>
    </row>
    <row r="13" spans="1:26" x14ac:dyDescent="0.25">
      <c r="A13" s="48">
        <v>8</v>
      </c>
      <c r="B13" s="36">
        <v>68.2</v>
      </c>
      <c r="C13" s="33">
        <v>81.7</v>
      </c>
      <c r="D13" s="36">
        <v>82</v>
      </c>
      <c r="E13" s="33">
        <v>82.9</v>
      </c>
      <c r="F13" s="33">
        <v>81.8</v>
      </c>
      <c r="G13" s="33">
        <v>84.2</v>
      </c>
      <c r="H13" s="33">
        <v>84.7</v>
      </c>
      <c r="I13" s="33">
        <v>78.099999999999994</v>
      </c>
      <c r="J13" s="33">
        <v>83.7</v>
      </c>
      <c r="K13" s="33">
        <v>80</v>
      </c>
      <c r="L13" s="36">
        <v>82.716330938502196</v>
      </c>
      <c r="M13" s="33">
        <v>75</v>
      </c>
      <c r="N13" s="33">
        <v>81.400000000000006</v>
      </c>
      <c r="O13" s="33">
        <v>78</v>
      </c>
      <c r="P13" s="33">
        <v>82.9</v>
      </c>
      <c r="Q13" s="33" t="s">
        <v>37</v>
      </c>
      <c r="R13" s="33">
        <v>84.2</v>
      </c>
      <c r="S13" s="33">
        <v>81.5</v>
      </c>
      <c r="T13" s="36">
        <v>92.04</v>
      </c>
      <c r="U13" s="34">
        <v>124.36829836144007</v>
      </c>
      <c r="V13" s="64" t="s">
        <v>28</v>
      </c>
      <c r="W13" s="35">
        <v>7.8261666905660974</v>
      </c>
      <c r="X13" s="37"/>
      <c r="Y13" s="31"/>
      <c r="Z13" s="31"/>
    </row>
    <row r="14" spans="1:26" x14ac:dyDescent="0.25">
      <c r="A14" s="48">
        <v>9</v>
      </c>
      <c r="B14" s="36">
        <v>85.8</v>
      </c>
      <c r="C14" s="33">
        <v>101</v>
      </c>
      <c r="D14" s="36">
        <v>101.9</v>
      </c>
      <c r="E14" s="33">
        <v>101.1</v>
      </c>
      <c r="F14" s="33">
        <v>99.6</v>
      </c>
      <c r="G14" s="33">
        <v>100.5</v>
      </c>
      <c r="H14" s="33">
        <v>104</v>
      </c>
      <c r="I14" s="33">
        <v>98.1</v>
      </c>
      <c r="J14" s="33">
        <v>100.6</v>
      </c>
      <c r="K14" s="33">
        <v>98.8</v>
      </c>
      <c r="L14" s="36">
        <v>100.24059032479227</v>
      </c>
      <c r="M14" s="33">
        <v>99</v>
      </c>
      <c r="N14" s="33">
        <v>99.6</v>
      </c>
      <c r="O14" s="33">
        <v>95</v>
      </c>
      <c r="P14" s="33">
        <v>101</v>
      </c>
      <c r="Q14" s="33">
        <v>102</v>
      </c>
      <c r="R14" s="33">
        <v>101</v>
      </c>
      <c r="S14" s="33">
        <v>98.9</v>
      </c>
      <c r="T14" s="36">
        <v>119.98</v>
      </c>
      <c r="U14" s="34">
        <v>148.89086218819131</v>
      </c>
      <c r="V14" s="64" t="s">
        <v>28</v>
      </c>
      <c r="W14" s="35">
        <v>20.551478020797795</v>
      </c>
      <c r="X14" s="37"/>
      <c r="Y14" s="31"/>
      <c r="Z14" s="31"/>
    </row>
    <row r="15" spans="1:26" x14ac:dyDescent="0.25">
      <c r="A15" s="48">
        <v>10</v>
      </c>
      <c r="B15" s="36">
        <v>66.3</v>
      </c>
      <c r="C15" s="33">
        <v>67.8</v>
      </c>
      <c r="D15" s="36">
        <v>69.8</v>
      </c>
      <c r="E15" s="33">
        <v>71.7</v>
      </c>
      <c r="F15" s="33">
        <v>70.5</v>
      </c>
      <c r="G15" s="33">
        <v>76.8</v>
      </c>
      <c r="H15" s="33">
        <v>72.099999999999994</v>
      </c>
      <c r="I15" s="33">
        <v>73.599999999999994</v>
      </c>
      <c r="J15" s="33">
        <v>73.3</v>
      </c>
      <c r="K15" s="33">
        <v>70.099999999999994</v>
      </c>
      <c r="L15" s="36">
        <v>71.907205576544627</v>
      </c>
      <c r="M15" s="33">
        <v>58</v>
      </c>
      <c r="N15" s="33">
        <v>69.400000000000006</v>
      </c>
      <c r="O15" s="33">
        <v>78</v>
      </c>
      <c r="P15" s="33">
        <v>70.8</v>
      </c>
      <c r="Q15" s="33" t="s">
        <v>38</v>
      </c>
      <c r="R15" s="33">
        <v>73.8</v>
      </c>
      <c r="S15" s="33">
        <v>72.3</v>
      </c>
      <c r="T15" s="36">
        <v>82.36</v>
      </c>
      <c r="U15" s="34">
        <v>77.110466907497923</v>
      </c>
      <c r="V15" s="64" t="s">
        <v>29</v>
      </c>
      <c r="W15" s="35">
        <v>0</v>
      </c>
      <c r="X15" s="31"/>
      <c r="Y15" s="31"/>
      <c r="Z15" s="31"/>
    </row>
    <row r="16" spans="1:26" x14ac:dyDescent="0.25">
      <c r="A16" s="48">
        <v>11</v>
      </c>
      <c r="B16" s="36">
        <v>60.3</v>
      </c>
      <c r="C16" s="33">
        <v>66.5</v>
      </c>
      <c r="D16" s="36">
        <v>62.4</v>
      </c>
      <c r="E16" s="33">
        <v>64</v>
      </c>
      <c r="F16" s="33">
        <v>64.599999999999994</v>
      </c>
      <c r="G16" s="33">
        <v>66.8</v>
      </c>
      <c r="H16" s="33">
        <v>70.099999999999994</v>
      </c>
      <c r="I16" s="33">
        <v>63.4</v>
      </c>
      <c r="J16" s="33">
        <v>67.8</v>
      </c>
      <c r="K16" s="33">
        <v>60.8</v>
      </c>
      <c r="L16" s="36">
        <v>66.129187363129077</v>
      </c>
      <c r="M16" s="33">
        <v>57</v>
      </c>
      <c r="N16" s="33">
        <v>66</v>
      </c>
      <c r="O16" s="33">
        <v>70</v>
      </c>
      <c r="P16" s="33">
        <v>68.7</v>
      </c>
      <c r="Q16" s="33" t="s">
        <v>39</v>
      </c>
      <c r="R16" s="33">
        <v>66.2</v>
      </c>
      <c r="S16" s="33">
        <v>66</v>
      </c>
      <c r="T16" s="36">
        <v>73.7</v>
      </c>
      <c r="U16" s="34">
        <v>68.682508184428556</v>
      </c>
      <c r="V16" s="64" t="s">
        <v>29</v>
      </c>
      <c r="W16" s="35">
        <v>20.95</v>
      </c>
      <c r="X16" s="31"/>
      <c r="Y16" s="31"/>
      <c r="Z16" s="31"/>
    </row>
    <row r="17" spans="1:26" x14ac:dyDescent="0.25">
      <c r="A17" s="48">
        <v>12</v>
      </c>
      <c r="B17" s="36">
        <v>44.8</v>
      </c>
      <c r="C17" s="33">
        <v>49.9</v>
      </c>
      <c r="D17" s="36">
        <v>49.4</v>
      </c>
      <c r="E17" s="33">
        <v>50.1</v>
      </c>
      <c r="F17" s="33">
        <v>49.7</v>
      </c>
      <c r="G17" s="33">
        <v>53.6</v>
      </c>
      <c r="H17" s="33">
        <v>52.3</v>
      </c>
      <c r="I17" s="33">
        <v>49.9</v>
      </c>
      <c r="J17" s="33">
        <v>52.7</v>
      </c>
      <c r="K17" s="33">
        <v>48.4</v>
      </c>
      <c r="L17" s="36">
        <v>50.941152362682885</v>
      </c>
      <c r="M17" s="33">
        <v>42</v>
      </c>
      <c r="N17" s="33">
        <v>49.8</v>
      </c>
      <c r="O17" s="33">
        <v>56</v>
      </c>
      <c r="P17" s="33">
        <v>51.9</v>
      </c>
      <c r="Q17" s="33" t="s">
        <v>40</v>
      </c>
      <c r="R17" s="33">
        <v>51.5</v>
      </c>
      <c r="S17" s="33">
        <v>51.2</v>
      </c>
      <c r="T17" s="36">
        <v>52.3</v>
      </c>
      <c r="U17" s="34">
        <v>55.0443409514317</v>
      </c>
      <c r="V17" s="64" t="s">
        <v>29</v>
      </c>
      <c r="W17" s="35">
        <v>12.345092716232898</v>
      </c>
      <c r="X17" s="31"/>
      <c r="Y17" s="31"/>
      <c r="Z17" s="31"/>
    </row>
    <row r="18" spans="1:26" x14ac:dyDescent="0.25">
      <c r="A18" s="48">
        <v>13</v>
      </c>
      <c r="B18" s="36">
        <v>86.3</v>
      </c>
      <c r="C18" s="33">
        <v>89.5</v>
      </c>
      <c r="D18" s="33">
        <v>91.6</v>
      </c>
      <c r="E18" s="33">
        <v>91.6</v>
      </c>
      <c r="F18" s="33">
        <v>90.4</v>
      </c>
      <c r="G18" s="33">
        <v>93.9</v>
      </c>
      <c r="H18" s="33">
        <v>91</v>
      </c>
      <c r="I18" s="33">
        <v>92.1</v>
      </c>
      <c r="J18" s="33">
        <v>92.8</v>
      </c>
      <c r="K18" s="33">
        <v>90.1</v>
      </c>
      <c r="L18" s="36">
        <v>91.178047848652568</v>
      </c>
      <c r="M18" s="33">
        <v>82</v>
      </c>
      <c r="N18" s="33">
        <v>89.4</v>
      </c>
      <c r="O18" s="33">
        <v>93</v>
      </c>
      <c r="P18" s="33">
        <v>91.7</v>
      </c>
      <c r="Q18" s="33" t="s">
        <v>41</v>
      </c>
      <c r="R18" s="33">
        <v>92.4</v>
      </c>
      <c r="S18" s="33">
        <v>91.5</v>
      </c>
      <c r="T18" s="36">
        <v>96.6</v>
      </c>
      <c r="U18" s="34">
        <v>89.991683516825958</v>
      </c>
      <c r="V18" s="64" t="s">
        <v>24</v>
      </c>
      <c r="W18" s="35">
        <v>13.653163862020046</v>
      </c>
      <c r="X18" s="31"/>
      <c r="Y18" s="31"/>
      <c r="Z18" s="31"/>
    </row>
    <row r="19" spans="1:26" x14ac:dyDescent="0.25">
      <c r="A19" s="38"/>
      <c r="B19" s="68" t="s">
        <v>18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39"/>
      <c r="P19" s="39"/>
      <c r="Q19" s="38"/>
      <c r="R19" s="38"/>
      <c r="S19" s="38"/>
      <c r="T19" s="38"/>
      <c r="U19" s="39"/>
      <c r="W19" s="31"/>
      <c r="X19" s="31"/>
      <c r="Y19" s="31"/>
      <c r="Z19" s="31"/>
    </row>
    <row r="20" spans="1:26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</row>
    <row r="21" spans="1:26" x14ac:dyDescent="0.25">
      <c r="A21" s="68" t="s">
        <v>19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38"/>
    </row>
    <row r="23" spans="1:26" x14ac:dyDescent="0.25">
      <c r="A23" s="25" t="s">
        <v>12</v>
      </c>
      <c r="B23" s="65" t="s">
        <v>13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25" t="s">
        <v>14</v>
      </c>
      <c r="V23" s="26" t="s">
        <v>15</v>
      </c>
    </row>
    <row r="24" spans="1:26" x14ac:dyDescent="0.25">
      <c r="A24" s="40"/>
      <c r="B24" s="28">
        <v>193</v>
      </c>
      <c r="C24" s="28">
        <v>223</v>
      </c>
      <c r="D24" s="28">
        <v>225</v>
      </c>
      <c r="E24" s="28">
        <v>295</v>
      </c>
      <c r="F24" s="28">
        <v>339</v>
      </c>
      <c r="G24" s="28">
        <v>385</v>
      </c>
      <c r="H24" s="28">
        <v>428</v>
      </c>
      <c r="I24" s="29">
        <v>446</v>
      </c>
      <c r="J24" s="28">
        <v>509</v>
      </c>
      <c r="K24" s="28">
        <v>512</v>
      </c>
      <c r="L24" s="28">
        <v>579</v>
      </c>
      <c r="M24" s="28">
        <v>591</v>
      </c>
      <c r="N24" s="28">
        <v>644</v>
      </c>
      <c r="O24" s="28">
        <v>659</v>
      </c>
      <c r="P24" s="28">
        <v>689</v>
      </c>
      <c r="Q24" s="28">
        <v>717</v>
      </c>
      <c r="R24" s="29">
        <v>744</v>
      </c>
      <c r="S24" s="29">
        <v>904</v>
      </c>
      <c r="T24" s="29">
        <v>928</v>
      </c>
      <c r="U24" s="40"/>
      <c r="V24" s="30" t="s">
        <v>16</v>
      </c>
    </row>
    <row r="25" spans="1:26" x14ac:dyDescent="0.25">
      <c r="A25" s="41">
        <v>1</v>
      </c>
      <c r="B25" s="42">
        <f>(B6-$U6)/$U6</f>
        <v>-4.7689779200802807E-2</v>
      </c>
      <c r="C25" s="42">
        <f t="shared" ref="C25:T25" si="0">(C6-$U6)/$U6</f>
        <v>1.7871834599841947E-2</v>
      </c>
      <c r="D25" s="42">
        <f t="shared" si="0"/>
        <v>3.1206400118617198E-2</v>
      </c>
      <c r="E25" s="42">
        <f t="shared" si="0"/>
        <v>1.7871834599841947E-2</v>
      </c>
      <c r="F25" s="42">
        <f t="shared" si="0"/>
        <v>6.7596966675292592E-3</v>
      </c>
      <c r="G25" s="42">
        <f t="shared" si="0"/>
        <v>3.4540041498310976E-2</v>
      </c>
      <c r="H25" s="42">
        <f t="shared" si="0"/>
        <v>1.3426979426916966E-2</v>
      </c>
      <c r="I25" s="42">
        <f t="shared" si="0"/>
        <v>2.1205475979535877E-2</v>
      </c>
      <c r="J25" s="42">
        <f t="shared" si="0"/>
        <v>3.0095186325385995E-2</v>
      </c>
      <c r="K25" s="42">
        <f t="shared" si="0"/>
        <v>8.9821242539918286E-3</v>
      </c>
      <c r="L25" s="42">
        <f t="shared" si="0"/>
        <v>1.9836107079543405E-2</v>
      </c>
      <c r="M25" s="42">
        <f t="shared" si="0"/>
        <v>-3.3243999888796345E-2</v>
      </c>
      <c r="N25" s="42">
        <f t="shared" si="0"/>
        <v>1.3426979426916966E-2</v>
      </c>
      <c r="O25" s="42">
        <f t="shared" si="0"/>
        <v>3.3428827705079767E-2</v>
      </c>
      <c r="P25" s="42">
        <f t="shared" si="0"/>
        <v>-5.4636550580146317E-3</v>
      </c>
      <c r="Q25" s="42">
        <f t="shared" si="0"/>
        <v>2.2316689772767084E-2</v>
      </c>
      <c r="R25" s="42">
        <f t="shared" si="0"/>
        <v>2.3427903565998286E-2</v>
      </c>
      <c r="S25" s="42">
        <f t="shared" si="0"/>
        <v>2.6761544945692221E-2</v>
      </c>
      <c r="T25" s="42">
        <f t="shared" si="0"/>
        <v>0.18388717530859361</v>
      </c>
      <c r="U25" s="64" t="s">
        <v>24</v>
      </c>
      <c r="V25" s="35">
        <f t="shared" ref="V25:V37" si="1">W6</f>
        <v>13.653163862020046</v>
      </c>
    </row>
    <row r="26" spans="1:26" x14ac:dyDescent="0.25">
      <c r="A26" s="41">
        <v>2</v>
      </c>
      <c r="B26" s="43">
        <f t="shared" ref="B26:T26" si="2">(B7-$U7)/$U7</f>
        <v>-7.1230351444571224E-2</v>
      </c>
      <c r="C26" s="43">
        <f t="shared" si="2"/>
        <v>4.5135219372118195E-2</v>
      </c>
      <c r="D26" s="43">
        <f t="shared" si="2"/>
        <v>5.1599973306378659E-2</v>
      </c>
      <c r="E26" s="43">
        <f t="shared" si="2"/>
        <v>1.4966367678902442E-2</v>
      </c>
      <c r="F26" s="43">
        <f t="shared" si="2"/>
        <v>2.0368598103813612E-3</v>
      </c>
      <c r="G26" s="43">
        <f t="shared" si="2"/>
        <v>4.5135219372118195E-2</v>
      </c>
      <c r="H26" s="43">
        <f t="shared" si="2"/>
        <v>3.0050793525510242E-2</v>
      </c>
      <c r="I26" s="43">
        <f t="shared" si="2"/>
        <v>3.6515547459770856E-2</v>
      </c>
      <c r="J26" s="43">
        <f t="shared" si="2"/>
        <v>4.7290137350205069E-2</v>
      </c>
      <c r="K26" s="43">
        <f t="shared" si="2"/>
        <v>1.281144970081557E-2</v>
      </c>
      <c r="L26" s="43">
        <f t="shared" si="2"/>
        <v>2.8400324192512271E-2</v>
      </c>
      <c r="M26" s="43">
        <f t="shared" si="2"/>
        <v>1.281144970081557E-2</v>
      </c>
      <c r="N26" s="43">
        <f t="shared" si="2"/>
        <v>4.1917777884682332E-3</v>
      </c>
      <c r="O26" s="43">
        <f t="shared" si="2"/>
        <v>3.4360629481683988E-2</v>
      </c>
      <c r="P26" s="43">
        <f t="shared" si="2"/>
        <v>-1.5202484014313311E-2</v>
      </c>
      <c r="Q26" s="43">
        <f t="shared" si="2"/>
        <v>1.0656531722728697E-2</v>
      </c>
      <c r="R26" s="43">
        <f t="shared" si="2"/>
        <v>4.7290137350205069E-2</v>
      </c>
      <c r="S26" s="43">
        <f t="shared" si="2"/>
        <v>2.7895875547423524E-2</v>
      </c>
      <c r="T26" s="43">
        <f t="shared" si="2"/>
        <v>0.1936090680623016</v>
      </c>
      <c r="U26" s="64" t="s">
        <v>24</v>
      </c>
      <c r="V26" s="35">
        <f t="shared" si="1"/>
        <v>20.95</v>
      </c>
    </row>
    <row r="27" spans="1:26" x14ac:dyDescent="0.25">
      <c r="A27" s="41">
        <v>3</v>
      </c>
      <c r="B27" s="43">
        <f t="shared" ref="B27:T27" si="3">(B8-$U8)/$U8</f>
        <v>-5.3571559373220487E-2</v>
      </c>
      <c r="C27" s="43">
        <f t="shared" si="3"/>
        <v>5.6830908225431239E-3</v>
      </c>
      <c r="D27" s="43">
        <f t="shared" si="3"/>
        <v>2.2142715876921897E-2</v>
      </c>
      <c r="E27" s="43">
        <f t="shared" si="3"/>
        <v>2.3788678382359797E-2</v>
      </c>
      <c r="F27" s="43">
        <f t="shared" si="3"/>
        <v>5.6830908225431239E-3</v>
      </c>
      <c r="G27" s="43">
        <f t="shared" si="3"/>
        <v>6.9875628534620315E-2</v>
      </c>
      <c r="H27" s="43">
        <f t="shared" si="3"/>
        <v>4.3540228447614258E-2</v>
      </c>
      <c r="I27" s="43">
        <f t="shared" si="3"/>
        <v>2.8726565898673385E-2</v>
      </c>
      <c r="J27" s="43">
        <f t="shared" si="3"/>
        <v>5.9999853501993147E-2</v>
      </c>
      <c r="K27" s="43">
        <f t="shared" si="3"/>
        <v>8.975015833418809E-3</v>
      </c>
      <c r="L27" s="43">
        <f t="shared" si="3"/>
        <v>3.6832296093293145E-2</v>
      </c>
      <c r="M27" s="43">
        <f t="shared" si="3"/>
        <v>-0.11118024706354619</v>
      </c>
      <c r="N27" s="43">
        <f t="shared" si="3"/>
        <v>5.6830908225431239E-3</v>
      </c>
      <c r="O27" s="43">
        <f t="shared" si="3"/>
        <v>5.3416003480241545E-2</v>
      </c>
      <c r="P27" s="43">
        <f t="shared" si="3"/>
        <v>-1.077653423183565E-2</v>
      </c>
      <c r="Q27" s="43">
        <f t="shared" si="3"/>
        <v>3.5310415920424873E-2</v>
      </c>
      <c r="R27" s="43">
        <f t="shared" si="3"/>
        <v>7.4813516050933906E-2</v>
      </c>
      <c r="S27" s="43">
        <f t="shared" si="3"/>
        <v>3.2018490909549183E-2</v>
      </c>
      <c r="T27" s="43">
        <f t="shared" si="3"/>
        <v>0.20599672773433272</v>
      </c>
      <c r="U27" s="64" t="s">
        <v>24</v>
      </c>
      <c r="V27" s="35">
        <f t="shared" si="1"/>
        <v>0</v>
      </c>
    </row>
    <row r="28" spans="1:26" x14ac:dyDescent="0.25">
      <c r="A28" s="41">
        <v>4</v>
      </c>
      <c r="B28" s="43">
        <f t="shared" ref="B28:T28" si="4">(B9-$U9)/$U9</f>
        <v>-0.45461824804970508</v>
      </c>
      <c r="C28" s="43">
        <f t="shared" si="4"/>
        <v>-0.23557147882376683</v>
      </c>
      <c r="D28" s="43">
        <f t="shared" si="4"/>
        <v>-0.32497832340578248</v>
      </c>
      <c r="E28" s="43">
        <f t="shared" si="4"/>
        <v>-0.32050798117668172</v>
      </c>
      <c r="F28" s="43">
        <f t="shared" si="4"/>
        <v>-0.32944866563488323</v>
      </c>
      <c r="G28" s="43">
        <f t="shared" si="4"/>
        <v>-0.20874942544916225</v>
      </c>
      <c r="H28" s="43">
        <f t="shared" si="4"/>
        <v>-4.7817105201534177E-2</v>
      </c>
      <c r="I28" s="43">
        <f t="shared" si="4"/>
        <v>-0.3383893500930848</v>
      </c>
      <c r="J28" s="43">
        <f t="shared" si="4"/>
        <v>-0.16404600315815449</v>
      </c>
      <c r="K28" s="43">
        <f t="shared" si="4"/>
        <v>-0.37862243015499181</v>
      </c>
      <c r="L28" s="43">
        <f t="shared" si="4"/>
        <v>-0.23093419402731316</v>
      </c>
      <c r="M28" s="43">
        <f t="shared" si="4"/>
        <v>-0.55296577708992212</v>
      </c>
      <c r="N28" s="43">
        <f t="shared" si="4"/>
        <v>-0.24004182105286767</v>
      </c>
      <c r="O28" s="43">
        <f t="shared" si="4"/>
        <v>-0.41885551021689882</v>
      </c>
      <c r="P28" s="43">
        <f t="shared" si="4"/>
        <v>-0.16851634538725516</v>
      </c>
      <c r="Q28" s="43">
        <f t="shared" si="4"/>
        <v>-0.28921558557297622</v>
      </c>
      <c r="R28" s="43">
        <f t="shared" si="4"/>
        <v>-0.22216045213646463</v>
      </c>
      <c r="S28" s="43">
        <f t="shared" si="4"/>
        <v>-0.25792318996927072</v>
      </c>
      <c r="T28" s="43">
        <f t="shared" si="4"/>
        <v>-0.2422769921674181</v>
      </c>
      <c r="U28" s="64" t="s">
        <v>27</v>
      </c>
      <c r="V28" s="35">
        <f t="shared" si="1"/>
        <v>0</v>
      </c>
    </row>
    <row r="29" spans="1:26" x14ac:dyDescent="0.25">
      <c r="A29" s="41">
        <v>5</v>
      </c>
      <c r="B29" s="43">
        <f t="shared" ref="B29:T29" si="5">(B10-$U10)/$U10</f>
        <v>-0.25980263264096776</v>
      </c>
      <c r="C29" s="43">
        <f t="shared" si="5"/>
        <v>9.9870736005322674E-2</v>
      </c>
      <c r="D29" s="43">
        <f t="shared" si="5"/>
        <v>-0.10863556465919345</v>
      </c>
      <c r="E29" s="43">
        <f t="shared" si="5"/>
        <v>-0.11906087969241942</v>
      </c>
      <c r="F29" s="43">
        <f t="shared" si="5"/>
        <v>-0.11906087969241942</v>
      </c>
      <c r="G29" s="43">
        <f t="shared" si="5"/>
        <v>-6.6934304526290386E-2</v>
      </c>
      <c r="H29" s="43">
        <f t="shared" si="5"/>
        <v>0.26667577653693553</v>
      </c>
      <c r="I29" s="43">
        <f t="shared" si="5"/>
        <v>-0.13991150975887096</v>
      </c>
      <c r="J29" s="43">
        <f t="shared" si="5"/>
        <v>6.8594790905645173E-2</v>
      </c>
      <c r="K29" s="43">
        <f t="shared" si="5"/>
        <v>-0.2233140300246774</v>
      </c>
      <c r="L29" s="43">
        <f t="shared" si="5"/>
        <v>-1.2687588526636789E-3</v>
      </c>
      <c r="M29" s="43">
        <f t="shared" si="5"/>
        <v>-0.27022794767419356</v>
      </c>
      <c r="N29" s="43">
        <f t="shared" si="5"/>
        <v>8.3024318967739818E-4</v>
      </c>
      <c r="O29" s="43">
        <f t="shared" si="5"/>
        <v>-0.27022794767419356</v>
      </c>
      <c r="P29" s="43">
        <f t="shared" si="5"/>
        <v>7.3807448422258157E-2</v>
      </c>
      <c r="Q29" s="43">
        <f t="shared" si="5"/>
        <v>-0.10342290714258066</v>
      </c>
      <c r="R29" s="43">
        <f t="shared" si="5"/>
        <v>-9.5950718435483719E-3</v>
      </c>
      <c r="S29" s="43">
        <f t="shared" si="5"/>
        <v>-3.5658359426612884E-2</v>
      </c>
      <c r="T29" s="43">
        <f t="shared" si="5"/>
        <v>0.12541275783672581</v>
      </c>
      <c r="U29" s="64" t="s">
        <v>27</v>
      </c>
      <c r="V29" s="35">
        <f t="shared" si="1"/>
        <v>20.677790716604331</v>
      </c>
    </row>
    <row r="30" spans="1:26" x14ac:dyDescent="0.25">
      <c r="A30" s="41">
        <v>6</v>
      </c>
      <c r="B30" s="43">
        <f t="shared" ref="B30:T30" si="6">(B11-$U11)/$U11</f>
        <v>-0.33410891272586063</v>
      </c>
      <c r="C30" s="43">
        <f t="shared" si="6"/>
        <v>-9.8428359364788831E-2</v>
      </c>
      <c r="D30" s="43">
        <f t="shared" si="6"/>
        <v>-0.23684392244986283</v>
      </c>
      <c r="E30" s="43">
        <f t="shared" si="6"/>
        <v>-0.19569334964078675</v>
      </c>
      <c r="F30" s="43">
        <f t="shared" si="6"/>
        <v>-0.22188007779201693</v>
      </c>
      <c r="G30" s="43">
        <f t="shared" si="6"/>
        <v>-0.13957893217386491</v>
      </c>
      <c r="H30" s="43">
        <f t="shared" si="6"/>
        <v>8.4878737693822509E-2</v>
      </c>
      <c r="I30" s="43">
        <f t="shared" si="6"/>
        <v>-0.26303065060109299</v>
      </c>
      <c r="J30" s="43">
        <f t="shared" si="6"/>
        <v>-7.5982592378020158E-2</v>
      </c>
      <c r="K30" s="43">
        <f t="shared" si="6"/>
        <v>-0.31914506806801485</v>
      </c>
      <c r="L30" s="43">
        <f t="shared" si="6"/>
        <v>-0.13387118826200167</v>
      </c>
      <c r="M30" s="43">
        <f t="shared" si="6"/>
        <v>-0.43885582533078143</v>
      </c>
      <c r="N30" s="43">
        <f t="shared" si="6"/>
        <v>-0.11713316518709611</v>
      </c>
      <c r="O30" s="43">
        <f t="shared" si="6"/>
        <v>-0.32662699039693777</v>
      </c>
      <c r="P30" s="43">
        <f t="shared" si="6"/>
        <v>-3.8572980733405593E-2</v>
      </c>
      <c r="Q30" s="43">
        <f t="shared" si="6"/>
        <v>-0.20317527196970964</v>
      </c>
      <c r="R30" s="43">
        <f t="shared" si="6"/>
        <v>-0.13209700984494202</v>
      </c>
      <c r="S30" s="43">
        <f t="shared" si="6"/>
        <v>-0.15828373799617218</v>
      </c>
      <c r="T30" s="43">
        <f t="shared" si="6"/>
        <v>-0.16239879527707976</v>
      </c>
      <c r="U30" s="64" t="s">
        <v>27</v>
      </c>
      <c r="V30" s="35">
        <f t="shared" si="1"/>
        <v>9.0093175733468485</v>
      </c>
    </row>
    <row r="31" spans="1:26" x14ac:dyDescent="0.25">
      <c r="A31" s="41">
        <v>7</v>
      </c>
      <c r="B31" s="43">
        <f t="shared" ref="B31:T31" si="7">(B12-$U12)/$U12</f>
        <v>-0.5542615743224002</v>
      </c>
      <c r="C31" s="43">
        <f t="shared" si="7"/>
        <v>-0.3538837499352222</v>
      </c>
      <c r="D31" s="43">
        <f t="shared" si="7"/>
        <v>-0.34672739906425165</v>
      </c>
      <c r="E31" s="43">
        <f t="shared" si="7"/>
        <v>-0.33957104819328104</v>
      </c>
      <c r="F31" s="43">
        <f t="shared" si="7"/>
        <v>-0.35286141409651217</v>
      </c>
      <c r="G31" s="43">
        <f t="shared" si="7"/>
        <v>-0.31707965974165897</v>
      </c>
      <c r="H31" s="43">
        <f t="shared" si="7"/>
        <v>-0.33139236148360018</v>
      </c>
      <c r="I31" s="43">
        <f t="shared" si="7"/>
        <v>-0.39171017596749563</v>
      </c>
      <c r="J31" s="43">
        <f t="shared" si="7"/>
        <v>-0.32219133893520946</v>
      </c>
      <c r="K31" s="43">
        <f t="shared" si="7"/>
        <v>-0.36206243664490301</v>
      </c>
      <c r="L31" s="43">
        <f t="shared" si="7"/>
        <v>-0.33030946860772054</v>
      </c>
      <c r="M31" s="43">
        <f t="shared" si="7"/>
        <v>-0.45816200548365155</v>
      </c>
      <c r="N31" s="43">
        <f t="shared" si="7"/>
        <v>-0.35286141409651217</v>
      </c>
      <c r="O31" s="43">
        <f t="shared" si="7"/>
        <v>-0.41726857193524791</v>
      </c>
      <c r="P31" s="43">
        <f t="shared" si="7"/>
        <v>-0.34672739906425165</v>
      </c>
      <c r="Q31" s="43">
        <f t="shared" si="7"/>
        <v>-0.33343703316102041</v>
      </c>
      <c r="R31" s="43">
        <f t="shared" si="7"/>
        <v>-0.31401265222552877</v>
      </c>
      <c r="S31" s="43">
        <f t="shared" si="7"/>
        <v>-0.34366039154812134</v>
      </c>
      <c r="T31" s="43">
        <f t="shared" si="7"/>
        <v>-0.21545947737387594</v>
      </c>
      <c r="U31" s="64" t="s">
        <v>28</v>
      </c>
      <c r="V31" s="35">
        <f t="shared" si="1"/>
        <v>0</v>
      </c>
    </row>
    <row r="32" spans="1:26" x14ac:dyDescent="0.25">
      <c r="A32" s="41">
        <v>8</v>
      </c>
      <c r="B32" s="43">
        <f t="shared" ref="B32:T32" si="8">(B13-$U13)/$U13</f>
        <v>-0.45162874383151358</v>
      </c>
      <c r="C32" s="43">
        <f t="shared" si="8"/>
        <v>-0.34308018139347007</v>
      </c>
      <c r="D32" s="43">
        <f t="shared" si="8"/>
        <v>-0.34066799111706914</v>
      </c>
      <c r="E32" s="43">
        <f t="shared" si="8"/>
        <v>-0.33343142028786621</v>
      </c>
      <c r="F32" s="43">
        <f t="shared" si="8"/>
        <v>-0.34227611796800311</v>
      </c>
      <c r="G32" s="43">
        <f t="shared" si="8"/>
        <v>-0.32297859575679533</v>
      </c>
      <c r="H32" s="43">
        <f t="shared" si="8"/>
        <v>-0.31895827862946041</v>
      </c>
      <c r="I32" s="43">
        <f t="shared" si="8"/>
        <v>-0.37202646471028172</v>
      </c>
      <c r="J32" s="43">
        <f t="shared" si="8"/>
        <v>-0.3269989128841303</v>
      </c>
      <c r="K32" s="43">
        <f t="shared" si="8"/>
        <v>-0.35674925962640891</v>
      </c>
      <c r="L32" s="43">
        <f t="shared" si="8"/>
        <v>-0.33490823603526854</v>
      </c>
      <c r="M32" s="43">
        <f t="shared" si="8"/>
        <v>-0.39695243089975835</v>
      </c>
      <c r="N32" s="43">
        <f t="shared" si="8"/>
        <v>-0.34549237166987101</v>
      </c>
      <c r="O32" s="43">
        <f t="shared" si="8"/>
        <v>-0.37283052813574868</v>
      </c>
      <c r="P32" s="43">
        <f t="shared" si="8"/>
        <v>-0.33343142028786621</v>
      </c>
      <c r="Q32" s="43">
        <f t="shared" si="8"/>
        <v>-0.32860703973506428</v>
      </c>
      <c r="R32" s="43">
        <f t="shared" si="8"/>
        <v>-0.32297859575679533</v>
      </c>
      <c r="S32" s="43">
        <f t="shared" si="8"/>
        <v>-0.34468830824440405</v>
      </c>
      <c r="T32" s="43">
        <f t="shared" si="8"/>
        <v>-0.25994002320018339</v>
      </c>
      <c r="U32" s="64" t="s">
        <v>28</v>
      </c>
      <c r="V32" s="35">
        <f t="shared" si="1"/>
        <v>7.8261666905660974</v>
      </c>
    </row>
    <row r="33" spans="1:22" x14ac:dyDescent="0.25">
      <c r="A33" s="41">
        <v>9</v>
      </c>
      <c r="B33" s="43">
        <f t="shared" ref="B33:T33" si="9">(B14-$U14)/$U14</f>
        <v>-0.42373898076060112</v>
      </c>
      <c r="C33" s="43">
        <f t="shared" si="9"/>
        <v>-0.32165078154802695</v>
      </c>
      <c r="D33" s="43">
        <f t="shared" si="9"/>
        <v>-0.31560608554201924</v>
      </c>
      <c r="E33" s="43">
        <f t="shared" si="9"/>
        <v>-0.32097914865847055</v>
      </c>
      <c r="F33" s="43">
        <f t="shared" si="9"/>
        <v>-0.33105364200181669</v>
      </c>
      <c r="G33" s="43">
        <f t="shared" si="9"/>
        <v>-0.32500894599580898</v>
      </c>
      <c r="H33" s="43">
        <f t="shared" si="9"/>
        <v>-0.30150179486133466</v>
      </c>
      <c r="I33" s="43">
        <f t="shared" si="9"/>
        <v>-0.34112813534516284</v>
      </c>
      <c r="J33" s="43">
        <f t="shared" si="9"/>
        <v>-0.32433731310625263</v>
      </c>
      <c r="K33" s="43">
        <f t="shared" si="9"/>
        <v>-0.33642670511826794</v>
      </c>
      <c r="L33" s="43">
        <f t="shared" si="9"/>
        <v>-0.32675122669319562</v>
      </c>
      <c r="M33" s="43">
        <f t="shared" si="9"/>
        <v>-0.33508343933915513</v>
      </c>
      <c r="N33" s="43">
        <f t="shared" si="9"/>
        <v>-0.33105364200181669</v>
      </c>
      <c r="O33" s="43">
        <f t="shared" si="9"/>
        <v>-0.36194875492141149</v>
      </c>
      <c r="P33" s="43">
        <f t="shared" si="9"/>
        <v>-0.32165078154802695</v>
      </c>
      <c r="Q33" s="43">
        <f t="shared" si="9"/>
        <v>-0.31493445265246284</v>
      </c>
      <c r="R33" s="43">
        <f t="shared" si="9"/>
        <v>-0.32165078154802695</v>
      </c>
      <c r="S33" s="43">
        <f t="shared" si="9"/>
        <v>-0.33575507222871148</v>
      </c>
      <c r="T33" s="43">
        <f t="shared" si="9"/>
        <v>-0.1941748591102205</v>
      </c>
      <c r="U33" s="64" t="s">
        <v>28</v>
      </c>
      <c r="V33" s="35">
        <f t="shared" si="1"/>
        <v>20.551478020797795</v>
      </c>
    </row>
    <row r="34" spans="1:22" x14ac:dyDescent="0.25">
      <c r="A34" s="41">
        <v>10</v>
      </c>
      <c r="B34" s="43">
        <f t="shared" ref="B34:T34" si="10">(B15-$U15)/$U15</f>
        <v>-0.14019454609795337</v>
      </c>
      <c r="C34" s="43">
        <f t="shared" si="10"/>
        <v>-0.12074193401872155</v>
      </c>
      <c r="D34" s="43">
        <f t="shared" si="10"/>
        <v>-9.4805117913079121E-2</v>
      </c>
      <c r="E34" s="43">
        <f t="shared" si="10"/>
        <v>-7.0165142612718723E-2</v>
      </c>
      <c r="F34" s="43">
        <f t="shared" si="10"/>
        <v>-8.5727232276104223E-2</v>
      </c>
      <c r="G34" s="43">
        <f t="shared" si="10"/>
        <v>-4.0262615433305981E-3</v>
      </c>
      <c r="H34" s="43">
        <f t="shared" si="10"/>
        <v>-6.4977779391590357E-2</v>
      </c>
      <c r="I34" s="43">
        <f t="shared" si="10"/>
        <v>-4.5525167312358526E-2</v>
      </c>
      <c r="J34" s="43">
        <f t="shared" si="10"/>
        <v>-4.9415689728204856E-2</v>
      </c>
      <c r="K34" s="43">
        <f t="shared" si="10"/>
        <v>-9.0914595497232784E-2</v>
      </c>
      <c r="L34" s="43">
        <f t="shared" si="10"/>
        <v>-6.7478016145267966E-2</v>
      </c>
      <c r="M34" s="43">
        <f t="shared" si="10"/>
        <v>-0.24783233293636944</v>
      </c>
      <c r="N34" s="43">
        <f t="shared" si="10"/>
        <v>-9.9992481134207487E-2</v>
      </c>
      <c r="O34" s="43">
        <f t="shared" si="10"/>
        <v>1.1535828120054898E-2</v>
      </c>
      <c r="P34" s="43">
        <f t="shared" si="10"/>
        <v>-8.18367098602579E-2</v>
      </c>
      <c r="Q34" s="43">
        <f t="shared" si="10"/>
        <v>-3.3853600064819363E-2</v>
      </c>
      <c r="R34" s="43">
        <f t="shared" si="10"/>
        <v>-4.2931485701794246E-2</v>
      </c>
      <c r="S34" s="43">
        <f t="shared" si="10"/>
        <v>-6.238409778102607E-2</v>
      </c>
      <c r="T34" s="43">
        <f t="shared" si="10"/>
        <v>6.8078087230355397E-2</v>
      </c>
      <c r="U34" s="64" t="s">
        <v>29</v>
      </c>
      <c r="V34" s="35">
        <f t="shared" si="1"/>
        <v>0</v>
      </c>
    </row>
    <row r="35" spans="1:22" x14ac:dyDescent="0.25">
      <c r="A35" s="41">
        <v>11</v>
      </c>
      <c r="B35" s="43">
        <f t="shared" ref="B35:T35" si="11">(B16-$U16)/$U16</f>
        <v>-0.12204720540955739</v>
      </c>
      <c r="C35" s="43">
        <f t="shared" si="11"/>
        <v>-3.1776768818168558E-2</v>
      </c>
      <c r="D35" s="43">
        <f t="shared" si="11"/>
        <v>-9.1471734951183756E-2</v>
      </c>
      <c r="E35" s="43">
        <f t="shared" si="11"/>
        <v>-6.8176138411470494E-2</v>
      </c>
      <c r="F35" s="43">
        <f t="shared" si="11"/>
        <v>-5.9440289709078116E-2</v>
      </c>
      <c r="G35" s="43">
        <f t="shared" si="11"/>
        <v>-2.7408844466972369E-2</v>
      </c>
      <c r="H35" s="43">
        <f t="shared" si="11"/>
        <v>2.063832339618614E-2</v>
      </c>
      <c r="I35" s="43">
        <f t="shared" si="11"/>
        <v>-7.6911987113862976E-2</v>
      </c>
      <c r="J35" s="43">
        <f t="shared" si="11"/>
        <v>-1.2849096629651597E-2</v>
      </c>
      <c r="K35" s="43">
        <f t="shared" si="11"/>
        <v>-0.11476733149089702</v>
      </c>
      <c r="L35" s="43">
        <f t="shared" si="11"/>
        <v>-3.7175707305901196E-2</v>
      </c>
      <c r="M35" s="43">
        <f t="shared" si="11"/>
        <v>-0.1700943732727159</v>
      </c>
      <c r="N35" s="43">
        <f t="shared" si="11"/>
        <v>-3.9056642736828948E-2</v>
      </c>
      <c r="O35" s="43">
        <f t="shared" si="11"/>
        <v>1.9182348612454148E-2</v>
      </c>
      <c r="P35" s="43">
        <f t="shared" si="11"/>
        <v>2.5467642393718236E-4</v>
      </c>
      <c r="Q35" s="43">
        <f t="shared" si="11"/>
        <v>-4.1968592304293145E-2</v>
      </c>
      <c r="R35" s="43">
        <f t="shared" si="11"/>
        <v>-3.614469316936475E-2</v>
      </c>
      <c r="S35" s="43">
        <f t="shared" si="11"/>
        <v>-3.9056642736828948E-2</v>
      </c>
      <c r="T35" s="43">
        <f t="shared" si="11"/>
        <v>7.3053415610541045E-2</v>
      </c>
      <c r="U35" s="64" t="s">
        <v>29</v>
      </c>
      <c r="V35" s="35">
        <f t="shared" si="1"/>
        <v>20.95</v>
      </c>
    </row>
    <row r="36" spans="1:22" x14ac:dyDescent="0.25">
      <c r="A36" s="41">
        <v>12</v>
      </c>
      <c r="B36" s="43">
        <f t="shared" ref="B36:T36" si="12">(B17-$U17)/$U17</f>
        <v>-0.18611070228764812</v>
      </c>
      <c r="C36" s="43">
        <f t="shared" si="12"/>
        <v>-9.3458125985572307E-2</v>
      </c>
      <c r="D36" s="43">
        <f t="shared" si="12"/>
        <v>-0.10254171189754052</v>
      </c>
      <c r="E36" s="43">
        <f t="shared" si="12"/>
        <v>-8.9824691620784977E-2</v>
      </c>
      <c r="F36" s="43">
        <f t="shared" si="12"/>
        <v>-9.7091560350359526E-2</v>
      </c>
      <c r="G36" s="43">
        <f t="shared" si="12"/>
        <v>-2.623959023700748E-2</v>
      </c>
      <c r="H36" s="43">
        <f t="shared" si="12"/>
        <v>-4.9856913608124914E-2</v>
      </c>
      <c r="I36" s="43">
        <f t="shared" si="12"/>
        <v>-9.3458125985572307E-2</v>
      </c>
      <c r="J36" s="43">
        <f t="shared" si="12"/>
        <v>-4.259004487855024E-2</v>
      </c>
      <c r="K36" s="43">
        <f t="shared" si="12"/>
        <v>-0.12070888372147695</v>
      </c>
      <c r="L36" s="43">
        <f t="shared" si="12"/>
        <v>-7.4543332117814928E-2</v>
      </c>
      <c r="M36" s="43">
        <f t="shared" si="12"/>
        <v>-0.23697878339467007</v>
      </c>
      <c r="N36" s="43">
        <f t="shared" si="12"/>
        <v>-9.5274843167965986E-2</v>
      </c>
      <c r="O36" s="43">
        <f t="shared" si="12"/>
        <v>1.736162214043992E-2</v>
      </c>
      <c r="P36" s="43">
        <f t="shared" si="12"/>
        <v>-5.7123782337699457E-2</v>
      </c>
      <c r="Q36" s="43">
        <f t="shared" si="12"/>
        <v>-6.9840802614454883E-2</v>
      </c>
      <c r="R36" s="43">
        <f t="shared" si="12"/>
        <v>-6.4390651067273999E-2</v>
      </c>
      <c r="S36" s="43">
        <f t="shared" si="12"/>
        <v>-6.9840802614454883E-2</v>
      </c>
      <c r="T36" s="43">
        <f t="shared" si="12"/>
        <v>-4.9856913608124914E-2</v>
      </c>
      <c r="U36" s="64" t="s">
        <v>29</v>
      </c>
      <c r="V36" s="35">
        <f t="shared" si="1"/>
        <v>12.345092716232898</v>
      </c>
    </row>
    <row r="37" spans="1:22" x14ac:dyDescent="0.25">
      <c r="A37" s="41">
        <v>13</v>
      </c>
      <c r="B37" s="43">
        <f t="shared" ref="B37:T37" si="13">(B18-$U18)/$U18</f>
        <v>-4.1022496441415257E-2</v>
      </c>
      <c r="C37" s="43">
        <f t="shared" si="13"/>
        <v>-5.4636550580146317E-3</v>
      </c>
      <c r="D37" s="43">
        <f t="shared" si="13"/>
        <v>1.7871834599841947E-2</v>
      </c>
      <c r="E37" s="43">
        <f t="shared" si="13"/>
        <v>1.7871834599841947E-2</v>
      </c>
      <c r="F37" s="43">
        <f t="shared" si="13"/>
        <v>4.5372690810668486E-3</v>
      </c>
      <c r="G37" s="43">
        <f t="shared" si="13"/>
        <v>4.342975184416125E-2</v>
      </c>
      <c r="H37" s="43">
        <f t="shared" si="13"/>
        <v>1.1204551840454397E-2</v>
      </c>
      <c r="I37" s="43">
        <f t="shared" si="13"/>
        <v>2.3427903565998286E-2</v>
      </c>
      <c r="J37" s="43">
        <f t="shared" si="13"/>
        <v>3.1206400118617198E-2</v>
      </c>
      <c r="K37" s="43">
        <f t="shared" si="13"/>
        <v>1.2036277013729164E-3</v>
      </c>
      <c r="L37" s="43">
        <f t="shared" si="13"/>
        <v>1.3183044093233266E-2</v>
      </c>
      <c r="M37" s="43">
        <f t="shared" si="13"/>
        <v>-8.8804689550359778E-2</v>
      </c>
      <c r="N37" s="43">
        <f t="shared" si="13"/>
        <v>-6.574868851245837E-3</v>
      </c>
      <c r="O37" s="43">
        <f t="shared" si="13"/>
        <v>3.3428827705079767E-2</v>
      </c>
      <c r="P37" s="43">
        <f t="shared" si="13"/>
        <v>1.8983048393073309E-2</v>
      </c>
      <c r="Q37" s="43">
        <f t="shared" si="13"/>
        <v>3.7873682878004904E-2</v>
      </c>
      <c r="R37" s="43">
        <f t="shared" si="13"/>
        <v>2.6761544945692221E-2</v>
      </c>
      <c r="S37" s="43">
        <f t="shared" si="13"/>
        <v>1.676062080661074E-2</v>
      </c>
      <c r="T37" s="43">
        <f t="shared" si="13"/>
        <v>7.3432524261405369E-2</v>
      </c>
      <c r="U37" s="64" t="s">
        <v>24</v>
      </c>
      <c r="V37" s="35">
        <f t="shared" si="1"/>
        <v>13.653163862020046</v>
      </c>
    </row>
    <row r="38" spans="1:22" x14ac:dyDescent="0.2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22" x14ac:dyDescent="0.25">
      <c r="A39" s="68" t="s">
        <v>20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38"/>
      <c r="U39" s="38"/>
    </row>
    <row r="40" spans="1:22" x14ac:dyDescent="0.25">
      <c r="A40" s="38"/>
      <c r="B40" s="4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46"/>
      <c r="T40" s="38"/>
      <c r="U40" s="38"/>
    </row>
    <row r="41" spans="1:22" x14ac:dyDescent="0.25">
      <c r="A41" s="25" t="s">
        <v>12</v>
      </c>
      <c r="B41" s="65" t="s">
        <v>13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47" t="s">
        <v>15</v>
      </c>
    </row>
    <row r="42" spans="1:22" x14ac:dyDescent="0.25">
      <c r="A42" s="40"/>
      <c r="B42" s="28">
        <v>193</v>
      </c>
      <c r="C42" s="28">
        <v>223</v>
      </c>
      <c r="D42" s="28">
        <v>225</v>
      </c>
      <c r="E42" s="28">
        <v>295</v>
      </c>
      <c r="F42" s="28">
        <v>339</v>
      </c>
      <c r="G42" s="28">
        <v>385</v>
      </c>
      <c r="H42" s="28">
        <v>428</v>
      </c>
      <c r="I42" s="29">
        <v>446</v>
      </c>
      <c r="J42" s="28">
        <v>509</v>
      </c>
      <c r="K42" s="28">
        <v>512</v>
      </c>
      <c r="L42" s="28">
        <v>579</v>
      </c>
      <c r="M42" s="28">
        <v>591</v>
      </c>
      <c r="N42" s="28">
        <v>644</v>
      </c>
      <c r="O42" s="28">
        <v>659</v>
      </c>
      <c r="P42" s="28">
        <v>689</v>
      </c>
      <c r="Q42" s="28">
        <v>717</v>
      </c>
      <c r="R42" s="29">
        <v>744</v>
      </c>
      <c r="S42" s="29">
        <v>904</v>
      </c>
      <c r="T42" s="29">
        <v>928</v>
      </c>
      <c r="U42" s="40" t="s">
        <v>16</v>
      </c>
    </row>
    <row r="43" spans="1:22" x14ac:dyDescent="0.25">
      <c r="A43" s="69" t="s">
        <v>27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30"/>
    </row>
    <row r="44" spans="1:22" x14ac:dyDescent="0.25">
      <c r="A44" s="41">
        <v>4</v>
      </c>
      <c r="B44" s="49">
        <f>(B9/$U9)/(B8/$U8)</f>
        <v>0.57625249679638924</v>
      </c>
      <c r="C44" s="49">
        <f t="shared" ref="C44:R44" si="14">(C9/$U9)/(C8/$U8)</f>
        <v>0.76010875409171985</v>
      </c>
      <c r="D44" s="49">
        <f t="shared" si="14"/>
        <v>0.6603986567718183</v>
      </c>
      <c r="E44" s="49">
        <f t="shared" si="14"/>
        <v>0.66370339228301634</v>
      </c>
      <c r="F44" s="49">
        <f t="shared" si="14"/>
        <v>0.6667620649927366</v>
      </c>
      <c r="G44" s="49">
        <f t="shared" si="14"/>
        <v>0.73957248248994345</v>
      </c>
      <c r="H44" s="49">
        <f t="shared" si="14"/>
        <v>0.91245442086592776</v>
      </c>
      <c r="I44" s="49">
        <f t="shared" si="14"/>
        <v>0.64313557347374073</v>
      </c>
      <c r="J44" s="49">
        <f t="shared" si="14"/>
        <v>0.78863595507117079</v>
      </c>
      <c r="K44" s="49">
        <f t="shared" si="14"/>
        <v>0.61585030361901183</v>
      </c>
      <c r="L44" s="49">
        <f t="shared" si="14"/>
        <v>0.74174561196682376</v>
      </c>
      <c r="M44" s="49">
        <f t="shared" si="14"/>
        <v>0.50295261939575564</v>
      </c>
      <c r="N44" s="49">
        <f t="shared" si="14"/>
        <v>0.7556636736584349</v>
      </c>
      <c r="O44" s="49">
        <f t="shared" si="14"/>
        <v>0.55167615439971951</v>
      </c>
      <c r="P44" s="49">
        <f t="shared" si="14"/>
        <v>0.84054178189866402</v>
      </c>
      <c r="Q44" s="49">
        <f t="shared" si="14"/>
        <v>0.68654231957582801</v>
      </c>
      <c r="R44" s="49">
        <f t="shared" si="14"/>
        <v>0.72369721467726178</v>
      </c>
      <c r="S44" s="49">
        <f t="shared" ref="S44:T44" si="15">(S9/$U9)/(S8/$U8)</f>
        <v>0.71905379270551106</v>
      </c>
      <c r="T44" s="49">
        <f t="shared" si="15"/>
        <v>0.62829607278959365</v>
      </c>
      <c r="U44" s="35">
        <f>W9</f>
        <v>0</v>
      </c>
    </row>
    <row r="45" spans="1:22" x14ac:dyDescent="0.25">
      <c r="A45" s="41">
        <v>5</v>
      </c>
      <c r="B45" s="49">
        <f>(B10/$U10)/(B7/$U7)</f>
        <v>0.79696550001424538</v>
      </c>
      <c r="C45" s="49">
        <f t="shared" ref="C45:R45" si="16">(C10/$U10)/(C7/$U7)</f>
        <v>1.0523717080992521</v>
      </c>
      <c r="D45" s="49">
        <f t="shared" si="16"/>
        <v>0.84762690943993768</v>
      </c>
      <c r="E45" s="49">
        <f t="shared" si="16"/>
        <v>0.86794907531978138</v>
      </c>
      <c r="F45" s="49">
        <f t="shared" si="16"/>
        <v>0.87914841822713352</v>
      </c>
      <c r="G45" s="49">
        <f t="shared" si="16"/>
        <v>0.89277031161026599</v>
      </c>
      <c r="H45" s="49">
        <f t="shared" si="16"/>
        <v>1.2297216646972711</v>
      </c>
      <c r="I45" s="49">
        <f t="shared" si="16"/>
        <v>0.82978831562052446</v>
      </c>
      <c r="J45" s="49">
        <f t="shared" si="16"/>
        <v>1.0203426469854324</v>
      </c>
      <c r="K45" s="49">
        <f t="shared" si="16"/>
        <v>0.76686136418062367</v>
      </c>
      <c r="L45" s="49">
        <f t="shared" si="16"/>
        <v>0.971150258953417</v>
      </c>
      <c r="M45" s="49">
        <f t="shared" si="16"/>
        <v>0.72054087909588804</v>
      </c>
      <c r="N45" s="49">
        <f t="shared" si="16"/>
        <v>0.99665249738830386</v>
      </c>
      <c r="O45" s="49">
        <f t="shared" si="16"/>
        <v>0.70552961078139032</v>
      </c>
      <c r="P45" s="49">
        <f t="shared" si="16"/>
        <v>1.0903839936552655</v>
      </c>
      <c r="Q45" s="49">
        <f t="shared" si="16"/>
        <v>0.88712343384269865</v>
      </c>
      <c r="R45" s="49">
        <f t="shared" si="16"/>
        <v>0.94568342891332757</v>
      </c>
      <c r="S45" s="49">
        <f t="shared" ref="S45:T45" si="17">(S10/$U10)/(S7/$U7)</f>
        <v>0.93817055162305285</v>
      </c>
      <c r="T45" s="49">
        <f t="shared" si="17"/>
        <v>0.94286545565853896</v>
      </c>
      <c r="U45" s="35">
        <f>W10</f>
        <v>20.677790716604331</v>
      </c>
    </row>
    <row r="46" spans="1:22" x14ac:dyDescent="0.25">
      <c r="A46" s="41">
        <v>6</v>
      </c>
      <c r="B46" s="49">
        <f>(B11/$U11)/(B6/$U6)</f>
        <v>0.699237572726365</v>
      </c>
      <c r="C46" s="49">
        <f t="shared" ref="C46:R46" si="18">(C11/$U11)/(C6/$U6)</f>
        <v>0.88574180951735249</v>
      </c>
      <c r="D46" s="49">
        <f t="shared" si="18"/>
        <v>0.74006142462105851</v>
      </c>
      <c r="E46" s="49">
        <f t="shared" si="18"/>
        <v>0.7901846018515799</v>
      </c>
      <c r="F46" s="49">
        <f t="shared" si="18"/>
        <v>0.77289538385737366</v>
      </c>
      <c r="G46" s="49">
        <f t="shared" si="18"/>
        <v>0.83169431178323305</v>
      </c>
      <c r="H46" s="49">
        <f t="shared" si="18"/>
        <v>1.0705050879021503</v>
      </c>
      <c r="I46" s="49">
        <f t="shared" si="18"/>
        <v>0.72166607674328143</v>
      </c>
      <c r="J46" s="49">
        <f t="shared" si="18"/>
        <v>0.89702138199304393</v>
      </c>
      <c r="K46" s="49">
        <f t="shared" si="18"/>
        <v>0.67479384972789958</v>
      </c>
      <c r="L46" s="49">
        <f t="shared" si="18"/>
        <v>0.8492823559839342</v>
      </c>
      <c r="M46" s="49">
        <f t="shared" si="18"/>
        <v>0.5804403330361243</v>
      </c>
      <c r="N46" s="49">
        <f t="shared" si="18"/>
        <v>0.87116965774106025</v>
      </c>
      <c r="O46" s="49">
        <f t="shared" si="18"/>
        <v>0.65159108353732664</v>
      </c>
      <c r="P46" s="49">
        <f t="shared" si="18"/>
        <v>0.96670878259625348</v>
      </c>
      <c r="Q46" s="49">
        <f t="shared" si="18"/>
        <v>0.77943042112263916</v>
      </c>
      <c r="R46" s="49">
        <f t="shared" si="18"/>
        <v>0.84803530090489576</v>
      </c>
      <c r="S46" s="49">
        <f t="shared" ref="S46:T46" si="19">(S11/$U11)/(S6/$U6)</f>
        <v>0.81977774308673401</v>
      </c>
      <c r="T46" s="49">
        <f t="shared" si="19"/>
        <v>0.7075008684882409</v>
      </c>
      <c r="U46" s="35">
        <f>W11</f>
        <v>9.0093175733468485</v>
      </c>
    </row>
    <row r="47" spans="1:22" x14ac:dyDescent="0.25">
      <c r="A47" s="69" t="s">
        <v>28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50"/>
    </row>
    <row r="48" spans="1:22" x14ac:dyDescent="0.25">
      <c r="A48" s="41">
        <v>7</v>
      </c>
      <c r="B48" s="49">
        <f>(B12/$U12)/(B8/$U8)</f>
        <v>0.4709689676933273</v>
      </c>
      <c r="C48" s="49">
        <f t="shared" ref="C48:R48" si="20">(C12/$U12)/(C8/$U8)</f>
        <v>0.64246506276278603</v>
      </c>
      <c r="D48" s="49">
        <f t="shared" si="20"/>
        <v>0.63912073215264209</v>
      </c>
      <c r="E48" s="49">
        <f t="shared" si="20"/>
        <v>0.64508327328861625</v>
      </c>
      <c r="F48" s="49">
        <f t="shared" si="20"/>
        <v>0.64348162140639797</v>
      </c>
      <c r="G48" s="49">
        <f t="shared" si="20"/>
        <v>0.63831750349684901</v>
      </c>
      <c r="H48" s="49">
        <f t="shared" si="20"/>
        <v>0.64071093791087508</v>
      </c>
      <c r="I48" s="49">
        <f t="shared" si="20"/>
        <v>0.59130369934708105</v>
      </c>
      <c r="J48" s="49">
        <f t="shared" si="20"/>
        <v>0.63944222145452967</v>
      </c>
      <c r="K48" s="49">
        <f t="shared" si="20"/>
        <v>0.63226299298219701</v>
      </c>
      <c r="L48" s="49">
        <f t="shared" si="20"/>
        <v>0.64590053175969098</v>
      </c>
      <c r="M48" s="49">
        <f t="shared" si="20"/>
        <v>0.60961515844606473</v>
      </c>
      <c r="N48" s="49">
        <f t="shared" si="20"/>
        <v>0.64348162140639797</v>
      </c>
      <c r="O48" s="49">
        <f t="shared" si="20"/>
        <v>0.55318262314180056</v>
      </c>
      <c r="P48" s="49">
        <f t="shared" si="20"/>
        <v>0.66038930892976833</v>
      </c>
      <c r="Q48" s="49">
        <f t="shared" si="20"/>
        <v>0.64382909375675823</v>
      </c>
      <c r="R48" s="49">
        <f t="shared" si="20"/>
        <v>0.63823848279738526</v>
      </c>
      <c r="S48" s="49">
        <f t="shared" ref="S48:T48" si="21">(S12/$U12)/(S8/$U8)</f>
        <v>0.63597659754470748</v>
      </c>
      <c r="T48" s="49">
        <f t="shared" si="21"/>
        <v>0.65053287839347218</v>
      </c>
      <c r="U48" s="35">
        <f>W12</f>
        <v>0</v>
      </c>
    </row>
    <row r="49" spans="1:21" x14ac:dyDescent="0.25">
      <c r="A49" s="41">
        <v>8</v>
      </c>
      <c r="B49" s="49">
        <f>(B13/$U13)/(B6/$U6)</f>
        <v>0.5758325850039524</v>
      </c>
      <c r="C49" s="49">
        <f t="shared" ref="C49:R49" si="22">(C13/$U13)/(C6/$U6)</f>
        <v>0.64538559401713502</v>
      </c>
      <c r="D49" s="49">
        <f t="shared" si="22"/>
        <v>0.6393792831455366</v>
      </c>
      <c r="E49" s="49">
        <f t="shared" si="22"/>
        <v>0.6548649417872765</v>
      </c>
      <c r="F49" s="49">
        <f t="shared" si="22"/>
        <v>0.65330772001414616</v>
      </c>
      <c r="G49" s="49">
        <f t="shared" si="22"/>
        <v>0.65441778673224027</v>
      </c>
      <c r="H49" s="49">
        <f t="shared" si="22"/>
        <v>0.67201854222951707</v>
      </c>
      <c r="I49" s="49">
        <f t="shared" si="22"/>
        <v>0.61493357611245547</v>
      </c>
      <c r="J49" s="49">
        <f t="shared" si="22"/>
        <v>0.65333873611878279</v>
      </c>
      <c r="K49" s="49">
        <f t="shared" si="22"/>
        <v>0.63752441684652195</v>
      </c>
      <c r="L49" s="49">
        <f t="shared" si="22"/>
        <v>0.65215553690222183</v>
      </c>
      <c r="M49" s="49">
        <f t="shared" si="22"/>
        <v>0.62378466648345032</v>
      </c>
      <c r="N49" s="49">
        <f t="shared" si="22"/>
        <v>0.64583600162317223</v>
      </c>
      <c r="O49" s="49">
        <f t="shared" si="22"/>
        <v>0.60688211423035032</v>
      </c>
      <c r="P49" s="49">
        <f t="shared" si="22"/>
        <v>0.67023048790742479</v>
      </c>
      <c r="Q49" s="49">
        <f t="shared" si="22"/>
        <v>0.65673676951724991</v>
      </c>
      <c r="R49" s="49">
        <f t="shared" si="22"/>
        <v>0.66152330016038619</v>
      </c>
      <c r="S49" s="49">
        <f t="shared" ref="S49:T49" si="23">(S13/$U13)/(S6/$U6)</f>
        <v>0.63823162737386785</v>
      </c>
      <c r="T49" s="49">
        <f t="shared" si="23"/>
        <v>0.62511022353706269</v>
      </c>
      <c r="U49" s="35">
        <f>W13</f>
        <v>7.8261666905660974</v>
      </c>
    </row>
    <row r="50" spans="1:21" x14ac:dyDescent="0.25">
      <c r="A50" s="41">
        <v>9</v>
      </c>
      <c r="B50" s="49">
        <f>(B14/$U14)/(B7/$U7)</f>
        <v>0.62045634257718507</v>
      </c>
      <c r="C50" s="49">
        <f t="shared" ref="C50:R50" si="24">(C14/$U14)/(C7/$U7)</f>
        <v>0.64905402275076163</v>
      </c>
      <c r="D50" s="49">
        <f t="shared" si="24"/>
        <v>0.65081203102939411</v>
      </c>
      <c r="E50" s="49">
        <f t="shared" si="24"/>
        <v>0.66900822821781059</v>
      </c>
      <c r="F50" s="49">
        <f t="shared" si="24"/>
        <v>0.66758657772805896</v>
      </c>
      <c r="G50" s="49">
        <f t="shared" si="24"/>
        <v>0.64584088402427275</v>
      </c>
      <c r="H50" s="49">
        <f t="shared" si="24"/>
        <v>0.67812015633515099</v>
      </c>
      <c r="I50" s="49">
        <f t="shared" si="24"/>
        <v>0.63566037795531394</v>
      </c>
      <c r="J50" s="49">
        <f t="shared" si="24"/>
        <v>0.64515329878239036</v>
      </c>
      <c r="K50" s="49">
        <f t="shared" si="24"/>
        <v>0.65517949572721701</v>
      </c>
      <c r="L50" s="49">
        <f t="shared" si="24"/>
        <v>0.65465632154038</v>
      </c>
      <c r="M50" s="49">
        <f t="shared" si="24"/>
        <v>0.65650577001006571</v>
      </c>
      <c r="N50" s="49">
        <f t="shared" si="24"/>
        <v>0.66615398850546659</v>
      </c>
      <c r="O50" s="49">
        <f t="shared" si="24"/>
        <v>0.61685569509573723</v>
      </c>
      <c r="P50" s="49">
        <f t="shared" si="24"/>
        <v>0.68882100882739472</v>
      </c>
      <c r="Q50" s="49">
        <f t="shared" si="24"/>
        <v>0.67784210149000768</v>
      </c>
      <c r="R50" s="49">
        <f t="shared" si="24"/>
        <v>0.64771852064633617</v>
      </c>
      <c r="S50" s="49">
        <f t="shared" ref="S50:T50" si="25">(S14/$U14)/(S7/$U7)</f>
        <v>0.6462181078579905</v>
      </c>
      <c r="T50" s="49">
        <f t="shared" si="25"/>
        <v>0.67511647025097732</v>
      </c>
      <c r="U50" s="35">
        <f>W14</f>
        <v>20.551478020797795</v>
      </c>
    </row>
    <row r="51" spans="1:21" x14ac:dyDescent="0.25">
      <c r="A51" s="69" t="s">
        <v>29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1"/>
      <c r="U51" s="35"/>
    </row>
    <row r="52" spans="1:21" x14ac:dyDescent="0.25">
      <c r="A52" s="41">
        <v>10</v>
      </c>
      <c r="B52" s="49">
        <f>(B15/$U15)/(B8/$U8)</f>
        <v>0.9084738126980143</v>
      </c>
      <c r="C52" s="49">
        <f t="shared" ref="C52:R52" si="26">(C15/$U15)/(C8/$U8)</f>
        <v>0.874289399916367</v>
      </c>
      <c r="D52" s="49">
        <f t="shared" si="26"/>
        <v>0.88558561150663928</v>
      </c>
      <c r="E52" s="49">
        <f t="shared" si="26"/>
        <v>0.90822928307477424</v>
      </c>
      <c r="F52" s="49">
        <f t="shared" si="26"/>
        <v>0.90910623442631089</v>
      </c>
      <c r="G52" s="49">
        <f t="shared" si="26"/>
        <v>0.93092478405254231</v>
      </c>
      <c r="H52" s="49">
        <f t="shared" si="26"/>
        <v>0.89600975134361849</v>
      </c>
      <c r="I52" s="49">
        <f t="shared" si="26"/>
        <v>0.92782170143903386</v>
      </c>
      <c r="J52" s="49">
        <f t="shared" si="26"/>
        <v>0.89677777513957713</v>
      </c>
      <c r="K52" s="49">
        <f t="shared" si="26"/>
        <v>0.90099892488602185</v>
      </c>
      <c r="L52" s="49">
        <f t="shared" si="26"/>
        <v>0.89939519377280719</v>
      </c>
      <c r="M52" s="49">
        <f t="shared" si="26"/>
        <v>0.84625444537955363</v>
      </c>
      <c r="N52" s="49">
        <f t="shared" si="26"/>
        <v>0.89492159814448202</v>
      </c>
      <c r="O52" s="49">
        <f t="shared" si="26"/>
        <v>0.96024346011279083</v>
      </c>
      <c r="P52" s="49">
        <f t="shared" si="26"/>
        <v>0.92816569957401718</v>
      </c>
      <c r="Q52" s="49">
        <f t="shared" si="26"/>
        <v>0.93319489988540749</v>
      </c>
      <c r="R52" s="49">
        <f t="shared" si="26"/>
        <v>0.89045076192812922</v>
      </c>
      <c r="S52" s="49">
        <f t="shared" ref="S52:T52" si="27">(S15/$U15)/(S8/$U8)</f>
        <v>0.90852626234693212</v>
      </c>
      <c r="T52" s="49">
        <f t="shared" si="27"/>
        <v>0.88563929127479435</v>
      </c>
      <c r="U52" s="35">
        <f>W15</f>
        <v>0</v>
      </c>
    </row>
    <row r="53" spans="1:21" x14ac:dyDescent="0.25">
      <c r="A53" s="41">
        <v>11</v>
      </c>
      <c r="B53" s="49">
        <f>(B16/$U16)/(B7/$U7)</f>
        <v>0.94528583697365154</v>
      </c>
      <c r="C53" s="49">
        <f t="shared" ref="C53:R53" si="28">(C16/$U16)/(C7/$U7)</f>
        <v>0.9264095336520255</v>
      </c>
      <c r="D53" s="49">
        <f t="shared" si="28"/>
        <v>0.86394854327760706</v>
      </c>
      <c r="E53" s="49">
        <f t="shared" si="28"/>
        <v>0.91808348656861483</v>
      </c>
      <c r="F53" s="49">
        <f t="shared" si="28"/>
        <v>0.93864781627784344</v>
      </c>
      <c r="G53" s="49">
        <f t="shared" si="28"/>
        <v>0.9305888247812828</v>
      </c>
      <c r="H53" s="49">
        <f t="shared" si="28"/>
        <v>0.99086213011194479</v>
      </c>
      <c r="I53" s="49">
        <f t="shared" si="28"/>
        <v>0.8905684194977922</v>
      </c>
      <c r="J53" s="49">
        <f t="shared" si="28"/>
        <v>0.94257633884339098</v>
      </c>
      <c r="K53" s="49">
        <f t="shared" si="28"/>
        <v>0.8740350129045249</v>
      </c>
      <c r="L53" s="49">
        <f t="shared" si="28"/>
        <v>0.93623491751628618</v>
      </c>
      <c r="M53" s="49">
        <f t="shared" si="28"/>
        <v>0.81940782459799222</v>
      </c>
      <c r="N53" s="49">
        <f t="shared" si="28"/>
        <v>0.95693211049731641</v>
      </c>
      <c r="O53" s="49">
        <f t="shared" si="28"/>
        <v>0.98532592943252706</v>
      </c>
      <c r="P53" s="49">
        <f t="shared" si="28"/>
        <v>1.0156957752099725</v>
      </c>
      <c r="Q53" s="49">
        <f t="shared" si="28"/>
        <v>0.94792976409372331</v>
      </c>
      <c r="R53" s="49">
        <f t="shared" si="28"/>
        <v>0.92033264943115767</v>
      </c>
      <c r="S53" s="49">
        <f t="shared" ref="S53:T53" si="29">(S16/$U16)/(S7/$U7)</f>
        <v>0.93486449369339508</v>
      </c>
      <c r="T53" s="49">
        <f t="shared" si="29"/>
        <v>0.89899904778080331</v>
      </c>
      <c r="U53" s="35">
        <f>W16</f>
        <v>20.95</v>
      </c>
    </row>
    <row r="54" spans="1:21" x14ac:dyDescent="0.25">
      <c r="A54" s="41">
        <v>12</v>
      </c>
      <c r="B54" s="49">
        <f>(B17/$U17)/(B6/$U6)</f>
        <v>0.85464723567633261</v>
      </c>
      <c r="C54" s="49">
        <f t="shared" ref="C54:R54" si="30">(C17/$U17)/(C6/$U6)</f>
        <v>0.89062477533904683</v>
      </c>
      <c r="D54" s="49">
        <f t="shared" si="30"/>
        <v>0.87029937750505326</v>
      </c>
      <c r="E54" s="49">
        <f t="shared" si="30"/>
        <v>0.89419441371715935</v>
      </c>
      <c r="F54" s="49">
        <f t="shared" si="30"/>
        <v>0.89684603251237982</v>
      </c>
      <c r="G54" s="49">
        <f t="shared" si="30"/>
        <v>0.9412496092009236</v>
      </c>
      <c r="H54" s="49">
        <f t="shared" si="30"/>
        <v>0.93755456059515174</v>
      </c>
      <c r="I54" s="49">
        <f t="shared" si="30"/>
        <v>0.8877174039287995</v>
      </c>
      <c r="J54" s="49">
        <f t="shared" si="30"/>
        <v>0.92943833524431552</v>
      </c>
      <c r="K54" s="49">
        <f t="shared" si="30"/>
        <v>0.87146352263539062</v>
      </c>
      <c r="L54" s="49">
        <f t="shared" si="30"/>
        <v>0.9074562681766305</v>
      </c>
      <c r="M54" s="49">
        <f t="shared" si="30"/>
        <v>0.78925935449850992</v>
      </c>
      <c r="N54" s="49">
        <f t="shared" si="30"/>
        <v>0.89273837701029746</v>
      </c>
      <c r="O54" s="49">
        <f t="shared" si="30"/>
        <v>0.98445252819168982</v>
      </c>
      <c r="P54" s="49">
        <f t="shared" si="30"/>
        <v>0.94805606899896822</v>
      </c>
      <c r="Q54" s="49">
        <f t="shared" si="30"/>
        <v>0.90985426208026976</v>
      </c>
      <c r="R54" s="49">
        <f t="shared" si="30"/>
        <v>0.91419175270941866</v>
      </c>
      <c r="S54" s="49">
        <f t="shared" ref="S54:T54" si="31">(S17/$U17)/(S6/$U6)</f>
        <v>0.90591549904096125</v>
      </c>
      <c r="T54" s="49">
        <f t="shared" si="31"/>
        <v>0.80256219191174993</v>
      </c>
      <c r="U54" s="35">
        <f>W17</f>
        <v>12.345092716232898</v>
      </c>
    </row>
    <row r="55" spans="1:21" x14ac:dyDescent="0.25">
      <c r="A55" s="38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38"/>
      <c r="T55" s="38"/>
    </row>
    <row r="56" spans="1:21" x14ac:dyDescent="0.25">
      <c r="A56" s="46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46"/>
      <c r="T56" s="38"/>
    </row>
    <row r="57" spans="1:21" x14ac:dyDescent="0.25">
      <c r="A57" s="46"/>
      <c r="B57" s="52"/>
      <c r="C57" s="52"/>
      <c r="D57" s="52"/>
      <c r="E57" s="52"/>
      <c r="F57" s="53"/>
      <c r="G57" s="53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46"/>
      <c r="T57" s="38"/>
    </row>
    <row r="58" spans="1:21" x14ac:dyDescent="0.25">
      <c r="A58" s="46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46"/>
      <c r="T58" s="38"/>
    </row>
    <row r="59" spans="1:21" x14ac:dyDescent="0.25">
      <c r="A59" s="46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46"/>
      <c r="T59" s="38"/>
    </row>
    <row r="60" spans="1:21" x14ac:dyDescent="0.25">
      <c r="A60" s="4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46"/>
      <c r="T60" s="38"/>
    </row>
    <row r="61" spans="1:21" x14ac:dyDescent="0.25">
      <c r="A61" s="46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46"/>
      <c r="T61" s="38"/>
    </row>
    <row r="62" spans="1:21" x14ac:dyDescent="0.25">
      <c r="A62" s="46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46"/>
      <c r="T62" s="38"/>
    </row>
    <row r="63" spans="1:21" x14ac:dyDescent="0.25">
      <c r="A63" s="46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46"/>
      <c r="T63" s="38"/>
    </row>
    <row r="64" spans="1:21" x14ac:dyDescent="0.25">
      <c r="A64" s="4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46"/>
      <c r="T64" s="38"/>
    </row>
    <row r="65" spans="1:19" x14ac:dyDescent="0.25">
      <c r="A65" s="46"/>
      <c r="B65" s="53"/>
      <c r="C65" s="53"/>
      <c r="D65" s="52"/>
      <c r="E65" s="52"/>
      <c r="F65" s="52"/>
      <c r="G65" s="52"/>
      <c r="H65" s="53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46"/>
    </row>
    <row r="66" spans="1:19" x14ac:dyDescent="0.25">
      <c r="A66" s="46"/>
      <c r="B66" s="52"/>
      <c r="C66" s="5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46"/>
    </row>
    <row r="67" spans="1:19" x14ac:dyDescent="0.25">
      <c r="A67" s="46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46"/>
    </row>
    <row r="68" spans="1:19" x14ac:dyDescent="0.25">
      <c r="A68" s="46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46"/>
    </row>
    <row r="69" spans="1:19" x14ac:dyDescent="0.25">
      <c r="A69" s="46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46"/>
    </row>
    <row r="70" spans="1:19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46"/>
    </row>
    <row r="71" spans="1:19" x14ac:dyDescent="0.25">
      <c r="A71" s="46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46"/>
    </row>
    <row r="72" spans="1:19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x14ac:dyDescent="0.25">
      <c r="A74" s="46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x14ac:dyDescent="0.25">
      <c r="A75" s="46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x14ac:dyDescent="0.25">
      <c r="A76" s="46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x14ac:dyDescent="0.25">
      <c r="A77" s="46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x14ac:dyDescent="0.25">
      <c r="A78" s="46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x14ac:dyDescent="0.25">
      <c r="A79" s="46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x14ac:dyDescent="0.25">
      <c r="A80" s="46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46"/>
    </row>
    <row r="85" spans="1:19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46"/>
    </row>
  </sheetData>
  <sheetProtection algorithmName="SHA-512" hashValue="C+pnrugnQA/g1KHe8tKxqxy4teV7hNZaUWGhDkrOOzSYtHx/BfrLVaAQXXlL6y8J12/3Xar2rkgdvIozchpTzA==" saltValue="fgaAH71uviUp+AjWQiQsCg==" spinCount="100000" sheet="1" selectLockedCells="1" selectUnlockedCells="1"/>
  <mergeCells count="12">
    <mergeCell ref="A2:U2"/>
    <mergeCell ref="B4:R4"/>
    <mergeCell ref="U4:U5"/>
    <mergeCell ref="V4:V5"/>
    <mergeCell ref="A21:T21"/>
    <mergeCell ref="B19:N19"/>
    <mergeCell ref="B23:T23"/>
    <mergeCell ref="A39:S39"/>
    <mergeCell ref="A43:T43"/>
    <mergeCell ref="A47:T47"/>
    <mergeCell ref="A51:T51"/>
    <mergeCell ref="B41:T41"/>
  </mergeCells>
  <conditionalFormatting sqref="B25:T27">
    <cfRule type="cellIs" dxfId="7" priority="9" operator="between">
      <formula>-15%</formula>
      <formula>0.15</formula>
    </cfRule>
    <cfRule type="cellIs" dxfId="6" priority="10" operator="notBetween">
      <formula>0.15</formula>
      <formula>0.15</formula>
    </cfRule>
  </conditionalFormatting>
  <conditionalFormatting sqref="B37:T37">
    <cfRule type="cellIs" dxfId="5" priority="8" operator="between">
      <formula>-0.15</formula>
      <formula>15%</formula>
    </cfRule>
  </conditionalFormatting>
  <conditionalFormatting sqref="B44:T46">
    <cfRule type="cellIs" dxfId="4" priority="51" operator="between">
      <formula>#REF!</formula>
      <formula>$X$44</formula>
    </cfRule>
  </conditionalFormatting>
  <conditionalFormatting sqref="C48:T50">
    <cfRule type="cellIs" dxfId="3" priority="52" operator="between">
      <formula>#REF!</formula>
      <formula>$X$48</formula>
    </cfRule>
  </conditionalFormatting>
  <conditionalFormatting sqref="C52:T54">
    <cfRule type="cellIs" dxfId="2" priority="53" operator="between">
      <formula>#REF!</formula>
      <formula>$X$52</formula>
    </cfRule>
  </conditionalFormatting>
  <conditionalFormatting sqref="B48:B50">
    <cfRule type="cellIs" dxfId="1" priority="2" operator="between">
      <formula>#REF!</formula>
      <formula>$X$44</formula>
    </cfRule>
  </conditionalFormatting>
  <conditionalFormatting sqref="B52:B54">
    <cfRule type="cellIs" dxfId="0" priority="1" operator="between">
      <formula>#REF!</formula>
      <formula>$X$44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https://reflabos.vito.be/ree/LABS_2021-4_Deel3.xlsx</PublicURL>
    <DEEL xmlns="08cda046-0f15-45eb-a9d5-77306d3264cd">Deel 3</DEEL>
    <Ringtest xmlns="eba2475f-4c5c-418a-90c2-2b36802fc485">LABS</Ringtest>
    <Jaar xmlns="08cda046-0f15-45eb-a9d5-77306d3264cd">2021</Jaar>
    <Publicatiedatum xmlns="dda9e79c-c62e-445e-b991-197574827cb3">2022-02-15T08:55:54+00:00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02E43B18-D972-4DD9-9B3B-CE15A556B9AB}"/>
</file>

<file path=customXml/itemProps2.xml><?xml version="1.0" encoding="utf-8"?>
<ds:datastoreItem xmlns:ds="http://schemas.openxmlformats.org/officeDocument/2006/customXml" ds:itemID="{025ACB34-85CB-4BFB-A54C-179BC652E531}"/>
</file>

<file path=customXml/itemProps3.xml><?xml version="1.0" encoding="utf-8"?>
<ds:datastoreItem xmlns:ds="http://schemas.openxmlformats.org/officeDocument/2006/customXml" ds:itemID="{5C96ECD0-BC50-4C2D-9D9B-C5BD36AE8F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TOC stap 1</vt:lpstr>
      <vt:lpstr>TOC stap 2</vt:lpstr>
      <vt:lpstr>TOC stap 3</vt:lpstr>
      <vt:lpstr>TOC stap 13</vt:lpstr>
      <vt:lpstr>RRF</vt:lpstr>
      <vt:lpstr>'TOC stap 1'!Print_Area</vt:lpstr>
      <vt:lpstr>'TOC stap 13'!Print_Area</vt:lpstr>
      <vt:lpstr>'TOC stap 2'!Print_Area</vt:lpstr>
      <vt:lpstr>'TOC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2021-4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2022-02-07T10:20:12Z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