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2\LABS2022\5. Rapportering\Eindrapport\bijlagen eindrapport\Deel 3 per parameter\"/>
    </mc:Choice>
  </mc:AlternateContent>
  <xr:revisionPtr revIDLastSave="0" documentId="13_ncr:1_{1099A585-8351-4813-BF53-C8A6B9FB5071}" xr6:coauthVersionLast="45" xr6:coauthVersionMax="45" xr10:uidLastSave="{00000000-0000-0000-0000-000000000000}"/>
  <bookViews>
    <workbookView xWindow="28680" yWindow="-1395" windowWidth="29040" windowHeight="15840" tabRatio="849" xr2:uid="{00000000-000D-0000-FFFF-FFFF00000000}"/>
  </bookViews>
  <sheets>
    <sheet name="HF stap 1" sheetId="35" r:id="rId1"/>
    <sheet name="HF stap 2" sheetId="34" r:id="rId2"/>
    <sheet name="HF stap 3" sheetId="29" r:id="rId3"/>
  </sheets>
  <definedNames>
    <definedName name="_xlnm.Print_Area" localSheetId="0">'HF stap 1'!$A$1:$W$27</definedName>
    <definedName name="_xlnm.Print_Area" localSheetId="1">'HF stap 2'!$A$1:$W$27</definedName>
    <definedName name="_xlnm.Print_Area" localSheetId="2">'HF stap 3'!$A$1:$W$27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9" l="1"/>
  <c r="D6" i="34"/>
  <c r="D6" i="35"/>
  <c r="D5" i="29" l="1"/>
  <c r="D5" i="34"/>
  <c r="D5" i="35"/>
  <c r="I24" i="34"/>
  <c r="I25" i="34"/>
  <c r="I24" i="29"/>
  <c r="I25" i="29"/>
  <c r="I24" i="35"/>
  <c r="I25" i="35"/>
  <c r="F24" i="34"/>
  <c r="H24" i="34" s="1"/>
  <c r="F25" i="34"/>
  <c r="H25" i="34" s="1"/>
  <c r="F24" i="29"/>
  <c r="H24" i="29" s="1"/>
  <c r="F25" i="29"/>
  <c r="H25" i="29" s="1"/>
  <c r="F24" i="35"/>
  <c r="H24" i="35" s="1"/>
  <c r="F25" i="35"/>
  <c r="H25" i="35" s="1"/>
  <c r="F21" i="35" l="1"/>
  <c r="H21" i="35" s="1"/>
  <c r="I21" i="35"/>
  <c r="F22" i="35"/>
  <c r="H22" i="35" s="1"/>
  <c r="I22" i="35"/>
  <c r="F23" i="35"/>
  <c r="H23" i="35" s="1"/>
  <c r="I23" i="35"/>
  <c r="F21" i="29"/>
  <c r="H21" i="29" s="1"/>
  <c r="I21" i="29"/>
  <c r="F22" i="29"/>
  <c r="H22" i="29" s="1"/>
  <c r="I22" i="29"/>
  <c r="F23" i="29"/>
  <c r="H23" i="29" s="1"/>
  <c r="I23" i="29"/>
  <c r="F21" i="34"/>
  <c r="H21" i="34" s="1"/>
  <c r="I21" i="34"/>
  <c r="F22" i="34"/>
  <c r="H22" i="34" s="1"/>
  <c r="I22" i="34"/>
  <c r="F23" i="34"/>
  <c r="H23" i="34" s="1"/>
  <c r="I23" i="34"/>
  <c r="I20" i="35" l="1"/>
  <c r="F20" i="35"/>
  <c r="H20" i="35" s="1"/>
  <c r="I19" i="35"/>
  <c r="F19" i="35"/>
  <c r="H19" i="35" s="1"/>
  <c r="I18" i="35"/>
  <c r="F18" i="35"/>
  <c r="H18" i="35" s="1"/>
  <c r="I17" i="35"/>
  <c r="F17" i="35"/>
  <c r="H17" i="35" s="1"/>
  <c r="I16" i="35"/>
  <c r="F16" i="35"/>
  <c r="H16" i="35" s="1"/>
  <c r="I15" i="35"/>
  <c r="F15" i="35"/>
  <c r="H15" i="35" s="1"/>
  <c r="I14" i="35"/>
  <c r="F14" i="35"/>
  <c r="H14" i="35" s="1"/>
  <c r="I13" i="35"/>
  <c r="F13" i="35"/>
  <c r="H13" i="35" s="1"/>
  <c r="I12" i="35"/>
  <c r="F12" i="35"/>
  <c r="H12" i="35" s="1"/>
  <c r="I11" i="35"/>
  <c r="F11" i="35"/>
  <c r="H11" i="35" s="1"/>
  <c r="F11" i="29" l="1"/>
  <c r="F12" i="34"/>
  <c r="H12" i="34" s="1"/>
  <c r="F13" i="34"/>
  <c r="F14" i="34"/>
  <c r="F15" i="34"/>
  <c r="F16" i="34"/>
  <c r="F17" i="34"/>
  <c r="F18" i="34"/>
  <c r="F19" i="34"/>
  <c r="F20" i="34"/>
  <c r="F11" i="34"/>
  <c r="H11" i="34" s="1"/>
  <c r="I11" i="34"/>
  <c r="H11" i="29" l="1"/>
  <c r="I11" i="29"/>
  <c r="F12" i="29" l="1"/>
  <c r="F13" i="29"/>
  <c r="F14" i="29"/>
  <c r="F15" i="29"/>
  <c r="F16" i="29"/>
  <c r="F17" i="29"/>
  <c r="F18" i="29"/>
  <c r="F19" i="29"/>
  <c r="F20" i="29"/>
  <c r="H12" i="29" l="1"/>
  <c r="I12" i="29"/>
  <c r="H13" i="29"/>
  <c r="I13" i="29"/>
  <c r="H14" i="29"/>
  <c r="I14" i="29"/>
  <c r="H15" i="29"/>
  <c r="I15" i="29"/>
  <c r="H16" i="29"/>
  <c r="I16" i="29"/>
  <c r="H17" i="29"/>
  <c r="I17" i="29"/>
  <c r="H18" i="29"/>
  <c r="I18" i="29"/>
  <c r="H19" i="29"/>
  <c r="I19" i="29"/>
  <c r="H20" i="29"/>
  <c r="I20" i="29"/>
  <c r="I12" i="34"/>
  <c r="H13" i="34"/>
  <c r="I13" i="34"/>
  <c r="H14" i="34"/>
  <c r="I14" i="34"/>
  <c r="H15" i="34"/>
  <c r="I15" i="34"/>
  <c r="H16" i="34"/>
  <c r="I16" i="34"/>
  <c r="H17" i="34"/>
  <c r="I17" i="34"/>
  <c r="H18" i="34"/>
  <c r="I18" i="34"/>
  <c r="H19" i="34"/>
  <c r="I19" i="34"/>
  <c r="H20" i="34"/>
  <c r="I20" i="34"/>
</calcChain>
</file>

<file path=xl/sharedStrings.xml><?xml version="1.0" encoding="utf-8"?>
<sst xmlns="http://schemas.openxmlformats.org/spreadsheetml/2006/main" count="48" uniqueCount="16">
  <si>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</si>
  <si>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</si>
  <si>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</si>
  <si>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</si>
  <si>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</si>
  <si>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</si>
  <si>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</si>
  <si>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</si>
  <si>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</si>
  <si>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</si>
  <si>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</si>
  <si>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</si>
  <si>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</si>
  <si>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>HF stap 3</t>
  </si>
  <si>
    <t>HF stap 2</t>
  </si>
  <si>
    <t>HF stap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</si>
</sst>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1" applyNumberFormat="1" applyFont="1" applyFill="1" applyBorder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3" borderId="0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10" fillId="4" borderId="0" xfId="0" applyNumberFormat="1" applyFont="1" applyFill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3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</a:t>
            </a:r>
            <a:r>
              <a:rPr lang="nl-BE" baseline="0"/>
              <a:t> </a:t>
            </a:r>
            <a:r>
              <a:rPr lang="nl-BE"/>
              <a:t>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'HF stap 1'!$C$11:$C$26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273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stap 1'!$H$11:$H$26</c:f>
              <c:numCache>
                <c:formatCode>0.000</c:formatCode>
                <c:ptCount val="16"/>
                <c:pt idx="0">
                  <c:v>0.81538461538461549</c:v>
                </c:pt>
                <c:pt idx="1">
                  <c:v>0.89102564102564097</c:v>
                </c:pt>
                <c:pt idx="2">
                  <c:v>0.96153846153846156</c:v>
                </c:pt>
                <c:pt idx="3">
                  <c:v>0.91666666666666674</c:v>
                </c:pt>
                <c:pt idx="4">
                  <c:v>0.8205128205128206</c:v>
                </c:pt>
                <c:pt idx="5">
                  <c:v>0.89102564102564097</c:v>
                </c:pt>
                <c:pt idx="6">
                  <c:v>0.94038461538461549</c:v>
                </c:pt>
                <c:pt idx="7">
                  <c:v>0.91666666666666674</c:v>
                </c:pt>
                <c:pt idx="8">
                  <c:v>0.87179487179487181</c:v>
                </c:pt>
                <c:pt idx="9">
                  <c:v>0.78846153846153855</c:v>
                </c:pt>
                <c:pt idx="10">
                  <c:v>0.95833333333333326</c:v>
                </c:pt>
                <c:pt idx="11">
                  <c:v>0.7564102564102565</c:v>
                </c:pt>
                <c:pt idx="12">
                  <c:v>0.78205128205128205</c:v>
                </c:pt>
                <c:pt idx="13">
                  <c:v>0.83333333333333348</c:v>
                </c:pt>
                <c:pt idx="14">
                  <c:v>0.86153846153846159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E-4496-8586-E5530F9E7D68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stap 1'!$C$11:$C$26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273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stap 1'!$I$11:$I$26</c:f>
              <c:numCache>
                <c:formatCode>0.00</c:formatCode>
                <c:ptCount val="16"/>
                <c:pt idx="0">
                  <c:v>0.86730769230769234</c:v>
                </c:pt>
                <c:pt idx="1">
                  <c:v>0.86730769230769234</c:v>
                </c:pt>
                <c:pt idx="2">
                  <c:v>0.86730769230769234</c:v>
                </c:pt>
                <c:pt idx="3">
                  <c:v>0.86730769230769234</c:v>
                </c:pt>
                <c:pt idx="4">
                  <c:v>0.86730769230769234</c:v>
                </c:pt>
                <c:pt idx="5">
                  <c:v>0.86730769230769234</c:v>
                </c:pt>
                <c:pt idx="6">
                  <c:v>0.86730769230769234</c:v>
                </c:pt>
                <c:pt idx="7">
                  <c:v>0.86730769230769234</c:v>
                </c:pt>
                <c:pt idx="8">
                  <c:v>0.86730769230769234</c:v>
                </c:pt>
                <c:pt idx="9">
                  <c:v>0.86730769230769234</c:v>
                </c:pt>
                <c:pt idx="10">
                  <c:v>0.86730769230769234</c:v>
                </c:pt>
                <c:pt idx="11">
                  <c:v>0.86730769230769234</c:v>
                </c:pt>
                <c:pt idx="12">
                  <c:v>0.86730769230769234</c:v>
                </c:pt>
                <c:pt idx="13">
                  <c:v>0.86730769230769234</c:v>
                </c:pt>
                <c:pt idx="14">
                  <c:v>0.86730769230769234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496-8586-E5530F9E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1000000000000001"/>
          <c:min val="0.7500000000000001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'HF stap 2'!$C$11:$C$26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273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stap 2'!$H$11:$H$26</c:f>
              <c:numCache>
                <c:formatCode>0.000</c:formatCode>
                <c:ptCount val="16"/>
                <c:pt idx="0">
                  <c:v>0.97038724373576313</c:v>
                </c:pt>
                <c:pt idx="1">
                  <c:v>0.96355353075170858</c:v>
                </c:pt>
                <c:pt idx="2">
                  <c:v>0.95671981776765391</c:v>
                </c:pt>
                <c:pt idx="3">
                  <c:v>1.0432801822323463</c:v>
                </c:pt>
                <c:pt idx="4">
                  <c:v>0.91116173120728927</c:v>
                </c:pt>
                <c:pt idx="5">
                  <c:v>0.94988610478359914</c:v>
                </c:pt>
                <c:pt idx="6">
                  <c:v>0.9134396355353076</c:v>
                </c:pt>
                <c:pt idx="7">
                  <c:v>0.96355353075170858</c:v>
                </c:pt>
                <c:pt idx="8">
                  <c:v>0.89066059225512528</c:v>
                </c:pt>
                <c:pt idx="9">
                  <c:v>0.89977220956719828</c:v>
                </c:pt>
                <c:pt idx="10">
                  <c:v>1.0022779043280183</c:v>
                </c:pt>
                <c:pt idx="11">
                  <c:v>0.77676537585421412</c:v>
                </c:pt>
                <c:pt idx="12">
                  <c:v>0.85193621867881564</c:v>
                </c:pt>
                <c:pt idx="13">
                  <c:v>1.0478359908883828</c:v>
                </c:pt>
                <c:pt idx="14">
                  <c:v>0.89612756264236904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E-40AC-ABEF-2C0E23E369A6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stap 2'!$C$11:$C$26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273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stap 2'!$I$11:$I$26</c:f>
              <c:numCache>
                <c:formatCode>0.00</c:formatCode>
                <c:ptCount val="16"/>
                <c:pt idx="0">
                  <c:v>0.93940774487471523</c:v>
                </c:pt>
                <c:pt idx="1">
                  <c:v>0.93940774487471523</c:v>
                </c:pt>
                <c:pt idx="2">
                  <c:v>0.93940774487471523</c:v>
                </c:pt>
                <c:pt idx="3">
                  <c:v>0.93940774487471523</c:v>
                </c:pt>
                <c:pt idx="4">
                  <c:v>0.93940774487471523</c:v>
                </c:pt>
                <c:pt idx="5">
                  <c:v>0.93940774487471523</c:v>
                </c:pt>
                <c:pt idx="6">
                  <c:v>0.93940774487471523</c:v>
                </c:pt>
                <c:pt idx="7">
                  <c:v>0.93940774487471523</c:v>
                </c:pt>
                <c:pt idx="8">
                  <c:v>0.93940774487471523</c:v>
                </c:pt>
                <c:pt idx="9">
                  <c:v>0.93940774487471523</c:v>
                </c:pt>
                <c:pt idx="10">
                  <c:v>0.93940774487471523</c:v>
                </c:pt>
                <c:pt idx="11">
                  <c:v>0.93940774487471523</c:v>
                </c:pt>
                <c:pt idx="12">
                  <c:v>0.93940774487471523</c:v>
                </c:pt>
                <c:pt idx="13">
                  <c:v>0.93940774487471523</c:v>
                </c:pt>
                <c:pt idx="14">
                  <c:v>0.93940774487471523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E-40AC-ABEF-2C0E23E3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in val="0.7500000000000001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stap 3</a:t>
            </a:r>
          </a:p>
        </c:rich>
      </c:tx>
      <c:layout>
        <c:manualLayout>
          <c:xMode val="edge"/>
          <c:yMode val="edge"/>
          <c:x val="0.43983336481497382"/>
          <c:y val="2.469445809181678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'HF stap 3'!$C$11:$C$26</c:f>
              <c:numCache>
                <c:formatCode>@</c:formatCode>
                <c:ptCount val="16"/>
                <c:pt idx="0">
                  <c:v>223</c:v>
                </c:pt>
                <c:pt idx="1">
                  <c:v>273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stap 3'!$H$11:$H$26</c:f>
              <c:numCache>
                <c:formatCode>0.000</c:formatCode>
                <c:ptCount val="16"/>
                <c:pt idx="0">
                  <c:v>1.0004977375565611</c:v>
                </c:pt>
                <c:pt idx="1">
                  <c:v>1.0588235294117647</c:v>
                </c:pt>
                <c:pt idx="2">
                  <c:v>0.96832579185520373</c:v>
                </c:pt>
                <c:pt idx="3">
                  <c:v>0.97285067873303166</c:v>
                </c:pt>
                <c:pt idx="4">
                  <c:v>18.280542986425338</c:v>
                </c:pt>
                <c:pt idx="5">
                  <c:v>0.95475113122171951</c:v>
                </c:pt>
                <c:pt idx="6">
                  <c:v>0.90497737556561086</c:v>
                </c:pt>
                <c:pt idx="7">
                  <c:v>0.90497737556561086</c:v>
                </c:pt>
                <c:pt idx="8">
                  <c:v>0.94117647058823539</c:v>
                </c:pt>
                <c:pt idx="9">
                  <c:v>0.74660633484162886</c:v>
                </c:pt>
                <c:pt idx="10">
                  <c:v>0.99547511312217207</c:v>
                </c:pt>
                <c:pt idx="11">
                  <c:v>0.7737556561085972</c:v>
                </c:pt>
                <c:pt idx="12">
                  <c:v>0.78733031674208154</c:v>
                </c:pt>
                <c:pt idx="13">
                  <c:v>1.0859728506787329</c:v>
                </c:pt>
                <c:pt idx="14">
                  <c:v>0.88009049773755665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E-48F2-A3AC-821BD0ECABEE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stap 3'!$C$11:$C$26</c:f>
              <c:numCache>
                <c:formatCode>@</c:formatCode>
                <c:ptCount val="16"/>
                <c:pt idx="0">
                  <c:v>223</c:v>
                </c:pt>
                <c:pt idx="1">
                  <c:v>273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stap 3'!$I$11:$I$26</c:f>
              <c:numCache>
                <c:formatCode>0.00</c:formatCode>
                <c:ptCount val="16"/>
                <c:pt idx="0">
                  <c:v>0.94434389140271502</c:v>
                </c:pt>
                <c:pt idx="1">
                  <c:v>0.94434389140271502</c:v>
                </c:pt>
                <c:pt idx="2">
                  <c:v>0.94434389140271502</c:v>
                </c:pt>
                <c:pt idx="3">
                  <c:v>0.94434389140271502</c:v>
                </c:pt>
                <c:pt idx="4">
                  <c:v>0.94434389140271502</c:v>
                </c:pt>
                <c:pt idx="5">
                  <c:v>0.94434389140271502</c:v>
                </c:pt>
                <c:pt idx="6">
                  <c:v>0.94434389140271502</c:v>
                </c:pt>
                <c:pt idx="7">
                  <c:v>0.94434389140271502</c:v>
                </c:pt>
                <c:pt idx="8">
                  <c:v>0.94434389140271502</c:v>
                </c:pt>
                <c:pt idx="9">
                  <c:v>0.94434389140271502</c:v>
                </c:pt>
                <c:pt idx="10">
                  <c:v>0.94434389140271502</c:v>
                </c:pt>
                <c:pt idx="11">
                  <c:v>0.94434389140271502</c:v>
                </c:pt>
                <c:pt idx="12">
                  <c:v>0.94434389140271502</c:v>
                </c:pt>
                <c:pt idx="13">
                  <c:v>0.94434389140271502</c:v>
                </c:pt>
                <c:pt idx="14">
                  <c:v>0.94434389140271502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E-48F2-A3AC-821BD0EC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60512"/>
        <c:axId val="122562432"/>
      </c:lineChart>
      <c:catAx>
        <c:axId val="122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crossAx val="122562432"/>
        <c:crosses val="autoZero"/>
        <c:auto val="1"/>
        <c:lblAlgn val="ctr"/>
        <c:lblOffset val="100"/>
        <c:noMultiLvlLbl val="1"/>
      </c:catAx>
      <c:valAx>
        <c:axId val="122562432"/>
        <c:scaling>
          <c:orientation val="minMax"/>
          <c:max val="1.1000000000000001"/>
          <c:min val="0.7500000000000001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2256051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592666</xdr:colOff>
      <xdr:row>9</xdr:row>
      <xdr:rowOff>154782</xdr:rowOff>
    </xdr:from>
    <xdr:to>
      <xdr:col>18</xdr:col>
      <xdr:colOff>21167</xdr:colOff>
      <xdr:row>27</xdr:row>
      <xdr:rowOff>111469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71160-0112-419B-8EE9-B60F8AE5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612509</xdr:colOff>
      <xdr:row>9</xdr:row>
      <xdr:rowOff>113771</xdr:rowOff>
    </xdr:from>
    <xdr:to>
      <xdr:col>18</xdr:col>
      <xdr:colOff>34396</xdr:colOff>
      <xdr:row>27</xdr:row>
      <xdr:rowOff>70458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567528</xdr:colOff>
      <xdr:row>9</xdr:row>
      <xdr:rowOff>173302</xdr:rowOff>
    </xdr:from>
    <xdr:to>
      <xdr:col>18</xdr:col>
      <xdr:colOff>99903</xdr:colOff>
      <xdr:row>27</xdr:row>
      <xdr:rowOff>129989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EB3-63DA-4F36-A7AA-187D3C4ACE4C}">
  <dimension ref="A1:I33"/>
  <sheetViews>
    <sheetView tabSelected="1" zoomScale="90" zoomScaleNormal="90" workbookViewId="0">
      <selection activeCell="D6" sqref="D6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15</v>
      </c>
      <c r="E1" s="3"/>
      <c r="F1" s="4"/>
    </row>
    <row r="2" spans="1:9" ht="18" x14ac:dyDescent="0.25">
      <c r="C2" s="5" t="s">
        <v>3</v>
      </c>
      <c r="D2" s="20">
        <v>15.6</v>
      </c>
      <c r="E2" s="1" t="s">
        <v>4</v>
      </c>
    </row>
    <row r="3" spans="1:9" ht="18" x14ac:dyDescent="0.25">
      <c r="C3" s="5" t="s">
        <v>10</v>
      </c>
      <c r="D3" s="15">
        <v>13.53</v>
      </c>
      <c r="E3" s="1" t="s">
        <v>4</v>
      </c>
      <c r="F3" s="6"/>
    </row>
    <row r="4" spans="1:9" ht="18" x14ac:dyDescent="0.25">
      <c r="C4" s="5" t="s">
        <v>11</v>
      </c>
      <c r="D4" s="9">
        <v>1.1599999999999999</v>
      </c>
      <c r="E4" s="1" t="s">
        <v>4</v>
      </c>
      <c r="F4" s="6"/>
    </row>
    <row r="5" spans="1:9" x14ac:dyDescent="0.25">
      <c r="C5" s="5" t="s">
        <v>12</v>
      </c>
      <c r="D5" s="9">
        <f>(D4/D3)*100</f>
        <v>8.5735402808573546</v>
      </c>
      <c r="E5" s="1" t="s">
        <v>2</v>
      </c>
      <c r="F5" s="6"/>
    </row>
    <row r="6" spans="1:9" x14ac:dyDescent="0.25">
      <c r="C6" s="5" t="s">
        <v>6</v>
      </c>
      <c r="D6" s="16">
        <f>COUNTA(E11:E25)</f>
        <v>15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C11" s="15">
        <v>223</v>
      </c>
      <c r="D11" s="15">
        <v>12.72</v>
      </c>
      <c r="E11" s="18">
        <v>-0.69</v>
      </c>
      <c r="F11" s="12">
        <f t="shared" ref="F11:F23" si="0">((D11-$D$2)/$D$2)*100</f>
        <v>-18.461538461538453</v>
      </c>
      <c r="H11" s="13">
        <f>(100+F11)/100</f>
        <v>0.81538461538461549</v>
      </c>
      <c r="I11" s="1">
        <f>1+($D$3-$D$2)/$D$2</f>
        <v>0.86730769230769234</v>
      </c>
    </row>
    <row r="12" spans="1:9" x14ac:dyDescent="0.25">
      <c r="C12" s="15">
        <v>273</v>
      </c>
      <c r="D12" s="15">
        <v>13.9</v>
      </c>
      <c r="E12" s="18">
        <v>0.32</v>
      </c>
      <c r="F12" s="12">
        <f t="shared" si="0"/>
        <v>-10.897435897435894</v>
      </c>
      <c r="H12" s="13">
        <f t="shared" ref="H12:H23" si="1">(100+F12)/100</f>
        <v>0.89102564102564097</v>
      </c>
      <c r="I12" s="1">
        <f t="shared" ref="I12:I25" si="2">1+($D$3-$D$2)/$D$2</f>
        <v>0.86730769230769234</v>
      </c>
    </row>
    <row r="13" spans="1:9" x14ac:dyDescent="0.25">
      <c r="C13" s="15">
        <v>295</v>
      </c>
      <c r="D13" s="15">
        <v>15</v>
      </c>
      <c r="E13" s="18">
        <v>1.27</v>
      </c>
      <c r="F13" s="12">
        <f t="shared" si="0"/>
        <v>-3.8461538461538445</v>
      </c>
      <c r="H13" s="13">
        <f t="shared" si="1"/>
        <v>0.96153846153846156</v>
      </c>
      <c r="I13" s="1">
        <f t="shared" si="2"/>
        <v>0.86730769230769234</v>
      </c>
    </row>
    <row r="14" spans="1:9" x14ac:dyDescent="0.25">
      <c r="C14" s="15">
        <v>339</v>
      </c>
      <c r="D14" s="15">
        <v>14.3</v>
      </c>
      <c r="E14" s="18">
        <v>0.67</v>
      </c>
      <c r="F14" s="12">
        <f t="shared" si="0"/>
        <v>-8.3333333333333268</v>
      </c>
      <c r="H14" s="13">
        <f t="shared" si="1"/>
        <v>0.91666666666666674</v>
      </c>
      <c r="I14" s="1">
        <f t="shared" si="2"/>
        <v>0.86730769230769234</v>
      </c>
    </row>
    <row r="15" spans="1:9" x14ac:dyDescent="0.25">
      <c r="C15" s="15">
        <v>446</v>
      </c>
      <c r="D15" s="15">
        <v>12.8</v>
      </c>
      <c r="E15" s="18">
        <v>-0.62</v>
      </c>
      <c r="F15" s="12">
        <f t="shared" si="0"/>
        <v>-17.948717948717942</v>
      </c>
      <c r="H15" s="13">
        <f t="shared" si="1"/>
        <v>0.8205128205128206</v>
      </c>
      <c r="I15" s="1">
        <f t="shared" si="2"/>
        <v>0.86730769230769234</v>
      </c>
    </row>
    <row r="16" spans="1:9" x14ac:dyDescent="0.25">
      <c r="C16" s="15">
        <v>509</v>
      </c>
      <c r="D16" s="15">
        <v>13.9</v>
      </c>
      <c r="E16" s="18">
        <v>0.32</v>
      </c>
      <c r="F16" s="12">
        <f t="shared" si="0"/>
        <v>-10.897435897435894</v>
      </c>
      <c r="H16" s="13">
        <f t="shared" si="1"/>
        <v>0.89102564102564097</v>
      </c>
      <c r="I16" s="1">
        <f t="shared" si="2"/>
        <v>0.86730769230769234</v>
      </c>
    </row>
    <row r="17" spans="1:9" x14ac:dyDescent="0.25">
      <c r="C17" s="15">
        <v>512</v>
      </c>
      <c r="D17" s="15">
        <v>14.67</v>
      </c>
      <c r="E17" s="18">
        <v>0.99</v>
      </c>
      <c r="F17" s="12">
        <f t="shared" si="0"/>
        <v>-5.9615384615384599</v>
      </c>
      <c r="H17" s="13">
        <f t="shared" si="1"/>
        <v>0.94038461538461549</v>
      </c>
      <c r="I17" s="1">
        <f t="shared" si="2"/>
        <v>0.86730769230769234</v>
      </c>
    </row>
    <row r="18" spans="1:9" x14ac:dyDescent="0.25">
      <c r="C18" s="15">
        <v>551</v>
      </c>
      <c r="D18" s="15">
        <v>14.3</v>
      </c>
      <c r="E18" s="18">
        <v>0.67</v>
      </c>
      <c r="F18" s="12">
        <f t="shared" si="0"/>
        <v>-8.3333333333333268</v>
      </c>
      <c r="H18" s="13">
        <f t="shared" si="1"/>
        <v>0.91666666666666674</v>
      </c>
      <c r="I18" s="1">
        <f t="shared" si="2"/>
        <v>0.86730769230769234</v>
      </c>
    </row>
    <row r="19" spans="1:9" x14ac:dyDescent="0.25">
      <c r="C19" s="15">
        <v>579</v>
      </c>
      <c r="D19" s="15">
        <v>13.6</v>
      </c>
      <c r="E19" s="18">
        <v>0.06</v>
      </c>
      <c r="F19" s="12">
        <f t="shared" si="0"/>
        <v>-12.820512820512823</v>
      </c>
      <c r="H19" s="13">
        <f t="shared" si="1"/>
        <v>0.87179487179487181</v>
      </c>
      <c r="I19" s="1">
        <f t="shared" si="2"/>
        <v>0.86730769230769234</v>
      </c>
    </row>
    <row r="20" spans="1:9" x14ac:dyDescent="0.25">
      <c r="C20" s="15">
        <v>591</v>
      </c>
      <c r="D20" s="15">
        <v>12.3</v>
      </c>
      <c r="E20" s="18">
        <v>-1.05</v>
      </c>
      <c r="F20" s="12">
        <f t="shared" si="0"/>
        <v>-21.15384615384615</v>
      </c>
      <c r="H20" s="13">
        <f t="shared" si="1"/>
        <v>0.78846153846153855</v>
      </c>
      <c r="I20" s="1">
        <f t="shared" si="2"/>
        <v>0.86730769230769234</v>
      </c>
    </row>
    <row r="21" spans="1:9" x14ac:dyDescent="0.25">
      <c r="C21" s="15">
        <v>644</v>
      </c>
      <c r="D21" s="15">
        <v>14.95</v>
      </c>
      <c r="E21" s="18">
        <v>1.23</v>
      </c>
      <c r="F21" s="12">
        <f t="shared" si="0"/>
        <v>-4.1666666666666696</v>
      </c>
      <c r="H21" s="13">
        <f t="shared" si="1"/>
        <v>0.95833333333333326</v>
      </c>
      <c r="I21" s="1">
        <f t="shared" si="2"/>
        <v>0.86730769230769234</v>
      </c>
    </row>
    <row r="22" spans="1:9" x14ac:dyDescent="0.25">
      <c r="A22" s="12"/>
      <c r="C22" s="15">
        <v>689</v>
      </c>
      <c r="D22" s="15">
        <v>11.8</v>
      </c>
      <c r="E22" s="18">
        <v>-1.48</v>
      </c>
      <c r="F22" s="12">
        <f t="shared" si="0"/>
        <v>-24.358974358974354</v>
      </c>
      <c r="H22" s="13">
        <f t="shared" si="1"/>
        <v>0.7564102564102565</v>
      </c>
      <c r="I22" s="1">
        <f t="shared" si="2"/>
        <v>0.86730769230769234</v>
      </c>
    </row>
    <row r="23" spans="1:9" x14ac:dyDescent="0.25">
      <c r="A23" s="10"/>
      <c r="C23" s="15">
        <v>744</v>
      </c>
      <c r="D23" s="15">
        <v>12.2</v>
      </c>
      <c r="E23" s="18">
        <v>-1.1399999999999999</v>
      </c>
      <c r="F23" s="12">
        <f t="shared" si="0"/>
        <v>-21.794871794871799</v>
      </c>
      <c r="H23" s="13">
        <f t="shared" si="1"/>
        <v>0.78205128205128205</v>
      </c>
      <c r="I23" s="1">
        <f t="shared" si="2"/>
        <v>0.86730769230769234</v>
      </c>
    </row>
    <row r="24" spans="1:9" x14ac:dyDescent="0.25">
      <c r="A24" s="10"/>
      <c r="C24" s="15">
        <v>904</v>
      </c>
      <c r="D24" s="15">
        <v>13</v>
      </c>
      <c r="E24" s="18">
        <v>-0.45</v>
      </c>
      <c r="F24" s="12">
        <f t="shared" ref="F24:F25" si="3">((D24-$D$2)/$D$2)*100</f>
        <v>-16.666666666666664</v>
      </c>
      <c r="H24" s="13">
        <f t="shared" ref="H24:H25" si="4">(100+F24)/100</f>
        <v>0.83333333333333348</v>
      </c>
      <c r="I24" s="1">
        <f t="shared" si="2"/>
        <v>0.86730769230769234</v>
      </c>
    </row>
    <row r="25" spans="1:9" x14ac:dyDescent="0.25">
      <c r="C25" s="15">
        <v>928</v>
      </c>
      <c r="D25" s="15">
        <v>13.44</v>
      </c>
      <c r="E25" s="18">
        <v>-0.08</v>
      </c>
      <c r="F25" s="12">
        <f t="shared" si="3"/>
        <v>-13.846153846153847</v>
      </c>
      <c r="H25" s="13">
        <f t="shared" si="4"/>
        <v>0.86153846153846159</v>
      </c>
      <c r="I25" s="1">
        <f t="shared" si="2"/>
        <v>0.86730769230769234</v>
      </c>
    </row>
    <row r="26" spans="1:9" x14ac:dyDescent="0.25">
      <c r="C26" s="15"/>
      <c r="D26" s="15"/>
      <c r="E26" s="12"/>
      <c r="F26" s="12"/>
      <c r="H26" s="13"/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ImrB4Xjm7taEkqwjuSDyOgZcq+wOP/7Akn1lxjOfg9pz21GSn/9p7N0EMXP97CAjqeoM1hlLyq/swXdbH4IlIQ==" saltValue="Edfg97YeOCt7oosTFpnasQ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="90" zoomScaleNormal="90" workbookViewId="0">
      <selection activeCell="D6" sqref="D6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14</v>
      </c>
      <c r="E1" s="3"/>
      <c r="F1" s="4"/>
    </row>
    <row r="2" spans="1:9" ht="18" x14ac:dyDescent="0.25">
      <c r="C2" s="5" t="s">
        <v>3</v>
      </c>
      <c r="D2" s="10">
        <v>4.3899999999999997</v>
      </c>
      <c r="E2" s="1" t="s">
        <v>4</v>
      </c>
    </row>
    <row r="3" spans="1:9" ht="18" x14ac:dyDescent="0.25">
      <c r="C3" s="5" t="s">
        <v>10</v>
      </c>
      <c r="D3" s="15">
        <v>4.1239999999999997</v>
      </c>
      <c r="E3" s="1" t="s">
        <v>4</v>
      </c>
      <c r="F3" s="6"/>
    </row>
    <row r="4" spans="1:9" ht="18" x14ac:dyDescent="0.25">
      <c r="C4" s="5" t="s">
        <v>11</v>
      </c>
      <c r="D4" s="15">
        <v>0.312</v>
      </c>
      <c r="E4" s="1" t="s">
        <v>4</v>
      </c>
      <c r="F4" s="6"/>
    </row>
    <row r="5" spans="1:9" x14ac:dyDescent="0.25">
      <c r="C5" s="5" t="s">
        <v>12</v>
      </c>
      <c r="D5" s="9">
        <f>(D4/D3)*100</f>
        <v>7.5654704170708058</v>
      </c>
      <c r="E5" s="1" t="s">
        <v>2</v>
      </c>
      <c r="F5" s="6"/>
    </row>
    <row r="6" spans="1:9" x14ac:dyDescent="0.25">
      <c r="C6" s="5" t="s">
        <v>6</v>
      </c>
      <c r="D6" s="16">
        <f>COUNTA(E11:E25)</f>
        <v>15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C11" s="15">
        <v>223</v>
      </c>
      <c r="D11" s="15">
        <v>4.26</v>
      </c>
      <c r="E11" s="18">
        <v>0.44</v>
      </c>
      <c r="F11" s="12">
        <f t="shared" ref="F11:F23" si="0">((D11-$D$2)/$D$2)*100</f>
        <v>-2.9612756264236881</v>
      </c>
      <c r="H11" s="13">
        <f>(100+F11)/100</f>
        <v>0.97038724373576313</v>
      </c>
      <c r="I11" s="1">
        <f>1+($D$3-$D$2)/$D$2</f>
        <v>0.93940774487471523</v>
      </c>
    </row>
    <row r="12" spans="1:9" x14ac:dyDescent="0.25">
      <c r="C12" s="15">
        <v>273</v>
      </c>
      <c r="D12" s="15">
        <v>4.2300000000000004</v>
      </c>
      <c r="E12" s="18">
        <v>0.34</v>
      </c>
      <c r="F12" s="12">
        <f t="shared" si="0"/>
        <v>-3.6446469248291402</v>
      </c>
      <c r="H12" s="13">
        <f>(100+F12)/100</f>
        <v>0.96355353075170858</v>
      </c>
      <c r="I12" s="1">
        <f t="shared" ref="I12:I25" si="1">1+($D$3-$D$2)/$D$2</f>
        <v>0.93940774487471523</v>
      </c>
    </row>
    <row r="13" spans="1:9" x14ac:dyDescent="0.25">
      <c r="C13" s="15">
        <v>295</v>
      </c>
      <c r="D13" s="15">
        <v>4.2</v>
      </c>
      <c r="E13" s="18">
        <v>0.24</v>
      </c>
      <c r="F13" s="12">
        <f t="shared" si="0"/>
        <v>-4.3280182232346132</v>
      </c>
      <c r="H13" s="13">
        <f t="shared" ref="H13:H23" si="2">(100+F13)/100</f>
        <v>0.95671981776765391</v>
      </c>
      <c r="I13" s="1">
        <f t="shared" si="1"/>
        <v>0.93940774487471523</v>
      </c>
    </row>
    <row r="14" spans="1:9" x14ac:dyDescent="0.25">
      <c r="C14" s="15">
        <v>339</v>
      </c>
      <c r="D14" s="15">
        <v>4.58</v>
      </c>
      <c r="E14" s="18">
        <v>1.46</v>
      </c>
      <c r="F14" s="12">
        <f t="shared" si="0"/>
        <v>4.3280182232346336</v>
      </c>
      <c r="H14" s="13">
        <f t="shared" si="2"/>
        <v>1.0432801822323463</v>
      </c>
      <c r="I14" s="1">
        <f t="shared" si="1"/>
        <v>0.93940774487471523</v>
      </c>
    </row>
    <row r="15" spans="1:9" x14ac:dyDescent="0.25">
      <c r="C15" s="15">
        <v>446</v>
      </c>
      <c r="D15" s="15">
        <v>4</v>
      </c>
      <c r="E15" s="18">
        <v>-0.4</v>
      </c>
      <c r="F15" s="12">
        <f t="shared" si="0"/>
        <v>-8.883826879271064</v>
      </c>
      <c r="H15" s="13">
        <f t="shared" si="2"/>
        <v>0.91116173120728927</v>
      </c>
      <c r="I15" s="1">
        <f t="shared" si="1"/>
        <v>0.93940774487471523</v>
      </c>
    </row>
    <row r="16" spans="1:9" x14ac:dyDescent="0.25">
      <c r="C16" s="15">
        <v>509</v>
      </c>
      <c r="D16" s="15">
        <v>4.17</v>
      </c>
      <c r="E16" s="18">
        <v>0.15</v>
      </c>
      <c r="F16" s="12">
        <f t="shared" si="0"/>
        <v>-5.0113895216400861</v>
      </c>
      <c r="H16" s="13">
        <f t="shared" si="2"/>
        <v>0.94988610478359914</v>
      </c>
      <c r="I16" s="1">
        <f t="shared" si="1"/>
        <v>0.93940774487471523</v>
      </c>
    </row>
    <row r="17" spans="1:9" x14ac:dyDescent="0.25">
      <c r="C17" s="15">
        <v>512</v>
      </c>
      <c r="D17" s="15">
        <v>4.01</v>
      </c>
      <c r="E17" s="18">
        <v>-0.37</v>
      </c>
      <c r="F17" s="12">
        <f t="shared" si="0"/>
        <v>-8.6560364464692459</v>
      </c>
      <c r="H17" s="13">
        <f t="shared" si="2"/>
        <v>0.9134396355353076</v>
      </c>
      <c r="I17" s="1">
        <f t="shared" si="1"/>
        <v>0.93940774487471523</v>
      </c>
    </row>
    <row r="18" spans="1:9" x14ac:dyDescent="0.25">
      <c r="C18" s="15">
        <v>551</v>
      </c>
      <c r="D18" s="15">
        <v>4.2300000000000004</v>
      </c>
      <c r="E18" s="18">
        <v>0.34</v>
      </c>
      <c r="F18" s="12">
        <f t="shared" si="0"/>
        <v>-3.6446469248291402</v>
      </c>
      <c r="H18" s="13">
        <f t="shared" si="2"/>
        <v>0.96355353075170858</v>
      </c>
      <c r="I18" s="1">
        <f t="shared" si="1"/>
        <v>0.93940774487471523</v>
      </c>
    </row>
    <row r="19" spans="1:9" x14ac:dyDescent="0.25">
      <c r="C19" s="15">
        <v>579</v>
      </c>
      <c r="D19" s="15">
        <v>3.91</v>
      </c>
      <c r="E19" s="18">
        <v>-0.69</v>
      </c>
      <c r="F19" s="12">
        <f t="shared" si="0"/>
        <v>-10.933940774487462</v>
      </c>
      <c r="H19" s="13">
        <f t="shared" si="2"/>
        <v>0.89066059225512528</v>
      </c>
      <c r="I19" s="1">
        <f t="shared" si="1"/>
        <v>0.93940774487471523</v>
      </c>
    </row>
    <row r="20" spans="1:9" x14ac:dyDescent="0.25">
      <c r="C20" s="15">
        <v>591</v>
      </c>
      <c r="D20" s="15">
        <v>3.95</v>
      </c>
      <c r="E20" s="18">
        <v>-0.56000000000000005</v>
      </c>
      <c r="F20" s="12">
        <f t="shared" si="0"/>
        <v>-10.022779043280172</v>
      </c>
      <c r="H20" s="13">
        <f t="shared" si="2"/>
        <v>0.89977220956719828</v>
      </c>
      <c r="I20" s="1">
        <f t="shared" si="1"/>
        <v>0.93940774487471523</v>
      </c>
    </row>
    <row r="21" spans="1:9" x14ac:dyDescent="0.25">
      <c r="C21" s="15">
        <v>644</v>
      </c>
      <c r="D21" s="15">
        <v>4.4000000000000004</v>
      </c>
      <c r="E21" s="18">
        <v>0.88</v>
      </c>
      <c r="F21" s="12">
        <f t="shared" si="0"/>
        <v>0.22779043280183769</v>
      </c>
      <c r="H21" s="13">
        <f t="shared" si="2"/>
        <v>1.0022779043280183</v>
      </c>
      <c r="I21" s="1">
        <f t="shared" si="1"/>
        <v>0.93940774487471523</v>
      </c>
    </row>
    <row r="22" spans="1:9" x14ac:dyDescent="0.25">
      <c r="A22" s="12"/>
      <c r="C22" s="15">
        <v>689</v>
      </c>
      <c r="D22" s="15">
        <v>3.41</v>
      </c>
      <c r="E22" s="19">
        <v>-2.29</v>
      </c>
      <c r="F22" s="12">
        <f t="shared" si="0"/>
        <v>-22.323462414578579</v>
      </c>
      <c r="H22" s="13">
        <f t="shared" si="2"/>
        <v>0.77676537585421412</v>
      </c>
      <c r="I22" s="1">
        <f t="shared" si="1"/>
        <v>0.93940774487471523</v>
      </c>
    </row>
    <row r="23" spans="1:9" x14ac:dyDescent="0.25">
      <c r="A23" s="10"/>
      <c r="C23" s="15">
        <v>744</v>
      </c>
      <c r="D23" s="15">
        <v>3.74</v>
      </c>
      <c r="E23" s="18">
        <v>-1.23</v>
      </c>
      <c r="F23" s="12">
        <f t="shared" si="0"/>
        <v>-14.806378132118439</v>
      </c>
      <c r="H23" s="13">
        <f t="shared" si="2"/>
        <v>0.85193621867881564</v>
      </c>
      <c r="I23" s="1">
        <f t="shared" si="1"/>
        <v>0.93940774487471523</v>
      </c>
    </row>
    <row r="24" spans="1:9" x14ac:dyDescent="0.25">
      <c r="A24" s="10"/>
      <c r="C24" s="15">
        <v>904</v>
      </c>
      <c r="D24" s="15">
        <v>4.5999999999999996</v>
      </c>
      <c r="E24" s="18">
        <v>1.53</v>
      </c>
      <c r="F24" s="12">
        <f t="shared" ref="F24:F25" si="3">((D24-$D$2)/$D$2)*100</f>
        <v>4.783599088838268</v>
      </c>
      <c r="H24" s="13">
        <f t="shared" ref="H24:H25" si="4">(100+F24)/100</f>
        <v>1.0478359908883828</v>
      </c>
      <c r="I24" s="1">
        <f t="shared" si="1"/>
        <v>0.93940774487471523</v>
      </c>
    </row>
    <row r="25" spans="1:9" x14ac:dyDescent="0.25">
      <c r="C25" s="15">
        <v>928</v>
      </c>
      <c r="D25" s="15">
        <v>3.9340000000000002</v>
      </c>
      <c r="E25" s="18">
        <v>-0.61</v>
      </c>
      <c r="F25" s="12">
        <f t="shared" si="3"/>
        <v>-10.387243735763088</v>
      </c>
      <c r="H25" s="13">
        <f t="shared" si="4"/>
        <v>0.89612756264236904</v>
      </c>
      <c r="I25" s="1">
        <f t="shared" si="1"/>
        <v>0.93940774487471523</v>
      </c>
    </row>
    <row r="26" spans="1:9" x14ac:dyDescent="0.25">
      <c r="C26" s="15"/>
      <c r="D26" s="15"/>
      <c r="E26" s="12"/>
      <c r="F26" s="12"/>
      <c r="H26" s="13"/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gEKq9gtheYgl6vOuk8Un61ifn6wN4kCcQIy8AdMR8aUjxAshr9LEQMMyZPUBl8x77PMnN/TvVTurb6iQ4dV9eA==" saltValue="MWZlgRNTMxkpdpOY8Ojt6A==" spinCount="100000" sheet="1" objects="1" scenarios="1" selectLockedCells="1" selectUnlockedCells="1"/>
  <conditionalFormatting sqref="E22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zoomScale="90" zoomScaleNormal="90" workbookViewId="0">
      <selection activeCell="E30" sqref="E30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8.710937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13</v>
      </c>
      <c r="E1" s="3"/>
      <c r="F1" s="4"/>
    </row>
    <row r="2" spans="1:9" ht="18" x14ac:dyDescent="0.25">
      <c r="C2" s="5" t="s">
        <v>3</v>
      </c>
      <c r="D2" s="9">
        <v>2.21</v>
      </c>
      <c r="E2" s="1" t="s">
        <v>4</v>
      </c>
    </row>
    <row r="3" spans="1:9" ht="18" x14ac:dyDescent="0.25">
      <c r="C3" s="5" t="s">
        <v>10</v>
      </c>
      <c r="D3" s="9">
        <v>2.0870000000000002</v>
      </c>
      <c r="E3" s="1" t="s">
        <v>4</v>
      </c>
      <c r="F3" s="6"/>
    </row>
    <row r="4" spans="1:9" ht="18" x14ac:dyDescent="0.25">
      <c r="C4" s="5" t="s">
        <v>11</v>
      </c>
      <c r="D4" s="17">
        <v>0.28899999999999998</v>
      </c>
      <c r="E4" s="1" t="s">
        <v>4</v>
      </c>
      <c r="F4" s="6"/>
    </row>
    <row r="5" spans="1:9" x14ac:dyDescent="0.25">
      <c r="C5" s="5" t="s">
        <v>12</v>
      </c>
      <c r="D5" s="9">
        <f>(D4/D3)*100</f>
        <v>13.847628174413032</v>
      </c>
      <c r="E5" s="1" t="s">
        <v>2</v>
      </c>
      <c r="F5" s="6"/>
    </row>
    <row r="6" spans="1:9" x14ac:dyDescent="0.25">
      <c r="C6" s="5" t="s">
        <v>6</v>
      </c>
      <c r="D6" s="16">
        <f>COUNTA(E11:E25)</f>
        <v>15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A11" s="10"/>
      <c r="B11" s="10"/>
      <c r="C11" s="11">
        <v>223</v>
      </c>
      <c r="D11" s="11">
        <v>2.3199999999999998</v>
      </c>
      <c r="E11" s="18">
        <v>0.8</v>
      </c>
      <c r="F11" s="12">
        <f>((D11-$D$2)/$D$2)</f>
        <v>4.9773755656108538E-2</v>
      </c>
      <c r="H11" s="13">
        <f>(100+F11)/100</f>
        <v>1.0004977375565611</v>
      </c>
      <c r="I11" s="1">
        <f>1+($D$3-$D$2)/$D$2</f>
        <v>0.94434389140271502</v>
      </c>
    </row>
    <row r="12" spans="1:9" x14ac:dyDescent="0.25">
      <c r="A12" s="10"/>
      <c r="B12" s="10"/>
      <c r="C12" s="11">
        <v>273</v>
      </c>
      <c r="D12" s="11">
        <v>2.34</v>
      </c>
      <c r="E12" s="18">
        <v>0.87</v>
      </c>
      <c r="F12" s="12">
        <f t="shared" ref="F12:F23" si="0">((D12-$D$2)/$D$2)*100</f>
        <v>5.8823529411764657</v>
      </c>
      <c r="H12" s="13">
        <f t="shared" ref="H12:H23" si="1">(100+F12)/100</f>
        <v>1.0588235294117647</v>
      </c>
      <c r="I12" s="1">
        <f t="shared" ref="I12:I25" si="2">1+($D$3-$D$2)/$D$2</f>
        <v>0.94434389140271502</v>
      </c>
    </row>
    <row r="13" spans="1:9" x14ac:dyDescent="0.25">
      <c r="A13" s="10"/>
      <c r="B13" s="10"/>
      <c r="C13" s="11">
        <v>295</v>
      </c>
      <c r="D13" s="11">
        <v>2.14</v>
      </c>
      <c r="E13" s="18">
        <v>0.18</v>
      </c>
      <c r="F13" s="12">
        <f t="shared" si="0"/>
        <v>-3.1674208144796308</v>
      </c>
      <c r="H13" s="13">
        <f t="shared" si="1"/>
        <v>0.96832579185520373</v>
      </c>
      <c r="I13" s="1">
        <f t="shared" si="2"/>
        <v>0.94434389140271502</v>
      </c>
    </row>
    <row r="14" spans="1:9" x14ac:dyDescent="0.25">
      <c r="A14" s="10"/>
      <c r="B14" s="10"/>
      <c r="C14" s="11">
        <v>339</v>
      </c>
      <c r="D14" s="11">
        <v>2.15</v>
      </c>
      <c r="E14" s="18">
        <v>0.22</v>
      </c>
      <c r="F14" s="12">
        <f t="shared" si="0"/>
        <v>-2.7149321266968349</v>
      </c>
      <c r="H14" s="13">
        <f t="shared" si="1"/>
        <v>0.97285067873303166</v>
      </c>
      <c r="I14" s="1">
        <f t="shared" si="2"/>
        <v>0.94434389140271502</v>
      </c>
    </row>
    <row r="15" spans="1:9" x14ac:dyDescent="0.25">
      <c r="A15" s="10"/>
      <c r="B15" s="10"/>
      <c r="C15" s="11">
        <v>446</v>
      </c>
      <c r="D15" s="11">
        <v>40.4</v>
      </c>
      <c r="E15" s="21">
        <v>132.47</v>
      </c>
      <c r="F15" s="12">
        <f t="shared" si="0"/>
        <v>1728.0542986425339</v>
      </c>
      <c r="H15" s="13">
        <f t="shared" si="1"/>
        <v>18.280542986425338</v>
      </c>
      <c r="I15" s="1">
        <f t="shared" si="2"/>
        <v>0.94434389140271502</v>
      </c>
    </row>
    <row r="16" spans="1:9" x14ac:dyDescent="0.25">
      <c r="C16" s="11">
        <v>509</v>
      </c>
      <c r="D16" s="11">
        <v>2.11</v>
      </c>
      <c r="E16" s="18">
        <v>0.08</v>
      </c>
      <c r="F16" s="12">
        <f t="shared" si="0"/>
        <v>-4.5248868778280587</v>
      </c>
      <c r="H16" s="13">
        <f t="shared" si="1"/>
        <v>0.95475113122171951</v>
      </c>
      <c r="I16" s="1">
        <f t="shared" si="2"/>
        <v>0.94434389140271502</v>
      </c>
    </row>
    <row r="17" spans="1:9" x14ac:dyDescent="0.25">
      <c r="C17" s="11">
        <v>512</v>
      </c>
      <c r="D17" s="11">
        <v>2</v>
      </c>
      <c r="E17" s="18">
        <v>-0.3</v>
      </c>
      <c r="F17" s="12">
        <f t="shared" si="0"/>
        <v>-9.5022624434389122</v>
      </c>
      <c r="H17" s="13">
        <f t="shared" si="1"/>
        <v>0.90497737556561086</v>
      </c>
      <c r="I17" s="1">
        <f t="shared" si="2"/>
        <v>0.94434389140271502</v>
      </c>
    </row>
    <row r="18" spans="1:9" x14ac:dyDescent="0.25">
      <c r="C18" s="11">
        <v>551</v>
      </c>
      <c r="D18" s="11">
        <v>2</v>
      </c>
      <c r="E18" s="18">
        <v>-0.3</v>
      </c>
      <c r="F18" s="12">
        <f t="shared" si="0"/>
        <v>-9.5022624434389122</v>
      </c>
      <c r="H18" s="13">
        <f t="shared" si="1"/>
        <v>0.90497737556561086</v>
      </c>
      <c r="I18" s="1">
        <f t="shared" si="2"/>
        <v>0.94434389140271502</v>
      </c>
    </row>
    <row r="19" spans="1:9" x14ac:dyDescent="0.25">
      <c r="C19" s="11">
        <v>579</v>
      </c>
      <c r="D19" s="11">
        <v>2.08</v>
      </c>
      <c r="E19" s="18">
        <v>-0.03</v>
      </c>
      <c r="F19" s="12">
        <f t="shared" si="0"/>
        <v>-5.8823529411764657</v>
      </c>
      <c r="H19" s="13">
        <f t="shared" si="1"/>
        <v>0.94117647058823539</v>
      </c>
      <c r="I19" s="1">
        <f t="shared" si="2"/>
        <v>0.94434389140271502</v>
      </c>
    </row>
    <row r="20" spans="1:9" x14ac:dyDescent="0.25">
      <c r="C20" s="11">
        <v>591</v>
      </c>
      <c r="D20" s="11">
        <v>1.65</v>
      </c>
      <c r="E20" s="18">
        <v>-1.51</v>
      </c>
      <c r="F20" s="12">
        <f t="shared" si="0"/>
        <v>-25.33936651583711</v>
      </c>
      <c r="H20" s="13">
        <f t="shared" si="1"/>
        <v>0.74660633484162886</v>
      </c>
      <c r="I20" s="1">
        <f t="shared" si="2"/>
        <v>0.94434389140271502</v>
      </c>
    </row>
    <row r="21" spans="1:9" x14ac:dyDescent="0.25">
      <c r="A21" s="12"/>
      <c r="B21" s="14"/>
      <c r="C21" s="11">
        <v>644</v>
      </c>
      <c r="D21" s="11">
        <v>2.2000000000000002</v>
      </c>
      <c r="E21" s="18">
        <v>0.39</v>
      </c>
      <c r="F21" s="12">
        <f t="shared" si="0"/>
        <v>-0.45248868778279577</v>
      </c>
      <c r="H21" s="13">
        <f t="shared" si="1"/>
        <v>0.99547511312217207</v>
      </c>
      <c r="I21" s="1">
        <f t="shared" si="2"/>
        <v>0.94434389140271502</v>
      </c>
    </row>
    <row r="22" spans="1:9" x14ac:dyDescent="0.25">
      <c r="A22" s="12"/>
      <c r="C22" s="11">
        <v>689</v>
      </c>
      <c r="D22" s="11">
        <v>1.71</v>
      </c>
      <c r="E22" s="18">
        <v>-1.3</v>
      </c>
      <c r="F22" s="12">
        <f t="shared" si="0"/>
        <v>-22.624434389140273</v>
      </c>
      <c r="H22" s="13">
        <f t="shared" si="1"/>
        <v>0.7737556561085972</v>
      </c>
      <c r="I22" s="1">
        <f t="shared" si="2"/>
        <v>0.94434389140271502</v>
      </c>
    </row>
    <row r="23" spans="1:9" x14ac:dyDescent="0.25">
      <c r="A23" s="10"/>
      <c r="C23" s="11">
        <v>744</v>
      </c>
      <c r="D23" s="11">
        <v>1.74</v>
      </c>
      <c r="E23" s="18">
        <v>-1.2</v>
      </c>
      <c r="F23" s="12">
        <f t="shared" si="0"/>
        <v>-21.266968325791854</v>
      </c>
      <c r="H23" s="13">
        <f t="shared" si="1"/>
        <v>0.78733031674208154</v>
      </c>
      <c r="I23" s="1">
        <f t="shared" si="2"/>
        <v>0.94434389140271502</v>
      </c>
    </row>
    <row r="24" spans="1:9" x14ac:dyDescent="0.25">
      <c r="A24" s="10"/>
      <c r="C24" s="11">
        <v>904</v>
      </c>
      <c r="D24" s="11">
        <v>2.4</v>
      </c>
      <c r="E24" s="18">
        <v>1.08</v>
      </c>
      <c r="F24" s="12">
        <f t="shared" ref="F24:F25" si="3">((D24-$D$2)/$D$2)*100</f>
        <v>8.597285067873301</v>
      </c>
      <c r="H24" s="13">
        <f t="shared" ref="H24:H25" si="4">(100+F24)/100</f>
        <v>1.0859728506787329</v>
      </c>
      <c r="I24" s="1">
        <f t="shared" si="2"/>
        <v>0.94434389140271502</v>
      </c>
    </row>
    <row r="25" spans="1:9" x14ac:dyDescent="0.25">
      <c r="C25" s="11">
        <v>928</v>
      </c>
      <c r="D25" s="11">
        <v>1.9450000000000001</v>
      </c>
      <c r="E25" s="18">
        <v>-0.49</v>
      </c>
      <c r="F25" s="12">
        <f t="shared" si="3"/>
        <v>-11.99095022624434</v>
      </c>
      <c r="H25" s="13">
        <f t="shared" si="4"/>
        <v>0.88009049773755665</v>
      </c>
      <c r="I25" s="1">
        <f t="shared" si="2"/>
        <v>0.94434389140271502</v>
      </c>
    </row>
    <row r="26" spans="1:9" x14ac:dyDescent="0.25">
      <c r="C26" s="11"/>
      <c r="D26" s="11"/>
      <c r="E26" s="12"/>
      <c r="F26" s="12"/>
      <c r="H26" s="13"/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sTI3SBbyV+BZBlzSZejsBTiK0GuGXwl8peaBhP1pIgcxeWaidx+9FI2y97j34Xz0hy4c5/pB0Ojd0Z74XD18sg==" saltValue="5fMObzb8NJk3mv+lMExXFQ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>https://reflabos.vito.be/ree/LABS_2022-6_Deel3.xlsx</PublicURL>
    <DEEL xmlns="08cda046-0f15-45eb-a9d5-77306d3264cd">Deel 3</DEEL>
    <Ringtest xmlns="eba2475f-4c5c-418a-90c2-2b36802fc485">LABS</Ringtest>
    <Jaar xmlns="08cda046-0f15-45eb-a9d5-77306d3264cd">2022</Jaar>
    <Publicatiedatum xmlns="dda9e79c-c62e-445e-b991-197574827cb3">2023-03-02T10:12:15+00:00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319ABA80-704C-4ED7-96CE-E4C26CA2556C}"/>
</file>

<file path=customXml/itemProps2.xml><?xml version="1.0" encoding="utf-8"?>
<ds:datastoreItem xmlns:ds="http://schemas.openxmlformats.org/officeDocument/2006/customXml" ds:itemID="{0202A4E6-6733-48C5-86BD-335B5931BB28}"/>
</file>

<file path=customXml/itemProps3.xml><?xml version="1.0" encoding="utf-8"?>
<ds:datastoreItem xmlns:ds="http://schemas.openxmlformats.org/officeDocument/2006/customXml" ds:itemID="{0976E2DA-34AF-41BF-836E-3EB8B63F5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HF stap 1</vt:lpstr>
      <vt:lpstr>HF stap 2</vt:lpstr>
      <vt:lpstr>HF stap 3</vt:lpstr>
      <vt:lpstr>'HF stap 1'!Print_Area</vt:lpstr>
      <vt:lpstr>'HF stap 2'!Print_Area</vt:lpstr>
      <vt:lpstr>'HF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2022-6</dc:title>
  <dc:creator>BAEYENSB</dc:creator>
  <cp:lastModifiedBy>Baeyens Bart</cp:lastModifiedBy>
  <cp:lastPrinted>2016-10-04T11:39:22Z</cp:lastPrinted>
  <dcterms:created xsi:type="dcterms:W3CDTF">2010-09-21T12:11:22Z</dcterms:created>
  <dcterms:modified xsi:type="dcterms:W3CDTF">2023-02-27T08:54:42Z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