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3\LABS2023\8. rapportering\Eindrapport\Bijlagen\Deel 2 per labo\"/>
    </mc:Choice>
  </mc:AlternateContent>
  <xr:revisionPtr revIDLastSave="0" documentId="13_ncr:1_{866BCF6F-88B5-4344-B14B-FD79D7CEDCA3}" xr6:coauthVersionLast="47" xr6:coauthVersionMax="47" xr10:uidLastSave="{00000000-0000-0000-0000-000000000000}"/>
  <bookViews>
    <workbookView xWindow="-120" yWindow="-120" windowWidth="29040" windowHeight="15225" tabRatio="952" xr2:uid="{00000000-000D-0000-FFFF-FFFF00000000}"/>
  </bookViews>
  <sheets>
    <sheet name="127" sheetId="53" r:id="rId1"/>
    <sheet name="193" sheetId="54" r:id="rId2"/>
    <sheet name="223" sheetId="55" r:id="rId3"/>
    <sheet name="225" sheetId="35" r:id="rId4"/>
    <sheet name="295" sheetId="43" r:id="rId5"/>
    <sheet name="339" sheetId="34" r:id="rId6"/>
    <sheet name="446" sheetId="42" r:id="rId7"/>
    <sheet name="509" sheetId="41" r:id="rId8"/>
    <sheet name="512" sheetId="46" r:id="rId9"/>
    <sheet name="551" sheetId="38" r:id="rId10"/>
    <sheet name="579" sheetId="50" r:id="rId11"/>
    <sheet name="591" sheetId="52" r:id="rId12"/>
    <sheet name="615" sheetId="36" r:id="rId13"/>
    <sheet name="644" sheetId="33" r:id="rId14"/>
    <sheet name="689" sheetId="49" r:id="rId15"/>
    <sheet name="717" sheetId="48" r:id="rId16"/>
    <sheet name="744" sheetId="39" r:id="rId17"/>
    <sheet name="928" sheetId="37" r:id="rId18"/>
    <sheet name="951" sheetId="45" r:id="rId19"/>
  </sheets>
  <definedNames>
    <definedName name="_xlnm.Print_Area" localSheetId="0">'127'!$A$1:$W$37</definedName>
    <definedName name="_xlnm.Print_Area" localSheetId="1">'193'!$A$1:$W$37</definedName>
    <definedName name="_xlnm.Print_Area" localSheetId="2">'223'!$A$1:$W$67</definedName>
    <definedName name="_xlnm.Print_Area" localSheetId="3">'225'!$A$1:$W$69</definedName>
    <definedName name="_xlnm.Print_Area" localSheetId="4">'295'!$A$1:$W$67</definedName>
    <definedName name="_xlnm.Print_Area" localSheetId="5">'339'!$A$1:$W$67</definedName>
    <definedName name="_xlnm.Print_Area" localSheetId="6">'446'!$A$1:$W$55</definedName>
    <definedName name="_xlnm.Print_Area" localSheetId="7">'509'!$A$1:$W$67</definedName>
    <definedName name="_xlnm.Print_Area" localSheetId="8">'512'!$A$1:$W$65</definedName>
    <definedName name="_xlnm.Print_Area" localSheetId="9">'551'!$A$1:$W$67</definedName>
    <definedName name="_xlnm.Print_Area" localSheetId="10">'579'!$A$1:$W$65</definedName>
    <definedName name="_xlnm.Print_Area" localSheetId="11">'591'!$A$1:$W$69</definedName>
    <definedName name="_xlnm.Print_Area" localSheetId="12">'615'!$A$1:$W$51</definedName>
    <definedName name="_xlnm.Print_Area" localSheetId="13">'644'!$A$1:$W$67</definedName>
    <definedName name="_xlnm.Print_Area" localSheetId="14">'689'!$A$1:$W$65</definedName>
    <definedName name="_xlnm.Print_Area" localSheetId="15">'717'!$A$1:$W$65</definedName>
    <definedName name="_xlnm.Print_Area" localSheetId="16">'744'!$A$1:$W$67</definedName>
    <definedName name="_xlnm.Print_Area" localSheetId="17">'928'!$A$1:$W$41</definedName>
    <definedName name="_xlnm.Print_Area" localSheetId="18">'951'!$A$1:$W$23</definedName>
    <definedName name="_xlnm.Print_Titles" localSheetId="0">'127'!$2:$6</definedName>
    <definedName name="_xlnm.Print_Titles" localSheetId="1">'193'!$2:$6</definedName>
    <definedName name="_xlnm.Print_Titles" localSheetId="2">'223'!$2:$6</definedName>
    <definedName name="_xlnm.Print_Titles" localSheetId="3">'225'!$2:$6</definedName>
    <definedName name="_xlnm.Print_Titles" localSheetId="4">'295'!$2:$6</definedName>
    <definedName name="_xlnm.Print_Titles" localSheetId="5">'339'!$2:$6</definedName>
    <definedName name="_xlnm.Print_Titles" localSheetId="6">'446'!$2:$6</definedName>
    <definedName name="_xlnm.Print_Titles" localSheetId="7">'509'!$2:$6</definedName>
    <definedName name="_xlnm.Print_Titles" localSheetId="8">'512'!$2:$6</definedName>
    <definedName name="_xlnm.Print_Titles" localSheetId="9">'551'!$2:$6</definedName>
    <definedName name="_xlnm.Print_Titles" localSheetId="10">'579'!$2:$6</definedName>
    <definedName name="_xlnm.Print_Titles" localSheetId="11">'591'!$2:$6</definedName>
    <definedName name="_xlnm.Print_Titles" localSheetId="12">'615'!$2:$6</definedName>
    <definedName name="_xlnm.Print_Titles" localSheetId="13">'644'!$2:$6</definedName>
    <definedName name="_xlnm.Print_Titles" localSheetId="14">'689'!$2:$6</definedName>
    <definedName name="_xlnm.Print_Titles" localSheetId="15">'717'!$2:$6</definedName>
    <definedName name="_xlnm.Print_Titles" localSheetId="16">'744'!$2:$6</definedName>
    <definedName name="_xlnm.Print_Titles" localSheetId="17">'928'!$2:$6</definedName>
    <definedName name="_xlnm.Print_Titles" localSheetId="18">'951'!$2:$6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38" l="1"/>
  <c r="J18" i="38"/>
  <c r="J17" i="38"/>
  <c r="H18" i="38"/>
  <c r="H17" i="38"/>
  <c r="H16" i="38"/>
  <c r="J19" i="34"/>
  <c r="J18" i="34"/>
  <c r="J19" i="41"/>
  <c r="J18" i="41"/>
  <c r="J20" i="42"/>
  <c r="J19" i="42"/>
  <c r="R67" i="55"/>
  <c r="V67" i="55" s="1"/>
  <c r="J67" i="55"/>
  <c r="H67" i="55"/>
  <c r="K67" i="55" s="1"/>
  <c r="V66" i="55"/>
  <c r="R66" i="55"/>
  <c r="J66" i="55"/>
  <c r="H66" i="55"/>
  <c r="K66" i="55" s="1"/>
  <c r="R65" i="55"/>
  <c r="V65" i="55" s="1"/>
  <c r="K65" i="55"/>
  <c r="J65" i="55"/>
  <c r="R64" i="55"/>
  <c r="V64" i="55" s="1"/>
  <c r="K64" i="55"/>
  <c r="J64" i="55"/>
  <c r="R63" i="55"/>
  <c r="V63" i="55" s="1"/>
  <c r="K63" i="55"/>
  <c r="J63" i="55"/>
  <c r="R62" i="55"/>
  <c r="V62" i="55" s="1"/>
  <c r="K62" i="55"/>
  <c r="J62" i="55"/>
  <c r="R61" i="55"/>
  <c r="V61" i="55" s="1"/>
  <c r="K61" i="55"/>
  <c r="J61" i="55"/>
  <c r="R60" i="55"/>
  <c r="V60" i="55" s="1"/>
  <c r="K60" i="55"/>
  <c r="J60" i="55"/>
  <c r="R59" i="55"/>
  <c r="V59" i="55" s="1"/>
  <c r="K59" i="55"/>
  <c r="J59" i="55"/>
  <c r="R58" i="55"/>
  <c r="V58" i="55" s="1"/>
  <c r="K58" i="55"/>
  <c r="J58" i="55"/>
  <c r="R57" i="55"/>
  <c r="V57" i="55" s="1"/>
  <c r="K57" i="55"/>
  <c r="J57" i="55"/>
  <c r="H57" i="55"/>
  <c r="V56" i="55"/>
  <c r="R56" i="55"/>
  <c r="J56" i="55"/>
  <c r="H56" i="55"/>
  <c r="K56" i="55" s="1"/>
  <c r="R55" i="55"/>
  <c r="V55" i="55" s="1"/>
  <c r="J55" i="55"/>
  <c r="H55" i="55"/>
  <c r="K55" i="55" s="1"/>
  <c r="R54" i="55"/>
  <c r="V54" i="55" s="1"/>
  <c r="K54" i="55"/>
  <c r="J54" i="55"/>
  <c r="H54" i="55"/>
  <c r="R53" i="55"/>
  <c r="V53" i="55" s="1"/>
  <c r="J53" i="55"/>
  <c r="H53" i="55"/>
  <c r="K53" i="55" s="1"/>
  <c r="V52" i="55"/>
  <c r="R52" i="55"/>
  <c r="K52" i="55"/>
  <c r="J52" i="55"/>
  <c r="H52" i="55"/>
  <c r="R51" i="55"/>
  <c r="V51" i="55" s="1"/>
  <c r="J51" i="55"/>
  <c r="H51" i="55"/>
  <c r="K51" i="55" s="1"/>
  <c r="V50" i="55"/>
  <c r="R50" i="55"/>
  <c r="K50" i="55"/>
  <c r="J50" i="55"/>
  <c r="H50" i="55"/>
  <c r="R49" i="55"/>
  <c r="V49" i="55" s="1"/>
  <c r="K49" i="55"/>
  <c r="J49" i="55"/>
  <c r="H49" i="55"/>
  <c r="V48" i="55"/>
  <c r="R48" i="55"/>
  <c r="J48" i="55"/>
  <c r="H48" i="55"/>
  <c r="K48" i="55" s="1"/>
  <c r="R47" i="55"/>
  <c r="V47" i="55" s="1"/>
  <c r="J47" i="55"/>
  <c r="H47" i="55"/>
  <c r="K47" i="55" s="1"/>
  <c r="R46" i="55"/>
  <c r="V46" i="55" s="1"/>
  <c r="K46" i="55"/>
  <c r="J46" i="55"/>
  <c r="H46" i="55"/>
  <c r="R45" i="55"/>
  <c r="V45" i="55" s="1"/>
  <c r="J45" i="55"/>
  <c r="H45" i="55"/>
  <c r="K45" i="55" s="1"/>
  <c r="V44" i="55"/>
  <c r="R44" i="55"/>
  <c r="K44" i="55"/>
  <c r="J44" i="55"/>
  <c r="H44" i="55"/>
  <c r="R43" i="55"/>
  <c r="V43" i="55" s="1"/>
  <c r="J43" i="55"/>
  <c r="H43" i="55"/>
  <c r="K43" i="55" s="1"/>
  <c r="R42" i="55"/>
  <c r="R41" i="55"/>
  <c r="R40" i="55"/>
  <c r="R39" i="55"/>
  <c r="R38" i="55"/>
  <c r="R37" i="55"/>
  <c r="R36" i="55"/>
  <c r="R35" i="55"/>
  <c r="R34" i="55"/>
  <c r="R33" i="55"/>
  <c r="V33" i="55" s="1"/>
  <c r="J33" i="55"/>
  <c r="H33" i="55"/>
  <c r="K33" i="55" s="1"/>
  <c r="V32" i="55"/>
  <c r="R32" i="55"/>
  <c r="K32" i="55"/>
  <c r="J32" i="55"/>
  <c r="H32" i="55"/>
  <c r="R31" i="55"/>
  <c r="V31" i="55" s="1"/>
  <c r="J31" i="55"/>
  <c r="H31" i="55"/>
  <c r="K31" i="55" s="1"/>
  <c r="K28" i="55"/>
  <c r="J28" i="55"/>
  <c r="H28" i="55"/>
  <c r="J27" i="55"/>
  <c r="H27" i="55"/>
  <c r="K27" i="55" s="1"/>
  <c r="K26" i="55"/>
  <c r="J26" i="55"/>
  <c r="H26" i="55"/>
  <c r="J23" i="55"/>
  <c r="H23" i="55"/>
  <c r="K23" i="55" s="1"/>
  <c r="J22" i="55"/>
  <c r="H22" i="55"/>
  <c r="K22" i="55" s="1"/>
  <c r="K21" i="55"/>
  <c r="J21" i="55"/>
  <c r="H21" i="55"/>
  <c r="J20" i="55"/>
  <c r="H20" i="55"/>
  <c r="K20" i="55" s="1"/>
  <c r="J19" i="55"/>
  <c r="H19" i="55"/>
  <c r="K19" i="55" s="1"/>
  <c r="K18" i="55"/>
  <c r="J18" i="55"/>
  <c r="H18" i="55"/>
  <c r="J17" i="55"/>
  <c r="H17" i="55"/>
  <c r="K17" i="55" s="1"/>
  <c r="K16" i="55"/>
  <c r="J16" i="55"/>
  <c r="H16" i="55"/>
  <c r="K15" i="55"/>
  <c r="J15" i="55"/>
  <c r="H15" i="55"/>
  <c r="J14" i="55"/>
  <c r="H14" i="55"/>
  <c r="K14" i="55" s="1"/>
  <c r="J17" i="37"/>
  <c r="J16" i="37"/>
  <c r="J18" i="39"/>
  <c r="J17" i="39"/>
  <c r="J16" i="39"/>
  <c r="J17" i="49"/>
  <c r="J16" i="49"/>
  <c r="J15" i="49"/>
  <c r="J19" i="33"/>
  <c r="J18" i="33"/>
  <c r="J17" i="33"/>
  <c r="J16" i="33"/>
  <c r="J19" i="52"/>
  <c r="J18" i="52"/>
  <c r="J17" i="52"/>
  <c r="J16" i="52"/>
  <c r="J16" i="50"/>
  <c r="J16" i="38"/>
  <c r="J17" i="46"/>
  <c r="J16" i="46"/>
  <c r="J17" i="41"/>
  <c r="J17" i="34"/>
  <c r="J15" i="34"/>
  <c r="J16" i="34"/>
  <c r="J19" i="43"/>
  <c r="J18" i="43"/>
  <c r="J17" i="43"/>
  <c r="J16" i="43"/>
  <c r="J21" i="35"/>
  <c r="J20" i="35"/>
  <c r="J19" i="35"/>
  <c r="J18" i="35"/>
  <c r="J17" i="35"/>
  <c r="J16" i="35"/>
  <c r="J17" i="42"/>
  <c r="J16" i="42"/>
  <c r="R45" i="38"/>
  <c r="R46" i="38"/>
  <c r="R47" i="38"/>
  <c r="R48" i="38"/>
  <c r="R49" i="38"/>
  <c r="R50" i="38"/>
  <c r="R51" i="38"/>
  <c r="R52" i="38"/>
  <c r="R53" i="38"/>
  <c r="R54" i="38"/>
  <c r="R55" i="38"/>
  <c r="R56" i="38"/>
  <c r="R57" i="38"/>
  <c r="R58" i="38"/>
  <c r="R59" i="38"/>
  <c r="R60" i="38"/>
  <c r="R61" i="38"/>
  <c r="R62" i="38"/>
  <c r="R63" i="38"/>
  <c r="R64" i="38"/>
  <c r="R65" i="38"/>
  <c r="R66" i="38"/>
  <c r="R67" i="38"/>
  <c r="R44" i="38"/>
  <c r="R32" i="34"/>
  <c r="R33" i="34"/>
  <c r="R34" i="34"/>
  <c r="R35" i="34"/>
  <c r="R36" i="34"/>
  <c r="R37" i="34"/>
  <c r="R38" i="34"/>
  <c r="R39" i="34"/>
  <c r="R40" i="34"/>
  <c r="R41" i="34"/>
  <c r="R42" i="34"/>
  <c r="R43" i="34"/>
  <c r="R31" i="34"/>
  <c r="R54" i="42"/>
  <c r="R30" i="37"/>
  <c r="R31" i="37"/>
  <c r="R32" i="37"/>
  <c r="R33" i="37"/>
  <c r="R34" i="37"/>
  <c r="R35" i="37"/>
  <c r="R36" i="37"/>
  <c r="R37" i="37"/>
  <c r="R38" i="37"/>
  <c r="R39" i="37"/>
  <c r="R40" i="37"/>
  <c r="R41" i="37"/>
  <c r="R29" i="37"/>
  <c r="V61" i="35"/>
  <c r="V62" i="35"/>
  <c r="V63" i="35"/>
  <c r="V64" i="35"/>
  <c r="V65" i="35"/>
  <c r="V66" i="35"/>
  <c r="V67" i="35"/>
  <c r="V61" i="52"/>
  <c r="V62" i="52"/>
  <c r="V63" i="52"/>
  <c r="V64" i="52"/>
  <c r="V65" i="52"/>
  <c r="V66" i="52"/>
  <c r="V67" i="52"/>
  <c r="V60" i="35"/>
  <c r="V60" i="52"/>
  <c r="R36" i="36" l="1"/>
  <c r="V36" i="36" s="1"/>
  <c r="R37" i="36"/>
  <c r="V37" i="36" s="1"/>
  <c r="R38" i="36"/>
  <c r="V38" i="36" s="1"/>
  <c r="R39" i="36"/>
  <c r="V39" i="36" s="1"/>
  <c r="R40" i="36"/>
  <c r="V40" i="36" s="1"/>
  <c r="R41" i="36"/>
  <c r="V41" i="36" s="1"/>
  <c r="R18" i="36"/>
  <c r="V27" i="36"/>
  <c r="R27" i="36"/>
  <c r="R26" i="36"/>
  <c r="R25" i="36"/>
  <c r="R24" i="36"/>
  <c r="R23" i="36"/>
  <c r="R22" i="36"/>
  <c r="R21" i="36"/>
  <c r="R20" i="36"/>
  <c r="R19" i="36"/>
  <c r="R17" i="36"/>
  <c r="V17" i="36" s="1"/>
  <c r="R16" i="36"/>
  <c r="V16" i="36" s="1"/>
  <c r="R15" i="36"/>
  <c r="V15" i="36" s="1"/>
  <c r="V69" i="35"/>
  <c r="V68" i="35"/>
  <c r="V59" i="35"/>
  <c r="V58" i="35"/>
  <c r="V57" i="35"/>
  <c r="V56" i="35"/>
  <c r="V55" i="35"/>
  <c r="V54" i="35"/>
  <c r="V53" i="35"/>
  <c r="V52" i="35"/>
  <c r="V51" i="35"/>
  <c r="V50" i="35"/>
  <c r="V49" i="35"/>
  <c r="V48" i="35"/>
  <c r="V47" i="35"/>
  <c r="V46" i="35"/>
  <c r="V45" i="35"/>
  <c r="V35" i="35"/>
  <c r="V34" i="35"/>
  <c r="V33" i="35"/>
  <c r="V69" i="52"/>
  <c r="V68" i="52"/>
  <c r="V45" i="52"/>
  <c r="V35" i="52"/>
  <c r="V34" i="52"/>
  <c r="V33" i="52"/>
  <c r="J27" i="36"/>
  <c r="J17" i="36"/>
  <c r="J16" i="36"/>
  <c r="J15" i="36"/>
  <c r="K63" i="48"/>
  <c r="K62" i="48"/>
  <c r="K61" i="48"/>
  <c r="K60" i="48"/>
  <c r="K59" i="48"/>
  <c r="K58" i="48"/>
  <c r="K57" i="48"/>
  <c r="K56" i="48"/>
  <c r="K65" i="39"/>
  <c r="K64" i="39"/>
  <c r="K63" i="39"/>
  <c r="K62" i="39"/>
  <c r="K61" i="39"/>
  <c r="K60" i="39"/>
  <c r="K59" i="39"/>
  <c r="K58" i="39"/>
  <c r="K49" i="36"/>
  <c r="K48" i="36"/>
  <c r="K47" i="36"/>
  <c r="K46" i="36"/>
  <c r="K45" i="36"/>
  <c r="K44" i="36"/>
  <c r="K43" i="36"/>
  <c r="K42" i="36"/>
  <c r="K65" i="43"/>
  <c r="K64" i="43"/>
  <c r="K63" i="43"/>
  <c r="K62" i="43"/>
  <c r="K61" i="43"/>
  <c r="K60" i="43"/>
  <c r="K59" i="43"/>
  <c r="K58" i="43"/>
  <c r="K65" i="34"/>
  <c r="K64" i="34"/>
  <c r="K63" i="34"/>
  <c r="K62" i="34"/>
  <c r="K61" i="34"/>
  <c r="K60" i="34"/>
  <c r="K59" i="34"/>
  <c r="K58" i="34"/>
  <c r="K65" i="41"/>
  <c r="K64" i="41"/>
  <c r="K63" i="41"/>
  <c r="K62" i="41"/>
  <c r="K61" i="41"/>
  <c r="K60" i="41"/>
  <c r="K59" i="41"/>
  <c r="K58" i="41"/>
  <c r="K63" i="46"/>
  <c r="K62" i="46"/>
  <c r="K61" i="46"/>
  <c r="K60" i="46"/>
  <c r="K59" i="46"/>
  <c r="K58" i="46"/>
  <c r="K57" i="46"/>
  <c r="K56" i="46"/>
  <c r="K65" i="38"/>
  <c r="K64" i="38"/>
  <c r="K63" i="38"/>
  <c r="K62" i="38"/>
  <c r="K61" i="38"/>
  <c r="K60" i="38"/>
  <c r="K59" i="38"/>
  <c r="K58" i="38"/>
  <c r="K63" i="50"/>
  <c r="K62" i="50"/>
  <c r="K61" i="50"/>
  <c r="K60" i="50"/>
  <c r="K59" i="50"/>
  <c r="K58" i="50"/>
  <c r="K57" i="50"/>
  <c r="K56" i="50"/>
  <c r="K67" i="52"/>
  <c r="K66" i="52"/>
  <c r="K65" i="52"/>
  <c r="K64" i="52"/>
  <c r="K63" i="52"/>
  <c r="K62" i="52"/>
  <c r="K61" i="52"/>
  <c r="K60" i="52"/>
  <c r="K65" i="33"/>
  <c r="K64" i="33"/>
  <c r="K63" i="33"/>
  <c r="K62" i="33"/>
  <c r="K61" i="33"/>
  <c r="K60" i="33"/>
  <c r="K59" i="33"/>
  <c r="K58" i="33"/>
  <c r="K63" i="49"/>
  <c r="K62" i="49"/>
  <c r="K61" i="49"/>
  <c r="K60" i="49"/>
  <c r="K59" i="49"/>
  <c r="K58" i="49"/>
  <c r="K57" i="49"/>
  <c r="K56" i="49"/>
  <c r="K67" i="35"/>
  <c r="K66" i="35"/>
  <c r="K65" i="35"/>
  <c r="K64" i="35"/>
  <c r="K63" i="35"/>
  <c r="K62" i="35"/>
  <c r="K61" i="35"/>
  <c r="K60" i="35"/>
  <c r="K35" i="54"/>
  <c r="K34" i="54"/>
  <c r="K33" i="54"/>
  <c r="K32" i="54"/>
  <c r="K31" i="54"/>
  <c r="K30" i="54"/>
  <c r="K29" i="54"/>
  <c r="K28" i="54"/>
  <c r="K35" i="53"/>
  <c r="K34" i="53"/>
  <c r="K33" i="53"/>
  <c r="K32" i="53"/>
  <c r="K31" i="53"/>
  <c r="K30" i="53"/>
  <c r="K29" i="53"/>
  <c r="K28" i="53"/>
  <c r="R65" i="48" l="1"/>
  <c r="V65" i="48" s="1"/>
  <c r="R64" i="48"/>
  <c r="V64" i="48" s="1"/>
  <c r="R63" i="48"/>
  <c r="V63" i="48" s="1"/>
  <c r="R62" i="48"/>
  <c r="V62" i="48" s="1"/>
  <c r="R61" i="48"/>
  <c r="V61" i="48" s="1"/>
  <c r="R60" i="48"/>
  <c r="V60" i="48" s="1"/>
  <c r="R59" i="48"/>
  <c r="V59" i="48" s="1"/>
  <c r="R58" i="48"/>
  <c r="V58" i="48" s="1"/>
  <c r="R57" i="48"/>
  <c r="V57" i="48" s="1"/>
  <c r="R56" i="48"/>
  <c r="V56" i="48" s="1"/>
  <c r="R55" i="48"/>
  <c r="V55" i="48" s="1"/>
  <c r="R54" i="48"/>
  <c r="V54" i="48" s="1"/>
  <c r="R53" i="48"/>
  <c r="V53" i="48" s="1"/>
  <c r="R52" i="48"/>
  <c r="V52" i="48" s="1"/>
  <c r="R51" i="48"/>
  <c r="V51" i="48" s="1"/>
  <c r="R50" i="48"/>
  <c r="V50" i="48" s="1"/>
  <c r="R49" i="48"/>
  <c r="V49" i="48" s="1"/>
  <c r="R48" i="48"/>
  <c r="V48" i="48" s="1"/>
  <c r="R47" i="48"/>
  <c r="V47" i="48" s="1"/>
  <c r="R46" i="48"/>
  <c r="V46" i="48" s="1"/>
  <c r="R45" i="48"/>
  <c r="V45" i="48" s="1"/>
  <c r="R44" i="48"/>
  <c r="V44" i="48" s="1"/>
  <c r="R43" i="48"/>
  <c r="V43" i="48" s="1"/>
  <c r="R42" i="48"/>
  <c r="V42" i="48" s="1"/>
  <c r="R41" i="48"/>
  <c r="V41" i="48" s="1"/>
  <c r="R40" i="48"/>
  <c r="R39" i="48"/>
  <c r="R38" i="48"/>
  <c r="R37" i="48"/>
  <c r="R36" i="48"/>
  <c r="R35" i="48"/>
  <c r="R34" i="48"/>
  <c r="R33" i="48"/>
  <c r="R31" i="48"/>
  <c r="V31" i="48" s="1"/>
  <c r="R30" i="48"/>
  <c r="V30" i="48" s="1"/>
  <c r="R29" i="48"/>
  <c r="V29" i="48" s="1"/>
  <c r="R67" i="39"/>
  <c r="V67" i="39" s="1"/>
  <c r="R66" i="39"/>
  <c r="V66" i="39" s="1"/>
  <c r="R65" i="39"/>
  <c r="V65" i="39" s="1"/>
  <c r="R64" i="39"/>
  <c r="V64" i="39" s="1"/>
  <c r="R63" i="39"/>
  <c r="V63" i="39" s="1"/>
  <c r="R62" i="39"/>
  <c r="V62" i="39" s="1"/>
  <c r="R61" i="39"/>
  <c r="V61" i="39" s="1"/>
  <c r="R60" i="39"/>
  <c r="V60" i="39" s="1"/>
  <c r="R59" i="39"/>
  <c r="V59" i="39" s="1"/>
  <c r="R58" i="39"/>
  <c r="V58" i="39" s="1"/>
  <c r="R57" i="39"/>
  <c r="V57" i="39" s="1"/>
  <c r="R56" i="39"/>
  <c r="V56" i="39" s="1"/>
  <c r="R55" i="39"/>
  <c r="V55" i="39" s="1"/>
  <c r="R54" i="39"/>
  <c r="V54" i="39" s="1"/>
  <c r="R53" i="39"/>
  <c r="V53" i="39" s="1"/>
  <c r="R52" i="39"/>
  <c r="V52" i="39" s="1"/>
  <c r="R51" i="39"/>
  <c r="V51" i="39" s="1"/>
  <c r="R50" i="39"/>
  <c r="V50" i="39" s="1"/>
  <c r="R49" i="39"/>
  <c r="V49" i="39" s="1"/>
  <c r="R48" i="39"/>
  <c r="V48" i="39" s="1"/>
  <c r="R47" i="39"/>
  <c r="V47" i="39" s="1"/>
  <c r="R46" i="39"/>
  <c r="V46" i="39" s="1"/>
  <c r="R45" i="39"/>
  <c r="V45" i="39" s="1"/>
  <c r="R44" i="39"/>
  <c r="V44" i="39" s="1"/>
  <c r="R43" i="39"/>
  <c r="V43" i="39" s="1"/>
  <c r="R42" i="39"/>
  <c r="R41" i="39"/>
  <c r="R40" i="39"/>
  <c r="R39" i="39"/>
  <c r="R38" i="39"/>
  <c r="R37" i="39"/>
  <c r="R36" i="39"/>
  <c r="R35" i="39"/>
  <c r="R34" i="39"/>
  <c r="R33" i="39"/>
  <c r="V33" i="39" s="1"/>
  <c r="R32" i="39"/>
  <c r="V32" i="39" s="1"/>
  <c r="R31" i="39"/>
  <c r="V31" i="39" s="1"/>
  <c r="V41" i="37"/>
  <c r="V31" i="37"/>
  <c r="V30" i="37"/>
  <c r="V29" i="37"/>
  <c r="R65" i="49"/>
  <c r="V65" i="49" s="1"/>
  <c r="R64" i="49"/>
  <c r="V64" i="49" s="1"/>
  <c r="R63" i="49"/>
  <c r="V63" i="49" s="1"/>
  <c r="R62" i="49"/>
  <c r="V62" i="49" s="1"/>
  <c r="R61" i="49"/>
  <c r="V61" i="49" s="1"/>
  <c r="R60" i="49"/>
  <c r="V60" i="49" s="1"/>
  <c r="R59" i="49"/>
  <c r="V59" i="49" s="1"/>
  <c r="R58" i="49"/>
  <c r="V58" i="49" s="1"/>
  <c r="R57" i="49"/>
  <c r="V57" i="49" s="1"/>
  <c r="R56" i="49"/>
  <c r="V56" i="49" s="1"/>
  <c r="R55" i="49"/>
  <c r="V55" i="49" s="1"/>
  <c r="R54" i="49"/>
  <c r="V54" i="49" s="1"/>
  <c r="R53" i="49"/>
  <c r="V53" i="49" s="1"/>
  <c r="R52" i="49"/>
  <c r="V52" i="49" s="1"/>
  <c r="R51" i="49"/>
  <c r="V51" i="49" s="1"/>
  <c r="R50" i="49"/>
  <c r="V50" i="49" s="1"/>
  <c r="R49" i="49"/>
  <c r="V49" i="49" s="1"/>
  <c r="R48" i="49"/>
  <c r="V48" i="49" s="1"/>
  <c r="R47" i="49"/>
  <c r="V47" i="49" s="1"/>
  <c r="R46" i="49"/>
  <c r="V46" i="49" s="1"/>
  <c r="R45" i="49"/>
  <c r="V45" i="49" s="1"/>
  <c r="R44" i="49"/>
  <c r="V44" i="49" s="1"/>
  <c r="R43" i="49"/>
  <c r="V43" i="49" s="1"/>
  <c r="R42" i="49"/>
  <c r="V42" i="49" s="1"/>
  <c r="R41" i="49"/>
  <c r="V41" i="49" s="1"/>
  <c r="R40" i="49"/>
  <c r="R39" i="49"/>
  <c r="R38" i="49"/>
  <c r="R37" i="49"/>
  <c r="R36" i="49"/>
  <c r="R35" i="49"/>
  <c r="R34" i="49"/>
  <c r="R33" i="49"/>
  <c r="R32" i="49"/>
  <c r="R31" i="49"/>
  <c r="V31" i="49" s="1"/>
  <c r="R30" i="49"/>
  <c r="V30" i="49" s="1"/>
  <c r="R29" i="49"/>
  <c r="V29" i="49" s="1"/>
  <c r="R32" i="33"/>
  <c r="V32" i="33" s="1"/>
  <c r="R33" i="33"/>
  <c r="V33" i="33" s="1"/>
  <c r="R34" i="33"/>
  <c r="R35" i="33"/>
  <c r="R36" i="33"/>
  <c r="R38" i="33"/>
  <c r="R39" i="33"/>
  <c r="R40" i="33"/>
  <c r="R41" i="33"/>
  <c r="R42" i="33"/>
  <c r="R43" i="33"/>
  <c r="V43" i="33" s="1"/>
  <c r="R31" i="33"/>
  <c r="V31" i="33" s="1"/>
  <c r="R67" i="33"/>
  <c r="V67" i="33" s="1"/>
  <c r="R45" i="33"/>
  <c r="V45" i="33" s="1"/>
  <c r="R46" i="33"/>
  <c r="V46" i="33" s="1"/>
  <c r="R47" i="33"/>
  <c r="V47" i="33" s="1"/>
  <c r="R48" i="33"/>
  <c r="V48" i="33" s="1"/>
  <c r="R49" i="33"/>
  <c r="V49" i="33" s="1"/>
  <c r="R50" i="33"/>
  <c r="V50" i="33" s="1"/>
  <c r="R51" i="33"/>
  <c r="V51" i="33" s="1"/>
  <c r="R52" i="33"/>
  <c r="V52" i="33" s="1"/>
  <c r="R53" i="33"/>
  <c r="V53" i="33" s="1"/>
  <c r="R54" i="33"/>
  <c r="V54" i="33" s="1"/>
  <c r="R55" i="33"/>
  <c r="V55" i="33" s="1"/>
  <c r="R56" i="33"/>
  <c r="V56" i="33" s="1"/>
  <c r="R57" i="33"/>
  <c r="V57" i="33" s="1"/>
  <c r="R58" i="33"/>
  <c r="V58" i="33" s="1"/>
  <c r="R59" i="33"/>
  <c r="V59" i="33" s="1"/>
  <c r="R60" i="33"/>
  <c r="V60" i="33" s="1"/>
  <c r="R61" i="33"/>
  <c r="V61" i="33" s="1"/>
  <c r="R62" i="33"/>
  <c r="V62" i="33" s="1"/>
  <c r="R63" i="33"/>
  <c r="V63" i="33" s="1"/>
  <c r="R64" i="33"/>
  <c r="V64" i="33" s="1"/>
  <c r="R65" i="33"/>
  <c r="V65" i="33" s="1"/>
  <c r="R66" i="33"/>
  <c r="V66" i="33" s="1"/>
  <c r="R44" i="33"/>
  <c r="V44" i="33" s="1"/>
  <c r="V67" i="38"/>
  <c r="V66" i="38"/>
  <c r="V65" i="38"/>
  <c r="V64" i="38"/>
  <c r="V63" i="38"/>
  <c r="V62" i="38"/>
  <c r="V61" i="38"/>
  <c r="V60" i="38"/>
  <c r="V59" i="38"/>
  <c r="V58" i="38"/>
  <c r="R65" i="50"/>
  <c r="V65" i="50" s="1"/>
  <c r="R64" i="50"/>
  <c r="V64" i="50" s="1"/>
  <c r="R63" i="50"/>
  <c r="V63" i="50" s="1"/>
  <c r="R62" i="50"/>
  <c r="V62" i="50" s="1"/>
  <c r="R61" i="50"/>
  <c r="V61" i="50" s="1"/>
  <c r="R60" i="50"/>
  <c r="V60" i="50" s="1"/>
  <c r="R59" i="50"/>
  <c r="V59" i="50" s="1"/>
  <c r="R58" i="50"/>
  <c r="V58" i="50" s="1"/>
  <c r="R57" i="50"/>
  <c r="V57" i="50" s="1"/>
  <c r="R56" i="50"/>
  <c r="V56" i="50" s="1"/>
  <c r="R69" i="52"/>
  <c r="R68" i="52"/>
  <c r="R67" i="52"/>
  <c r="R66" i="52"/>
  <c r="R65" i="52"/>
  <c r="R64" i="52"/>
  <c r="R63" i="52"/>
  <c r="R62" i="52"/>
  <c r="R61" i="52"/>
  <c r="R60" i="52"/>
  <c r="R49" i="36"/>
  <c r="V49" i="36" s="1"/>
  <c r="R48" i="36"/>
  <c r="V48" i="36" s="1"/>
  <c r="R47" i="36"/>
  <c r="V47" i="36" s="1"/>
  <c r="R46" i="36"/>
  <c r="V46" i="36" s="1"/>
  <c r="R45" i="36"/>
  <c r="V45" i="36" s="1"/>
  <c r="R44" i="36"/>
  <c r="V44" i="36" s="1"/>
  <c r="R43" i="36"/>
  <c r="V43" i="36" s="1"/>
  <c r="R42" i="36"/>
  <c r="V42" i="36" s="1"/>
  <c r="R65" i="46"/>
  <c r="V65" i="46" s="1"/>
  <c r="R64" i="46"/>
  <c r="V64" i="46" s="1"/>
  <c r="R63" i="46"/>
  <c r="V63" i="46" s="1"/>
  <c r="R62" i="46"/>
  <c r="V62" i="46" s="1"/>
  <c r="R61" i="46"/>
  <c r="V61" i="46" s="1"/>
  <c r="R60" i="46"/>
  <c r="V60" i="46" s="1"/>
  <c r="R59" i="46"/>
  <c r="V59" i="46" s="1"/>
  <c r="R58" i="46"/>
  <c r="V58" i="46" s="1"/>
  <c r="R57" i="46"/>
  <c r="V57" i="46" s="1"/>
  <c r="R56" i="46"/>
  <c r="V56" i="46" s="1"/>
  <c r="R59" i="41"/>
  <c r="V59" i="41" s="1"/>
  <c r="R60" i="41"/>
  <c r="V60" i="41" s="1"/>
  <c r="R61" i="41"/>
  <c r="V61" i="41" s="1"/>
  <c r="R62" i="41"/>
  <c r="V62" i="41" s="1"/>
  <c r="R63" i="41"/>
  <c r="V63" i="41" s="1"/>
  <c r="R64" i="41"/>
  <c r="V64" i="41" s="1"/>
  <c r="R65" i="41"/>
  <c r="V65" i="41" s="1"/>
  <c r="R66" i="41"/>
  <c r="V66" i="41" s="1"/>
  <c r="R67" i="41"/>
  <c r="V67" i="41" s="1"/>
  <c r="R58" i="41"/>
  <c r="V58" i="41" s="1"/>
  <c r="R29" i="54"/>
  <c r="V29" i="54" s="1"/>
  <c r="R30" i="54"/>
  <c r="V30" i="54" s="1"/>
  <c r="R31" i="54"/>
  <c r="V31" i="54" s="1"/>
  <c r="R32" i="54"/>
  <c r="V32" i="54" s="1"/>
  <c r="R33" i="54"/>
  <c r="V33" i="54" s="1"/>
  <c r="R34" i="54"/>
  <c r="V34" i="54" s="1"/>
  <c r="R35" i="54"/>
  <c r="V35" i="54" s="1"/>
  <c r="R36" i="54"/>
  <c r="V36" i="54" s="1"/>
  <c r="R37" i="54"/>
  <c r="V37" i="54" s="1"/>
  <c r="R61" i="35"/>
  <c r="R62" i="35"/>
  <c r="R63" i="35"/>
  <c r="R64" i="35"/>
  <c r="R65" i="35"/>
  <c r="R66" i="35"/>
  <c r="R67" i="35"/>
  <c r="R68" i="35"/>
  <c r="R69" i="35"/>
  <c r="R59" i="43"/>
  <c r="V59" i="43" s="1"/>
  <c r="R60" i="43"/>
  <c r="V60" i="43" s="1"/>
  <c r="R61" i="43"/>
  <c r="V61" i="43" s="1"/>
  <c r="R62" i="43"/>
  <c r="V62" i="43" s="1"/>
  <c r="R63" i="43"/>
  <c r="V63" i="43" s="1"/>
  <c r="R64" i="43"/>
  <c r="V64" i="43" s="1"/>
  <c r="R65" i="43"/>
  <c r="V65" i="43" s="1"/>
  <c r="R66" i="43"/>
  <c r="V66" i="43" s="1"/>
  <c r="R67" i="43"/>
  <c r="V67" i="43" s="1"/>
  <c r="R59" i="34"/>
  <c r="V59" i="34" s="1"/>
  <c r="R60" i="34"/>
  <c r="V60" i="34" s="1"/>
  <c r="R61" i="34"/>
  <c r="V61" i="34" s="1"/>
  <c r="R62" i="34"/>
  <c r="V62" i="34" s="1"/>
  <c r="R63" i="34"/>
  <c r="V63" i="34" s="1"/>
  <c r="R64" i="34"/>
  <c r="V64" i="34" s="1"/>
  <c r="R65" i="34"/>
  <c r="V65" i="34" s="1"/>
  <c r="R66" i="34"/>
  <c r="V66" i="34" s="1"/>
  <c r="R67" i="34"/>
  <c r="V67" i="34" s="1"/>
  <c r="R29" i="53"/>
  <c r="V29" i="53" s="1"/>
  <c r="R30" i="53"/>
  <c r="V30" i="53" s="1"/>
  <c r="R31" i="53"/>
  <c r="V31" i="53" s="1"/>
  <c r="R32" i="53"/>
  <c r="V32" i="53" s="1"/>
  <c r="R33" i="53"/>
  <c r="V33" i="53" s="1"/>
  <c r="R34" i="53"/>
  <c r="V34" i="53" s="1"/>
  <c r="R35" i="53"/>
  <c r="V35" i="53" s="1"/>
  <c r="R36" i="53"/>
  <c r="R37" i="53"/>
  <c r="R28" i="54"/>
  <c r="V28" i="54" s="1"/>
  <c r="R60" i="35"/>
  <c r="R58" i="43"/>
  <c r="V58" i="43" s="1"/>
  <c r="R58" i="34"/>
  <c r="V58" i="34" s="1"/>
  <c r="R28" i="53"/>
  <c r="V28" i="53" s="1"/>
  <c r="R55" i="46"/>
  <c r="V55" i="46" s="1"/>
  <c r="R54" i="46"/>
  <c r="V54" i="46" s="1"/>
  <c r="R53" i="46"/>
  <c r="V53" i="46" s="1"/>
  <c r="R52" i="46"/>
  <c r="V52" i="46" s="1"/>
  <c r="R51" i="46"/>
  <c r="V51" i="46" s="1"/>
  <c r="R50" i="46"/>
  <c r="V50" i="46" s="1"/>
  <c r="R49" i="46"/>
  <c r="V49" i="46" s="1"/>
  <c r="R48" i="46"/>
  <c r="V48" i="46" s="1"/>
  <c r="R47" i="46"/>
  <c r="V47" i="46" s="1"/>
  <c r="R46" i="46"/>
  <c r="V46" i="46" s="1"/>
  <c r="R45" i="46"/>
  <c r="V45" i="46" s="1"/>
  <c r="R44" i="46"/>
  <c r="V44" i="46" s="1"/>
  <c r="R43" i="46"/>
  <c r="V43" i="46" s="1"/>
  <c r="R42" i="46"/>
  <c r="V42" i="46" s="1"/>
  <c r="R41" i="46"/>
  <c r="V41" i="46" s="1"/>
  <c r="R40" i="46"/>
  <c r="R39" i="46"/>
  <c r="R38" i="46"/>
  <c r="R37" i="46"/>
  <c r="R36" i="46"/>
  <c r="R35" i="46"/>
  <c r="R34" i="46"/>
  <c r="R33" i="46"/>
  <c r="R32" i="46"/>
  <c r="R31" i="46"/>
  <c r="V31" i="46" s="1"/>
  <c r="R30" i="46"/>
  <c r="V30" i="46" s="1"/>
  <c r="R29" i="46"/>
  <c r="V29" i="46" s="1"/>
  <c r="V57" i="38"/>
  <c r="V56" i="38"/>
  <c r="V55" i="38"/>
  <c r="V54" i="38"/>
  <c r="V53" i="38"/>
  <c r="V52" i="38"/>
  <c r="V51" i="38"/>
  <c r="V50" i="38"/>
  <c r="V49" i="38"/>
  <c r="V48" i="38"/>
  <c r="V47" i="38"/>
  <c r="V46" i="38"/>
  <c r="V45" i="38"/>
  <c r="V44" i="38"/>
  <c r="R43" i="38"/>
  <c r="V43" i="38" s="1"/>
  <c r="R42" i="38"/>
  <c r="R41" i="38"/>
  <c r="R40" i="38"/>
  <c r="R39" i="38"/>
  <c r="R38" i="38"/>
  <c r="R37" i="38"/>
  <c r="R36" i="38"/>
  <c r="R35" i="38"/>
  <c r="R34" i="38"/>
  <c r="R33" i="38"/>
  <c r="V33" i="38" s="1"/>
  <c r="R32" i="38"/>
  <c r="V32" i="38" s="1"/>
  <c r="R31" i="38"/>
  <c r="V31" i="38" s="1"/>
  <c r="R55" i="50"/>
  <c r="V55" i="50" s="1"/>
  <c r="R54" i="50"/>
  <c r="V54" i="50" s="1"/>
  <c r="R53" i="50"/>
  <c r="V53" i="50" s="1"/>
  <c r="R52" i="50"/>
  <c r="V52" i="50" s="1"/>
  <c r="R51" i="50"/>
  <c r="V51" i="50" s="1"/>
  <c r="R50" i="50"/>
  <c r="V50" i="50" s="1"/>
  <c r="R49" i="50"/>
  <c r="V49" i="50" s="1"/>
  <c r="R48" i="50"/>
  <c r="V48" i="50" s="1"/>
  <c r="R47" i="50"/>
  <c r="V47" i="50" s="1"/>
  <c r="R46" i="50"/>
  <c r="V46" i="50" s="1"/>
  <c r="R45" i="50"/>
  <c r="V45" i="50" s="1"/>
  <c r="R44" i="50"/>
  <c r="V44" i="50" s="1"/>
  <c r="R43" i="50"/>
  <c r="V43" i="50" s="1"/>
  <c r="R42" i="50"/>
  <c r="V42" i="50" s="1"/>
  <c r="R41" i="50"/>
  <c r="V41" i="50" s="1"/>
  <c r="R40" i="50"/>
  <c r="R39" i="50"/>
  <c r="R38" i="50"/>
  <c r="R37" i="50"/>
  <c r="R36" i="50"/>
  <c r="R35" i="50"/>
  <c r="R34" i="50"/>
  <c r="R33" i="50"/>
  <c r="R32" i="50"/>
  <c r="R31" i="50"/>
  <c r="V31" i="50" s="1"/>
  <c r="R30" i="50"/>
  <c r="V30" i="50" s="1"/>
  <c r="R29" i="50"/>
  <c r="V29" i="50" s="1"/>
  <c r="R59" i="52"/>
  <c r="V59" i="52" s="1"/>
  <c r="R58" i="52"/>
  <c r="V58" i="52" s="1"/>
  <c r="R57" i="52"/>
  <c r="V57" i="52" s="1"/>
  <c r="R56" i="52"/>
  <c r="V56" i="52" s="1"/>
  <c r="R55" i="52"/>
  <c r="V55" i="52" s="1"/>
  <c r="R54" i="52"/>
  <c r="V54" i="52" s="1"/>
  <c r="R53" i="52"/>
  <c r="V53" i="52" s="1"/>
  <c r="R52" i="52"/>
  <c r="V52" i="52" s="1"/>
  <c r="R51" i="52"/>
  <c r="V51" i="52" s="1"/>
  <c r="R50" i="52"/>
  <c r="V50" i="52" s="1"/>
  <c r="R49" i="52"/>
  <c r="V49" i="52" s="1"/>
  <c r="R48" i="52"/>
  <c r="V48" i="52" s="1"/>
  <c r="R47" i="52"/>
  <c r="V47" i="52" s="1"/>
  <c r="R46" i="52"/>
  <c r="V46" i="52" s="1"/>
  <c r="R45" i="52"/>
  <c r="R44" i="52"/>
  <c r="R43" i="52"/>
  <c r="R42" i="52"/>
  <c r="R41" i="52"/>
  <c r="R40" i="52"/>
  <c r="R39" i="52"/>
  <c r="R38" i="52"/>
  <c r="R37" i="52"/>
  <c r="R36" i="52"/>
  <c r="R35" i="52"/>
  <c r="R34" i="52"/>
  <c r="R33" i="52"/>
  <c r="R30" i="36"/>
  <c r="V30" i="36" s="1"/>
  <c r="R29" i="36"/>
  <c r="V29" i="36" s="1"/>
  <c r="R28" i="36"/>
  <c r="V28" i="36" s="1"/>
  <c r="R57" i="41"/>
  <c r="V57" i="41" s="1"/>
  <c r="R56" i="41"/>
  <c r="V56" i="41" s="1"/>
  <c r="R55" i="41"/>
  <c r="V55" i="41" s="1"/>
  <c r="R54" i="41"/>
  <c r="V54" i="41" s="1"/>
  <c r="R53" i="41"/>
  <c r="V53" i="41" s="1"/>
  <c r="R52" i="41"/>
  <c r="V52" i="41" s="1"/>
  <c r="R51" i="41"/>
  <c r="V51" i="41" s="1"/>
  <c r="R50" i="41"/>
  <c r="V50" i="41" s="1"/>
  <c r="R49" i="41"/>
  <c r="V49" i="41" s="1"/>
  <c r="R48" i="41"/>
  <c r="V48" i="41" s="1"/>
  <c r="R47" i="41"/>
  <c r="V47" i="41" s="1"/>
  <c r="R46" i="41"/>
  <c r="V46" i="41" s="1"/>
  <c r="R45" i="41"/>
  <c r="V45" i="41" s="1"/>
  <c r="R44" i="41"/>
  <c r="V44" i="41" s="1"/>
  <c r="R43" i="41"/>
  <c r="V43" i="41" s="1"/>
  <c r="R42" i="41"/>
  <c r="R41" i="41"/>
  <c r="R40" i="41"/>
  <c r="R39" i="41"/>
  <c r="R38" i="41"/>
  <c r="R37" i="41"/>
  <c r="R36" i="41"/>
  <c r="R35" i="41"/>
  <c r="R34" i="41"/>
  <c r="R33" i="41"/>
  <c r="V33" i="41" s="1"/>
  <c r="R32" i="41"/>
  <c r="V32" i="41" s="1"/>
  <c r="R31" i="41"/>
  <c r="V31" i="41" s="1"/>
  <c r="R14" i="54"/>
  <c r="V14" i="54" s="1"/>
  <c r="R15" i="54"/>
  <c r="V15" i="54" s="1"/>
  <c r="R16" i="54"/>
  <c r="V16" i="54" s="1"/>
  <c r="R17" i="54"/>
  <c r="V17" i="54" s="1"/>
  <c r="R18" i="54"/>
  <c r="V18" i="54" s="1"/>
  <c r="R19" i="54"/>
  <c r="V19" i="54" s="1"/>
  <c r="R20" i="54"/>
  <c r="V20" i="54" s="1"/>
  <c r="R21" i="54"/>
  <c r="V21" i="54" s="1"/>
  <c r="R22" i="54"/>
  <c r="V22" i="54" s="1"/>
  <c r="R23" i="54"/>
  <c r="V23" i="54" s="1"/>
  <c r="R24" i="54"/>
  <c r="V24" i="54" s="1"/>
  <c r="R25" i="54"/>
  <c r="V25" i="54" s="1"/>
  <c r="R26" i="54"/>
  <c r="V26" i="54" s="1"/>
  <c r="R27" i="54"/>
  <c r="V27" i="54" s="1"/>
  <c r="R34" i="35"/>
  <c r="R35" i="35"/>
  <c r="R36" i="35"/>
  <c r="R37" i="35"/>
  <c r="R38" i="35"/>
  <c r="R39" i="35"/>
  <c r="R40" i="35"/>
  <c r="R41" i="35"/>
  <c r="R42" i="35"/>
  <c r="R43" i="35"/>
  <c r="R44" i="35"/>
  <c r="R45" i="35"/>
  <c r="R46" i="35"/>
  <c r="R47" i="35"/>
  <c r="R48" i="35"/>
  <c r="R49" i="35"/>
  <c r="R50" i="35"/>
  <c r="R51" i="35"/>
  <c r="R52" i="35"/>
  <c r="R53" i="35"/>
  <c r="R54" i="35"/>
  <c r="R55" i="35"/>
  <c r="R56" i="35"/>
  <c r="R57" i="35"/>
  <c r="R58" i="35"/>
  <c r="R59" i="35"/>
  <c r="R32" i="43"/>
  <c r="V32" i="43" s="1"/>
  <c r="R33" i="43"/>
  <c r="V33" i="43" s="1"/>
  <c r="R34" i="43"/>
  <c r="R35" i="43"/>
  <c r="R36" i="43"/>
  <c r="R37" i="43"/>
  <c r="R38" i="43"/>
  <c r="R39" i="43"/>
  <c r="R40" i="43"/>
  <c r="R41" i="43"/>
  <c r="R42" i="43"/>
  <c r="R43" i="43"/>
  <c r="V43" i="43" s="1"/>
  <c r="R44" i="43"/>
  <c r="V44" i="43" s="1"/>
  <c r="R45" i="43"/>
  <c r="V45" i="43" s="1"/>
  <c r="R46" i="43"/>
  <c r="V46" i="43" s="1"/>
  <c r="R47" i="43"/>
  <c r="V47" i="43" s="1"/>
  <c r="R48" i="43"/>
  <c r="V48" i="43" s="1"/>
  <c r="R49" i="43"/>
  <c r="V49" i="43" s="1"/>
  <c r="R50" i="43"/>
  <c r="V50" i="43" s="1"/>
  <c r="R51" i="43"/>
  <c r="V51" i="43" s="1"/>
  <c r="R52" i="43"/>
  <c r="V52" i="43" s="1"/>
  <c r="R53" i="43"/>
  <c r="V53" i="43" s="1"/>
  <c r="R54" i="43"/>
  <c r="V54" i="43" s="1"/>
  <c r="R55" i="43"/>
  <c r="V55" i="43" s="1"/>
  <c r="R56" i="43"/>
  <c r="V56" i="43" s="1"/>
  <c r="R57" i="43"/>
  <c r="V57" i="43" s="1"/>
  <c r="V32" i="34"/>
  <c r="V33" i="34"/>
  <c r="V43" i="34"/>
  <c r="R44" i="34"/>
  <c r="V44" i="34" s="1"/>
  <c r="R45" i="34"/>
  <c r="V45" i="34" s="1"/>
  <c r="R46" i="34"/>
  <c r="V46" i="34" s="1"/>
  <c r="R47" i="34"/>
  <c r="V47" i="34" s="1"/>
  <c r="R48" i="34"/>
  <c r="V48" i="34" s="1"/>
  <c r="R49" i="34"/>
  <c r="V49" i="34" s="1"/>
  <c r="R50" i="34"/>
  <c r="V50" i="34" s="1"/>
  <c r="R51" i="34"/>
  <c r="V51" i="34" s="1"/>
  <c r="R52" i="34"/>
  <c r="V52" i="34" s="1"/>
  <c r="R53" i="34"/>
  <c r="V53" i="34" s="1"/>
  <c r="R54" i="34"/>
  <c r="V54" i="34" s="1"/>
  <c r="R55" i="34"/>
  <c r="V55" i="34" s="1"/>
  <c r="R56" i="34"/>
  <c r="V56" i="34" s="1"/>
  <c r="R57" i="34"/>
  <c r="V57" i="34" s="1"/>
  <c r="R14" i="53"/>
  <c r="R15" i="53"/>
  <c r="R16" i="53"/>
  <c r="R17" i="53"/>
  <c r="R18" i="53"/>
  <c r="R19" i="53"/>
  <c r="R20" i="53"/>
  <c r="R21" i="53"/>
  <c r="R22" i="53"/>
  <c r="R23" i="53"/>
  <c r="R24" i="53"/>
  <c r="R25" i="53"/>
  <c r="R26" i="53"/>
  <c r="R27" i="53"/>
  <c r="R33" i="35"/>
  <c r="R31" i="43"/>
  <c r="V31" i="43" s="1"/>
  <c r="V31" i="34"/>
  <c r="R55" i="42"/>
  <c r="J30" i="42" l="1"/>
  <c r="H30" i="42"/>
  <c r="K30" i="42" s="1"/>
  <c r="J29" i="42"/>
  <c r="H29" i="42"/>
  <c r="K29" i="42" s="1"/>
  <c r="J28" i="42"/>
  <c r="H28" i="42"/>
  <c r="K28" i="42" s="1"/>
  <c r="J35" i="42"/>
  <c r="H35" i="42"/>
  <c r="K35" i="42" s="1"/>
  <c r="J34" i="42"/>
  <c r="H34" i="42"/>
  <c r="K34" i="42" s="1"/>
  <c r="J33" i="42"/>
  <c r="H33" i="42"/>
  <c r="K33" i="42" s="1"/>
  <c r="J37" i="54" l="1"/>
  <c r="H37" i="54"/>
  <c r="K37" i="54" s="1"/>
  <c r="J36" i="54"/>
  <c r="H36" i="54"/>
  <c r="K36" i="54" s="1"/>
  <c r="J35" i="54"/>
  <c r="J34" i="54"/>
  <c r="J33" i="54"/>
  <c r="J32" i="54"/>
  <c r="J31" i="54"/>
  <c r="J30" i="54"/>
  <c r="J29" i="54"/>
  <c r="J28" i="54"/>
  <c r="J27" i="54"/>
  <c r="H27" i="54"/>
  <c r="K27" i="54" s="1"/>
  <c r="J26" i="54"/>
  <c r="H26" i="54"/>
  <c r="K26" i="54" s="1"/>
  <c r="J25" i="54"/>
  <c r="H25" i="54"/>
  <c r="K25" i="54" s="1"/>
  <c r="J24" i="54"/>
  <c r="H24" i="54"/>
  <c r="K24" i="54" s="1"/>
  <c r="J23" i="54"/>
  <c r="H23" i="54"/>
  <c r="K23" i="54" s="1"/>
  <c r="J22" i="54"/>
  <c r="H22" i="54"/>
  <c r="K22" i="54" s="1"/>
  <c r="J21" i="54"/>
  <c r="H21" i="54"/>
  <c r="K21" i="54" s="1"/>
  <c r="J20" i="54"/>
  <c r="H20" i="54"/>
  <c r="K20" i="54" s="1"/>
  <c r="J19" i="54"/>
  <c r="H19" i="54"/>
  <c r="K19" i="54" s="1"/>
  <c r="J18" i="54"/>
  <c r="H18" i="54"/>
  <c r="K18" i="54" s="1"/>
  <c r="J17" i="54"/>
  <c r="H17" i="54"/>
  <c r="K17" i="54" s="1"/>
  <c r="J16" i="54"/>
  <c r="H16" i="54"/>
  <c r="K16" i="54" s="1"/>
  <c r="J15" i="54"/>
  <c r="H15" i="54"/>
  <c r="K15" i="54" s="1"/>
  <c r="J14" i="54"/>
  <c r="H14" i="54"/>
  <c r="K14" i="54" s="1"/>
  <c r="J37" i="53" l="1"/>
  <c r="H37" i="53"/>
  <c r="K37" i="53" s="1"/>
  <c r="V36" i="53"/>
  <c r="J36" i="53"/>
  <c r="H36" i="53"/>
  <c r="K36" i="53" s="1"/>
  <c r="J35" i="53"/>
  <c r="J34" i="53"/>
  <c r="J33" i="53"/>
  <c r="J32" i="53"/>
  <c r="J31" i="53"/>
  <c r="J30" i="53"/>
  <c r="J29" i="53"/>
  <c r="J28" i="53"/>
  <c r="J27" i="53"/>
  <c r="H27" i="53"/>
  <c r="K27" i="53" s="1"/>
  <c r="J26" i="53"/>
  <c r="H26" i="53"/>
  <c r="K26" i="53" s="1"/>
  <c r="V25" i="53"/>
  <c r="J25" i="53"/>
  <c r="H25" i="53"/>
  <c r="K25" i="53" s="1"/>
  <c r="J24" i="53"/>
  <c r="H24" i="53"/>
  <c r="K24" i="53" s="1"/>
  <c r="J23" i="53"/>
  <c r="H23" i="53"/>
  <c r="K23" i="53" s="1"/>
  <c r="J22" i="53"/>
  <c r="H22" i="53"/>
  <c r="K22" i="53" s="1"/>
  <c r="J21" i="53"/>
  <c r="H21" i="53"/>
  <c r="K21" i="53" s="1"/>
  <c r="J20" i="53"/>
  <c r="H20" i="53"/>
  <c r="K20" i="53" s="1"/>
  <c r="J19" i="53"/>
  <c r="H19" i="53"/>
  <c r="K19" i="53" s="1"/>
  <c r="J18" i="53"/>
  <c r="H18" i="53"/>
  <c r="K18" i="53" s="1"/>
  <c r="V17" i="53"/>
  <c r="J17" i="53"/>
  <c r="H17" i="53"/>
  <c r="K17" i="53" s="1"/>
  <c r="J16" i="53"/>
  <c r="H16" i="53"/>
  <c r="K16" i="53" s="1"/>
  <c r="J15" i="53"/>
  <c r="H15" i="53"/>
  <c r="K15" i="53" s="1"/>
  <c r="J14" i="53"/>
  <c r="H14" i="53"/>
  <c r="K14" i="53" s="1"/>
  <c r="V19" i="53" l="1"/>
  <c r="V27" i="53"/>
  <c r="V24" i="53"/>
  <c r="V14" i="53"/>
  <c r="V21" i="53"/>
  <c r="V16" i="53"/>
  <c r="V23" i="53"/>
  <c r="V20" i="53"/>
  <c r="V15" i="53"/>
  <c r="V18" i="53"/>
  <c r="V22" i="53"/>
  <c r="V26" i="53"/>
  <c r="V37" i="53"/>
  <c r="H14" i="35" l="1"/>
  <c r="K14" i="35" s="1"/>
  <c r="H14" i="43"/>
  <c r="H14" i="34"/>
  <c r="K14" i="34" s="1"/>
  <c r="H14" i="42"/>
  <c r="K14" i="42" s="1"/>
  <c r="H14" i="41"/>
  <c r="K14" i="41" s="1"/>
  <c r="H14" i="46"/>
  <c r="K14" i="46" s="1"/>
  <c r="H14" i="38"/>
  <c r="H14" i="50"/>
  <c r="K14" i="50" s="1"/>
  <c r="H14" i="48"/>
  <c r="K14" i="48" s="1"/>
  <c r="H14" i="52"/>
  <c r="H14" i="33"/>
  <c r="H14" i="49"/>
  <c r="K14" i="49" s="1"/>
  <c r="H14" i="39"/>
  <c r="K14" i="39" s="1"/>
  <c r="H14" i="37"/>
  <c r="K14" i="37" s="1"/>
  <c r="J45" i="35"/>
  <c r="J43" i="43"/>
  <c r="J43" i="34"/>
  <c r="J55" i="42"/>
  <c r="J43" i="41"/>
  <c r="J41" i="46"/>
  <c r="J43" i="38"/>
  <c r="J41" i="50"/>
  <c r="J41" i="48"/>
  <c r="J45" i="52"/>
  <c r="J43" i="33"/>
  <c r="J41" i="49"/>
  <c r="J43" i="39"/>
  <c r="J41" i="37"/>
  <c r="J35" i="35"/>
  <c r="J34" i="35"/>
  <c r="J33" i="35"/>
  <c r="J33" i="43"/>
  <c r="J32" i="43"/>
  <c r="J31" i="43"/>
  <c r="J33" i="34"/>
  <c r="J32" i="34"/>
  <c r="J31" i="34"/>
  <c r="J45" i="42"/>
  <c r="J44" i="42"/>
  <c r="J43" i="42"/>
  <c r="J33" i="41"/>
  <c r="J32" i="41"/>
  <c r="J31" i="41"/>
  <c r="J31" i="46"/>
  <c r="J30" i="46"/>
  <c r="J29" i="46"/>
  <c r="J33" i="38"/>
  <c r="J32" i="38"/>
  <c r="J31" i="38"/>
  <c r="J31" i="50"/>
  <c r="J30" i="50"/>
  <c r="J29" i="50"/>
  <c r="J31" i="48"/>
  <c r="J30" i="48"/>
  <c r="J29" i="48"/>
  <c r="J35" i="52"/>
  <c r="J34" i="52"/>
  <c r="J33" i="52"/>
  <c r="J33" i="33"/>
  <c r="J32" i="33"/>
  <c r="J31" i="33"/>
  <c r="J31" i="49"/>
  <c r="J30" i="49"/>
  <c r="J29" i="49"/>
  <c r="J33" i="39"/>
  <c r="J32" i="39"/>
  <c r="J31" i="39"/>
  <c r="J31" i="37"/>
  <c r="J30" i="37"/>
  <c r="J29" i="37"/>
  <c r="J65" i="49"/>
  <c r="H65" i="49"/>
  <c r="K65" i="49" s="1"/>
  <c r="J64" i="49"/>
  <c r="H64" i="49"/>
  <c r="K64" i="49" s="1"/>
  <c r="J63" i="49"/>
  <c r="J62" i="49"/>
  <c r="J61" i="49"/>
  <c r="J60" i="49"/>
  <c r="J59" i="49"/>
  <c r="J58" i="49"/>
  <c r="J57" i="49"/>
  <c r="J56" i="49"/>
  <c r="J55" i="49"/>
  <c r="H55" i="49"/>
  <c r="K55" i="49" s="1"/>
  <c r="J54" i="49"/>
  <c r="H54" i="49"/>
  <c r="K54" i="49" s="1"/>
  <c r="J53" i="49"/>
  <c r="H53" i="49"/>
  <c r="K53" i="49" s="1"/>
  <c r="J52" i="49"/>
  <c r="H52" i="49"/>
  <c r="K52" i="49" s="1"/>
  <c r="J51" i="49"/>
  <c r="H51" i="49"/>
  <c r="K51" i="49" s="1"/>
  <c r="J50" i="49"/>
  <c r="H50" i="49"/>
  <c r="K50" i="49" s="1"/>
  <c r="J49" i="49"/>
  <c r="H49" i="49"/>
  <c r="K49" i="49" s="1"/>
  <c r="J48" i="49"/>
  <c r="H48" i="49"/>
  <c r="K48" i="49" s="1"/>
  <c r="J47" i="49"/>
  <c r="H47" i="49"/>
  <c r="K47" i="49" s="1"/>
  <c r="J46" i="49"/>
  <c r="H46" i="49"/>
  <c r="K46" i="49" s="1"/>
  <c r="J45" i="49"/>
  <c r="H45" i="49"/>
  <c r="K45" i="49" s="1"/>
  <c r="J44" i="49"/>
  <c r="H44" i="49"/>
  <c r="K44" i="49" s="1"/>
  <c r="J43" i="49"/>
  <c r="H43" i="49"/>
  <c r="K43" i="49" s="1"/>
  <c r="J42" i="49"/>
  <c r="H42" i="49"/>
  <c r="K42" i="49" s="1"/>
  <c r="H41" i="49"/>
  <c r="K41" i="49" s="1"/>
  <c r="H31" i="49"/>
  <c r="K31" i="49" s="1"/>
  <c r="H30" i="49"/>
  <c r="K30" i="49" s="1"/>
  <c r="H29" i="49"/>
  <c r="K29" i="49" s="1"/>
  <c r="J26" i="49"/>
  <c r="H26" i="49"/>
  <c r="K26" i="49" s="1"/>
  <c r="J25" i="49"/>
  <c r="H25" i="49"/>
  <c r="K25" i="49" s="1"/>
  <c r="J24" i="49"/>
  <c r="H24" i="49"/>
  <c r="K24" i="49" s="1"/>
  <c r="J21" i="49"/>
  <c r="H21" i="49"/>
  <c r="K21" i="49" s="1"/>
  <c r="J20" i="49"/>
  <c r="H20" i="49"/>
  <c r="K20" i="49" s="1"/>
  <c r="J19" i="49"/>
  <c r="H19" i="49"/>
  <c r="K19" i="49" s="1"/>
  <c r="J18" i="49"/>
  <c r="H18" i="49"/>
  <c r="K18" i="49" s="1"/>
  <c r="H17" i="49"/>
  <c r="K17" i="49" s="1"/>
  <c r="H16" i="49"/>
  <c r="K16" i="49" s="1"/>
  <c r="H15" i="49"/>
  <c r="K15" i="49" s="1"/>
  <c r="J14" i="49"/>
  <c r="J21" i="45"/>
  <c r="H21" i="45"/>
  <c r="K21" i="45" s="1"/>
  <c r="J20" i="45"/>
  <c r="H20" i="45"/>
  <c r="K20" i="45" s="1"/>
  <c r="J19" i="45"/>
  <c r="H19" i="45"/>
  <c r="K19" i="45" s="1"/>
  <c r="J16" i="45"/>
  <c r="H16" i="45"/>
  <c r="K16" i="45" s="1"/>
  <c r="J15" i="45"/>
  <c r="H15" i="45"/>
  <c r="K15" i="45" s="1"/>
  <c r="J14" i="45"/>
  <c r="H14" i="45"/>
  <c r="K14" i="45" s="1"/>
  <c r="J67" i="39"/>
  <c r="H67" i="39"/>
  <c r="K67" i="39" s="1"/>
  <c r="J66" i="39"/>
  <c r="H66" i="39"/>
  <c r="K66" i="39" s="1"/>
  <c r="J65" i="39"/>
  <c r="J64" i="39"/>
  <c r="J63" i="39"/>
  <c r="J62" i="39"/>
  <c r="J61" i="39"/>
  <c r="J60" i="39"/>
  <c r="J59" i="39"/>
  <c r="J58" i="39"/>
  <c r="J57" i="39"/>
  <c r="H57" i="39"/>
  <c r="K57" i="39" s="1"/>
  <c r="J56" i="39"/>
  <c r="H56" i="39"/>
  <c r="K56" i="39" s="1"/>
  <c r="J55" i="39"/>
  <c r="H55" i="39"/>
  <c r="K55" i="39" s="1"/>
  <c r="J54" i="39"/>
  <c r="H54" i="39"/>
  <c r="K54" i="39" s="1"/>
  <c r="J53" i="39"/>
  <c r="H53" i="39"/>
  <c r="K53" i="39" s="1"/>
  <c r="J52" i="39"/>
  <c r="H52" i="39"/>
  <c r="K52" i="39" s="1"/>
  <c r="J51" i="39"/>
  <c r="H51" i="39"/>
  <c r="K51" i="39" s="1"/>
  <c r="J50" i="39"/>
  <c r="H50" i="39"/>
  <c r="K50" i="39" s="1"/>
  <c r="J49" i="39"/>
  <c r="H49" i="39"/>
  <c r="K49" i="39" s="1"/>
  <c r="J48" i="39"/>
  <c r="H48" i="39"/>
  <c r="K48" i="39" s="1"/>
  <c r="J47" i="39"/>
  <c r="H47" i="39"/>
  <c r="K47" i="39" s="1"/>
  <c r="J46" i="39"/>
  <c r="H46" i="39"/>
  <c r="K46" i="39" s="1"/>
  <c r="J45" i="39"/>
  <c r="H45" i="39"/>
  <c r="K45" i="39" s="1"/>
  <c r="J44" i="39"/>
  <c r="H44" i="39"/>
  <c r="K44" i="39" s="1"/>
  <c r="H43" i="39"/>
  <c r="K43" i="39" s="1"/>
  <c r="H33" i="39"/>
  <c r="K33" i="39" s="1"/>
  <c r="H32" i="39"/>
  <c r="K32" i="39" s="1"/>
  <c r="H31" i="39"/>
  <c r="K31" i="39" s="1"/>
  <c r="J28" i="39"/>
  <c r="H28" i="39"/>
  <c r="K28" i="39" s="1"/>
  <c r="J27" i="39"/>
  <c r="H27" i="39"/>
  <c r="K27" i="39" s="1"/>
  <c r="J26" i="39"/>
  <c r="H26" i="39"/>
  <c r="K26" i="39" s="1"/>
  <c r="J23" i="39"/>
  <c r="H23" i="39"/>
  <c r="K23" i="39" s="1"/>
  <c r="J22" i="39"/>
  <c r="H22" i="39"/>
  <c r="K22" i="39" s="1"/>
  <c r="J21" i="39"/>
  <c r="H21" i="39"/>
  <c r="K21" i="39" s="1"/>
  <c r="J20" i="39"/>
  <c r="H20" i="39"/>
  <c r="K20" i="39" s="1"/>
  <c r="J19" i="39"/>
  <c r="H19" i="39"/>
  <c r="K19" i="39" s="1"/>
  <c r="H18" i="39"/>
  <c r="K18" i="39" s="1"/>
  <c r="H17" i="39"/>
  <c r="K17" i="39" s="1"/>
  <c r="H16" i="39"/>
  <c r="K16" i="39" s="1"/>
  <c r="J15" i="39"/>
  <c r="H15" i="39"/>
  <c r="K15" i="39" s="1"/>
  <c r="J14" i="39"/>
  <c r="H41" i="37"/>
  <c r="K41" i="37" s="1"/>
  <c r="H31" i="37"/>
  <c r="K31" i="37" s="1"/>
  <c r="H30" i="37"/>
  <c r="K30" i="37" s="1"/>
  <c r="H29" i="37"/>
  <c r="K29" i="37" s="1"/>
  <c r="J26" i="37"/>
  <c r="H26" i="37"/>
  <c r="K26" i="37" s="1"/>
  <c r="J25" i="37"/>
  <c r="H25" i="37"/>
  <c r="K25" i="37" s="1"/>
  <c r="J24" i="37"/>
  <c r="H24" i="37"/>
  <c r="K24" i="37" s="1"/>
  <c r="J21" i="37"/>
  <c r="H21" i="37"/>
  <c r="K21" i="37" s="1"/>
  <c r="J20" i="37"/>
  <c r="H20" i="37"/>
  <c r="K20" i="37" s="1"/>
  <c r="J19" i="37"/>
  <c r="H19" i="37"/>
  <c r="K19" i="37" s="1"/>
  <c r="J18" i="37"/>
  <c r="H18" i="37"/>
  <c r="K18" i="37" s="1"/>
  <c r="H17" i="37"/>
  <c r="K17" i="37" s="1"/>
  <c r="H16" i="37"/>
  <c r="K16" i="37" s="1"/>
  <c r="J15" i="37"/>
  <c r="H15" i="37"/>
  <c r="K15" i="37" s="1"/>
  <c r="J14" i="37"/>
  <c r="J67" i="33"/>
  <c r="H67" i="33"/>
  <c r="K67" i="33" s="1"/>
  <c r="J66" i="33"/>
  <c r="H66" i="33"/>
  <c r="K66" i="33" s="1"/>
  <c r="J65" i="33"/>
  <c r="J64" i="33"/>
  <c r="J63" i="33"/>
  <c r="J62" i="33"/>
  <c r="J61" i="33"/>
  <c r="J60" i="33"/>
  <c r="J59" i="33"/>
  <c r="J58" i="33"/>
  <c r="J57" i="33"/>
  <c r="H57" i="33"/>
  <c r="K57" i="33" s="1"/>
  <c r="J56" i="33"/>
  <c r="H56" i="33"/>
  <c r="K56" i="33" s="1"/>
  <c r="J55" i="33"/>
  <c r="H55" i="33"/>
  <c r="K55" i="33" s="1"/>
  <c r="J54" i="33"/>
  <c r="H54" i="33"/>
  <c r="K54" i="33" s="1"/>
  <c r="J53" i="33"/>
  <c r="H53" i="33"/>
  <c r="K53" i="33" s="1"/>
  <c r="J52" i="33"/>
  <c r="H52" i="33"/>
  <c r="K52" i="33" s="1"/>
  <c r="J51" i="33"/>
  <c r="H51" i="33"/>
  <c r="K51" i="33" s="1"/>
  <c r="J50" i="33"/>
  <c r="H50" i="33"/>
  <c r="K50" i="33" s="1"/>
  <c r="J49" i="33"/>
  <c r="H49" i="33"/>
  <c r="K49" i="33" s="1"/>
  <c r="J48" i="33"/>
  <c r="H48" i="33"/>
  <c r="K48" i="33" s="1"/>
  <c r="J47" i="33"/>
  <c r="H47" i="33"/>
  <c r="K47" i="33" s="1"/>
  <c r="J46" i="33"/>
  <c r="H46" i="33"/>
  <c r="K46" i="33" s="1"/>
  <c r="J45" i="33"/>
  <c r="H45" i="33"/>
  <c r="K45" i="33" s="1"/>
  <c r="J44" i="33"/>
  <c r="H44" i="33"/>
  <c r="K44" i="33" s="1"/>
  <c r="H43" i="33"/>
  <c r="K43" i="33" s="1"/>
  <c r="H33" i="33"/>
  <c r="K33" i="33" s="1"/>
  <c r="H32" i="33"/>
  <c r="K32" i="33" s="1"/>
  <c r="H31" i="33"/>
  <c r="K31" i="33" s="1"/>
  <c r="J28" i="33"/>
  <c r="H28" i="33"/>
  <c r="K28" i="33" s="1"/>
  <c r="J27" i="33"/>
  <c r="H27" i="33"/>
  <c r="K27" i="33" s="1"/>
  <c r="J26" i="33"/>
  <c r="H26" i="33"/>
  <c r="K26" i="33" s="1"/>
  <c r="J23" i="33"/>
  <c r="H23" i="33"/>
  <c r="K23" i="33" s="1"/>
  <c r="J22" i="33"/>
  <c r="H22" i="33"/>
  <c r="K22" i="33" s="1"/>
  <c r="J21" i="33"/>
  <c r="H21" i="33"/>
  <c r="K21" i="33" s="1"/>
  <c r="J20" i="33"/>
  <c r="H20" i="33"/>
  <c r="K20" i="33" s="1"/>
  <c r="H19" i="33"/>
  <c r="K19" i="33" s="1"/>
  <c r="H18" i="33"/>
  <c r="K18" i="33" s="1"/>
  <c r="H17" i="33"/>
  <c r="K17" i="33" s="1"/>
  <c r="H16" i="33"/>
  <c r="K16" i="33" s="1"/>
  <c r="J15" i="33"/>
  <c r="H15" i="33"/>
  <c r="K15" i="33" s="1"/>
  <c r="K14" i="33"/>
  <c r="J14" i="33"/>
  <c r="J69" i="35"/>
  <c r="H69" i="35"/>
  <c r="K69" i="35" s="1"/>
  <c r="J68" i="35"/>
  <c r="H68" i="35"/>
  <c r="K68" i="35" s="1"/>
  <c r="J67" i="35"/>
  <c r="J66" i="35"/>
  <c r="J65" i="35"/>
  <c r="J64" i="35"/>
  <c r="J63" i="35"/>
  <c r="J62" i="35"/>
  <c r="J61" i="35"/>
  <c r="J60" i="35"/>
  <c r="J59" i="35"/>
  <c r="H59" i="35"/>
  <c r="K59" i="35" s="1"/>
  <c r="J58" i="35"/>
  <c r="H58" i="35"/>
  <c r="K58" i="35" s="1"/>
  <c r="J57" i="35"/>
  <c r="H57" i="35"/>
  <c r="K57" i="35" s="1"/>
  <c r="J56" i="35"/>
  <c r="H56" i="35"/>
  <c r="K56" i="35" s="1"/>
  <c r="J55" i="35"/>
  <c r="H55" i="35"/>
  <c r="K55" i="35" s="1"/>
  <c r="J54" i="35"/>
  <c r="H54" i="35"/>
  <c r="K54" i="35" s="1"/>
  <c r="J53" i="35"/>
  <c r="H53" i="35"/>
  <c r="K53" i="35" s="1"/>
  <c r="J52" i="35"/>
  <c r="H52" i="35"/>
  <c r="K52" i="35" s="1"/>
  <c r="J51" i="35"/>
  <c r="H51" i="35"/>
  <c r="K51" i="35" s="1"/>
  <c r="J50" i="35"/>
  <c r="H50" i="35"/>
  <c r="K50" i="35" s="1"/>
  <c r="J49" i="35"/>
  <c r="H49" i="35"/>
  <c r="K49" i="35" s="1"/>
  <c r="J48" i="35"/>
  <c r="H48" i="35"/>
  <c r="K48" i="35" s="1"/>
  <c r="J47" i="35"/>
  <c r="H47" i="35"/>
  <c r="K47" i="35" s="1"/>
  <c r="J46" i="35"/>
  <c r="H46" i="35"/>
  <c r="K46" i="35" s="1"/>
  <c r="H45" i="35"/>
  <c r="K45" i="35" s="1"/>
  <c r="H35" i="35"/>
  <c r="K35" i="35" s="1"/>
  <c r="H34" i="35"/>
  <c r="K34" i="35" s="1"/>
  <c r="H33" i="35"/>
  <c r="K33" i="35" s="1"/>
  <c r="J30" i="35"/>
  <c r="H30" i="35"/>
  <c r="K30" i="35" s="1"/>
  <c r="J29" i="35"/>
  <c r="H29" i="35"/>
  <c r="K29" i="35" s="1"/>
  <c r="J28" i="35"/>
  <c r="H28" i="35"/>
  <c r="K28" i="35" s="1"/>
  <c r="J25" i="35"/>
  <c r="H25" i="35"/>
  <c r="K25" i="35" s="1"/>
  <c r="J24" i="35"/>
  <c r="H24" i="35"/>
  <c r="K24" i="35" s="1"/>
  <c r="J23" i="35"/>
  <c r="H23" i="35"/>
  <c r="K23" i="35" s="1"/>
  <c r="J22" i="35"/>
  <c r="H22" i="35"/>
  <c r="K22" i="35" s="1"/>
  <c r="H21" i="35"/>
  <c r="K21" i="35" s="1"/>
  <c r="H20" i="35"/>
  <c r="K20" i="35" s="1"/>
  <c r="H19" i="35"/>
  <c r="K19" i="35" s="1"/>
  <c r="H18" i="35"/>
  <c r="K18" i="35" s="1"/>
  <c r="H17" i="35"/>
  <c r="K17" i="35" s="1"/>
  <c r="H16" i="35"/>
  <c r="K16" i="35" s="1"/>
  <c r="J15" i="35"/>
  <c r="H15" i="35"/>
  <c r="K15" i="35" s="1"/>
  <c r="J14" i="35"/>
  <c r="J67" i="43"/>
  <c r="H67" i="43"/>
  <c r="K67" i="43" s="1"/>
  <c r="J66" i="43"/>
  <c r="H66" i="43"/>
  <c r="K66" i="43" s="1"/>
  <c r="J65" i="43"/>
  <c r="J64" i="43"/>
  <c r="J63" i="43"/>
  <c r="J62" i="43"/>
  <c r="J61" i="43"/>
  <c r="J60" i="43"/>
  <c r="J59" i="43"/>
  <c r="J58" i="43"/>
  <c r="J57" i="43"/>
  <c r="H57" i="43"/>
  <c r="K57" i="43" s="1"/>
  <c r="J56" i="43"/>
  <c r="H56" i="43"/>
  <c r="K56" i="43" s="1"/>
  <c r="J55" i="43"/>
  <c r="H55" i="43"/>
  <c r="K55" i="43" s="1"/>
  <c r="J54" i="43"/>
  <c r="H54" i="43"/>
  <c r="K54" i="43" s="1"/>
  <c r="J53" i="43"/>
  <c r="H53" i="43"/>
  <c r="K53" i="43" s="1"/>
  <c r="J52" i="43"/>
  <c r="H52" i="43"/>
  <c r="K52" i="43" s="1"/>
  <c r="J51" i="43"/>
  <c r="H51" i="43"/>
  <c r="K51" i="43" s="1"/>
  <c r="J50" i="43"/>
  <c r="H50" i="43"/>
  <c r="K50" i="43" s="1"/>
  <c r="J49" i="43"/>
  <c r="H49" i="43"/>
  <c r="K49" i="43" s="1"/>
  <c r="J48" i="43"/>
  <c r="H48" i="43"/>
  <c r="K48" i="43" s="1"/>
  <c r="J47" i="43"/>
  <c r="H47" i="43"/>
  <c r="K47" i="43" s="1"/>
  <c r="J46" i="43"/>
  <c r="H46" i="43"/>
  <c r="K46" i="43" s="1"/>
  <c r="J45" i="43"/>
  <c r="H45" i="43"/>
  <c r="K45" i="43" s="1"/>
  <c r="J44" i="43"/>
  <c r="H44" i="43"/>
  <c r="K44" i="43" s="1"/>
  <c r="H43" i="43"/>
  <c r="K43" i="43" s="1"/>
  <c r="H33" i="43"/>
  <c r="K33" i="43" s="1"/>
  <c r="H32" i="43"/>
  <c r="K32" i="43" s="1"/>
  <c r="H31" i="43"/>
  <c r="K31" i="43" s="1"/>
  <c r="J28" i="43"/>
  <c r="H28" i="43"/>
  <c r="K28" i="43" s="1"/>
  <c r="J27" i="43"/>
  <c r="H27" i="43"/>
  <c r="K27" i="43" s="1"/>
  <c r="J26" i="43"/>
  <c r="H26" i="43"/>
  <c r="K26" i="43" s="1"/>
  <c r="J23" i="43"/>
  <c r="H23" i="43"/>
  <c r="K23" i="43" s="1"/>
  <c r="J22" i="43"/>
  <c r="H22" i="43"/>
  <c r="K22" i="43" s="1"/>
  <c r="J21" i="43"/>
  <c r="H21" i="43"/>
  <c r="K21" i="43" s="1"/>
  <c r="J20" i="43"/>
  <c r="H20" i="43"/>
  <c r="K20" i="43" s="1"/>
  <c r="H19" i="43"/>
  <c r="K19" i="43" s="1"/>
  <c r="H18" i="43"/>
  <c r="K18" i="43" s="1"/>
  <c r="H17" i="43"/>
  <c r="K17" i="43" s="1"/>
  <c r="H16" i="43"/>
  <c r="K16" i="43" s="1"/>
  <c r="J15" i="43"/>
  <c r="H15" i="43"/>
  <c r="K15" i="43" s="1"/>
  <c r="J14" i="43"/>
  <c r="K14" i="43"/>
  <c r="J67" i="34"/>
  <c r="H67" i="34"/>
  <c r="K67" i="34" s="1"/>
  <c r="J66" i="34"/>
  <c r="H66" i="34"/>
  <c r="K66" i="34" s="1"/>
  <c r="J65" i="34"/>
  <c r="J64" i="34"/>
  <c r="J63" i="34"/>
  <c r="J62" i="34"/>
  <c r="J61" i="34"/>
  <c r="J60" i="34"/>
  <c r="J59" i="34"/>
  <c r="J58" i="34"/>
  <c r="J57" i="34"/>
  <c r="H57" i="34"/>
  <c r="K57" i="34" s="1"/>
  <c r="J56" i="34"/>
  <c r="H56" i="34"/>
  <c r="K56" i="34" s="1"/>
  <c r="J55" i="34"/>
  <c r="H55" i="34"/>
  <c r="K55" i="34" s="1"/>
  <c r="J54" i="34"/>
  <c r="H54" i="34"/>
  <c r="K54" i="34" s="1"/>
  <c r="J53" i="34"/>
  <c r="H53" i="34"/>
  <c r="K53" i="34" s="1"/>
  <c r="J52" i="34"/>
  <c r="H52" i="34"/>
  <c r="K52" i="34" s="1"/>
  <c r="J51" i="34"/>
  <c r="H51" i="34"/>
  <c r="K51" i="34" s="1"/>
  <c r="J50" i="34"/>
  <c r="H50" i="34"/>
  <c r="K50" i="34" s="1"/>
  <c r="J49" i="34"/>
  <c r="H49" i="34"/>
  <c r="K49" i="34" s="1"/>
  <c r="J48" i="34"/>
  <c r="H48" i="34"/>
  <c r="K48" i="34" s="1"/>
  <c r="J47" i="34"/>
  <c r="H47" i="34"/>
  <c r="K47" i="34" s="1"/>
  <c r="J46" i="34"/>
  <c r="H46" i="34"/>
  <c r="K46" i="34" s="1"/>
  <c r="J45" i="34"/>
  <c r="H45" i="34"/>
  <c r="K45" i="34" s="1"/>
  <c r="J44" i="34"/>
  <c r="H44" i="34"/>
  <c r="K44" i="34" s="1"/>
  <c r="H43" i="34"/>
  <c r="K43" i="34" s="1"/>
  <c r="H33" i="34"/>
  <c r="K33" i="34" s="1"/>
  <c r="H32" i="34"/>
  <c r="K32" i="34" s="1"/>
  <c r="H31" i="34"/>
  <c r="K31" i="34" s="1"/>
  <c r="J28" i="34"/>
  <c r="H28" i="34"/>
  <c r="K28" i="34" s="1"/>
  <c r="J27" i="34"/>
  <c r="H27" i="34"/>
  <c r="K27" i="34" s="1"/>
  <c r="J26" i="34"/>
  <c r="H26" i="34"/>
  <c r="K26" i="34" s="1"/>
  <c r="J23" i="34"/>
  <c r="H23" i="34"/>
  <c r="K23" i="34" s="1"/>
  <c r="J22" i="34"/>
  <c r="H22" i="34"/>
  <c r="K22" i="34" s="1"/>
  <c r="J21" i="34"/>
  <c r="H21" i="34"/>
  <c r="K21" i="34" s="1"/>
  <c r="J20" i="34"/>
  <c r="H20" i="34"/>
  <c r="K20" i="34" s="1"/>
  <c r="H19" i="34"/>
  <c r="K19" i="34" s="1"/>
  <c r="H18" i="34"/>
  <c r="K18" i="34" s="1"/>
  <c r="H17" i="34"/>
  <c r="K17" i="34" s="1"/>
  <c r="H16" i="34"/>
  <c r="K16" i="34" s="1"/>
  <c r="H15" i="34"/>
  <c r="K15" i="34" s="1"/>
  <c r="J14" i="34"/>
  <c r="H55" i="42"/>
  <c r="K55" i="42" s="1"/>
  <c r="R53" i="42"/>
  <c r="R52" i="42"/>
  <c r="R51" i="42"/>
  <c r="R50" i="42"/>
  <c r="R49" i="42"/>
  <c r="R48" i="42"/>
  <c r="R47" i="42"/>
  <c r="R46" i="42"/>
  <c r="R45" i="42"/>
  <c r="H45" i="42"/>
  <c r="K45" i="42" s="1"/>
  <c r="R44" i="42"/>
  <c r="H44" i="42"/>
  <c r="K44" i="42" s="1"/>
  <c r="R43" i="42"/>
  <c r="H43" i="42"/>
  <c r="K43" i="42" s="1"/>
  <c r="J40" i="42"/>
  <c r="H40" i="42"/>
  <c r="K40" i="42" s="1"/>
  <c r="J39" i="42"/>
  <c r="H39" i="42"/>
  <c r="K39" i="42" s="1"/>
  <c r="J38" i="42"/>
  <c r="H38" i="42"/>
  <c r="K38" i="42" s="1"/>
  <c r="J25" i="42"/>
  <c r="H25" i="42"/>
  <c r="K25" i="42" s="1"/>
  <c r="J24" i="42"/>
  <c r="H24" i="42"/>
  <c r="K24" i="42" s="1"/>
  <c r="J23" i="42"/>
  <c r="H23" i="42"/>
  <c r="K23" i="42" s="1"/>
  <c r="J22" i="42"/>
  <c r="H22" i="42"/>
  <c r="K22" i="42" s="1"/>
  <c r="H20" i="42"/>
  <c r="K20" i="42" s="1"/>
  <c r="H19" i="42"/>
  <c r="K19" i="42" s="1"/>
  <c r="H17" i="42"/>
  <c r="K17" i="42" s="1"/>
  <c r="H16" i="42"/>
  <c r="K16" i="42" s="1"/>
  <c r="J15" i="42"/>
  <c r="H15" i="42"/>
  <c r="K15" i="42" s="1"/>
  <c r="J14" i="42"/>
  <c r="J67" i="41"/>
  <c r="H67" i="41"/>
  <c r="K67" i="41" s="1"/>
  <c r="J66" i="41"/>
  <c r="H66" i="41"/>
  <c r="K66" i="41" s="1"/>
  <c r="J65" i="41"/>
  <c r="J64" i="41"/>
  <c r="J63" i="41"/>
  <c r="J62" i="41"/>
  <c r="J61" i="41"/>
  <c r="J60" i="41"/>
  <c r="J59" i="41"/>
  <c r="J58" i="41"/>
  <c r="J57" i="41"/>
  <c r="H57" i="41"/>
  <c r="K57" i="41" s="1"/>
  <c r="J56" i="41"/>
  <c r="H56" i="41"/>
  <c r="K56" i="41" s="1"/>
  <c r="J55" i="41"/>
  <c r="H55" i="41"/>
  <c r="K55" i="41" s="1"/>
  <c r="J54" i="41"/>
  <c r="H54" i="41"/>
  <c r="K54" i="41" s="1"/>
  <c r="J53" i="41"/>
  <c r="H53" i="41"/>
  <c r="K53" i="41" s="1"/>
  <c r="J52" i="41"/>
  <c r="H52" i="41"/>
  <c r="K52" i="41" s="1"/>
  <c r="J51" i="41"/>
  <c r="H51" i="41"/>
  <c r="K51" i="41" s="1"/>
  <c r="J50" i="41"/>
  <c r="H50" i="41"/>
  <c r="K50" i="41" s="1"/>
  <c r="J49" i="41"/>
  <c r="H49" i="41"/>
  <c r="K49" i="41" s="1"/>
  <c r="J48" i="41"/>
  <c r="H48" i="41"/>
  <c r="K48" i="41" s="1"/>
  <c r="J47" i="41"/>
  <c r="H47" i="41"/>
  <c r="K47" i="41" s="1"/>
  <c r="J46" i="41"/>
  <c r="H46" i="41"/>
  <c r="K46" i="41" s="1"/>
  <c r="J45" i="41"/>
  <c r="H45" i="41"/>
  <c r="K45" i="41" s="1"/>
  <c r="J44" i="41"/>
  <c r="H44" i="41"/>
  <c r="K44" i="41" s="1"/>
  <c r="H43" i="41"/>
  <c r="K43" i="41" s="1"/>
  <c r="H33" i="41"/>
  <c r="K33" i="41" s="1"/>
  <c r="H32" i="41"/>
  <c r="K32" i="41" s="1"/>
  <c r="H31" i="41"/>
  <c r="K31" i="41" s="1"/>
  <c r="J28" i="41"/>
  <c r="H28" i="41"/>
  <c r="K28" i="41" s="1"/>
  <c r="J27" i="41"/>
  <c r="H27" i="41"/>
  <c r="K27" i="41" s="1"/>
  <c r="J26" i="41"/>
  <c r="H26" i="41"/>
  <c r="K26" i="41" s="1"/>
  <c r="J23" i="41"/>
  <c r="H23" i="41"/>
  <c r="K23" i="41" s="1"/>
  <c r="J22" i="41"/>
  <c r="H22" i="41"/>
  <c r="K22" i="41" s="1"/>
  <c r="J21" i="41"/>
  <c r="H21" i="41"/>
  <c r="K21" i="41" s="1"/>
  <c r="J20" i="41"/>
  <c r="H20" i="41"/>
  <c r="K20" i="41" s="1"/>
  <c r="H19" i="41"/>
  <c r="K19" i="41" s="1"/>
  <c r="H18" i="41"/>
  <c r="K18" i="41" s="1"/>
  <c r="H17" i="41"/>
  <c r="K17" i="41" s="1"/>
  <c r="J16" i="41"/>
  <c r="H16" i="41"/>
  <c r="K16" i="41" s="1"/>
  <c r="K15" i="41"/>
  <c r="J15" i="41"/>
  <c r="H15" i="41"/>
  <c r="J14" i="41"/>
  <c r="J65" i="46"/>
  <c r="H65" i="46"/>
  <c r="K65" i="46" s="1"/>
  <c r="J64" i="46"/>
  <c r="H64" i="46"/>
  <c r="K64" i="46" s="1"/>
  <c r="J63" i="46"/>
  <c r="J62" i="46"/>
  <c r="J61" i="46"/>
  <c r="J60" i="46"/>
  <c r="J59" i="46"/>
  <c r="J58" i="46"/>
  <c r="J57" i="46"/>
  <c r="J56" i="46"/>
  <c r="J55" i="46"/>
  <c r="H55" i="46"/>
  <c r="K55" i="46" s="1"/>
  <c r="J54" i="46"/>
  <c r="H54" i="46"/>
  <c r="K54" i="46" s="1"/>
  <c r="J53" i="46"/>
  <c r="H53" i="46"/>
  <c r="K53" i="46" s="1"/>
  <c r="J52" i="46"/>
  <c r="H52" i="46"/>
  <c r="K52" i="46" s="1"/>
  <c r="J51" i="46"/>
  <c r="H51" i="46"/>
  <c r="K51" i="46" s="1"/>
  <c r="J50" i="46"/>
  <c r="H50" i="46"/>
  <c r="K50" i="46" s="1"/>
  <c r="J49" i="46"/>
  <c r="H49" i="46"/>
  <c r="K49" i="46" s="1"/>
  <c r="J48" i="46"/>
  <c r="H48" i="46"/>
  <c r="K48" i="46" s="1"/>
  <c r="J47" i="46"/>
  <c r="H47" i="46"/>
  <c r="K47" i="46" s="1"/>
  <c r="J46" i="46"/>
  <c r="H46" i="46"/>
  <c r="K46" i="46" s="1"/>
  <c r="J45" i="46"/>
  <c r="H45" i="46"/>
  <c r="K45" i="46" s="1"/>
  <c r="J44" i="46"/>
  <c r="H44" i="46"/>
  <c r="K44" i="46" s="1"/>
  <c r="J43" i="46"/>
  <c r="H43" i="46"/>
  <c r="K43" i="46" s="1"/>
  <c r="J42" i="46"/>
  <c r="H42" i="46"/>
  <c r="K42" i="46" s="1"/>
  <c r="H41" i="46"/>
  <c r="K41" i="46" s="1"/>
  <c r="H31" i="46"/>
  <c r="K31" i="46" s="1"/>
  <c r="H30" i="46"/>
  <c r="K30" i="46" s="1"/>
  <c r="H29" i="46"/>
  <c r="K29" i="46" s="1"/>
  <c r="J26" i="46"/>
  <c r="H26" i="46"/>
  <c r="K26" i="46" s="1"/>
  <c r="J25" i="46"/>
  <c r="H25" i="46"/>
  <c r="K25" i="46" s="1"/>
  <c r="J24" i="46"/>
  <c r="H24" i="46"/>
  <c r="K24" i="46" s="1"/>
  <c r="J21" i="46"/>
  <c r="H21" i="46"/>
  <c r="K21" i="46" s="1"/>
  <c r="J20" i="46"/>
  <c r="H20" i="46"/>
  <c r="K20" i="46" s="1"/>
  <c r="J19" i="46"/>
  <c r="H19" i="46"/>
  <c r="K19" i="46" s="1"/>
  <c r="J18" i="46"/>
  <c r="H18" i="46"/>
  <c r="K18" i="46" s="1"/>
  <c r="H17" i="46"/>
  <c r="K17" i="46" s="1"/>
  <c r="H16" i="46"/>
  <c r="K16" i="46" s="1"/>
  <c r="J15" i="46"/>
  <c r="H15" i="46"/>
  <c r="K15" i="46" s="1"/>
  <c r="J14" i="46"/>
  <c r="J67" i="38"/>
  <c r="H67" i="38"/>
  <c r="K67" i="38" s="1"/>
  <c r="J66" i="38"/>
  <c r="H66" i="38"/>
  <c r="K66" i="38" s="1"/>
  <c r="J65" i="38"/>
  <c r="J64" i="38"/>
  <c r="J63" i="38"/>
  <c r="J62" i="38"/>
  <c r="J61" i="38"/>
  <c r="J60" i="38"/>
  <c r="J59" i="38"/>
  <c r="J58" i="38"/>
  <c r="J57" i="38"/>
  <c r="H57" i="38"/>
  <c r="K57" i="38" s="1"/>
  <c r="J56" i="38"/>
  <c r="H56" i="38"/>
  <c r="K56" i="38" s="1"/>
  <c r="J55" i="38"/>
  <c r="H55" i="38"/>
  <c r="K55" i="38" s="1"/>
  <c r="J54" i="38"/>
  <c r="H54" i="38"/>
  <c r="K54" i="38" s="1"/>
  <c r="J53" i="38"/>
  <c r="H53" i="38"/>
  <c r="K53" i="38" s="1"/>
  <c r="J52" i="38"/>
  <c r="H52" i="38"/>
  <c r="K52" i="38" s="1"/>
  <c r="J51" i="38"/>
  <c r="H51" i="38"/>
  <c r="K51" i="38" s="1"/>
  <c r="J50" i="38"/>
  <c r="H50" i="38"/>
  <c r="K50" i="38" s="1"/>
  <c r="J49" i="38"/>
  <c r="H49" i="38"/>
  <c r="K49" i="38" s="1"/>
  <c r="J48" i="38"/>
  <c r="H48" i="38"/>
  <c r="K48" i="38" s="1"/>
  <c r="J47" i="38"/>
  <c r="H47" i="38"/>
  <c r="K47" i="38" s="1"/>
  <c r="J46" i="38"/>
  <c r="H46" i="38"/>
  <c r="K46" i="38" s="1"/>
  <c r="J45" i="38"/>
  <c r="H45" i="38"/>
  <c r="K45" i="38" s="1"/>
  <c r="J44" i="38"/>
  <c r="H44" i="38"/>
  <c r="K44" i="38" s="1"/>
  <c r="H43" i="38"/>
  <c r="K43" i="38" s="1"/>
  <c r="H33" i="38"/>
  <c r="K33" i="38" s="1"/>
  <c r="H32" i="38"/>
  <c r="K32" i="38" s="1"/>
  <c r="H31" i="38"/>
  <c r="K31" i="38" s="1"/>
  <c r="J28" i="38"/>
  <c r="H28" i="38"/>
  <c r="K28" i="38" s="1"/>
  <c r="J27" i="38"/>
  <c r="H27" i="38"/>
  <c r="K27" i="38" s="1"/>
  <c r="J26" i="38"/>
  <c r="H26" i="38"/>
  <c r="K26" i="38" s="1"/>
  <c r="J23" i="38"/>
  <c r="H23" i="38"/>
  <c r="K23" i="38" s="1"/>
  <c r="J22" i="38"/>
  <c r="H22" i="38"/>
  <c r="K22" i="38" s="1"/>
  <c r="J21" i="38"/>
  <c r="H21" i="38"/>
  <c r="K21" i="38" s="1"/>
  <c r="J20" i="38"/>
  <c r="H20" i="38"/>
  <c r="K20" i="38" s="1"/>
  <c r="H19" i="38"/>
  <c r="K19" i="38" s="1"/>
  <c r="K18" i="38"/>
  <c r="K17" i="38"/>
  <c r="K16" i="38"/>
  <c r="J15" i="38"/>
  <c r="H15" i="38"/>
  <c r="K15" i="38" s="1"/>
  <c r="J14" i="38"/>
  <c r="K14" i="38"/>
  <c r="J65" i="50"/>
  <c r="H65" i="50"/>
  <c r="K65" i="50" s="1"/>
  <c r="J64" i="50"/>
  <c r="H64" i="50"/>
  <c r="K64" i="50" s="1"/>
  <c r="J63" i="50"/>
  <c r="J62" i="50"/>
  <c r="J61" i="50"/>
  <c r="J60" i="50"/>
  <c r="J59" i="50"/>
  <c r="J58" i="50"/>
  <c r="J57" i="50"/>
  <c r="J56" i="50"/>
  <c r="J55" i="50"/>
  <c r="H55" i="50"/>
  <c r="K55" i="50" s="1"/>
  <c r="J54" i="50"/>
  <c r="H54" i="50"/>
  <c r="K54" i="50" s="1"/>
  <c r="J53" i="50"/>
  <c r="H53" i="50"/>
  <c r="K53" i="50" s="1"/>
  <c r="J52" i="50"/>
  <c r="H52" i="50"/>
  <c r="K52" i="50" s="1"/>
  <c r="J51" i="50"/>
  <c r="H51" i="50"/>
  <c r="K51" i="50" s="1"/>
  <c r="J50" i="50"/>
  <c r="H50" i="50"/>
  <c r="K50" i="50" s="1"/>
  <c r="J49" i="50"/>
  <c r="H49" i="50"/>
  <c r="K49" i="50" s="1"/>
  <c r="J48" i="50"/>
  <c r="H48" i="50"/>
  <c r="K48" i="50" s="1"/>
  <c r="J47" i="50"/>
  <c r="H47" i="50"/>
  <c r="K47" i="50" s="1"/>
  <c r="J46" i="50"/>
  <c r="H46" i="50"/>
  <c r="K46" i="50" s="1"/>
  <c r="J45" i="50"/>
  <c r="H45" i="50"/>
  <c r="K45" i="50" s="1"/>
  <c r="J44" i="50"/>
  <c r="H44" i="50"/>
  <c r="K44" i="50" s="1"/>
  <c r="J43" i="50"/>
  <c r="H43" i="50"/>
  <c r="K43" i="50" s="1"/>
  <c r="J42" i="50"/>
  <c r="H42" i="50"/>
  <c r="K42" i="50" s="1"/>
  <c r="H41" i="50"/>
  <c r="K41" i="50" s="1"/>
  <c r="H31" i="50"/>
  <c r="K31" i="50" s="1"/>
  <c r="H30" i="50"/>
  <c r="K30" i="50" s="1"/>
  <c r="H29" i="50"/>
  <c r="K29" i="50" s="1"/>
  <c r="J26" i="50"/>
  <c r="H26" i="50"/>
  <c r="K26" i="50" s="1"/>
  <c r="J25" i="50"/>
  <c r="H25" i="50"/>
  <c r="K25" i="50" s="1"/>
  <c r="J24" i="50"/>
  <c r="H24" i="50"/>
  <c r="K24" i="50" s="1"/>
  <c r="J21" i="50"/>
  <c r="H21" i="50"/>
  <c r="K21" i="50" s="1"/>
  <c r="J20" i="50"/>
  <c r="H20" i="50"/>
  <c r="K20" i="50" s="1"/>
  <c r="J19" i="50"/>
  <c r="H19" i="50"/>
  <c r="K19" i="50" s="1"/>
  <c r="J18" i="50"/>
  <c r="H18" i="50"/>
  <c r="K18" i="50" s="1"/>
  <c r="J17" i="50"/>
  <c r="H17" i="50"/>
  <c r="K17" i="50" s="1"/>
  <c r="H16" i="50"/>
  <c r="K16" i="50" s="1"/>
  <c r="J15" i="50"/>
  <c r="H15" i="50"/>
  <c r="K15" i="50" s="1"/>
  <c r="J14" i="50"/>
  <c r="J65" i="48"/>
  <c r="H65" i="48"/>
  <c r="K65" i="48" s="1"/>
  <c r="J64" i="48"/>
  <c r="H64" i="48"/>
  <c r="K64" i="48" s="1"/>
  <c r="J63" i="48"/>
  <c r="J62" i="48"/>
  <c r="J61" i="48"/>
  <c r="J60" i="48"/>
  <c r="J59" i="48"/>
  <c r="J58" i="48"/>
  <c r="J57" i="48"/>
  <c r="J56" i="48"/>
  <c r="J55" i="48"/>
  <c r="H55" i="48"/>
  <c r="K55" i="48" s="1"/>
  <c r="J54" i="48"/>
  <c r="H54" i="48"/>
  <c r="K54" i="48" s="1"/>
  <c r="J53" i="48"/>
  <c r="H53" i="48"/>
  <c r="K53" i="48" s="1"/>
  <c r="J52" i="48"/>
  <c r="H52" i="48"/>
  <c r="K52" i="48" s="1"/>
  <c r="J51" i="48"/>
  <c r="H51" i="48"/>
  <c r="K51" i="48" s="1"/>
  <c r="J50" i="48"/>
  <c r="H50" i="48"/>
  <c r="K50" i="48" s="1"/>
  <c r="J49" i="48"/>
  <c r="H49" i="48"/>
  <c r="K49" i="48" s="1"/>
  <c r="J48" i="48"/>
  <c r="H48" i="48"/>
  <c r="K48" i="48" s="1"/>
  <c r="J47" i="48"/>
  <c r="H47" i="48"/>
  <c r="K47" i="48" s="1"/>
  <c r="J46" i="48"/>
  <c r="H46" i="48"/>
  <c r="K46" i="48" s="1"/>
  <c r="J45" i="48"/>
  <c r="H45" i="48"/>
  <c r="K45" i="48" s="1"/>
  <c r="J44" i="48"/>
  <c r="H44" i="48"/>
  <c r="K44" i="48" s="1"/>
  <c r="J43" i="48"/>
  <c r="H43" i="48"/>
  <c r="K43" i="48" s="1"/>
  <c r="J42" i="48"/>
  <c r="H42" i="48"/>
  <c r="K42" i="48" s="1"/>
  <c r="H41" i="48"/>
  <c r="K41" i="48" s="1"/>
  <c r="H31" i="48"/>
  <c r="K31" i="48" s="1"/>
  <c r="H30" i="48"/>
  <c r="K30" i="48" s="1"/>
  <c r="H29" i="48"/>
  <c r="K29" i="48" s="1"/>
  <c r="J26" i="48"/>
  <c r="H26" i="48"/>
  <c r="K26" i="48" s="1"/>
  <c r="J25" i="48"/>
  <c r="H25" i="48"/>
  <c r="K25" i="48" s="1"/>
  <c r="J24" i="48"/>
  <c r="H24" i="48"/>
  <c r="K24" i="48" s="1"/>
  <c r="J21" i="48"/>
  <c r="H21" i="48"/>
  <c r="K21" i="48" s="1"/>
  <c r="J20" i="48"/>
  <c r="H20" i="48"/>
  <c r="K20" i="48" s="1"/>
  <c r="J19" i="48"/>
  <c r="H19" i="48"/>
  <c r="K19" i="48" s="1"/>
  <c r="J18" i="48"/>
  <c r="H18" i="48"/>
  <c r="K18" i="48" s="1"/>
  <c r="J17" i="48"/>
  <c r="H17" i="48"/>
  <c r="K17" i="48" s="1"/>
  <c r="J16" i="48"/>
  <c r="H16" i="48"/>
  <c r="K16" i="48" s="1"/>
  <c r="J15" i="48"/>
  <c r="H15" i="48"/>
  <c r="K15" i="48" s="1"/>
  <c r="J14" i="48"/>
  <c r="H51" i="36"/>
  <c r="H50" i="36"/>
  <c r="J49" i="36"/>
  <c r="J48" i="36"/>
  <c r="J47" i="36"/>
  <c r="J46" i="36"/>
  <c r="J45" i="36"/>
  <c r="J44" i="36"/>
  <c r="J43" i="36"/>
  <c r="J42" i="36"/>
  <c r="H41" i="36"/>
  <c r="K41" i="36" s="1"/>
  <c r="H40" i="36"/>
  <c r="K40" i="36" s="1"/>
  <c r="H39" i="36"/>
  <c r="K39" i="36" s="1"/>
  <c r="H38" i="36"/>
  <c r="K38" i="36" s="1"/>
  <c r="H37" i="36"/>
  <c r="K37" i="36" s="1"/>
  <c r="H36" i="36"/>
  <c r="K36" i="36" s="1"/>
  <c r="H35" i="36"/>
  <c r="H34" i="36"/>
  <c r="H33" i="36"/>
  <c r="H32" i="36"/>
  <c r="H31" i="36"/>
  <c r="J30" i="36"/>
  <c r="H30" i="36"/>
  <c r="K30" i="36" s="1"/>
  <c r="J29" i="36"/>
  <c r="H29" i="36"/>
  <c r="K29" i="36" s="1"/>
  <c r="J28" i="36"/>
  <c r="H28" i="36"/>
  <c r="K28" i="36" s="1"/>
  <c r="H27" i="36"/>
  <c r="K27" i="36" s="1"/>
  <c r="H17" i="36"/>
  <c r="K17" i="36" s="1"/>
  <c r="H16" i="36"/>
  <c r="K16" i="36" s="1"/>
  <c r="H15" i="36"/>
  <c r="K15" i="36" s="1"/>
  <c r="J14" i="36"/>
  <c r="H14" i="36"/>
  <c r="K14" i="36" s="1"/>
  <c r="J69" i="52"/>
  <c r="J68" i="52"/>
  <c r="J61" i="52"/>
  <c r="J62" i="52"/>
  <c r="J63" i="52"/>
  <c r="J64" i="52"/>
  <c r="J65" i="52"/>
  <c r="J66" i="52"/>
  <c r="J67" i="52"/>
  <c r="J60" i="52"/>
  <c r="H69" i="52"/>
  <c r="K69" i="52" s="1"/>
  <c r="H68" i="52"/>
  <c r="K68" i="52" s="1"/>
  <c r="H55" i="52"/>
  <c r="K55" i="52" s="1"/>
  <c r="H56" i="52"/>
  <c r="K56" i="52" s="1"/>
  <c r="H57" i="52"/>
  <c r="K57" i="52" s="1"/>
  <c r="H58" i="52"/>
  <c r="K58" i="52" s="1"/>
  <c r="H59" i="52"/>
  <c r="K59" i="52" s="1"/>
  <c r="H54" i="52"/>
  <c r="K54" i="52" s="1"/>
  <c r="H50" i="52"/>
  <c r="K50" i="52" s="1"/>
  <c r="H51" i="52"/>
  <c r="K51" i="52" s="1"/>
  <c r="H52" i="52"/>
  <c r="K52" i="52" s="1"/>
  <c r="H53" i="52"/>
  <c r="K53" i="52" s="1"/>
  <c r="H49" i="52"/>
  <c r="K49" i="52" s="1"/>
  <c r="H48" i="52"/>
  <c r="K48" i="52" s="1"/>
  <c r="H45" i="52"/>
  <c r="K45" i="52" s="1"/>
  <c r="H33" i="52"/>
  <c r="K33" i="52" s="1"/>
  <c r="H46" i="52"/>
  <c r="K46" i="52" s="1"/>
  <c r="J46" i="52"/>
  <c r="J47" i="52"/>
  <c r="H47" i="52"/>
  <c r="K47" i="52" s="1"/>
  <c r="H35" i="52"/>
  <c r="K35" i="52" s="1"/>
  <c r="H34" i="52"/>
  <c r="K34" i="52" s="1"/>
  <c r="H30" i="52"/>
  <c r="H29" i="52"/>
  <c r="H28" i="52"/>
  <c r="H25" i="52"/>
  <c r="H24" i="52"/>
  <c r="H23" i="52"/>
  <c r="H22" i="52"/>
  <c r="H21" i="52"/>
  <c r="H20" i="52"/>
  <c r="H19" i="52"/>
  <c r="H18" i="52"/>
  <c r="H17" i="52"/>
  <c r="H16" i="52"/>
  <c r="H15" i="52"/>
  <c r="V45" i="42" l="1"/>
  <c r="V44" i="42"/>
  <c r="V43" i="42"/>
  <c r="V55" i="42"/>
  <c r="J59" i="52" l="1"/>
  <c r="J58" i="52"/>
  <c r="J57" i="52"/>
  <c r="J56" i="52"/>
  <c r="J55" i="52"/>
  <c r="J54" i="52"/>
  <c r="J53" i="52"/>
  <c r="J52" i="52"/>
  <c r="J51" i="52"/>
  <c r="J50" i="52"/>
  <c r="J49" i="52"/>
  <c r="J48" i="52"/>
  <c r="K21" i="52" l="1"/>
  <c r="K18" i="52"/>
  <c r="J29" i="52"/>
  <c r="J30" i="52"/>
  <c r="K30" i="52" l="1"/>
  <c r="K29" i="52"/>
  <c r="K28" i="52"/>
  <c r="J28" i="52"/>
  <c r="J25" i="52"/>
  <c r="K25" i="52"/>
  <c r="J24" i="52"/>
  <c r="K24" i="52"/>
  <c r="K23" i="52"/>
  <c r="J23" i="52"/>
  <c r="K22" i="52"/>
  <c r="J22" i="52"/>
  <c r="J21" i="52"/>
  <c r="J20" i="52"/>
  <c r="K20" i="52"/>
  <c r="K19" i="52"/>
  <c r="K17" i="52"/>
  <c r="K16" i="52"/>
  <c r="K15" i="52"/>
  <c r="J15" i="52"/>
  <c r="K14" i="52"/>
  <c r="J14" i="5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tc={F3D8A903-A795-4521-81F8-F292E05816F6}</author>
  </authors>
  <commentList>
    <comment ref="G16" authorId="0" shapeId="0" xr:uid="{F3D8A903-A795-4521-81F8-F292E05816F6}">
      <text>
        <t>[Threaded comment]
Your version of Excel allows you to read this threaded comment; however, any edits to it will get removed if the file is opened in a newer version of Excel. Learn more: https://go.microsoft.com/fwlink/?linkid=870924
Comment:
    Mogelijk inlvoed van hun (dikke) sonde op ref sonde
Reply:
    5,366 m/s is de gemiddelde ref waarde van die dag voor de andere labo's</t>
      </text>
    </comment>
  </commentList>
</comments>
</file>

<file path=xl/sharedStrings.xml><?xml version="1.0" encoding="utf-8"?>
<sst xmlns="http://schemas.openxmlformats.org/spreadsheetml/2006/main" count="7696" uniqueCount="104">
  <si>
    <t>µ</t>
  </si>
  <si>
    <t>Monster</t>
  </si>
  <si>
    <t>Nr.</t>
  </si>
  <si>
    <t>parameter</t>
  </si>
  <si>
    <t>eenheid</t>
  </si>
  <si>
    <t>z-score</t>
  </si>
  <si>
    <t>Labocode:</t>
  </si>
  <si>
    <r>
      <t>σ</t>
    </r>
    <r>
      <rPr>
        <b/>
        <vertAlign val="subscript"/>
        <sz val="11"/>
        <color theme="1"/>
        <rFont val="Calibri"/>
        <family val="2"/>
      </rPr>
      <t>P</t>
    </r>
  </si>
  <si>
    <r>
      <t xml:space="preserve">type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</si>
  <si>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Matrix</t>
  </si>
  <si>
    <t>Gerapp. waarde</t>
  </si>
  <si>
    <t xml:space="preserve"> Individueel rapport, bijlage bij rapport :</t>
  </si>
  <si>
    <t>stap 3</t>
  </si>
  <si>
    <t>gas</t>
  </si>
  <si>
    <t>CO2</t>
  </si>
  <si>
    <t>vol%</t>
  </si>
  <si>
    <t>stap 2</t>
  </si>
  <si>
    <t>stap 9</t>
  </si>
  <si>
    <t>O2</t>
  </si>
  <si>
    <t>stap 8</t>
  </si>
  <si>
    <t>stap 7</t>
  </si>
  <si>
    <t>stap 5</t>
  </si>
  <si>
    <t>stap 1</t>
  </si>
  <si>
    <t>mg/Nm³</t>
  </si>
  <si>
    <t>stap 6</t>
  </si>
  <si>
    <t>SO2</t>
  </si>
  <si>
    <t>stap 4</t>
  </si>
  <si>
    <t>CO</t>
  </si>
  <si>
    <t xml:space="preserve"> stap13</t>
  </si>
  <si>
    <t>TOC</t>
  </si>
  <si>
    <t>mgC/Nm³</t>
  </si>
  <si>
    <t xml:space="preserve"> stap12</t>
  </si>
  <si>
    <t xml:space="preserve"> stap11</t>
  </si>
  <si>
    <t xml:space="preserve"> stap10</t>
  </si>
  <si>
    <t xml:space="preserve"> stap9</t>
  </si>
  <si>
    <t xml:space="preserve"> stap8</t>
  </si>
  <si>
    <t xml:space="preserve"> stap7</t>
  </si>
  <si>
    <t xml:space="preserve"> stap6</t>
  </si>
  <si>
    <t xml:space="preserve"> stap5</t>
  </si>
  <si>
    <t xml:space="preserve"> stap4</t>
  </si>
  <si>
    <t xml:space="preserve"> stap3</t>
  </si>
  <si>
    <t xml:space="preserve"> stap2</t>
  </si>
  <si>
    <t xml:space="preserve"> stap1</t>
  </si>
  <si>
    <t>stof</t>
  </si>
  <si>
    <t>massatoename</t>
  </si>
  <si>
    <t>mg</t>
  </si>
  <si>
    <t>stof hoge conc 1e set filter 3</t>
  </si>
  <si>
    <t>stof hoge conc 1e set filter 2</t>
  </si>
  <si>
    <t>stof hoge conc 1e set filter 1</t>
  </si>
  <si>
    <t>stof lage conc 1e set filter 3</t>
  </si>
  <si>
    <t>stof lage conc 1e set filter 2</t>
  </si>
  <si>
    <t>stof lage conc 1e set filter 1</t>
  </si>
  <si>
    <t>Waterdampgehalte</t>
  </si>
  <si>
    <t>vol % in natte gas</t>
  </si>
  <si>
    <t>Snelheid hoog-3</t>
  </si>
  <si>
    <t>m/s</t>
  </si>
  <si>
    <t>Snelheid hoog-2</t>
  </si>
  <si>
    <t>Snelheid hoog-1</t>
  </si>
  <si>
    <t>Snelheid laag-3</t>
  </si>
  <si>
    <t>Snelheid laag-2</t>
  </si>
  <si>
    <t>Snelheid laag-1</t>
  </si>
  <si>
    <t>zand</t>
  </si>
  <si>
    <t>Temperatuur</t>
  </si>
  <si>
    <t>°C</t>
  </si>
  <si>
    <t>Volume</t>
  </si>
  <si>
    <t>Nl dr</t>
  </si>
  <si>
    <t>Referentie-
waarde</t>
  </si>
  <si>
    <t>INFORMATIEVE STATISTISCHE VERWERKING</t>
  </si>
  <si>
    <t>Versie : 1</t>
  </si>
  <si>
    <t>% Afwijking
of Abs afwijking</t>
  </si>
  <si>
    <t>EVALUATIE TOV REFERENTIEWAARDE</t>
  </si>
  <si>
    <t>stof lage conc 1e set filter 4</t>
  </si>
  <si>
    <t>stof lage conc 1e set filter 5</t>
  </si>
  <si>
    <t>stof hoge conc 1e set filter 4</t>
  </si>
  <si>
    <t>stof hoge conc 1e set filter 5</t>
  </si>
  <si>
    <t>1</t>
  </si>
  <si>
    <t>NOX (uitgedrukt als NO2)</t>
  </si>
  <si>
    <t>4</t>
  </si>
  <si>
    <t>stof lage conc 2e set filter 1</t>
  </si>
  <si>
    <t>stof lage conc 2e set filter 2</t>
  </si>
  <si>
    <t>stof lage conc 2e set filter 3</t>
  </si>
  <si>
    <t>stof lage conc 2e set filter 4</t>
  </si>
  <si>
    <t>stof lage conc 2e set filter 5</t>
  </si>
  <si>
    <t>stof hoge conc 2e set filter 1</t>
  </si>
  <si>
    <t>stof hoge conc 2e set filter 2</t>
  </si>
  <si>
    <t>stof hoge conc 2e set filter 3</t>
  </si>
  <si>
    <t>stof hoge conc 2e set filter 4</t>
  </si>
  <si>
    <t>stof hoge conc 2e set filter 5</t>
  </si>
  <si>
    <t xml:space="preserve"> </t>
  </si>
  <si>
    <t>&lt;1</t>
  </si>
  <si>
    <t>&lt;2</t>
  </si>
  <si>
    <t>&lt;1,4</t>
  </si>
  <si>
    <t>&lt;0,2</t>
  </si>
  <si>
    <t>&lt;0,5</t>
  </si>
  <si>
    <t>&lt;0,7</t>
  </si>
  <si>
    <t>&lt;0,4</t>
  </si>
  <si>
    <t>&lt;4</t>
  </si>
  <si>
    <t>&lt;0,3</t>
  </si>
  <si>
    <t>&lt;0,25</t>
  </si>
  <si>
    <t>65</t>
  </si>
  <si>
    <t>66</t>
  </si>
  <si>
    <t>&lt;5</t>
  </si>
  <si>
    <t>Rapportnr. : 2023/HEALTH/R/3061</t>
  </si>
  <si>
    <t>Versie 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</si>
</sst>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.00\ _B_F_-;\-* #,##0.00\ _B_F_-;_-* &quot;-&quot;??\ _B_F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2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0" borderId="0" xfId="16" applyFill="1" applyBorder="1" applyAlignment="1" applyProtection="1"/>
    <xf numFmtId="0" fontId="12" fillId="3" borderId="2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21" xfId="0" applyFont="1" applyFill="1" applyBorder="1" applyAlignment="1">
      <alignment horizontal="left"/>
    </xf>
    <xf numFmtId="0" fontId="12" fillId="3" borderId="17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/>
    <xf numFmtId="0" fontId="14" fillId="3" borderId="0" xfId="0" applyFont="1" applyFill="1" applyBorder="1" applyAlignment="1">
      <alignment horizontal="left"/>
    </xf>
    <xf numFmtId="0" fontId="14" fillId="3" borderId="18" xfId="0" applyFont="1" applyFill="1" applyBorder="1" applyAlignment="1">
      <alignment horizontal="left"/>
    </xf>
    <xf numFmtId="49" fontId="0" fillId="5" borderId="6" xfId="0" applyNumberFormat="1" applyFill="1" applyBorder="1"/>
    <xf numFmtId="49" fontId="0" fillId="5" borderId="7" xfId="0" applyNumberFormat="1" applyFill="1" applyBorder="1" applyAlignment="1">
      <alignment horizontal="center"/>
    </xf>
    <xf numFmtId="49" fontId="0" fillId="5" borderId="7" xfId="0" applyNumberFormat="1" applyFont="1" applyFill="1" applyBorder="1" applyAlignment="1">
      <alignment horizontal="center"/>
    </xf>
    <xf numFmtId="49" fontId="0" fillId="5" borderId="7" xfId="0" applyNumberFormat="1" applyFont="1" applyFill="1" applyBorder="1" applyAlignment="1">
      <alignment horizontal="left"/>
    </xf>
    <xf numFmtId="2" fontId="11" fillId="5" borderId="7" xfId="0" applyNumberFormat="1" applyFont="1" applyFill="1" applyBorder="1" applyAlignment="1">
      <alignment horizontal="center"/>
    </xf>
    <xf numFmtId="2" fontId="0" fillId="5" borderId="7" xfId="0" applyNumberFormat="1" applyFont="1" applyFill="1" applyBorder="1" applyAlignment="1">
      <alignment horizontal="center"/>
    </xf>
    <xf numFmtId="1" fontId="0" fillId="5" borderId="7" xfId="120" applyNumberFormat="1" applyFont="1" applyFill="1" applyBorder="1" applyAlignment="1">
      <alignment horizontal="center"/>
    </xf>
    <xf numFmtId="1" fontId="0" fillId="5" borderId="7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2" fontId="12" fillId="3" borderId="0" xfId="0" applyNumberFormat="1" applyFont="1" applyFill="1" applyBorder="1" applyAlignment="1">
      <alignment horizontal="left"/>
    </xf>
    <xf numFmtId="2" fontId="12" fillId="3" borderId="18" xfId="0" applyNumberFormat="1" applyFont="1" applyFill="1" applyBorder="1" applyAlignment="1">
      <alignment horizontal="left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2" fontId="0" fillId="5" borderId="7" xfId="12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49" fontId="0" fillId="5" borderId="23" xfId="0" applyNumberFormat="1" applyFill="1" applyBorder="1" applyAlignment="1">
      <alignment horizontal="center"/>
    </xf>
    <xf numFmtId="14" fontId="12" fillId="3" borderId="0" xfId="0" applyNumberFormat="1" applyFont="1" applyFill="1" applyBorder="1" applyAlignment="1">
      <alignment horizontal="left"/>
    </xf>
    <xf numFmtId="166" fontId="11" fillId="5" borderId="7" xfId="0" applyNumberFormat="1" applyFont="1" applyFill="1" applyBorder="1" applyAlignment="1">
      <alignment horizontal="center"/>
    </xf>
    <xf numFmtId="2" fontId="13" fillId="0" borderId="22" xfId="0" applyNumberFormat="1" applyFont="1" applyFill="1" applyBorder="1" applyAlignment="1">
      <alignment horizontal="center"/>
    </xf>
    <xf numFmtId="2" fontId="13" fillId="4" borderId="22" xfId="0" applyNumberFormat="1" applyFont="1" applyFill="1" applyBorder="1" applyAlignment="1">
      <alignment horizontal="center"/>
    </xf>
    <xf numFmtId="166" fontId="0" fillId="5" borderId="7" xfId="0" applyNumberFormat="1" applyFont="1" applyFill="1" applyBorder="1" applyAlignment="1">
      <alignment horizontal="center"/>
    </xf>
    <xf numFmtId="1" fontId="0" fillId="5" borderId="22" xfId="120" applyNumberFormat="1" applyFont="1" applyFill="1" applyBorder="1" applyAlignment="1">
      <alignment horizontal="center"/>
    </xf>
    <xf numFmtId="1" fontId="11" fillId="5" borderId="7" xfId="0" applyNumberFormat="1" applyFont="1" applyFill="1" applyBorder="1" applyAlignment="1">
      <alignment horizontal="center"/>
    </xf>
    <xf numFmtId="49" fontId="0" fillId="6" borderId="6" xfId="0" applyNumberFormat="1" applyFill="1" applyBorder="1"/>
    <xf numFmtId="49" fontId="0" fillId="6" borderId="23" xfId="0" applyNumberFormat="1" applyFill="1" applyBorder="1" applyAlignment="1">
      <alignment horizontal="center"/>
    </xf>
    <xf numFmtId="49" fontId="0" fillId="6" borderId="7" xfId="0" applyNumberFormat="1" applyFont="1" applyFill="1" applyBorder="1" applyAlignment="1">
      <alignment horizontal="left"/>
    </xf>
    <xf numFmtId="49" fontId="0" fillId="6" borderId="7" xfId="0" applyNumberFormat="1" applyFont="1" applyFill="1" applyBorder="1" applyAlignment="1">
      <alignment horizontal="center"/>
    </xf>
    <xf numFmtId="2" fontId="11" fillId="6" borderId="0" xfId="0" applyNumberFormat="1" applyFont="1" applyFill="1" applyBorder="1" applyAlignment="1">
      <alignment horizontal="center"/>
    </xf>
    <xf numFmtId="2" fontId="11" fillId="6" borderId="7" xfId="0" applyNumberFormat="1" applyFont="1" applyFill="1" applyBorder="1" applyAlignment="1">
      <alignment horizontal="center"/>
    </xf>
    <xf numFmtId="2" fontId="0" fillId="6" borderId="7" xfId="0" applyNumberFormat="1" applyFont="1" applyFill="1" applyBorder="1" applyAlignment="1">
      <alignment horizontal="center"/>
    </xf>
    <xf numFmtId="1" fontId="0" fillId="6" borderId="7" xfId="120" applyNumberFormat="1" applyFont="1" applyFill="1" applyBorder="1" applyAlignment="1">
      <alignment horizontal="center"/>
    </xf>
    <xf numFmtId="166" fontId="11" fillId="6" borderId="0" xfId="0" applyNumberFormat="1" applyFont="1" applyFill="1" applyBorder="1" applyAlignment="1">
      <alignment horizontal="center"/>
    </xf>
    <xf numFmtId="166" fontId="11" fillId="6" borderId="7" xfId="0" applyNumberFormat="1" applyFont="1" applyFill="1" applyBorder="1" applyAlignment="1">
      <alignment horizontal="center"/>
    </xf>
    <xf numFmtId="1" fontId="0" fillId="6" borderId="7" xfId="0" applyNumberFormat="1" applyFont="1" applyFill="1" applyBorder="1" applyAlignment="1">
      <alignment horizontal="center"/>
    </xf>
    <xf numFmtId="1" fontId="11" fillId="6" borderId="0" xfId="0" applyNumberFormat="1" applyFont="1" applyFill="1" applyBorder="1" applyAlignment="1">
      <alignment horizontal="center"/>
    </xf>
    <xf numFmtId="0" fontId="0" fillId="6" borderId="0" xfId="0" applyFill="1" applyBorder="1"/>
    <xf numFmtId="0" fontId="0" fillId="6" borderId="0" xfId="0" applyFill="1" applyAlignment="1">
      <alignment horizontal="center"/>
    </xf>
    <xf numFmtId="0" fontId="0" fillId="6" borderId="0" xfId="0" applyFill="1"/>
    <xf numFmtId="0" fontId="11" fillId="6" borderId="0" xfId="0" applyFont="1" applyFill="1"/>
    <xf numFmtId="2" fontId="0" fillId="6" borderId="0" xfId="0" applyNumberFormat="1" applyFill="1"/>
    <xf numFmtId="49" fontId="0" fillId="6" borderId="26" xfId="0" applyNumberFormat="1" applyFill="1" applyBorder="1"/>
    <xf numFmtId="49" fontId="0" fillId="6" borderId="27" xfId="0" applyNumberFormat="1" applyFill="1" applyBorder="1" applyAlignment="1">
      <alignment horizontal="center"/>
    </xf>
    <xf numFmtId="49" fontId="0" fillId="6" borderId="4" xfId="0" applyNumberFormat="1" applyFont="1" applyFill="1" applyBorder="1" applyAlignment="1">
      <alignment horizontal="left"/>
    </xf>
    <xf numFmtId="49" fontId="0" fillId="6" borderId="4" xfId="0" applyNumberFormat="1" applyFont="1" applyFill="1" applyBorder="1" applyAlignment="1">
      <alignment horizontal="center"/>
    </xf>
    <xf numFmtId="49" fontId="11" fillId="6" borderId="4" xfId="0" applyNumberFormat="1" applyFont="1" applyFill="1" applyBorder="1" applyAlignment="1">
      <alignment horizontal="center"/>
    </xf>
    <xf numFmtId="2" fontId="0" fillId="6" borderId="4" xfId="0" applyNumberFormat="1" applyFont="1" applyFill="1" applyBorder="1" applyAlignment="1">
      <alignment horizontal="center"/>
    </xf>
    <xf numFmtId="49" fontId="0" fillId="6" borderId="5" xfId="0" applyNumberFormat="1" applyFont="1" applyFill="1" applyBorder="1" applyAlignment="1">
      <alignment horizontal="center"/>
    </xf>
    <xf numFmtId="49" fontId="0" fillId="6" borderId="7" xfId="0" applyNumberFormat="1" applyFill="1" applyBorder="1" applyAlignment="1">
      <alignment horizontal="center"/>
    </xf>
    <xf numFmtId="49" fontId="11" fillId="6" borderId="7" xfId="0" applyNumberFormat="1" applyFont="1" applyFill="1" applyBorder="1" applyAlignment="1">
      <alignment horizontal="center"/>
    </xf>
    <xf numFmtId="49" fontId="0" fillId="6" borderId="22" xfId="0" applyNumberFormat="1" applyFont="1" applyFill="1" applyBorder="1" applyAlignment="1">
      <alignment horizontal="center"/>
    </xf>
    <xf numFmtId="2" fontId="16" fillId="6" borderId="7" xfId="0" applyNumberFormat="1" applyFont="1" applyFill="1" applyBorder="1" applyAlignment="1">
      <alignment horizontal="center"/>
    </xf>
    <xf numFmtId="49" fontId="16" fillId="6" borderId="7" xfId="0" applyNumberFormat="1" applyFont="1" applyFill="1" applyBorder="1" applyAlignment="1">
      <alignment horizontal="center"/>
    </xf>
    <xf numFmtId="0" fontId="0" fillId="6" borderId="11" xfId="0" applyFill="1" applyBorder="1"/>
    <xf numFmtId="0" fontId="0" fillId="6" borderId="12" xfId="0" applyFill="1" applyBorder="1" applyAlignment="1"/>
    <xf numFmtId="0" fontId="0" fillId="6" borderId="12" xfId="0" applyFont="1" applyFill="1" applyBorder="1" applyAlignment="1">
      <alignment horizontal="center"/>
    </xf>
    <xf numFmtId="0" fontId="0" fillId="6" borderId="12" xfId="0" applyFill="1" applyBorder="1"/>
    <xf numFmtId="0" fontId="11" fillId="6" borderId="12" xfId="0" applyFont="1" applyFill="1" applyBorder="1" applyAlignment="1"/>
    <xf numFmtId="2" fontId="0" fillId="6" borderId="12" xfId="0" applyNumberFormat="1" applyFill="1" applyBorder="1"/>
    <xf numFmtId="0" fontId="0" fillId="6" borderId="13" xfId="0" applyFill="1" applyBorder="1"/>
    <xf numFmtId="0" fontId="0" fillId="6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2" fontId="0" fillId="6" borderId="0" xfId="0" applyNumberFormat="1" applyFill="1" applyBorder="1"/>
    <xf numFmtId="0" fontId="12" fillId="6" borderId="0" xfId="0" applyFont="1" applyFill="1" applyAlignment="1">
      <alignment horizontal="left"/>
    </xf>
    <xf numFmtId="0" fontId="0" fillId="6" borderId="0" xfId="0" applyFill="1" applyAlignment="1">
      <alignment vertical="center"/>
    </xf>
    <xf numFmtId="1" fontId="0" fillId="6" borderId="0" xfId="0" applyNumberFormat="1" applyFill="1"/>
    <xf numFmtId="1" fontId="11" fillId="6" borderId="7" xfId="0" applyNumberFormat="1" applyFont="1" applyFill="1" applyBorder="1" applyAlignment="1">
      <alignment horizontal="center"/>
    </xf>
    <xf numFmtId="2" fontId="13" fillId="6" borderId="22" xfId="0" applyNumberFormat="1" applyFont="1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49" fontId="0" fillId="6" borderId="8" xfId="0" applyNumberFormat="1" applyFill="1" applyBorder="1"/>
    <xf numFmtId="49" fontId="0" fillId="6" borderId="25" xfId="0" applyNumberFormat="1" applyFill="1" applyBorder="1" applyAlignment="1">
      <alignment horizontal="center"/>
    </xf>
    <xf numFmtId="49" fontId="0" fillId="6" borderId="25" xfId="0" applyNumberFormat="1" applyFill="1" applyBorder="1" applyAlignment="1">
      <alignment horizontal="left"/>
    </xf>
    <xf numFmtId="49" fontId="0" fillId="6" borderId="9" xfId="0" applyNumberFormat="1" applyFont="1" applyFill="1" applyBorder="1" applyAlignment="1">
      <alignment horizontal="left"/>
    </xf>
    <xf numFmtId="49" fontId="0" fillId="6" borderId="9" xfId="0" applyNumberFormat="1" applyFont="1" applyFill="1" applyBorder="1" applyAlignment="1">
      <alignment horizontal="center"/>
    </xf>
    <xf numFmtId="2" fontId="11" fillId="6" borderId="9" xfId="0" applyNumberFormat="1" applyFont="1" applyFill="1" applyBorder="1" applyAlignment="1">
      <alignment horizontal="center"/>
    </xf>
    <xf numFmtId="2" fontId="0" fillId="6" borderId="9" xfId="0" applyNumberFormat="1" applyFont="1" applyFill="1" applyBorder="1" applyAlignment="1">
      <alignment horizontal="center"/>
    </xf>
    <xf numFmtId="1" fontId="0" fillId="6" borderId="9" xfId="0" applyNumberFormat="1" applyFont="1" applyFill="1" applyBorder="1" applyAlignment="1">
      <alignment horizontal="center"/>
    </xf>
    <xf numFmtId="2" fontId="13" fillId="6" borderId="10" xfId="0" applyNumberFormat="1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49" fontId="0" fillId="5" borderId="8" xfId="0" applyNumberFormat="1" applyFill="1" applyBorder="1"/>
    <xf numFmtId="49" fontId="0" fillId="5" borderId="25" xfId="0" applyNumberFormat="1" applyFill="1" applyBorder="1" applyAlignment="1">
      <alignment horizontal="center"/>
    </xf>
    <xf numFmtId="49" fontId="0" fillId="5" borderId="9" xfId="0" applyNumberFormat="1" applyFont="1" applyFill="1" applyBorder="1" applyAlignment="1">
      <alignment horizontal="left"/>
    </xf>
    <xf numFmtId="49" fontId="0" fillId="5" borderId="9" xfId="0" applyNumberFormat="1" applyFont="1" applyFill="1" applyBorder="1" applyAlignment="1">
      <alignment horizontal="center"/>
    </xf>
    <xf numFmtId="166" fontId="11" fillId="5" borderId="9" xfId="0" applyNumberFormat="1" applyFont="1" applyFill="1" applyBorder="1" applyAlignment="1">
      <alignment horizontal="center"/>
    </xf>
    <xf numFmtId="166" fontId="0" fillId="5" borderId="9" xfId="0" applyNumberFormat="1" applyFont="1" applyFill="1" applyBorder="1" applyAlignment="1">
      <alignment horizontal="center"/>
    </xf>
    <xf numFmtId="2" fontId="0" fillId="5" borderId="9" xfId="0" applyNumberFormat="1" applyFont="1" applyFill="1" applyBorder="1" applyAlignment="1">
      <alignment horizontal="center"/>
    </xf>
    <xf numFmtId="1" fontId="0" fillId="5" borderId="9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49" fontId="0" fillId="5" borderId="9" xfId="0" applyNumberFormat="1" applyFill="1" applyBorder="1" applyAlignment="1">
      <alignment horizontal="center"/>
    </xf>
    <xf numFmtId="2" fontId="11" fillId="5" borderId="9" xfId="0" applyNumberFormat="1" applyFont="1" applyFill="1" applyBorder="1" applyAlignment="1">
      <alignment horizontal="center"/>
    </xf>
    <xf numFmtId="1" fontId="0" fillId="5" borderId="9" xfId="120" applyNumberFormat="1" applyFont="1" applyFill="1" applyBorder="1" applyAlignment="1">
      <alignment horizontal="center"/>
    </xf>
    <xf numFmtId="2" fontId="13" fillId="4" borderId="10" xfId="0" applyNumberFormat="1" applyFont="1" applyFill="1" applyBorder="1" applyAlignment="1">
      <alignment horizontal="center"/>
    </xf>
    <xf numFmtId="49" fontId="0" fillId="0" borderId="6" xfId="0" applyNumberFormat="1" applyFill="1" applyBorder="1"/>
    <xf numFmtId="49" fontId="0" fillId="0" borderId="23" xfId="0" applyNumberForma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left"/>
    </xf>
    <xf numFmtId="49" fontId="0" fillId="0" borderId="7" xfId="0" applyNumberFormat="1" applyFont="1" applyFill="1" applyBorder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1" fontId="0" fillId="0" borderId="7" xfId="12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2" fontId="11" fillId="6" borderId="28" xfId="0" applyNumberFormat="1" applyFont="1" applyFill="1" applyBorder="1" applyAlignment="1">
      <alignment horizontal="center"/>
    </xf>
    <xf numFmtId="166" fontId="11" fillId="6" borderId="9" xfId="0" applyNumberFormat="1" applyFont="1" applyFill="1" applyBorder="1" applyAlignment="1">
      <alignment horizontal="center"/>
    </xf>
    <xf numFmtId="1" fontId="0" fillId="6" borderId="9" xfId="120" applyNumberFormat="1" applyFont="1" applyFill="1" applyBorder="1" applyAlignment="1">
      <alignment horizontal="center"/>
    </xf>
    <xf numFmtId="49" fontId="0" fillId="6" borderId="9" xfId="0" applyNumberFormat="1" applyFill="1" applyBorder="1" applyAlignment="1">
      <alignment horizontal="center"/>
    </xf>
    <xf numFmtId="2" fontId="16" fillId="6" borderId="9" xfId="0" applyNumberFormat="1" applyFont="1" applyFill="1" applyBorder="1" applyAlignment="1">
      <alignment horizontal="center"/>
    </xf>
    <xf numFmtId="49" fontId="16" fillId="6" borderId="9" xfId="0" applyNumberFormat="1" applyFont="1" applyFill="1" applyBorder="1" applyAlignment="1">
      <alignment horizontal="center"/>
    </xf>
    <xf numFmtId="49" fontId="0" fillId="6" borderId="10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</cellXfs>
  <cellStyles count="121">
    <cellStyle name="Comma 2" xfId="1" xr:uid="{00000000-0005-0000-0000-000000000000}"/>
    <cellStyle name="Comma 2 2" xfId="9" xr:uid="{00000000-0005-0000-0000-000001000000}"/>
    <cellStyle name="Hyperlink" xfId="16" builtinId="8"/>
    <cellStyle name="Hyperlink 2" xfId="4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0" xr:uid="{00000000-0005-0000-0000-000007000000}"/>
    <cellStyle name="Normal 13" xfId="21" xr:uid="{00000000-0005-0000-0000-000008000000}"/>
    <cellStyle name="Normal 14" xfId="22" xr:uid="{00000000-0005-0000-0000-000009000000}"/>
    <cellStyle name="Normal 15" xfId="23" xr:uid="{00000000-0005-0000-0000-00000A000000}"/>
    <cellStyle name="Normal 16" xfId="24" xr:uid="{00000000-0005-0000-0000-00000B000000}"/>
    <cellStyle name="Normal 17" xfId="25" xr:uid="{00000000-0005-0000-0000-00000C000000}"/>
    <cellStyle name="Normal 18" xfId="26" xr:uid="{00000000-0005-0000-0000-00000D000000}"/>
    <cellStyle name="Normal 19" xfId="27" xr:uid="{00000000-0005-0000-0000-00000E000000}"/>
    <cellStyle name="Normal 2" xfId="2" xr:uid="{00000000-0005-0000-0000-00000F000000}"/>
    <cellStyle name="Normal 2 2" xfId="5" xr:uid="{00000000-0005-0000-0000-000010000000}"/>
    <cellStyle name="Normal 2 2 2" xfId="8" xr:uid="{00000000-0005-0000-0000-000011000000}"/>
    <cellStyle name="Normal 2 2 3" xfId="17" xr:uid="{00000000-0005-0000-0000-000012000000}"/>
    <cellStyle name="Normal 20" xfId="28" xr:uid="{00000000-0005-0000-0000-000013000000}"/>
    <cellStyle name="Normal 22" xfId="29" xr:uid="{00000000-0005-0000-0000-000014000000}"/>
    <cellStyle name="Normal 23" xfId="30" xr:uid="{00000000-0005-0000-0000-000015000000}"/>
    <cellStyle name="Normal 24" xfId="31" xr:uid="{00000000-0005-0000-0000-000016000000}"/>
    <cellStyle name="Normal 25" xfId="32" xr:uid="{00000000-0005-0000-0000-000017000000}"/>
    <cellStyle name="Normal 27" xfId="33" xr:uid="{00000000-0005-0000-0000-000018000000}"/>
    <cellStyle name="Normal 28" xfId="34" xr:uid="{00000000-0005-0000-0000-000019000000}"/>
    <cellStyle name="Normal 29" xfId="35" xr:uid="{00000000-0005-0000-0000-00001A000000}"/>
    <cellStyle name="Normal 3" xfId="3" xr:uid="{00000000-0005-0000-0000-00001B000000}"/>
    <cellStyle name="Normal 3 2" xfId="6" xr:uid="{00000000-0005-0000-0000-00001C000000}"/>
    <cellStyle name="Normal 3 2 2" xfId="36" xr:uid="{00000000-0005-0000-0000-00001D000000}"/>
    <cellStyle name="Normal 3 3" xfId="11" xr:uid="{00000000-0005-0000-0000-00001E000000}"/>
    <cellStyle name="Normal 30" xfId="37" xr:uid="{00000000-0005-0000-0000-00001F000000}"/>
    <cellStyle name="Normal 31" xfId="38" xr:uid="{00000000-0005-0000-0000-000020000000}"/>
    <cellStyle name="Normal 32" xfId="39" xr:uid="{00000000-0005-0000-0000-000021000000}"/>
    <cellStyle name="Normal 33" xfId="40" xr:uid="{00000000-0005-0000-0000-000022000000}"/>
    <cellStyle name="Normal 34" xfId="41" xr:uid="{00000000-0005-0000-0000-000023000000}"/>
    <cellStyle name="Normal 35" xfId="42" xr:uid="{00000000-0005-0000-0000-000024000000}"/>
    <cellStyle name="Normal 36" xfId="43" xr:uid="{00000000-0005-0000-0000-000025000000}"/>
    <cellStyle name="Normal 37" xfId="44" xr:uid="{00000000-0005-0000-0000-000026000000}"/>
    <cellStyle name="Normal 38" xfId="45" xr:uid="{00000000-0005-0000-0000-000027000000}"/>
    <cellStyle name="Normal 39" xfId="46" xr:uid="{00000000-0005-0000-0000-000028000000}"/>
    <cellStyle name="Normal 4" xfId="12" xr:uid="{00000000-0005-0000-0000-000029000000}"/>
    <cellStyle name="Normal 4 2" xfId="47" xr:uid="{00000000-0005-0000-0000-00002A000000}"/>
    <cellStyle name="Normal 40" xfId="48" xr:uid="{00000000-0005-0000-0000-00002B000000}"/>
    <cellStyle name="Normal 41" xfId="49" xr:uid="{00000000-0005-0000-0000-00002C000000}"/>
    <cellStyle name="Normal 42" xfId="50" xr:uid="{00000000-0005-0000-0000-00002D000000}"/>
    <cellStyle name="Normal 43" xfId="51" xr:uid="{00000000-0005-0000-0000-00002E000000}"/>
    <cellStyle name="Normal 44" xfId="52" xr:uid="{00000000-0005-0000-0000-00002F000000}"/>
    <cellStyle name="Normal 45" xfId="53" xr:uid="{00000000-0005-0000-0000-000030000000}"/>
    <cellStyle name="Normal 46" xfId="54" xr:uid="{00000000-0005-0000-0000-000031000000}"/>
    <cellStyle name="Normal 47" xfId="55" xr:uid="{00000000-0005-0000-0000-000032000000}"/>
    <cellStyle name="Normal 48" xfId="56" xr:uid="{00000000-0005-0000-0000-000033000000}"/>
    <cellStyle name="Normal 49" xfId="57" xr:uid="{00000000-0005-0000-0000-000034000000}"/>
    <cellStyle name="Normal 5" xfId="10" xr:uid="{00000000-0005-0000-0000-000035000000}"/>
    <cellStyle name="Normal 5 2" xfId="15" xr:uid="{00000000-0005-0000-0000-000036000000}"/>
    <cellStyle name="Normal 5 3" xfId="118" xr:uid="{00000000-0005-0000-0000-000037000000}"/>
    <cellStyle name="Normal 5 3 2" xfId="119" xr:uid="{00000000-0005-0000-0000-000038000000}"/>
    <cellStyle name="Normal 50" xfId="58" xr:uid="{00000000-0005-0000-0000-000039000000}"/>
    <cellStyle name="Normal 51" xfId="59" xr:uid="{00000000-0005-0000-0000-00003A000000}"/>
    <cellStyle name="Normal 52" xfId="60" xr:uid="{00000000-0005-0000-0000-00003B000000}"/>
    <cellStyle name="Normal 53" xfId="61" xr:uid="{00000000-0005-0000-0000-00003C000000}"/>
    <cellStyle name="Normal 54" xfId="62" xr:uid="{00000000-0005-0000-0000-00003D000000}"/>
    <cellStyle name="Normal 55" xfId="63" xr:uid="{00000000-0005-0000-0000-00003E000000}"/>
    <cellStyle name="Normal 6" xfId="64" xr:uid="{00000000-0005-0000-0000-00003F000000}"/>
    <cellStyle name="Normal 7" xfId="65" xr:uid="{00000000-0005-0000-0000-000040000000}"/>
    <cellStyle name="Normal 8" xfId="66" xr:uid="{00000000-0005-0000-0000-000041000000}"/>
    <cellStyle name="Normal 9" xfId="67" xr:uid="{00000000-0005-0000-0000-000042000000}"/>
    <cellStyle name="Percent" xfId="120" builtinId="5"/>
    <cellStyle name="Percent 10" xfId="68" xr:uid="{00000000-0005-0000-0000-000044000000}"/>
    <cellStyle name="Percent 11" xfId="69" xr:uid="{00000000-0005-0000-0000-000045000000}"/>
    <cellStyle name="Percent 12" xfId="70" xr:uid="{00000000-0005-0000-0000-000046000000}"/>
    <cellStyle name="Percent 13" xfId="71" xr:uid="{00000000-0005-0000-0000-000047000000}"/>
    <cellStyle name="Percent 14" xfId="72" xr:uid="{00000000-0005-0000-0000-000048000000}"/>
    <cellStyle name="Percent 15" xfId="73" xr:uid="{00000000-0005-0000-0000-000049000000}"/>
    <cellStyle name="Percent 16" xfId="74" xr:uid="{00000000-0005-0000-0000-00004A000000}"/>
    <cellStyle name="Percent 17" xfId="75" xr:uid="{00000000-0005-0000-0000-00004B000000}"/>
    <cellStyle name="Percent 18" xfId="76" xr:uid="{00000000-0005-0000-0000-00004C000000}"/>
    <cellStyle name="Percent 19" xfId="77" xr:uid="{00000000-0005-0000-0000-00004D000000}"/>
    <cellStyle name="Percent 2" xfId="7" xr:uid="{00000000-0005-0000-0000-00004E000000}"/>
    <cellStyle name="Percent 2 2" xfId="117" xr:uid="{00000000-0005-0000-0000-00004F000000}"/>
    <cellStyle name="Percent 20" xfId="78" xr:uid="{00000000-0005-0000-0000-000050000000}"/>
    <cellStyle name="Percent 21" xfId="79" xr:uid="{00000000-0005-0000-0000-000051000000}"/>
    <cellStyle name="Percent 22" xfId="80" xr:uid="{00000000-0005-0000-0000-000052000000}"/>
    <cellStyle name="Percent 23" xfId="81" xr:uid="{00000000-0005-0000-0000-000053000000}"/>
    <cellStyle name="Percent 24" xfId="82" xr:uid="{00000000-0005-0000-0000-000054000000}"/>
    <cellStyle name="Percent 27" xfId="83" xr:uid="{00000000-0005-0000-0000-000055000000}"/>
    <cellStyle name="Percent 28" xfId="84" xr:uid="{00000000-0005-0000-0000-000056000000}"/>
    <cellStyle name="Percent 29" xfId="85" xr:uid="{00000000-0005-0000-0000-000057000000}"/>
    <cellStyle name="Percent 3" xfId="13" xr:uid="{00000000-0005-0000-0000-000058000000}"/>
    <cellStyle name="Percent 30" xfId="86" xr:uid="{00000000-0005-0000-0000-000059000000}"/>
    <cellStyle name="Percent 31" xfId="87" xr:uid="{00000000-0005-0000-0000-00005A000000}"/>
    <cellStyle name="Percent 32" xfId="88" xr:uid="{00000000-0005-0000-0000-00005B000000}"/>
    <cellStyle name="Percent 33" xfId="89" xr:uid="{00000000-0005-0000-0000-00005C000000}"/>
    <cellStyle name="Percent 34" xfId="90" xr:uid="{00000000-0005-0000-0000-00005D000000}"/>
    <cellStyle name="Percent 35" xfId="91" xr:uid="{00000000-0005-0000-0000-00005E000000}"/>
    <cellStyle name="Percent 36" xfId="92" xr:uid="{00000000-0005-0000-0000-00005F000000}"/>
    <cellStyle name="Percent 37" xfId="93" xr:uid="{00000000-0005-0000-0000-000060000000}"/>
    <cellStyle name="Percent 38" xfId="94" xr:uid="{00000000-0005-0000-0000-000061000000}"/>
    <cellStyle name="Percent 39" xfId="95" xr:uid="{00000000-0005-0000-0000-000062000000}"/>
    <cellStyle name="Percent 4" xfId="96" xr:uid="{00000000-0005-0000-0000-000063000000}"/>
    <cellStyle name="Percent 40" xfId="97" xr:uid="{00000000-0005-0000-0000-000064000000}"/>
    <cellStyle name="Percent 41" xfId="98" xr:uid="{00000000-0005-0000-0000-000065000000}"/>
    <cellStyle name="Percent 42" xfId="99" xr:uid="{00000000-0005-0000-0000-000066000000}"/>
    <cellStyle name="Percent 43" xfId="100" xr:uid="{00000000-0005-0000-0000-000067000000}"/>
    <cellStyle name="Percent 44" xfId="101" xr:uid="{00000000-0005-0000-0000-000068000000}"/>
    <cellStyle name="Percent 45" xfId="102" xr:uid="{00000000-0005-0000-0000-000069000000}"/>
    <cellStyle name="Percent 46" xfId="103" xr:uid="{00000000-0005-0000-0000-00006A000000}"/>
    <cellStyle name="Percent 47" xfId="104" xr:uid="{00000000-0005-0000-0000-00006B000000}"/>
    <cellStyle name="Percent 48" xfId="105" xr:uid="{00000000-0005-0000-0000-00006C000000}"/>
    <cellStyle name="Percent 49" xfId="106" xr:uid="{00000000-0005-0000-0000-00006D000000}"/>
    <cellStyle name="Percent 5" xfId="107" xr:uid="{00000000-0005-0000-0000-00006E000000}"/>
    <cellStyle name="Percent 50" xfId="108" xr:uid="{00000000-0005-0000-0000-00006F000000}"/>
    <cellStyle name="Percent 51" xfId="109" xr:uid="{00000000-0005-0000-0000-000070000000}"/>
    <cellStyle name="Percent 52" xfId="110" xr:uid="{00000000-0005-0000-0000-000071000000}"/>
    <cellStyle name="Percent 53" xfId="111" xr:uid="{00000000-0005-0000-0000-000072000000}"/>
    <cellStyle name="Percent 54" xfId="112" xr:uid="{00000000-0005-0000-0000-000073000000}"/>
    <cellStyle name="Percent 6" xfId="113" xr:uid="{00000000-0005-0000-0000-000074000000}"/>
    <cellStyle name="Percent 7" xfId="114" xr:uid="{00000000-0005-0000-0000-000075000000}"/>
    <cellStyle name="Percent 8" xfId="115" xr:uid="{00000000-0005-0000-0000-000076000000}"/>
    <cellStyle name="Percent 9" xfId="116" xr:uid="{00000000-0005-0000-0000-000077000000}"/>
    <cellStyle name="Standaard_PCBBEREK-I014-WHO" xfId="14" xr:uid="{00000000-0005-0000-0000-000078000000}"/>
  </cellStyles>
  <dxfs count="207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</dxfs>
  <tableStyles count="0" defaultTableStyle="TableStyleMedium9" defaultPivotStyle="PivotStyleLight16"/>
  <colors>
    <mruColors>
      <color rgb="FF90EE90"/>
      <color rgb="FF94D094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rt Baeyens" id="{40C316C3-808D-48F9-BFE4-1F8C501E440B}" userId="S::bart.baeyens@vito.be::d014d339-451d-47a1-b537-6d42ff038c9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6" dT="2023-10-20T09:03:01.80" personId="{40C316C3-808D-48F9-BFE4-1F8C501E440B}" id="{F3D8A903-A795-4521-81F8-F292E05816F6}">
    <text>Mogelijk inlvoed van hun (dikke) sonde op ref sonde</text>
  </threadedComment>
  <threadedComment ref="G16" dT="2023-11-16T11:15:52.73" personId="{40C316C3-808D-48F9-BFE4-1F8C501E440B}" id="{4BE3DF93-AE9D-487A-90A1-651686DEBCB7}" parentId="{F3D8A903-A795-4521-81F8-F292E05816F6}">
    <text>5,366 m/s is de gemiddelde ref waarde van die dag voor de andere labo's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3C5D5-DA59-4307-8912-F575A0606CDF}">
  <sheetPr>
    <pageSetUpPr fitToPage="1"/>
  </sheetPr>
  <dimension ref="A1:W37"/>
  <sheetViews>
    <sheetView tabSelected="1" topLeftCell="A2" zoomScale="70" zoomScaleNormal="70" zoomScalePageLayoutView="85" workbookViewId="0">
      <selection activeCell="A2" sqref="A2:K2"/>
    </sheetView>
  </sheetViews>
  <sheetFormatPr defaultColWidth="9.140625" defaultRowHeight="15" x14ac:dyDescent="0.25"/>
  <cols>
    <col min="1" max="1" width="28" style="56" bestFit="1" customWidth="1"/>
    <col min="2" max="2" width="11.5703125" style="55" customWidth="1"/>
    <col min="3" max="3" width="4.7109375" style="55" customWidth="1"/>
    <col min="4" max="4" width="23.5703125" style="56" bestFit="1" customWidth="1"/>
    <col min="5" max="5" width="16.42578125" style="56" customWidth="1"/>
    <col min="6" max="6" width="17" style="57" customWidth="1"/>
    <col min="7" max="7" width="14.85546875" style="58" bestFit="1" customWidth="1"/>
    <col min="8" max="8" width="8" style="56" customWidth="1"/>
    <col min="9" max="9" width="9.5703125" style="56" customWidth="1"/>
    <col min="10" max="10" width="13.28515625" style="56" customWidth="1"/>
    <col min="11" max="11" width="10.5703125" style="56" bestFit="1" customWidth="1"/>
    <col min="12" max="12" width="9.140625" style="56"/>
    <col min="13" max="13" width="28" style="56" bestFit="1" customWidth="1"/>
    <col min="14" max="14" width="9.42578125" style="56" bestFit="1" customWidth="1"/>
    <col min="15" max="15" width="9.140625" style="56"/>
    <col min="16" max="16" width="23.5703125" style="56" bestFit="1" customWidth="1"/>
    <col min="17" max="17" width="16.42578125" style="56" bestFit="1" customWidth="1"/>
    <col min="18" max="18" width="15.5703125" style="56" bestFit="1" customWidth="1"/>
    <col min="19" max="21" width="9.140625" style="56"/>
    <col min="22" max="22" width="13" style="56" bestFit="1" customWidth="1"/>
    <col min="23" max="23" width="10" style="56" customWidth="1"/>
    <col min="24" max="16384" width="9.140625" style="56"/>
  </cols>
  <sheetData>
    <row r="1" spans="1:23" s="54" customFormat="1" ht="15.75" hidden="1" thickBot="1" x14ac:dyDescent="0.3">
      <c r="A1" s="2"/>
      <c r="B1" s="1"/>
      <c r="C1" s="1"/>
      <c r="D1" s="3"/>
      <c r="E1" s="2"/>
      <c r="F1" s="17"/>
      <c r="G1" s="28"/>
      <c r="H1" s="2"/>
      <c r="I1" s="2"/>
      <c r="J1" s="2"/>
      <c r="K1" s="1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9.5" thickTop="1" x14ac:dyDescent="0.3">
      <c r="A2" s="128" t="s">
        <v>11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23" s="82" customFormat="1" ht="12.75" x14ac:dyDescent="0.2">
      <c r="A3" s="4"/>
      <c r="B3" s="5"/>
      <c r="C3" s="5"/>
      <c r="D3" s="35">
        <v>45247</v>
      </c>
      <c r="E3" s="5"/>
      <c r="F3" s="18"/>
      <c r="G3" s="29"/>
      <c r="H3" s="29" t="s">
        <v>102</v>
      </c>
      <c r="I3" s="5"/>
      <c r="J3" s="5"/>
      <c r="K3" s="6" t="s">
        <v>68</v>
      </c>
    </row>
    <row r="4" spans="1:23" s="82" customFormat="1" ht="13.5" thickBot="1" x14ac:dyDescent="0.25">
      <c r="A4" s="7"/>
      <c r="B4" s="8"/>
      <c r="C4" s="8"/>
      <c r="D4" s="8"/>
      <c r="E4" s="8"/>
      <c r="F4" s="19"/>
      <c r="G4" s="30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71" t="s">
        <v>6</v>
      </c>
      <c r="B6" s="72">
        <v>127</v>
      </c>
      <c r="C6" s="73"/>
      <c r="D6" s="74"/>
      <c r="E6" s="74"/>
      <c r="F6" s="75"/>
      <c r="G6" s="76"/>
      <c r="H6" s="74"/>
      <c r="I6" s="74"/>
      <c r="J6" s="74"/>
      <c r="K6" s="77"/>
    </row>
    <row r="7" spans="1:23" ht="16.5" thickTop="1" thickBot="1" x14ac:dyDescent="0.3">
      <c r="A7" s="54"/>
      <c r="B7" s="78"/>
      <c r="C7" s="79"/>
      <c r="D7" s="54"/>
      <c r="E7" s="54"/>
      <c r="F7" s="80"/>
      <c r="G7" s="81"/>
      <c r="H7" s="54"/>
      <c r="I7" s="54"/>
      <c r="J7" s="54"/>
      <c r="K7" s="54"/>
    </row>
    <row r="8" spans="1:23" ht="16.5" thickTop="1" thickBot="1" x14ac:dyDescent="0.3">
      <c r="A8" s="131" t="s">
        <v>70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  <c r="M8" s="131" t="s">
        <v>67</v>
      </c>
      <c r="N8" s="132"/>
      <c r="O8" s="132"/>
      <c r="P8" s="132"/>
      <c r="Q8" s="132"/>
      <c r="R8" s="132"/>
      <c r="S8" s="132"/>
      <c r="T8" s="132"/>
      <c r="U8" s="132"/>
      <c r="V8" s="132"/>
      <c r="W8" s="133"/>
    </row>
    <row r="9" spans="1:23" ht="15.75" thickTop="1" x14ac:dyDescent="0.25">
      <c r="A9" s="54"/>
      <c r="O9" s="55"/>
    </row>
    <row r="10" spans="1:23" ht="15.75" thickBot="1" x14ac:dyDescent="0.3">
      <c r="O10" s="55"/>
    </row>
    <row r="11" spans="1:23" s="83" customFormat="1" ht="63" customHeight="1" thickBot="1" x14ac:dyDescent="0.3">
      <c r="A11" s="10" t="s">
        <v>1</v>
      </c>
      <c r="B11" s="33" t="s">
        <v>9</v>
      </c>
      <c r="C11" s="11" t="s">
        <v>2</v>
      </c>
      <c r="D11" s="11" t="s">
        <v>3</v>
      </c>
      <c r="E11" s="11" t="s">
        <v>4</v>
      </c>
      <c r="F11" s="126" t="s">
        <v>10</v>
      </c>
      <c r="G11" s="31" t="s">
        <v>66</v>
      </c>
      <c r="H11" s="12" t="s">
        <v>7</v>
      </c>
      <c r="I11" s="13" t="s">
        <v>8</v>
      </c>
      <c r="J11" s="16" t="s">
        <v>69</v>
      </c>
      <c r="K11" s="14" t="s">
        <v>5</v>
      </c>
      <c r="M11" s="10" t="s">
        <v>1</v>
      </c>
      <c r="N11" s="11" t="s">
        <v>9</v>
      </c>
      <c r="O11" s="11" t="s">
        <v>2</v>
      </c>
      <c r="P11" s="11" t="s">
        <v>3</v>
      </c>
      <c r="Q11" s="11" t="s">
        <v>4</v>
      </c>
      <c r="R11" s="127" t="s">
        <v>10</v>
      </c>
      <c r="S11" s="15" t="s">
        <v>0</v>
      </c>
      <c r="T11" s="12" t="s">
        <v>7</v>
      </c>
      <c r="U11" s="13" t="s">
        <v>8</v>
      </c>
      <c r="V11" s="16" t="s">
        <v>69</v>
      </c>
      <c r="W11" s="14" t="s">
        <v>5</v>
      </c>
    </row>
    <row r="12" spans="1:23" x14ac:dyDescent="0.25">
      <c r="A12" s="59"/>
      <c r="B12" s="60"/>
      <c r="C12" s="61"/>
      <c r="D12" s="61"/>
      <c r="E12" s="62"/>
      <c r="F12" s="63"/>
      <c r="G12" s="64"/>
      <c r="H12" s="62"/>
      <c r="I12" s="62"/>
      <c r="J12" s="62"/>
      <c r="K12" s="65"/>
      <c r="M12" s="42"/>
      <c r="N12" s="66"/>
      <c r="O12" s="45"/>
      <c r="P12" s="44"/>
      <c r="Q12" s="62"/>
      <c r="R12" s="62"/>
      <c r="S12" s="62"/>
      <c r="T12" s="62"/>
      <c r="U12" s="62"/>
      <c r="V12" s="45"/>
      <c r="W12" s="65"/>
    </row>
    <row r="13" spans="1:23" x14ac:dyDescent="0.25">
      <c r="A13" s="42"/>
      <c r="B13" s="43"/>
      <c r="C13" s="44"/>
      <c r="D13" s="44"/>
      <c r="E13" s="45"/>
      <c r="F13" s="67"/>
      <c r="G13" s="48"/>
      <c r="H13" s="45"/>
      <c r="I13" s="45"/>
      <c r="J13" s="45"/>
      <c r="K13" s="68"/>
      <c r="M13" s="42"/>
      <c r="N13" s="66"/>
      <c r="O13" s="45"/>
      <c r="P13" s="44"/>
      <c r="Q13" s="45"/>
      <c r="R13" s="45"/>
      <c r="S13" s="45"/>
      <c r="T13" s="45"/>
      <c r="U13" s="45"/>
      <c r="V13" s="45"/>
      <c r="W13" s="68"/>
    </row>
    <row r="14" spans="1:23" x14ac:dyDescent="0.25">
      <c r="A14" s="42" t="s">
        <v>16</v>
      </c>
      <c r="B14" s="43" t="s">
        <v>13</v>
      </c>
      <c r="C14" s="44">
        <v>43</v>
      </c>
      <c r="D14" s="44" t="s">
        <v>27</v>
      </c>
      <c r="E14" s="45" t="s">
        <v>23</v>
      </c>
      <c r="F14" s="51">
        <v>27.4</v>
      </c>
      <c r="G14" s="87">
        <v>29.8</v>
      </c>
      <c r="H14" s="48">
        <f>0.05*G14</f>
        <v>1.4900000000000002</v>
      </c>
      <c r="I14" s="52">
        <v>4</v>
      </c>
      <c r="J14" s="52">
        <f t="shared" ref="J14:J27" si="0">((F14-G14)/G14)*100</f>
        <v>-8.0536912751677914</v>
      </c>
      <c r="K14" s="86">
        <f t="shared" ref="K14:K37" si="1">(F14-G14)/H14</f>
        <v>-1.6107382550335583</v>
      </c>
      <c r="M14" s="42" t="s">
        <v>16</v>
      </c>
      <c r="N14" s="43" t="s">
        <v>13</v>
      </c>
      <c r="O14" s="45">
        <v>43</v>
      </c>
      <c r="P14" s="44" t="s">
        <v>27</v>
      </c>
      <c r="Q14" s="45" t="s">
        <v>23</v>
      </c>
      <c r="R14" s="51">
        <f t="shared" ref="R14:R27" si="2">ROUND(F14,1)</f>
        <v>27.4</v>
      </c>
      <c r="S14" s="48">
        <v>28.12</v>
      </c>
      <c r="T14" s="48">
        <v>2.14</v>
      </c>
      <c r="U14" s="45">
        <v>1</v>
      </c>
      <c r="V14" s="52">
        <f t="shared" ref="V14:V27" si="3">((R14-S14)/S14)*100</f>
        <v>-2.5604551920341478</v>
      </c>
      <c r="W14" s="86">
        <v>-0.34</v>
      </c>
    </row>
    <row r="15" spans="1:23" x14ac:dyDescent="0.25">
      <c r="A15" s="42" t="s">
        <v>12</v>
      </c>
      <c r="B15" s="43" t="s">
        <v>13</v>
      </c>
      <c r="C15" s="44">
        <v>44</v>
      </c>
      <c r="D15" s="44" t="s">
        <v>27</v>
      </c>
      <c r="E15" s="45" t="s">
        <v>23</v>
      </c>
      <c r="F15" s="51">
        <v>149.4</v>
      </c>
      <c r="G15" s="52">
        <v>160</v>
      </c>
      <c r="H15" s="48">
        <f>0.05*G15</f>
        <v>8</v>
      </c>
      <c r="I15" s="52">
        <v>4</v>
      </c>
      <c r="J15" s="52">
        <f t="shared" si="0"/>
        <v>-6.6249999999999964</v>
      </c>
      <c r="K15" s="86">
        <f t="shared" si="1"/>
        <v>-1.3249999999999993</v>
      </c>
      <c r="M15" s="42" t="s">
        <v>12</v>
      </c>
      <c r="N15" s="43" t="s">
        <v>13</v>
      </c>
      <c r="O15" s="45">
        <v>44</v>
      </c>
      <c r="P15" s="44" t="s">
        <v>27</v>
      </c>
      <c r="Q15" s="45" t="s">
        <v>23</v>
      </c>
      <c r="R15" s="51">
        <f t="shared" si="2"/>
        <v>149.4</v>
      </c>
      <c r="S15" s="87">
        <v>156.6</v>
      </c>
      <c r="T15" s="48">
        <v>3.8</v>
      </c>
      <c r="U15" s="45">
        <v>1</v>
      </c>
      <c r="V15" s="52">
        <f t="shared" si="3"/>
        <v>-4.59770114942528</v>
      </c>
      <c r="W15" s="86">
        <v>-1.89</v>
      </c>
    </row>
    <row r="16" spans="1:23" x14ac:dyDescent="0.25">
      <c r="A16" s="42" t="s">
        <v>26</v>
      </c>
      <c r="B16" s="43" t="s">
        <v>13</v>
      </c>
      <c r="C16" s="44">
        <v>45</v>
      </c>
      <c r="D16" s="44" t="s">
        <v>27</v>
      </c>
      <c r="E16" s="45" t="s">
        <v>23</v>
      </c>
      <c r="F16" s="51">
        <v>196.8</v>
      </c>
      <c r="G16" s="52">
        <v>207</v>
      </c>
      <c r="H16" s="48">
        <f t="shared" ref="H16" si="4">0.05*G16</f>
        <v>10.350000000000001</v>
      </c>
      <c r="I16" s="52">
        <v>4</v>
      </c>
      <c r="J16" s="52">
        <f t="shared" si="0"/>
        <v>-4.9275362318840523</v>
      </c>
      <c r="K16" s="86">
        <f t="shared" si="1"/>
        <v>-0.98550724637681031</v>
      </c>
      <c r="M16" s="42" t="s">
        <v>26</v>
      </c>
      <c r="N16" s="43" t="s">
        <v>13</v>
      </c>
      <c r="O16" s="45">
        <v>45</v>
      </c>
      <c r="P16" s="44" t="s">
        <v>27</v>
      </c>
      <c r="Q16" s="45" t="s">
        <v>23</v>
      </c>
      <c r="R16" s="51">
        <f t="shared" si="2"/>
        <v>196.8</v>
      </c>
      <c r="S16" s="87">
        <v>204.8</v>
      </c>
      <c r="T16" s="48">
        <v>3.7</v>
      </c>
      <c r="U16" s="45">
        <v>1</v>
      </c>
      <c r="V16" s="52">
        <f t="shared" si="3"/>
        <v>-3.90625</v>
      </c>
      <c r="W16" s="86">
        <v>-2.19</v>
      </c>
    </row>
    <row r="17" spans="1:23" x14ac:dyDescent="0.25">
      <c r="A17" s="42" t="s">
        <v>16</v>
      </c>
      <c r="B17" s="43" t="s">
        <v>13</v>
      </c>
      <c r="C17" s="44">
        <v>46</v>
      </c>
      <c r="D17" s="44" t="s">
        <v>25</v>
      </c>
      <c r="E17" s="45" t="s">
        <v>23</v>
      </c>
      <c r="F17" s="51">
        <v>89.1</v>
      </c>
      <c r="G17" s="87">
        <v>98.3</v>
      </c>
      <c r="H17" s="48">
        <f>0.075*G17</f>
        <v>7.3724999999999996</v>
      </c>
      <c r="I17" s="52">
        <v>4</v>
      </c>
      <c r="J17" s="52">
        <f t="shared" si="0"/>
        <v>-9.3591047812817934</v>
      </c>
      <c r="K17" s="86">
        <f t="shared" si="1"/>
        <v>-1.2478806375042393</v>
      </c>
      <c r="M17" s="42" t="s">
        <v>16</v>
      </c>
      <c r="N17" s="43" t="s">
        <v>13</v>
      </c>
      <c r="O17" s="45">
        <v>46</v>
      </c>
      <c r="P17" s="44" t="s">
        <v>25</v>
      </c>
      <c r="Q17" s="45" t="s">
        <v>23</v>
      </c>
      <c r="R17" s="51">
        <f t="shared" si="2"/>
        <v>89.1</v>
      </c>
      <c r="S17" s="48">
        <v>93.41</v>
      </c>
      <c r="T17" s="48">
        <v>4.78</v>
      </c>
      <c r="U17" s="45">
        <v>1</v>
      </c>
      <c r="V17" s="52">
        <f t="shared" si="3"/>
        <v>-4.6140670163794049</v>
      </c>
      <c r="W17" s="86">
        <v>-0.9</v>
      </c>
    </row>
    <row r="18" spans="1:23" x14ac:dyDescent="0.25">
      <c r="A18" s="42" t="s">
        <v>12</v>
      </c>
      <c r="B18" s="43" t="s">
        <v>13</v>
      </c>
      <c r="C18" s="44">
        <v>47</v>
      </c>
      <c r="D18" s="44" t="s">
        <v>25</v>
      </c>
      <c r="E18" s="45" t="s">
        <v>23</v>
      </c>
      <c r="F18" s="51">
        <v>110.9</v>
      </c>
      <c r="G18" s="52">
        <v>123</v>
      </c>
      <c r="H18" s="48">
        <f t="shared" ref="H18:H21" si="5">0.075*G18</f>
        <v>9.2249999999999996</v>
      </c>
      <c r="I18" s="52">
        <v>4</v>
      </c>
      <c r="J18" s="52">
        <f t="shared" si="0"/>
        <v>-9.837398373983735</v>
      </c>
      <c r="K18" s="86">
        <f t="shared" si="1"/>
        <v>-1.3116531165311647</v>
      </c>
      <c r="M18" s="42" t="s">
        <v>12</v>
      </c>
      <c r="N18" s="43" t="s">
        <v>13</v>
      </c>
      <c r="O18" s="45">
        <v>47</v>
      </c>
      <c r="P18" s="44" t="s">
        <v>25</v>
      </c>
      <c r="Q18" s="45" t="s">
        <v>23</v>
      </c>
      <c r="R18" s="51">
        <f t="shared" si="2"/>
        <v>110.9</v>
      </c>
      <c r="S18" s="87">
        <v>109.2</v>
      </c>
      <c r="T18" s="48">
        <v>7.5</v>
      </c>
      <c r="U18" s="45">
        <v>1</v>
      </c>
      <c r="V18" s="52">
        <f t="shared" si="3"/>
        <v>1.5567765567765595</v>
      </c>
      <c r="W18" s="86">
        <v>0.23</v>
      </c>
    </row>
    <row r="19" spans="1:23" x14ac:dyDescent="0.25">
      <c r="A19" s="42" t="s">
        <v>21</v>
      </c>
      <c r="B19" s="43" t="s">
        <v>13</v>
      </c>
      <c r="C19" s="44">
        <v>48</v>
      </c>
      <c r="D19" s="44" t="s">
        <v>25</v>
      </c>
      <c r="E19" s="45" t="s">
        <v>23</v>
      </c>
      <c r="F19" s="51">
        <v>62.1</v>
      </c>
      <c r="G19" s="87">
        <v>65.5</v>
      </c>
      <c r="H19" s="48">
        <f t="shared" si="5"/>
        <v>4.9124999999999996</v>
      </c>
      <c r="I19" s="52">
        <v>4</v>
      </c>
      <c r="J19" s="52">
        <f t="shared" si="0"/>
        <v>-5.1908396946564865</v>
      </c>
      <c r="K19" s="86">
        <f t="shared" si="1"/>
        <v>-0.69211195928753155</v>
      </c>
      <c r="M19" s="42" t="s">
        <v>21</v>
      </c>
      <c r="N19" s="43" t="s">
        <v>13</v>
      </c>
      <c r="O19" s="45">
        <v>48</v>
      </c>
      <c r="P19" s="44" t="s">
        <v>25</v>
      </c>
      <c r="Q19" s="45" t="s">
        <v>23</v>
      </c>
      <c r="R19" s="51">
        <f t="shared" si="2"/>
        <v>62.1</v>
      </c>
      <c r="S19" s="48">
        <v>62.63</v>
      </c>
      <c r="T19" s="48">
        <v>4.09</v>
      </c>
      <c r="U19" s="45">
        <v>1</v>
      </c>
      <c r="V19" s="52">
        <f t="shared" si="3"/>
        <v>-0.84623982117196417</v>
      </c>
      <c r="W19" s="86">
        <v>-0.13</v>
      </c>
    </row>
    <row r="20" spans="1:23" x14ac:dyDescent="0.25">
      <c r="A20" s="42" t="s">
        <v>20</v>
      </c>
      <c r="B20" s="43" t="s">
        <v>13</v>
      </c>
      <c r="C20" s="44">
        <v>49</v>
      </c>
      <c r="D20" s="44" t="s">
        <v>25</v>
      </c>
      <c r="E20" s="45" t="s">
        <v>23</v>
      </c>
      <c r="F20" s="51">
        <v>67</v>
      </c>
      <c r="G20" s="87">
        <v>80.599999999999994</v>
      </c>
      <c r="H20" s="48">
        <f t="shared" si="5"/>
        <v>6.044999999999999</v>
      </c>
      <c r="I20" s="52">
        <v>4</v>
      </c>
      <c r="J20" s="52">
        <f t="shared" si="0"/>
        <v>-16.873449131513642</v>
      </c>
      <c r="K20" s="86">
        <f t="shared" si="1"/>
        <v>-2.2497932175351525</v>
      </c>
      <c r="M20" s="42" t="s">
        <v>20</v>
      </c>
      <c r="N20" s="43" t="s">
        <v>13</v>
      </c>
      <c r="O20" s="45">
        <v>49</v>
      </c>
      <c r="P20" s="44" t="s">
        <v>25</v>
      </c>
      <c r="Q20" s="45" t="s">
        <v>23</v>
      </c>
      <c r="R20" s="51">
        <f t="shared" si="2"/>
        <v>67</v>
      </c>
      <c r="S20" s="48">
        <v>72.709999999999994</v>
      </c>
      <c r="T20" s="48">
        <v>6.75</v>
      </c>
      <c r="U20" s="45">
        <v>1</v>
      </c>
      <c r="V20" s="52">
        <f t="shared" si="3"/>
        <v>-7.853115114839766</v>
      </c>
      <c r="W20" s="86">
        <v>-0.85</v>
      </c>
    </row>
    <row r="21" spans="1:23" x14ac:dyDescent="0.25">
      <c r="A21" s="42" t="s">
        <v>19</v>
      </c>
      <c r="B21" s="43" t="s">
        <v>13</v>
      </c>
      <c r="C21" s="44">
        <v>50</v>
      </c>
      <c r="D21" s="44" t="s">
        <v>25</v>
      </c>
      <c r="E21" s="45" t="s">
        <v>23</v>
      </c>
      <c r="F21" s="51">
        <v>75.5</v>
      </c>
      <c r="G21" s="87">
        <v>79.400000000000006</v>
      </c>
      <c r="H21" s="48">
        <f t="shared" si="5"/>
        <v>5.9550000000000001</v>
      </c>
      <c r="I21" s="52">
        <v>4</v>
      </c>
      <c r="J21" s="52">
        <f t="shared" si="0"/>
        <v>-4.9118387909319967</v>
      </c>
      <c r="K21" s="86">
        <f t="shared" si="1"/>
        <v>-0.65491183879093295</v>
      </c>
      <c r="M21" s="42" t="s">
        <v>19</v>
      </c>
      <c r="N21" s="43" t="s">
        <v>13</v>
      </c>
      <c r="O21" s="45">
        <v>50</v>
      </c>
      <c r="P21" s="44" t="s">
        <v>25</v>
      </c>
      <c r="Q21" s="45" t="s">
        <v>23</v>
      </c>
      <c r="R21" s="51">
        <f t="shared" si="2"/>
        <v>75.5</v>
      </c>
      <c r="S21" s="48">
        <v>78.67</v>
      </c>
      <c r="T21" s="48">
        <v>4.09</v>
      </c>
      <c r="U21" s="45">
        <v>1</v>
      </c>
      <c r="V21" s="52">
        <f t="shared" si="3"/>
        <v>-4.029490275835772</v>
      </c>
      <c r="W21" s="86">
        <v>-0.77</v>
      </c>
    </row>
    <row r="22" spans="1:23" x14ac:dyDescent="0.25">
      <c r="A22" s="42" t="s">
        <v>22</v>
      </c>
      <c r="B22" s="43" t="s">
        <v>13</v>
      </c>
      <c r="C22" s="44">
        <v>51</v>
      </c>
      <c r="D22" s="44" t="s">
        <v>76</v>
      </c>
      <c r="E22" s="45" t="s">
        <v>23</v>
      </c>
      <c r="F22" s="51">
        <v>149.5</v>
      </c>
      <c r="G22" s="52">
        <v>155</v>
      </c>
      <c r="H22" s="48">
        <f>0.05*G22</f>
        <v>7.75</v>
      </c>
      <c r="I22" s="45">
        <v>4</v>
      </c>
      <c r="J22" s="52">
        <f t="shared" si="0"/>
        <v>-3.5483870967741935</v>
      </c>
      <c r="K22" s="86">
        <f t="shared" si="1"/>
        <v>-0.70967741935483875</v>
      </c>
      <c r="M22" s="42" t="s">
        <v>22</v>
      </c>
      <c r="N22" s="43" t="s">
        <v>13</v>
      </c>
      <c r="O22" s="45">
        <v>51</v>
      </c>
      <c r="P22" s="44" t="s">
        <v>76</v>
      </c>
      <c r="Q22" s="45" t="s">
        <v>23</v>
      </c>
      <c r="R22" s="51">
        <f t="shared" si="2"/>
        <v>149.5</v>
      </c>
      <c r="S22" s="87">
        <v>153</v>
      </c>
      <c r="T22" s="48">
        <v>4.9000000000000004</v>
      </c>
      <c r="U22" s="45">
        <v>1</v>
      </c>
      <c r="V22" s="52">
        <f t="shared" si="3"/>
        <v>-2.2875816993464051</v>
      </c>
      <c r="W22" s="86">
        <v>-0.71</v>
      </c>
    </row>
    <row r="23" spans="1:23" x14ac:dyDescent="0.25">
      <c r="A23" s="42" t="s">
        <v>16</v>
      </c>
      <c r="B23" s="43" t="s">
        <v>13</v>
      </c>
      <c r="C23" s="44">
        <v>52</v>
      </c>
      <c r="D23" s="44" t="s">
        <v>76</v>
      </c>
      <c r="E23" s="45" t="s">
        <v>23</v>
      </c>
      <c r="F23" s="51">
        <v>220.5</v>
      </c>
      <c r="G23" s="52">
        <v>228</v>
      </c>
      <c r="H23" s="48">
        <f t="shared" ref="H23:H27" si="6">0.05*G23</f>
        <v>11.4</v>
      </c>
      <c r="I23" s="45">
        <v>4</v>
      </c>
      <c r="J23" s="52">
        <f t="shared" si="0"/>
        <v>-3.2894736842105261</v>
      </c>
      <c r="K23" s="86">
        <f t="shared" si="1"/>
        <v>-0.6578947368421052</v>
      </c>
      <c r="M23" s="42" t="s">
        <v>16</v>
      </c>
      <c r="N23" s="43" t="s">
        <v>13</v>
      </c>
      <c r="O23" s="45">
        <v>52</v>
      </c>
      <c r="P23" s="44" t="s">
        <v>76</v>
      </c>
      <c r="Q23" s="45" t="s">
        <v>23</v>
      </c>
      <c r="R23" s="51">
        <f t="shared" si="2"/>
        <v>220.5</v>
      </c>
      <c r="S23" s="87">
        <v>224.4</v>
      </c>
      <c r="T23" s="48">
        <v>7.3</v>
      </c>
      <c r="U23" s="45">
        <v>1</v>
      </c>
      <c r="V23" s="52">
        <f t="shared" si="3"/>
        <v>-1.7379679144385052</v>
      </c>
      <c r="W23" s="86">
        <v>-0.54</v>
      </c>
    </row>
    <row r="24" spans="1:23" x14ac:dyDescent="0.25">
      <c r="A24" s="42" t="s">
        <v>12</v>
      </c>
      <c r="B24" s="43" t="s">
        <v>13</v>
      </c>
      <c r="C24" s="44">
        <v>53</v>
      </c>
      <c r="D24" s="44" t="s">
        <v>76</v>
      </c>
      <c r="E24" s="45" t="s">
        <v>23</v>
      </c>
      <c r="F24" s="51">
        <v>306.5</v>
      </c>
      <c r="G24" s="52">
        <v>310</v>
      </c>
      <c r="H24" s="48">
        <f t="shared" si="6"/>
        <v>15.5</v>
      </c>
      <c r="I24" s="45">
        <v>4</v>
      </c>
      <c r="J24" s="52">
        <f t="shared" si="0"/>
        <v>-1.129032258064516</v>
      </c>
      <c r="K24" s="86">
        <f t="shared" si="1"/>
        <v>-0.22580645161290322</v>
      </c>
      <c r="M24" s="42" t="s">
        <v>12</v>
      </c>
      <c r="N24" s="43" t="s">
        <v>13</v>
      </c>
      <c r="O24" s="45">
        <v>53</v>
      </c>
      <c r="P24" s="44" t="s">
        <v>76</v>
      </c>
      <c r="Q24" s="45" t="s">
        <v>23</v>
      </c>
      <c r="R24" s="51">
        <f t="shared" si="2"/>
        <v>306.5</v>
      </c>
      <c r="S24" s="87">
        <v>304.8</v>
      </c>
      <c r="T24" s="48">
        <v>8</v>
      </c>
      <c r="U24" s="45">
        <v>1</v>
      </c>
      <c r="V24" s="52">
        <f t="shared" si="3"/>
        <v>0.55774278215222728</v>
      </c>
      <c r="W24" s="86">
        <v>0.21</v>
      </c>
    </row>
    <row r="25" spans="1:23" x14ac:dyDescent="0.25">
      <c r="A25" s="42" t="s">
        <v>21</v>
      </c>
      <c r="B25" s="43" t="s">
        <v>13</v>
      </c>
      <c r="C25" s="44">
        <v>54</v>
      </c>
      <c r="D25" s="44" t="s">
        <v>76</v>
      </c>
      <c r="E25" s="45" t="s">
        <v>23</v>
      </c>
      <c r="F25" s="51">
        <v>144.80000000000001</v>
      </c>
      <c r="G25" s="52">
        <v>146</v>
      </c>
      <c r="H25" s="48">
        <f t="shared" si="6"/>
        <v>7.3000000000000007</v>
      </c>
      <c r="I25" s="45">
        <v>4</v>
      </c>
      <c r="J25" s="52">
        <f t="shared" si="0"/>
        <v>-0.82191780821917038</v>
      </c>
      <c r="K25" s="86">
        <f t="shared" si="1"/>
        <v>-0.16438356164383405</v>
      </c>
      <c r="M25" s="42" t="s">
        <v>21</v>
      </c>
      <c r="N25" s="43" t="s">
        <v>13</v>
      </c>
      <c r="O25" s="45">
        <v>54</v>
      </c>
      <c r="P25" s="44" t="s">
        <v>76</v>
      </c>
      <c r="Q25" s="45" t="s">
        <v>23</v>
      </c>
      <c r="R25" s="51">
        <f t="shared" si="2"/>
        <v>144.80000000000001</v>
      </c>
      <c r="S25" s="87">
        <v>144.5</v>
      </c>
      <c r="T25" s="48">
        <v>5.8</v>
      </c>
      <c r="U25" s="45">
        <v>1</v>
      </c>
      <c r="V25" s="52">
        <f t="shared" si="3"/>
        <v>0.20761245674741272</v>
      </c>
      <c r="W25" s="86">
        <v>0.06</v>
      </c>
    </row>
    <row r="26" spans="1:23" x14ac:dyDescent="0.25">
      <c r="A26" s="42" t="s">
        <v>24</v>
      </c>
      <c r="B26" s="43" t="s">
        <v>13</v>
      </c>
      <c r="C26" s="44">
        <v>55</v>
      </c>
      <c r="D26" s="44" t="s">
        <v>76</v>
      </c>
      <c r="E26" s="45" t="s">
        <v>23</v>
      </c>
      <c r="F26" s="51">
        <v>119.1</v>
      </c>
      <c r="G26" s="52">
        <v>118</v>
      </c>
      <c r="H26" s="48">
        <f t="shared" si="6"/>
        <v>5.9</v>
      </c>
      <c r="I26" s="45">
        <v>4</v>
      </c>
      <c r="J26" s="52">
        <f t="shared" si="0"/>
        <v>0.93220338983050366</v>
      </c>
      <c r="K26" s="86">
        <f t="shared" si="1"/>
        <v>0.18644067796610073</v>
      </c>
      <c r="M26" s="42" t="s">
        <v>24</v>
      </c>
      <c r="N26" s="43" t="s">
        <v>13</v>
      </c>
      <c r="O26" s="45">
        <v>55</v>
      </c>
      <c r="P26" s="44" t="s">
        <v>76</v>
      </c>
      <c r="Q26" s="45" t="s">
        <v>23</v>
      </c>
      <c r="R26" s="51">
        <f t="shared" si="2"/>
        <v>119.1</v>
      </c>
      <c r="S26" s="87">
        <v>118</v>
      </c>
      <c r="T26" s="48">
        <v>5.0999999999999996</v>
      </c>
      <c r="U26" s="45">
        <v>1</v>
      </c>
      <c r="V26" s="52">
        <f t="shared" si="3"/>
        <v>0.93220338983050366</v>
      </c>
      <c r="W26" s="86">
        <v>0.22</v>
      </c>
    </row>
    <row r="27" spans="1:23" x14ac:dyDescent="0.25">
      <c r="A27" s="42" t="s">
        <v>17</v>
      </c>
      <c r="B27" s="43" t="s">
        <v>13</v>
      </c>
      <c r="C27" s="44">
        <v>56</v>
      </c>
      <c r="D27" s="44" t="s">
        <v>76</v>
      </c>
      <c r="E27" s="45" t="s">
        <v>23</v>
      </c>
      <c r="F27" s="51">
        <v>52.8</v>
      </c>
      <c r="G27" s="87">
        <v>52.5</v>
      </c>
      <c r="H27" s="48">
        <f t="shared" si="6"/>
        <v>2.625</v>
      </c>
      <c r="I27" s="45">
        <v>4</v>
      </c>
      <c r="J27" s="52">
        <f t="shared" si="0"/>
        <v>0.57142857142856607</v>
      </c>
      <c r="K27" s="86">
        <f t="shared" si="1"/>
        <v>0.1142857142857132</v>
      </c>
      <c r="M27" s="42" t="s">
        <v>17</v>
      </c>
      <c r="N27" s="43" t="s">
        <v>13</v>
      </c>
      <c r="O27" s="45">
        <v>56</v>
      </c>
      <c r="P27" s="44" t="s">
        <v>76</v>
      </c>
      <c r="Q27" s="45" t="s">
        <v>23</v>
      </c>
      <c r="R27" s="51">
        <f t="shared" si="2"/>
        <v>52.8</v>
      </c>
      <c r="S27" s="48">
        <v>51.29</v>
      </c>
      <c r="T27" s="48">
        <v>5.46</v>
      </c>
      <c r="U27" s="45">
        <v>1</v>
      </c>
      <c r="V27" s="52">
        <f t="shared" si="3"/>
        <v>2.9440436732306456</v>
      </c>
      <c r="W27" s="86">
        <v>0.28000000000000003</v>
      </c>
    </row>
    <row r="28" spans="1:23" x14ac:dyDescent="0.25">
      <c r="A28" s="42" t="s">
        <v>22</v>
      </c>
      <c r="B28" s="43" t="s">
        <v>13</v>
      </c>
      <c r="C28" s="44">
        <v>57</v>
      </c>
      <c r="D28" s="44" t="s">
        <v>18</v>
      </c>
      <c r="E28" s="45" t="s">
        <v>15</v>
      </c>
      <c r="F28" s="47">
        <v>12.89</v>
      </c>
      <c r="G28" s="48">
        <v>12.93</v>
      </c>
      <c r="H28" s="48">
        <v>0.15</v>
      </c>
      <c r="I28" s="45" t="s">
        <v>77</v>
      </c>
      <c r="J28" s="48">
        <f t="shared" ref="J28:J35" si="7">((F28-G28))</f>
        <v>-3.9999999999999147E-2</v>
      </c>
      <c r="K28" s="86">
        <f t="shared" si="1"/>
        <v>-0.266666666666661</v>
      </c>
      <c r="L28" s="58"/>
      <c r="M28" s="42" t="s">
        <v>22</v>
      </c>
      <c r="N28" s="43" t="s">
        <v>13</v>
      </c>
      <c r="O28" s="45">
        <v>57</v>
      </c>
      <c r="P28" s="44" t="s">
        <v>18</v>
      </c>
      <c r="Q28" s="45" t="s">
        <v>15</v>
      </c>
      <c r="R28" s="47">
        <f>ROUND(F28,2)</f>
        <v>12.89</v>
      </c>
      <c r="S28" s="48">
        <v>12.95</v>
      </c>
      <c r="T28" s="48">
        <v>0.13</v>
      </c>
      <c r="U28" s="45" t="s">
        <v>75</v>
      </c>
      <c r="V28" s="48">
        <f>R28-S28</f>
        <v>-5.9999999999998721E-2</v>
      </c>
      <c r="W28" s="86">
        <v>-0.46</v>
      </c>
    </row>
    <row r="29" spans="1:23" x14ac:dyDescent="0.25">
      <c r="A29" s="42" t="s">
        <v>16</v>
      </c>
      <c r="B29" s="43" t="s">
        <v>13</v>
      </c>
      <c r="C29" s="44">
        <v>58</v>
      </c>
      <c r="D29" s="44" t="s">
        <v>18</v>
      </c>
      <c r="E29" s="45" t="s">
        <v>15</v>
      </c>
      <c r="F29" s="47">
        <v>12.38</v>
      </c>
      <c r="G29" s="48">
        <v>12.39</v>
      </c>
      <c r="H29" s="48">
        <v>0.15</v>
      </c>
      <c r="I29" s="45">
        <v>4</v>
      </c>
      <c r="J29" s="48">
        <f t="shared" si="7"/>
        <v>-9.9999999999997868E-3</v>
      </c>
      <c r="K29" s="86">
        <f t="shared" si="1"/>
        <v>-6.666666666666525E-2</v>
      </c>
      <c r="L29" s="58"/>
      <c r="M29" s="42" t="s">
        <v>16</v>
      </c>
      <c r="N29" s="43" t="s">
        <v>13</v>
      </c>
      <c r="O29" s="45">
        <v>58</v>
      </c>
      <c r="P29" s="44" t="s">
        <v>18</v>
      </c>
      <c r="Q29" s="45" t="s">
        <v>15</v>
      </c>
      <c r="R29" s="47">
        <f t="shared" ref="R29:R37" si="8">ROUND(F29,2)</f>
        <v>12.38</v>
      </c>
      <c r="S29" s="48">
        <v>12.41</v>
      </c>
      <c r="T29" s="48">
        <v>0.12</v>
      </c>
      <c r="U29" s="45" t="s">
        <v>75</v>
      </c>
      <c r="V29" s="48">
        <f t="shared" ref="V29:V35" si="9">R29-S29</f>
        <v>-2.9999999999999361E-2</v>
      </c>
      <c r="W29" s="86">
        <v>-0.28000000000000003</v>
      </c>
    </row>
    <row r="30" spans="1:23" x14ac:dyDescent="0.25">
      <c r="A30" s="42" t="s">
        <v>12</v>
      </c>
      <c r="B30" s="43" t="s">
        <v>13</v>
      </c>
      <c r="C30" s="44">
        <v>59</v>
      </c>
      <c r="D30" s="44" t="s">
        <v>18</v>
      </c>
      <c r="E30" s="45" t="s">
        <v>15</v>
      </c>
      <c r="F30" s="47">
        <v>0.61</v>
      </c>
      <c r="G30" s="48">
        <v>0.34</v>
      </c>
      <c r="H30" s="48">
        <v>0.15</v>
      </c>
      <c r="I30" s="45">
        <v>4</v>
      </c>
      <c r="J30" s="48">
        <f t="shared" si="7"/>
        <v>0.26999999999999996</v>
      </c>
      <c r="K30" s="86">
        <f t="shared" si="1"/>
        <v>1.7999999999999998</v>
      </c>
      <c r="L30" s="58"/>
      <c r="M30" s="42" t="s">
        <v>12</v>
      </c>
      <c r="N30" s="43" t="s">
        <v>13</v>
      </c>
      <c r="O30" s="45">
        <v>59</v>
      </c>
      <c r="P30" s="44" t="s">
        <v>18</v>
      </c>
      <c r="Q30" s="45" t="s">
        <v>15</v>
      </c>
      <c r="R30" s="47">
        <f t="shared" si="8"/>
        <v>0.61</v>
      </c>
      <c r="S30" s="48">
        <v>0.34620000000000001</v>
      </c>
      <c r="T30" s="48">
        <v>6.0400000000000002E-2</v>
      </c>
      <c r="U30" s="45" t="s">
        <v>75</v>
      </c>
      <c r="V30" s="48">
        <f t="shared" si="9"/>
        <v>0.26379999999999998</v>
      </c>
      <c r="W30" s="86">
        <v>4.37</v>
      </c>
    </row>
    <row r="31" spans="1:23" x14ac:dyDescent="0.25">
      <c r="A31" s="42" t="s">
        <v>21</v>
      </c>
      <c r="B31" s="43" t="s">
        <v>13</v>
      </c>
      <c r="C31" s="44">
        <v>60</v>
      </c>
      <c r="D31" s="44" t="s">
        <v>18</v>
      </c>
      <c r="E31" s="45" t="s">
        <v>15</v>
      </c>
      <c r="F31" s="47">
        <v>5.65</v>
      </c>
      <c r="G31" s="48">
        <v>5.5102766680774025</v>
      </c>
      <c r="H31" s="48">
        <v>0.15</v>
      </c>
      <c r="I31" s="45">
        <v>4</v>
      </c>
      <c r="J31" s="48">
        <f t="shared" si="7"/>
        <v>0.13972333192259789</v>
      </c>
      <c r="K31" s="86">
        <f t="shared" si="1"/>
        <v>0.93148887948398595</v>
      </c>
      <c r="L31" s="58"/>
      <c r="M31" s="42" t="s">
        <v>21</v>
      </c>
      <c r="N31" s="43" t="s">
        <v>13</v>
      </c>
      <c r="O31" s="45">
        <v>60</v>
      </c>
      <c r="P31" s="44" t="s">
        <v>18</v>
      </c>
      <c r="Q31" s="45" t="s">
        <v>15</v>
      </c>
      <c r="R31" s="47">
        <f t="shared" si="8"/>
        <v>5.65</v>
      </c>
      <c r="S31" s="48">
        <v>5.5330000000000004</v>
      </c>
      <c r="T31" s="48">
        <v>5.5E-2</v>
      </c>
      <c r="U31" s="45" t="s">
        <v>75</v>
      </c>
      <c r="V31" s="48">
        <f t="shared" si="9"/>
        <v>0.11699999999999999</v>
      </c>
      <c r="W31" s="86">
        <v>2.12</v>
      </c>
    </row>
    <row r="32" spans="1:23" x14ac:dyDescent="0.25">
      <c r="A32" s="42" t="s">
        <v>24</v>
      </c>
      <c r="B32" s="43" t="s">
        <v>13</v>
      </c>
      <c r="C32" s="44">
        <v>61</v>
      </c>
      <c r="D32" s="44" t="s">
        <v>18</v>
      </c>
      <c r="E32" s="45" t="s">
        <v>15</v>
      </c>
      <c r="F32" s="47">
        <v>0.54</v>
      </c>
      <c r="G32" s="48">
        <v>0.27</v>
      </c>
      <c r="H32" s="48">
        <v>0.15</v>
      </c>
      <c r="I32" s="52">
        <v>4</v>
      </c>
      <c r="J32" s="48">
        <f t="shared" si="7"/>
        <v>0.27</v>
      </c>
      <c r="K32" s="86">
        <f t="shared" si="1"/>
        <v>1.8000000000000003</v>
      </c>
      <c r="L32" s="58"/>
      <c r="M32" s="42" t="s">
        <v>24</v>
      </c>
      <c r="N32" s="43" t="s">
        <v>13</v>
      </c>
      <c r="O32" s="45">
        <v>61</v>
      </c>
      <c r="P32" s="44" t="s">
        <v>18</v>
      </c>
      <c r="Q32" s="45" t="s">
        <v>15</v>
      </c>
      <c r="R32" s="47">
        <f t="shared" si="8"/>
        <v>0.54</v>
      </c>
      <c r="S32" s="48">
        <v>0.27889999999999998</v>
      </c>
      <c r="T32" s="48">
        <v>5.0500000000000003E-2</v>
      </c>
      <c r="U32" s="45" t="s">
        <v>75</v>
      </c>
      <c r="V32" s="48">
        <f t="shared" si="9"/>
        <v>0.26110000000000005</v>
      </c>
      <c r="W32" s="86">
        <v>5.17</v>
      </c>
    </row>
    <row r="33" spans="1:23" x14ac:dyDescent="0.25">
      <c r="A33" s="42" t="s">
        <v>20</v>
      </c>
      <c r="B33" s="43" t="s">
        <v>13</v>
      </c>
      <c r="C33" s="44">
        <v>62</v>
      </c>
      <c r="D33" s="44" t="s">
        <v>18</v>
      </c>
      <c r="E33" s="45" t="s">
        <v>15</v>
      </c>
      <c r="F33" s="47">
        <v>14.16</v>
      </c>
      <c r="G33" s="48">
        <v>14.18</v>
      </c>
      <c r="H33" s="48">
        <v>0.15</v>
      </c>
      <c r="I33" s="52">
        <v>4</v>
      </c>
      <c r="J33" s="48">
        <f t="shared" si="7"/>
        <v>-1.9999999999999574E-2</v>
      </c>
      <c r="K33" s="86">
        <f t="shared" si="1"/>
        <v>-0.1333333333333305</v>
      </c>
      <c r="L33" s="58"/>
      <c r="M33" s="42" t="s">
        <v>20</v>
      </c>
      <c r="N33" s="43" t="s">
        <v>13</v>
      </c>
      <c r="O33" s="45">
        <v>62</v>
      </c>
      <c r="P33" s="44" t="s">
        <v>18</v>
      </c>
      <c r="Q33" s="45" t="s">
        <v>15</v>
      </c>
      <c r="R33" s="47">
        <f t="shared" si="8"/>
        <v>14.16</v>
      </c>
      <c r="S33" s="48">
        <v>14.24</v>
      </c>
      <c r="T33" s="48">
        <v>0.14000000000000001</v>
      </c>
      <c r="U33" s="45" t="s">
        <v>75</v>
      </c>
      <c r="V33" s="48">
        <f t="shared" si="9"/>
        <v>-8.0000000000000071E-2</v>
      </c>
      <c r="W33" s="86">
        <v>-0.53</v>
      </c>
    </row>
    <row r="34" spans="1:23" x14ac:dyDescent="0.25">
      <c r="A34" s="42" t="s">
        <v>19</v>
      </c>
      <c r="B34" s="43" t="s">
        <v>13</v>
      </c>
      <c r="C34" s="44">
        <v>63</v>
      </c>
      <c r="D34" s="44" t="s">
        <v>18</v>
      </c>
      <c r="E34" s="45" t="s">
        <v>15</v>
      </c>
      <c r="F34" s="47">
        <v>20.64</v>
      </c>
      <c r="G34" s="48">
        <v>20.94</v>
      </c>
      <c r="H34" s="48">
        <v>0.15</v>
      </c>
      <c r="I34" s="52">
        <v>4</v>
      </c>
      <c r="J34" s="48">
        <f t="shared" si="7"/>
        <v>-0.30000000000000071</v>
      </c>
      <c r="K34" s="86">
        <f t="shared" si="1"/>
        <v>-2.0000000000000049</v>
      </c>
      <c r="L34" s="58"/>
      <c r="M34" s="42" t="s">
        <v>19</v>
      </c>
      <c r="N34" s="43" t="s">
        <v>13</v>
      </c>
      <c r="O34" s="45">
        <v>63</v>
      </c>
      <c r="P34" s="44" t="s">
        <v>18</v>
      </c>
      <c r="Q34" s="45" t="s">
        <v>15</v>
      </c>
      <c r="R34" s="47">
        <f t="shared" si="8"/>
        <v>20.64</v>
      </c>
      <c r="S34" s="48">
        <v>20.92</v>
      </c>
      <c r="T34" s="48">
        <v>0.21</v>
      </c>
      <c r="U34" s="45" t="s">
        <v>75</v>
      </c>
      <c r="V34" s="48">
        <f t="shared" si="9"/>
        <v>-0.28000000000000114</v>
      </c>
      <c r="W34" s="86">
        <v>-1.36</v>
      </c>
    </row>
    <row r="35" spans="1:23" x14ac:dyDescent="0.25">
      <c r="A35" s="42" t="s">
        <v>17</v>
      </c>
      <c r="B35" s="43" t="s">
        <v>13</v>
      </c>
      <c r="C35" s="44">
        <v>64</v>
      </c>
      <c r="D35" s="44" t="s">
        <v>18</v>
      </c>
      <c r="E35" s="45" t="s">
        <v>15</v>
      </c>
      <c r="F35" s="47">
        <v>15.68</v>
      </c>
      <c r="G35" s="48">
        <v>15.81</v>
      </c>
      <c r="H35" s="48">
        <v>0.15</v>
      </c>
      <c r="I35" s="52">
        <v>4</v>
      </c>
      <c r="J35" s="48">
        <f t="shared" si="7"/>
        <v>-0.13000000000000078</v>
      </c>
      <c r="K35" s="86">
        <f t="shared" si="1"/>
        <v>-0.86666666666667191</v>
      </c>
      <c r="L35" s="58"/>
      <c r="M35" s="42" t="s">
        <v>17</v>
      </c>
      <c r="N35" s="43" t="s">
        <v>13</v>
      </c>
      <c r="O35" s="45">
        <v>64</v>
      </c>
      <c r="P35" s="44" t="s">
        <v>18</v>
      </c>
      <c r="Q35" s="45" t="s">
        <v>15</v>
      </c>
      <c r="R35" s="47">
        <f t="shared" si="8"/>
        <v>15.68</v>
      </c>
      <c r="S35" s="48">
        <v>15.78</v>
      </c>
      <c r="T35" s="48">
        <v>0.16</v>
      </c>
      <c r="U35" s="45">
        <v>1</v>
      </c>
      <c r="V35" s="48">
        <f t="shared" si="9"/>
        <v>-9.9999999999999645E-2</v>
      </c>
      <c r="W35" s="86">
        <v>-0.62</v>
      </c>
    </row>
    <row r="36" spans="1:23" x14ac:dyDescent="0.25">
      <c r="A36" s="42" t="s">
        <v>16</v>
      </c>
      <c r="B36" s="43" t="s">
        <v>13</v>
      </c>
      <c r="C36" s="44" t="s">
        <v>99</v>
      </c>
      <c r="D36" s="44" t="s">
        <v>14</v>
      </c>
      <c r="E36" s="45" t="s">
        <v>15</v>
      </c>
      <c r="F36" s="47">
        <v>3.4</v>
      </c>
      <c r="G36" s="48">
        <v>3.52</v>
      </c>
      <c r="H36" s="48">
        <f>G36*0.05</f>
        <v>0.17600000000000002</v>
      </c>
      <c r="I36" s="52">
        <v>4</v>
      </c>
      <c r="J36" s="52">
        <f t="shared" ref="J36:J37" si="10">((F36-G36)/G36)*100</f>
        <v>-3.4090909090909123</v>
      </c>
      <c r="K36" s="86">
        <f t="shared" si="1"/>
        <v>-0.68181818181818232</v>
      </c>
      <c r="L36" s="58"/>
      <c r="M36" s="42" t="s">
        <v>16</v>
      </c>
      <c r="N36" s="43" t="s">
        <v>13</v>
      </c>
      <c r="O36" s="45" t="s">
        <v>99</v>
      </c>
      <c r="P36" s="44" t="s">
        <v>14</v>
      </c>
      <c r="Q36" s="45" t="s">
        <v>15</v>
      </c>
      <c r="R36" s="47">
        <f t="shared" si="8"/>
        <v>3.4</v>
      </c>
      <c r="S36" s="48">
        <v>3.5489999999999999</v>
      </c>
      <c r="T36" s="48">
        <v>6.4000000000000001E-2</v>
      </c>
      <c r="U36" s="45">
        <v>1</v>
      </c>
      <c r="V36" s="52">
        <f>((R36-S36)/S36)*100</f>
        <v>-4.1983657368272764</v>
      </c>
      <c r="W36" s="86">
        <v>-2.33</v>
      </c>
    </row>
    <row r="37" spans="1:23" ht="15.75" thickBot="1" x14ac:dyDescent="0.3">
      <c r="A37" s="88" t="s">
        <v>12</v>
      </c>
      <c r="B37" s="89" t="s">
        <v>13</v>
      </c>
      <c r="C37" s="90" t="s">
        <v>100</v>
      </c>
      <c r="D37" s="91" t="s">
        <v>14</v>
      </c>
      <c r="E37" s="92" t="s">
        <v>15</v>
      </c>
      <c r="F37" s="93">
        <v>5.62</v>
      </c>
      <c r="G37" s="94">
        <v>5.72</v>
      </c>
      <c r="H37" s="94">
        <f>G37*0.05</f>
        <v>0.28599999999999998</v>
      </c>
      <c r="I37" s="95">
        <v>4</v>
      </c>
      <c r="J37" s="95">
        <f t="shared" si="10"/>
        <v>-1.7482517482517421</v>
      </c>
      <c r="K37" s="96">
        <f t="shared" si="1"/>
        <v>-0.34965034965034841</v>
      </c>
      <c r="L37" s="58"/>
      <c r="M37" s="88" t="s">
        <v>12</v>
      </c>
      <c r="N37" s="89" t="s">
        <v>13</v>
      </c>
      <c r="O37" s="89" t="s">
        <v>100</v>
      </c>
      <c r="P37" s="91" t="s">
        <v>14</v>
      </c>
      <c r="Q37" s="92" t="s">
        <v>15</v>
      </c>
      <c r="R37" s="93">
        <f t="shared" si="8"/>
        <v>5.62</v>
      </c>
      <c r="S37" s="94">
        <v>5.718</v>
      </c>
      <c r="T37" s="94">
        <v>0.09</v>
      </c>
      <c r="U37" s="92">
        <v>1</v>
      </c>
      <c r="V37" s="95">
        <f t="shared" ref="V37" si="11">((R37-S37)/S37)*100</f>
        <v>-1.7138859741168218</v>
      </c>
      <c r="W37" s="96">
        <v>-1.0900000000000001</v>
      </c>
    </row>
  </sheetData>
  <sheetProtection algorithmName="SHA-512" hashValue="Ia4h1U6yqp9P6lTZxnt41f6THvxBII+8J3QCNZJAEfIc+kUsdyRAsrtmnvRQpPWR5YITheS2mkFZSGuG3bn0EA==" saltValue="4cJEVb2OdgwrQqg/TOz5+g==" spinCount="100000" sheet="1" objects="1" scenarios="1" selectLockedCells="1" selectUnlockedCells="1"/>
  <mergeCells count="3">
    <mergeCell ref="A2:K2"/>
    <mergeCell ref="A8:K8"/>
    <mergeCell ref="M8:W8"/>
  </mergeCells>
  <conditionalFormatting sqref="W14:W37">
    <cfRule type="cellIs" dxfId="206" priority="25" stopIfTrue="1" operator="between">
      <formula>-2</formula>
      <formula>2</formula>
    </cfRule>
    <cfRule type="cellIs" dxfId="205" priority="26" stopIfTrue="1" operator="between">
      <formula>-3</formula>
      <formula>3</formula>
    </cfRule>
    <cfRule type="cellIs" dxfId="204" priority="27" operator="notBetween">
      <formula>-3</formula>
      <formula>3</formula>
    </cfRule>
  </conditionalFormatting>
  <conditionalFormatting sqref="K14:K37">
    <cfRule type="cellIs" dxfId="203" priority="1" stopIfTrue="1" operator="between">
      <formula>-2</formula>
      <formula>2</formula>
    </cfRule>
    <cfRule type="cellIs" dxfId="202" priority="2" stopIfTrue="1" operator="between">
      <formula>-3</formula>
      <formula>3</formula>
    </cfRule>
    <cfRule type="cellIs" dxfId="201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BB7D5-72A0-40D2-A934-4BE32A129B3A}">
  <sheetPr>
    <pageSetUpPr fitToPage="1"/>
  </sheetPr>
  <dimension ref="A1:W67"/>
  <sheetViews>
    <sheetView topLeftCell="A2" zoomScale="70" zoomScaleNormal="70" zoomScalePageLayoutView="85" workbookViewId="0">
      <selection activeCell="A2" sqref="A2:K2"/>
    </sheetView>
  </sheetViews>
  <sheetFormatPr defaultColWidth="9.140625" defaultRowHeight="15" x14ac:dyDescent="0.25"/>
  <cols>
    <col min="1" max="1" width="28" style="56" bestFit="1" customWidth="1"/>
    <col min="2" max="2" width="11.5703125" style="55" customWidth="1"/>
    <col min="3" max="3" width="4.7109375" style="55" customWidth="1"/>
    <col min="4" max="4" width="23.5703125" style="56" bestFit="1" customWidth="1"/>
    <col min="5" max="5" width="16.42578125" style="56" customWidth="1"/>
    <col min="6" max="6" width="17" style="57" customWidth="1"/>
    <col min="7" max="7" width="14.85546875" style="58" bestFit="1" customWidth="1"/>
    <col min="8" max="8" width="8" style="56" customWidth="1"/>
    <col min="9" max="9" width="9.5703125" style="56" customWidth="1"/>
    <col min="10" max="10" width="13.28515625" style="56" customWidth="1"/>
    <col min="11" max="11" width="10.5703125" style="56" bestFit="1" customWidth="1"/>
    <col min="12" max="12" width="9.140625" style="56"/>
    <col min="13" max="13" width="28" style="56" bestFit="1" customWidth="1"/>
    <col min="14" max="14" width="9.42578125" style="56" bestFit="1" customWidth="1"/>
    <col min="15" max="15" width="9.140625" style="56"/>
    <col min="16" max="16" width="23.5703125" style="56" bestFit="1" customWidth="1"/>
    <col min="17" max="17" width="16.42578125" style="56" bestFit="1" customWidth="1"/>
    <col min="18" max="18" width="15.5703125" style="56" bestFit="1" customWidth="1"/>
    <col min="19" max="21" width="9.140625" style="56"/>
    <col min="22" max="22" width="13" style="56" bestFit="1" customWidth="1"/>
    <col min="23" max="23" width="10" style="56" customWidth="1"/>
    <col min="24" max="16384" width="9.140625" style="56"/>
  </cols>
  <sheetData>
    <row r="1" spans="1:23" s="54" customFormat="1" ht="15.75" hidden="1" thickBot="1" x14ac:dyDescent="0.3">
      <c r="A1" s="2"/>
      <c r="B1" s="1"/>
      <c r="C1" s="1"/>
      <c r="D1" s="3"/>
      <c r="E1" s="2"/>
      <c r="F1" s="17"/>
      <c r="G1" s="28"/>
      <c r="H1" s="2"/>
      <c r="I1" s="2"/>
      <c r="J1" s="2"/>
      <c r="K1" s="1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9.5" thickTop="1" x14ac:dyDescent="0.3">
      <c r="A2" s="128" t="s">
        <v>11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23" s="82" customFormat="1" ht="12.75" x14ac:dyDescent="0.2">
      <c r="A3" s="4"/>
      <c r="B3" s="5"/>
      <c r="C3" s="5"/>
      <c r="D3" s="35">
        <v>45247</v>
      </c>
      <c r="E3" s="5"/>
      <c r="F3" s="18"/>
      <c r="G3" s="29"/>
      <c r="H3" s="29" t="s">
        <v>102</v>
      </c>
      <c r="I3" s="5"/>
      <c r="J3" s="5"/>
      <c r="K3" s="6" t="s">
        <v>68</v>
      </c>
    </row>
    <row r="4" spans="1:23" s="82" customFormat="1" ht="13.5" thickBot="1" x14ac:dyDescent="0.25">
      <c r="A4" s="7"/>
      <c r="B4" s="8"/>
      <c r="C4" s="8"/>
      <c r="D4" s="8"/>
      <c r="E4" s="8"/>
      <c r="F4" s="19"/>
      <c r="G4" s="30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71" t="s">
        <v>6</v>
      </c>
      <c r="B6" s="72">
        <v>551</v>
      </c>
      <c r="C6" s="73"/>
      <c r="D6" s="74"/>
      <c r="E6" s="74"/>
      <c r="F6" s="75"/>
      <c r="G6" s="76"/>
      <c r="H6" s="74"/>
      <c r="I6" s="74"/>
      <c r="J6" s="74"/>
      <c r="K6" s="77"/>
    </row>
    <row r="7" spans="1:23" ht="16.5" thickTop="1" thickBot="1" x14ac:dyDescent="0.3">
      <c r="A7" s="54"/>
      <c r="B7" s="78"/>
      <c r="C7" s="79"/>
      <c r="D7" s="54"/>
      <c r="E7" s="54"/>
      <c r="F7" s="80"/>
      <c r="G7" s="81"/>
      <c r="H7" s="54"/>
      <c r="I7" s="54"/>
      <c r="J7" s="54"/>
      <c r="K7" s="54"/>
    </row>
    <row r="8" spans="1:23" ht="16.5" thickTop="1" thickBot="1" x14ac:dyDescent="0.3">
      <c r="A8" s="131" t="s">
        <v>70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  <c r="M8" s="131" t="s">
        <v>67</v>
      </c>
      <c r="N8" s="132"/>
      <c r="O8" s="132"/>
      <c r="P8" s="132"/>
      <c r="Q8" s="132"/>
      <c r="R8" s="132"/>
      <c r="S8" s="132"/>
      <c r="T8" s="132"/>
      <c r="U8" s="132"/>
      <c r="V8" s="132"/>
      <c r="W8" s="133"/>
    </row>
    <row r="9" spans="1:23" ht="15.75" thickTop="1" x14ac:dyDescent="0.25">
      <c r="A9" s="54"/>
      <c r="O9" s="55"/>
    </row>
    <row r="10" spans="1:23" ht="15.75" thickBot="1" x14ac:dyDescent="0.3">
      <c r="O10" s="55"/>
    </row>
    <row r="11" spans="1:23" s="83" customFormat="1" ht="63" customHeight="1" thickBot="1" x14ac:dyDescent="0.3">
      <c r="A11" s="10" t="s">
        <v>1</v>
      </c>
      <c r="B11" s="33" t="s">
        <v>9</v>
      </c>
      <c r="C11" s="11" t="s">
        <v>2</v>
      </c>
      <c r="D11" s="11" t="s">
        <v>3</v>
      </c>
      <c r="E11" s="11" t="s">
        <v>4</v>
      </c>
      <c r="F11" s="126" t="s">
        <v>10</v>
      </c>
      <c r="G11" s="31" t="s">
        <v>66</v>
      </c>
      <c r="H11" s="12" t="s">
        <v>7</v>
      </c>
      <c r="I11" s="13" t="s">
        <v>8</v>
      </c>
      <c r="J11" s="16" t="s">
        <v>69</v>
      </c>
      <c r="K11" s="14" t="s">
        <v>5</v>
      </c>
      <c r="M11" s="10" t="s">
        <v>1</v>
      </c>
      <c r="N11" s="11" t="s">
        <v>9</v>
      </c>
      <c r="O11" s="11" t="s">
        <v>2</v>
      </c>
      <c r="P11" s="11" t="s">
        <v>3</v>
      </c>
      <c r="Q11" s="11" t="s">
        <v>4</v>
      </c>
      <c r="R11" s="127" t="s">
        <v>10</v>
      </c>
      <c r="S11" s="15" t="s">
        <v>0</v>
      </c>
      <c r="T11" s="12" t="s">
        <v>7</v>
      </c>
      <c r="U11" s="13" t="s">
        <v>8</v>
      </c>
      <c r="V11" s="16" t="s">
        <v>69</v>
      </c>
      <c r="W11" s="14" t="s">
        <v>5</v>
      </c>
    </row>
    <row r="12" spans="1:23" x14ac:dyDescent="0.25">
      <c r="A12" s="59"/>
      <c r="B12" s="60"/>
      <c r="C12" s="61"/>
      <c r="D12" s="61"/>
      <c r="E12" s="62"/>
      <c r="F12" s="63"/>
      <c r="G12" s="64"/>
      <c r="H12" s="62"/>
      <c r="I12" s="62"/>
      <c r="J12" s="62"/>
      <c r="K12" s="65"/>
      <c r="M12" s="42"/>
      <c r="N12" s="66"/>
      <c r="O12" s="45"/>
      <c r="P12" s="44"/>
      <c r="Q12" s="62"/>
      <c r="R12" s="62"/>
      <c r="S12" s="62"/>
      <c r="T12" s="62"/>
      <c r="U12" s="62"/>
      <c r="V12" s="45"/>
      <c r="W12" s="65"/>
    </row>
    <row r="13" spans="1:23" x14ac:dyDescent="0.25">
      <c r="A13" s="42"/>
      <c r="B13" s="43"/>
      <c r="C13" s="44"/>
      <c r="D13" s="44"/>
      <c r="E13" s="45"/>
      <c r="F13" s="67"/>
      <c r="G13" s="48"/>
      <c r="H13" s="45"/>
      <c r="I13" s="45"/>
      <c r="J13" s="45"/>
      <c r="K13" s="68"/>
      <c r="M13" s="42"/>
      <c r="N13" s="66"/>
      <c r="O13" s="45"/>
      <c r="P13" s="44"/>
      <c r="Q13" s="45"/>
      <c r="R13" s="45"/>
      <c r="S13" s="45"/>
      <c r="T13" s="45"/>
      <c r="U13" s="45"/>
      <c r="V13" s="45"/>
      <c r="W13" s="68"/>
    </row>
    <row r="14" spans="1:23" x14ac:dyDescent="0.25">
      <c r="A14" s="20" t="s">
        <v>22</v>
      </c>
      <c r="B14" s="34" t="s">
        <v>13</v>
      </c>
      <c r="C14" s="23">
        <v>1</v>
      </c>
      <c r="D14" s="23" t="s">
        <v>64</v>
      </c>
      <c r="E14" s="22" t="s">
        <v>65</v>
      </c>
      <c r="F14" s="36">
        <v>82.2</v>
      </c>
      <c r="G14" s="39">
        <v>87.175873464193373</v>
      </c>
      <c r="H14" s="25">
        <f>G14*0.025</f>
        <v>2.1793968366048344</v>
      </c>
      <c r="I14" s="22"/>
      <c r="J14" s="26">
        <f>((F14-G14)/G14)*100</f>
        <v>-5.7078561607268101</v>
      </c>
      <c r="K14" s="37">
        <f>(F14-G14)/H14</f>
        <v>-2.2831424642907239</v>
      </c>
      <c r="L14" s="84"/>
      <c r="M14" s="20" t="s">
        <v>22</v>
      </c>
      <c r="N14" s="34" t="s">
        <v>13</v>
      </c>
      <c r="O14" s="22">
        <v>1</v>
      </c>
      <c r="P14" s="23" t="s">
        <v>64</v>
      </c>
      <c r="Q14" s="22" t="s">
        <v>65</v>
      </c>
      <c r="R14" s="36"/>
      <c r="S14" s="25"/>
      <c r="T14" s="22"/>
      <c r="U14" s="22"/>
      <c r="V14" s="22"/>
      <c r="W14" s="40"/>
    </row>
    <row r="15" spans="1:23" x14ac:dyDescent="0.25">
      <c r="A15" s="20" t="s">
        <v>16</v>
      </c>
      <c r="B15" s="34" t="s">
        <v>61</v>
      </c>
      <c r="C15" s="23">
        <v>2</v>
      </c>
      <c r="D15" s="23" t="s">
        <v>62</v>
      </c>
      <c r="E15" s="22" t="s">
        <v>63</v>
      </c>
      <c r="F15" s="36">
        <v>137.19999999999999</v>
      </c>
      <c r="G15" s="39">
        <v>130.1</v>
      </c>
      <c r="H15" s="25">
        <f>2/2</f>
        <v>1</v>
      </c>
      <c r="I15" s="22"/>
      <c r="J15" s="32">
        <f>F15-G15</f>
        <v>7.0999999999999943</v>
      </c>
      <c r="K15" s="37">
        <f t="shared" ref="K15:K28" si="0">(F15-G15)/H15</f>
        <v>7.0999999999999943</v>
      </c>
      <c r="L15" s="58"/>
      <c r="M15" s="20" t="s">
        <v>16</v>
      </c>
      <c r="N15" s="34" t="s">
        <v>61</v>
      </c>
      <c r="O15" s="22">
        <v>2</v>
      </c>
      <c r="P15" s="23" t="s">
        <v>62</v>
      </c>
      <c r="Q15" s="22" t="s">
        <v>63</v>
      </c>
      <c r="R15" s="36"/>
      <c r="S15" s="25"/>
      <c r="T15" s="22"/>
      <c r="U15" s="22"/>
      <c r="V15" s="22"/>
      <c r="W15" s="40"/>
    </row>
    <row r="16" spans="1:23" x14ac:dyDescent="0.25">
      <c r="A16" s="20" t="s">
        <v>12</v>
      </c>
      <c r="B16" s="34" t="s">
        <v>13</v>
      </c>
      <c r="C16" s="23">
        <v>3</v>
      </c>
      <c r="D16" s="23" t="s">
        <v>60</v>
      </c>
      <c r="E16" s="22" t="s">
        <v>55</v>
      </c>
      <c r="F16" s="24">
        <v>6.21</v>
      </c>
      <c r="G16" s="25">
        <v>5.4866524410148507</v>
      </c>
      <c r="H16" s="25">
        <f>G16*((14-0.53*G16)/200)</f>
        <v>0.30429178009852992</v>
      </c>
      <c r="I16" s="22"/>
      <c r="J16" s="26">
        <f>((F16-G16)/G16)*100</f>
        <v>13.183768550343125</v>
      </c>
      <c r="K16" s="37">
        <f t="shared" si="0"/>
        <v>2.3771511631070967</v>
      </c>
      <c r="L16" s="84"/>
      <c r="M16" s="20" t="s">
        <v>12</v>
      </c>
      <c r="N16" s="34" t="s">
        <v>13</v>
      </c>
      <c r="O16" s="22">
        <v>3</v>
      </c>
      <c r="P16" s="23" t="s">
        <v>60</v>
      </c>
      <c r="Q16" s="22" t="s">
        <v>55</v>
      </c>
      <c r="R16" s="36"/>
      <c r="S16" s="25"/>
      <c r="T16" s="22"/>
      <c r="U16" s="22"/>
      <c r="V16" s="22"/>
      <c r="W16" s="40"/>
    </row>
    <row r="17" spans="1:23" x14ac:dyDescent="0.25">
      <c r="A17" s="20" t="s">
        <v>26</v>
      </c>
      <c r="B17" s="34" t="s">
        <v>13</v>
      </c>
      <c r="C17" s="23">
        <v>4</v>
      </c>
      <c r="D17" s="23" t="s">
        <v>59</v>
      </c>
      <c r="E17" s="22" t="s">
        <v>55</v>
      </c>
      <c r="F17" s="24">
        <v>5.92</v>
      </c>
      <c r="G17" s="25">
        <v>5.3969848257283077</v>
      </c>
      <c r="H17" s="25">
        <f>G17*((14-0.53*G17)/200)</f>
        <v>0.30060120799675627</v>
      </c>
      <c r="I17" s="22"/>
      <c r="J17" s="26">
        <f>((F17-G17)/G17)*100</f>
        <v>9.6908772427595764</v>
      </c>
      <c r="K17" s="37">
        <f t="shared" si="0"/>
        <v>1.7398971140439861</v>
      </c>
      <c r="L17" s="84"/>
      <c r="M17" s="20" t="s">
        <v>26</v>
      </c>
      <c r="N17" s="34" t="s">
        <v>13</v>
      </c>
      <c r="O17" s="22">
        <v>4</v>
      </c>
      <c r="P17" s="23" t="s">
        <v>59</v>
      </c>
      <c r="Q17" s="22" t="s">
        <v>55</v>
      </c>
      <c r="R17" s="36"/>
      <c r="S17" s="25"/>
      <c r="T17" s="22"/>
      <c r="U17" s="22"/>
      <c r="V17" s="22"/>
      <c r="W17" s="40"/>
    </row>
    <row r="18" spans="1:23" x14ac:dyDescent="0.25">
      <c r="A18" s="20" t="s">
        <v>24</v>
      </c>
      <c r="B18" s="34" t="s">
        <v>13</v>
      </c>
      <c r="C18" s="23">
        <v>6</v>
      </c>
      <c r="D18" s="23" t="s">
        <v>57</v>
      </c>
      <c r="E18" s="22" t="s">
        <v>55</v>
      </c>
      <c r="F18" s="36">
        <v>16.32</v>
      </c>
      <c r="G18" s="39">
        <v>14.305121929517743</v>
      </c>
      <c r="H18" s="25">
        <f>G18*((14-0.53*G18)/200)</f>
        <v>0.45907177450756292</v>
      </c>
      <c r="I18" s="22"/>
      <c r="J18" s="26">
        <f>((F18-G18)/G18)*100</f>
        <v>14.085011511329244</v>
      </c>
      <c r="K18" s="37">
        <f t="shared" si="0"/>
        <v>4.3890262533425783</v>
      </c>
      <c r="L18" s="84"/>
      <c r="M18" s="20" t="s">
        <v>24</v>
      </c>
      <c r="N18" s="34" t="s">
        <v>13</v>
      </c>
      <c r="O18" s="22">
        <v>6</v>
      </c>
      <c r="P18" s="23" t="s">
        <v>57</v>
      </c>
      <c r="Q18" s="22" t="s">
        <v>55</v>
      </c>
      <c r="R18" s="36"/>
      <c r="S18" s="25"/>
      <c r="T18" s="22"/>
      <c r="U18" s="22"/>
      <c r="V18" s="22"/>
      <c r="W18" s="40"/>
    </row>
    <row r="19" spans="1:23" x14ac:dyDescent="0.25">
      <c r="A19" s="20" t="s">
        <v>20</v>
      </c>
      <c r="B19" s="34" t="s">
        <v>13</v>
      </c>
      <c r="C19" s="23">
        <v>7</v>
      </c>
      <c r="D19" s="23" t="s">
        <v>56</v>
      </c>
      <c r="E19" s="22" t="s">
        <v>55</v>
      </c>
      <c r="F19" s="36"/>
      <c r="G19" s="39">
        <v>14.198036858336108</v>
      </c>
      <c r="H19" s="25">
        <f t="shared" ref="H19" si="1">G19*((14-0.53*G19)/200)</f>
        <v>0.45966431591225038</v>
      </c>
      <c r="I19" s="22"/>
      <c r="J19" s="26">
        <f>((F19-G19)/G19)*100</f>
        <v>-100</v>
      </c>
      <c r="K19" s="37">
        <f t="shared" si="0"/>
        <v>-30.887837856542479</v>
      </c>
      <c r="L19" s="84"/>
      <c r="M19" s="20" t="s">
        <v>20</v>
      </c>
      <c r="N19" s="34" t="s">
        <v>13</v>
      </c>
      <c r="O19" s="22">
        <v>7</v>
      </c>
      <c r="P19" s="23" t="s">
        <v>56</v>
      </c>
      <c r="Q19" s="22" t="s">
        <v>55</v>
      </c>
      <c r="R19" s="36"/>
      <c r="S19" s="25"/>
      <c r="T19" s="22"/>
      <c r="U19" s="22"/>
      <c r="V19" s="22"/>
      <c r="W19" s="40"/>
    </row>
    <row r="20" spans="1:23" x14ac:dyDescent="0.25">
      <c r="A20" s="20" t="s">
        <v>17</v>
      </c>
      <c r="B20" s="34" t="s">
        <v>13</v>
      </c>
      <c r="C20" s="23">
        <v>9</v>
      </c>
      <c r="D20" s="23" t="s">
        <v>52</v>
      </c>
      <c r="E20" s="22" t="s">
        <v>53</v>
      </c>
      <c r="F20" s="24">
        <v>9.4</v>
      </c>
      <c r="G20" s="25">
        <v>8.8283292839989098</v>
      </c>
      <c r="H20" s="25">
        <f>G20*0.05</f>
        <v>0.44141646419994551</v>
      </c>
      <c r="I20" s="22"/>
      <c r="J20" s="26">
        <f t="shared" ref="J20:J28" si="2">((F20-G20)/G20)*100</f>
        <v>6.4754122508460021</v>
      </c>
      <c r="K20" s="37">
        <f t="shared" si="0"/>
        <v>1.2950824501692004</v>
      </c>
      <c r="L20" s="84"/>
      <c r="M20" s="20" t="s">
        <v>17</v>
      </c>
      <c r="N20" s="34" t="s">
        <v>13</v>
      </c>
      <c r="O20" s="22">
        <v>9</v>
      </c>
      <c r="P20" s="23" t="s">
        <v>52</v>
      </c>
      <c r="Q20" s="22" t="s">
        <v>53</v>
      </c>
      <c r="R20" s="36"/>
      <c r="S20" s="25"/>
      <c r="T20" s="22"/>
      <c r="U20" s="22"/>
      <c r="V20" s="22"/>
      <c r="W20" s="40"/>
    </row>
    <row r="21" spans="1:23" x14ac:dyDescent="0.25">
      <c r="A21" s="42" t="s">
        <v>51</v>
      </c>
      <c r="B21" s="43" t="s">
        <v>43</v>
      </c>
      <c r="C21" s="44">
        <v>10</v>
      </c>
      <c r="D21" s="44" t="s">
        <v>44</v>
      </c>
      <c r="E21" s="45" t="s">
        <v>45</v>
      </c>
      <c r="F21" s="50">
        <v>6</v>
      </c>
      <c r="G21" s="47">
        <v>5.8614442340416595</v>
      </c>
      <c r="H21" s="48">
        <f>G21*0.075/2</f>
        <v>0.21980415877656223</v>
      </c>
      <c r="I21" s="45"/>
      <c r="J21" s="49">
        <f t="shared" si="2"/>
        <v>2.3638502803395562</v>
      </c>
      <c r="K21" s="86">
        <f t="shared" si="0"/>
        <v>0.63036007475721501</v>
      </c>
      <c r="L21" s="84"/>
      <c r="M21" s="42" t="s">
        <v>51</v>
      </c>
      <c r="N21" s="66" t="s">
        <v>43</v>
      </c>
      <c r="O21" s="45">
        <v>10</v>
      </c>
      <c r="P21" s="44" t="s">
        <v>44</v>
      </c>
      <c r="Q21" s="45" t="s">
        <v>45</v>
      </c>
      <c r="R21" s="48"/>
      <c r="S21" s="48"/>
      <c r="T21" s="45"/>
      <c r="U21" s="45"/>
      <c r="V21" s="52"/>
      <c r="W21" s="68"/>
    </row>
    <row r="22" spans="1:23" x14ac:dyDescent="0.25">
      <c r="A22" s="42" t="s">
        <v>50</v>
      </c>
      <c r="B22" s="43" t="s">
        <v>43</v>
      </c>
      <c r="C22" s="44">
        <v>11</v>
      </c>
      <c r="D22" s="44" t="s">
        <v>44</v>
      </c>
      <c r="E22" s="45" t="s">
        <v>45</v>
      </c>
      <c r="F22" s="50">
        <v>13.7</v>
      </c>
      <c r="G22" s="47">
        <v>14.059679109312388</v>
      </c>
      <c r="H22" s="48">
        <f t="shared" ref="H22:H23" si="3">G22*0.075/2</f>
        <v>0.52723796659921451</v>
      </c>
      <c r="I22" s="52"/>
      <c r="J22" s="49">
        <f t="shared" si="2"/>
        <v>-2.5582312833452643</v>
      </c>
      <c r="K22" s="86">
        <f t="shared" si="0"/>
        <v>-0.68219500889207052</v>
      </c>
      <c r="L22" s="84"/>
      <c r="M22" s="42" t="s">
        <v>50</v>
      </c>
      <c r="N22" s="66" t="s">
        <v>43</v>
      </c>
      <c r="O22" s="45">
        <v>11</v>
      </c>
      <c r="P22" s="44" t="s">
        <v>44</v>
      </c>
      <c r="Q22" s="45" t="s">
        <v>45</v>
      </c>
      <c r="R22" s="48"/>
      <c r="S22" s="48"/>
      <c r="T22" s="45"/>
      <c r="U22" s="45"/>
      <c r="V22" s="52"/>
      <c r="W22" s="68"/>
    </row>
    <row r="23" spans="1:23" x14ac:dyDescent="0.25">
      <c r="A23" s="42" t="s">
        <v>49</v>
      </c>
      <c r="B23" s="43" t="s">
        <v>43</v>
      </c>
      <c r="C23" s="44">
        <v>12</v>
      </c>
      <c r="D23" s="44" t="s">
        <v>44</v>
      </c>
      <c r="E23" s="45" t="s">
        <v>45</v>
      </c>
      <c r="F23" s="50">
        <v>21.2</v>
      </c>
      <c r="G23" s="47">
        <v>20.38686118076134</v>
      </c>
      <c r="H23" s="48">
        <f t="shared" si="3"/>
        <v>0.76450729427855024</v>
      </c>
      <c r="I23" s="52"/>
      <c r="J23" s="49">
        <f t="shared" si="2"/>
        <v>3.9885434644838895</v>
      </c>
      <c r="K23" s="86">
        <f t="shared" si="0"/>
        <v>1.0636115905290371</v>
      </c>
      <c r="M23" s="42" t="s">
        <v>49</v>
      </c>
      <c r="N23" s="66" t="s">
        <v>43</v>
      </c>
      <c r="O23" s="45">
        <v>12</v>
      </c>
      <c r="P23" s="44" t="s">
        <v>44</v>
      </c>
      <c r="Q23" s="45" t="s">
        <v>45</v>
      </c>
      <c r="R23" s="48"/>
      <c r="S23" s="48"/>
      <c r="T23" s="45"/>
      <c r="U23" s="45"/>
      <c r="V23" s="52"/>
      <c r="W23" s="68"/>
    </row>
    <row r="24" spans="1:23" x14ac:dyDescent="0.25">
      <c r="A24" s="42" t="s">
        <v>71</v>
      </c>
      <c r="B24" s="43" t="s">
        <v>43</v>
      </c>
      <c r="C24" s="44">
        <v>13</v>
      </c>
      <c r="D24" s="44" t="s">
        <v>44</v>
      </c>
      <c r="E24" s="45" t="s">
        <v>45</v>
      </c>
      <c r="F24" s="46" t="s">
        <v>93</v>
      </c>
      <c r="G24" s="51">
        <v>0</v>
      </c>
      <c r="H24" s="48"/>
      <c r="I24" s="52"/>
      <c r="J24" s="49"/>
      <c r="K24" s="86"/>
      <c r="M24" s="42" t="s">
        <v>71</v>
      </c>
      <c r="N24" s="66" t="s">
        <v>43</v>
      </c>
      <c r="O24" s="45">
        <v>13</v>
      </c>
      <c r="P24" s="44" t="s">
        <v>44</v>
      </c>
      <c r="Q24" s="45" t="s">
        <v>45</v>
      </c>
      <c r="R24" s="48"/>
      <c r="S24" s="48"/>
      <c r="T24" s="45"/>
      <c r="U24" s="45"/>
      <c r="V24" s="52"/>
      <c r="W24" s="68"/>
    </row>
    <row r="25" spans="1:23" x14ac:dyDescent="0.25">
      <c r="A25" s="42" t="s">
        <v>72</v>
      </c>
      <c r="B25" s="43" t="s">
        <v>43</v>
      </c>
      <c r="C25" s="44">
        <v>14</v>
      </c>
      <c r="D25" s="44" t="s">
        <v>44</v>
      </c>
      <c r="E25" s="45" t="s">
        <v>45</v>
      </c>
      <c r="F25" s="46" t="s">
        <v>93</v>
      </c>
      <c r="G25" s="51">
        <v>0</v>
      </c>
      <c r="H25" s="48"/>
      <c r="I25" s="52"/>
      <c r="J25" s="49"/>
      <c r="K25" s="86"/>
      <c r="M25" s="42" t="s">
        <v>72</v>
      </c>
      <c r="N25" s="66" t="s">
        <v>43</v>
      </c>
      <c r="O25" s="45">
        <v>14</v>
      </c>
      <c r="P25" s="44" t="s">
        <v>44</v>
      </c>
      <c r="Q25" s="45" t="s">
        <v>45</v>
      </c>
      <c r="R25" s="48"/>
      <c r="S25" s="48"/>
      <c r="T25" s="45"/>
      <c r="U25" s="45"/>
      <c r="V25" s="52"/>
      <c r="W25" s="68"/>
    </row>
    <row r="26" spans="1:23" x14ac:dyDescent="0.25">
      <c r="A26" s="42" t="s">
        <v>48</v>
      </c>
      <c r="B26" s="43" t="s">
        <v>43</v>
      </c>
      <c r="C26" s="44">
        <v>20</v>
      </c>
      <c r="D26" s="44" t="s">
        <v>44</v>
      </c>
      <c r="E26" s="45" t="s">
        <v>45</v>
      </c>
      <c r="F26" s="50">
        <v>87.8</v>
      </c>
      <c r="G26" s="47">
        <v>88.004080241445664</v>
      </c>
      <c r="H26" s="48">
        <f>G26*0.025</f>
        <v>2.2001020060361416</v>
      </c>
      <c r="I26" s="52"/>
      <c r="J26" s="49">
        <f t="shared" si="2"/>
        <v>-0.23189861297994049</v>
      </c>
      <c r="K26" s="86">
        <f t="shared" si="0"/>
        <v>-9.2759445191976209E-2</v>
      </c>
      <c r="M26" s="42" t="s">
        <v>48</v>
      </c>
      <c r="N26" s="66" t="s">
        <v>43</v>
      </c>
      <c r="O26" s="45">
        <v>20</v>
      </c>
      <c r="P26" s="44" t="s">
        <v>44</v>
      </c>
      <c r="Q26" s="45" t="s">
        <v>45</v>
      </c>
      <c r="R26" s="48"/>
      <c r="S26" s="48"/>
      <c r="T26" s="45"/>
      <c r="U26" s="45"/>
      <c r="V26" s="52"/>
      <c r="W26" s="68"/>
    </row>
    <row r="27" spans="1:23" x14ac:dyDescent="0.25">
      <c r="A27" s="42" t="s">
        <v>47</v>
      </c>
      <c r="B27" s="43" t="s">
        <v>43</v>
      </c>
      <c r="C27" s="44">
        <v>21</v>
      </c>
      <c r="D27" s="44" t="s">
        <v>44</v>
      </c>
      <c r="E27" s="45" t="s">
        <v>45</v>
      </c>
      <c r="F27" s="50">
        <v>114.6</v>
      </c>
      <c r="G27" s="51">
        <v>114.820980064319</v>
      </c>
      <c r="H27" s="48">
        <f t="shared" ref="H27:H28" si="4">G27*0.025</f>
        <v>2.8705245016079752</v>
      </c>
      <c r="I27" s="52"/>
      <c r="J27" s="49">
        <f t="shared" si="2"/>
        <v>-0.19245617324919362</v>
      </c>
      <c r="K27" s="86">
        <f t="shared" si="0"/>
        <v>-7.6982469299677447E-2</v>
      </c>
      <c r="M27" s="42" t="s">
        <v>47</v>
      </c>
      <c r="N27" s="66" t="s">
        <v>43</v>
      </c>
      <c r="O27" s="45">
        <v>21</v>
      </c>
      <c r="P27" s="44" t="s">
        <v>44</v>
      </c>
      <c r="Q27" s="45" t="s">
        <v>45</v>
      </c>
      <c r="R27" s="48"/>
      <c r="S27" s="48"/>
      <c r="T27" s="45"/>
      <c r="U27" s="45"/>
      <c r="V27" s="52"/>
      <c r="W27" s="68"/>
    </row>
    <row r="28" spans="1:23" x14ac:dyDescent="0.25">
      <c r="A28" s="42" t="s">
        <v>46</v>
      </c>
      <c r="B28" s="43" t="s">
        <v>43</v>
      </c>
      <c r="C28" s="44">
        <v>22</v>
      </c>
      <c r="D28" s="44" t="s">
        <v>44</v>
      </c>
      <c r="E28" s="45" t="s">
        <v>45</v>
      </c>
      <c r="F28" s="50">
        <v>204.2</v>
      </c>
      <c r="G28" s="51">
        <v>201.90541747116171</v>
      </c>
      <c r="H28" s="48">
        <f t="shared" si="4"/>
        <v>5.0476354367790428</v>
      </c>
      <c r="I28" s="52"/>
      <c r="J28" s="49">
        <f t="shared" si="2"/>
        <v>1.1364640719291315</v>
      </c>
      <c r="K28" s="86">
        <f t="shared" si="0"/>
        <v>0.45458562877165259</v>
      </c>
      <c r="M28" s="42" t="s">
        <v>46</v>
      </c>
      <c r="N28" s="66" t="s">
        <v>43</v>
      </c>
      <c r="O28" s="45">
        <v>22</v>
      </c>
      <c r="P28" s="44" t="s">
        <v>44</v>
      </c>
      <c r="Q28" s="45" t="s">
        <v>45</v>
      </c>
      <c r="R28" s="48"/>
      <c r="S28" s="48"/>
      <c r="T28" s="45"/>
      <c r="U28" s="45"/>
      <c r="V28" s="52"/>
      <c r="W28" s="68"/>
    </row>
    <row r="29" spans="1:23" x14ac:dyDescent="0.25">
      <c r="A29" s="42" t="s">
        <v>73</v>
      </c>
      <c r="B29" s="43" t="s">
        <v>43</v>
      </c>
      <c r="C29" s="44">
        <v>23</v>
      </c>
      <c r="D29" s="44" t="s">
        <v>44</v>
      </c>
      <c r="E29" s="45" t="s">
        <v>45</v>
      </c>
      <c r="F29" s="46" t="s">
        <v>93</v>
      </c>
      <c r="G29" s="51">
        <v>0</v>
      </c>
      <c r="H29" s="48"/>
      <c r="I29" s="52"/>
      <c r="J29" s="49"/>
      <c r="K29" s="86"/>
      <c r="M29" s="42" t="s">
        <v>73</v>
      </c>
      <c r="N29" s="66" t="s">
        <v>43</v>
      </c>
      <c r="O29" s="45">
        <v>23</v>
      </c>
      <c r="P29" s="44" t="s">
        <v>44</v>
      </c>
      <c r="Q29" s="45" t="s">
        <v>45</v>
      </c>
      <c r="R29" s="48"/>
      <c r="S29" s="69"/>
      <c r="T29" s="70"/>
      <c r="U29" s="45"/>
      <c r="V29" s="52"/>
      <c r="W29" s="68"/>
    </row>
    <row r="30" spans="1:23" x14ac:dyDescent="0.25">
      <c r="A30" s="42" t="s">
        <v>74</v>
      </c>
      <c r="B30" s="43" t="s">
        <v>43</v>
      </c>
      <c r="C30" s="44">
        <v>24</v>
      </c>
      <c r="D30" s="44" t="s">
        <v>44</v>
      </c>
      <c r="E30" s="45" t="s">
        <v>45</v>
      </c>
      <c r="F30" s="46" t="s">
        <v>93</v>
      </c>
      <c r="G30" s="51">
        <v>0</v>
      </c>
      <c r="H30" s="48"/>
      <c r="I30" s="52"/>
      <c r="J30" s="49"/>
      <c r="K30" s="86"/>
      <c r="M30" s="42" t="s">
        <v>74</v>
      </c>
      <c r="N30" s="66" t="s">
        <v>43</v>
      </c>
      <c r="O30" s="45">
        <v>24</v>
      </c>
      <c r="P30" s="44" t="s">
        <v>44</v>
      </c>
      <c r="Q30" s="45" t="s">
        <v>45</v>
      </c>
      <c r="R30" s="48"/>
      <c r="S30" s="69"/>
      <c r="T30" s="70"/>
      <c r="U30" s="45"/>
      <c r="V30" s="52"/>
      <c r="W30" s="68"/>
    </row>
    <row r="31" spans="1:23" x14ac:dyDescent="0.25">
      <c r="A31" s="20" t="s">
        <v>42</v>
      </c>
      <c r="B31" s="34" t="s">
        <v>13</v>
      </c>
      <c r="C31" s="23">
        <v>30</v>
      </c>
      <c r="D31" s="23" t="s">
        <v>29</v>
      </c>
      <c r="E31" s="22" t="s">
        <v>30</v>
      </c>
      <c r="F31" s="36">
        <v>50.6</v>
      </c>
      <c r="G31" s="36">
        <v>49.4</v>
      </c>
      <c r="H31" s="25">
        <f>0.05*G31</f>
        <v>2.4700000000000002</v>
      </c>
      <c r="I31" s="27">
        <v>4</v>
      </c>
      <c r="J31" s="27">
        <f t="shared" ref="J31:J33" si="5">((F31-G31)/G31)*100</f>
        <v>2.4291497975708563</v>
      </c>
      <c r="K31" s="37">
        <f t="shared" ref="K31:K33" si="6">(F31-G31)/H31</f>
        <v>0.48582995951417113</v>
      </c>
      <c r="M31" s="20" t="s">
        <v>42</v>
      </c>
      <c r="N31" s="21" t="s">
        <v>13</v>
      </c>
      <c r="O31" s="22">
        <v>30</v>
      </c>
      <c r="P31" s="23" t="s">
        <v>29</v>
      </c>
      <c r="Q31" s="22" t="s">
        <v>30</v>
      </c>
      <c r="R31" s="36">
        <f>ROUND(F31,1)</f>
        <v>50.6</v>
      </c>
      <c r="S31" s="24">
        <v>49.04</v>
      </c>
      <c r="T31" s="24">
        <v>1.48</v>
      </c>
      <c r="U31" s="22">
        <v>1</v>
      </c>
      <c r="V31" s="26">
        <f>((R31-S31)/S31)*100</f>
        <v>3.181076672104409</v>
      </c>
      <c r="W31" s="38">
        <v>1.05</v>
      </c>
    </row>
    <row r="32" spans="1:23" x14ac:dyDescent="0.25">
      <c r="A32" s="20" t="s">
        <v>41</v>
      </c>
      <c r="B32" s="34" t="s">
        <v>13</v>
      </c>
      <c r="C32" s="23">
        <v>31</v>
      </c>
      <c r="D32" s="23" t="s">
        <v>29</v>
      </c>
      <c r="E32" s="22" t="s">
        <v>30</v>
      </c>
      <c r="F32" s="36">
        <v>70.2</v>
      </c>
      <c r="G32" s="39">
        <v>68</v>
      </c>
      <c r="H32" s="25">
        <f t="shared" ref="H32:H33" si="7">0.05*G32</f>
        <v>3.4000000000000004</v>
      </c>
      <c r="I32" s="27">
        <v>4</v>
      </c>
      <c r="J32" s="27">
        <f t="shared" si="5"/>
        <v>3.2352941176470633</v>
      </c>
      <c r="K32" s="37">
        <f t="shared" si="6"/>
        <v>0.64705882352941257</v>
      </c>
      <c r="M32" s="20" t="s">
        <v>41</v>
      </c>
      <c r="N32" s="21" t="s">
        <v>13</v>
      </c>
      <c r="O32" s="22">
        <v>31</v>
      </c>
      <c r="P32" s="23" t="s">
        <v>29</v>
      </c>
      <c r="Q32" s="22" t="s">
        <v>30</v>
      </c>
      <c r="R32" s="36">
        <f t="shared" ref="R32:R43" si="8">ROUND(F32,1)</f>
        <v>70.2</v>
      </c>
      <c r="S32" s="24">
        <v>68.77</v>
      </c>
      <c r="T32" s="24">
        <v>1.48</v>
      </c>
      <c r="U32" s="22">
        <v>1</v>
      </c>
      <c r="V32" s="26">
        <f t="shared" ref="V32:V57" si="9">((R32-S32)/S32)*100</f>
        <v>2.0793950850661727</v>
      </c>
      <c r="W32" s="38">
        <v>0.96</v>
      </c>
    </row>
    <row r="33" spans="1:23" x14ac:dyDescent="0.25">
      <c r="A33" s="20" t="s">
        <v>40</v>
      </c>
      <c r="B33" s="34" t="s">
        <v>13</v>
      </c>
      <c r="C33" s="23">
        <v>32</v>
      </c>
      <c r="D33" s="23" t="s">
        <v>29</v>
      </c>
      <c r="E33" s="22" t="s">
        <v>30</v>
      </c>
      <c r="F33" s="36">
        <v>94.4</v>
      </c>
      <c r="G33" s="39">
        <v>89</v>
      </c>
      <c r="H33" s="25">
        <f t="shared" si="7"/>
        <v>4.45</v>
      </c>
      <c r="I33" s="27">
        <v>4</v>
      </c>
      <c r="J33" s="27">
        <f t="shared" si="5"/>
        <v>6.0674157303370846</v>
      </c>
      <c r="K33" s="37">
        <f t="shared" si="6"/>
        <v>1.2134831460674169</v>
      </c>
      <c r="M33" s="20" t="s">
        <v>40</v>
      </c>
      <c r="N33" s="21" t="s">
        <v>13</v>
      </c>
      <c r="O33" s="22">
        <v>32</v>
      </c>
      <c r="P33" s="23" t="s">
        <v>29</v>
      </c>
      <c r="Q33" s="22" t="s">
        <v>30</v>
      </c>
      <c r="R33" s="36">
        <f t="shared" si="8"/>
        <v>94.4</v>
      </c>
      <c r="S33" s="24">
        <v>90.17</v>
      </c>
      <c r="T33" s="24">
        <v>3.61</v>
      </c>
      <c r="U33" s="22">
        <v>1</v>
      </c>
      <c r="V33" s="26">
        <f t="shared" si="9"/>
        <v>4.6911389597427124</v>
      </c>
      <c r="W33" s="38">
        <v>1.17</v>
      </c>
    </row>
    <row r="34" spans="1:23" x14ac:dyDescent="0.25">
      <c r="A34" s="20" t="s">
        <v>39</v>
      </c>
      <c r="B34" s="34" t="s">
        <v>13</v>
      </c>
      <c r="C34" s="23">
        <v>33</v>
      </c>
      <c r="D34" s="23" t="s">
        <v>29</v>
      </c>
      <c r="E34" s="22" t="s">
        <v>30</v>
      </c>
      <c r="F34" s="36">
        <v>5.7</v>
      </c>
      <c r="G34" s="39">
        <v>11.1</v>
      </c>
      <c r="H34" s="25"/>
      <c r="I34" s="27"/>
      <c r="J34" s="27"/>
      <c r="K34" s="40"/>
      <c r="M34" s="20" t="s">
        <v>39</v>
      </c>
      <c r="N34" s="21" t="s">
        <v>13</v>
      </c>
      <c r="O34" s="22">
        <v>33</v>
      </c>
      <c r="P34" s="23" t="s">
        <v>29</v>
      </c>
      <c r="Q34" s="22" t="s">
        <v>30</v>
      </c>
      <c r="R34" s="36">
        <f t="shared" si="8"/>
        <v>5.7</v>
      </c>
      <c r="S34" s="24"/>
      <c r="T34" s="24"/>
      <c r="U34" s="22"/>
      <c r="V34" s="26"/>
      <c r="W34" s="40"/>
    </row>
    <row r="35" spans="1:23" x14ac:dyDescent="0.25">
      <c r="A35" s="20" t="s">
        <v>38</v>
      </c>
      <c r="B35" s="34" t="s">
        <v>13</v>
      </c>
      <c r="C35" s="23">
        <v>34</v>
      </c>
      <c r="D35" s="23" t="s">
        <v>29</v>
      </c>
      <c r="E35" s="22" t="s">
        <v>30</v>
      </c>
      <c r="F35" s="36">
        <v>6.7</v>
      </c>
      <c r="G35" s="39">
        <v>9.73</v>
      </c>
      <c r="H35" s="25"/>
      <c r="I35" s="27"/>
      <c r="J35" s="27"/>
      <c r="K35" s="40"/>
      <c r="M35" s="20" t="s">
        <v>38</v>
      </c>
      <c r="N35" s="21" t="s">
        <v>13</v>
      </c>
      <c r="O35" s="22">
        <v>34</v>
      </c>
      <c r="P35" s="23" t="s">
        <v>29</v>
      </c>
      <c r="Q35" s="22" t="s">
        <v>30</v>
      </c>
      <c r="R35" s="36">
        <f t="shared" si="8"/>
        <v>6.7</v>
      </c>
      <c r="S35" s="24"/>
      <c r="T35" s="24"/>
      <c r="U35" s="22"/>
      <c r="V35" s="26"/>
      <c r="W35" s="40"/>
    </row>
    <row r="36" spans="1:23" x14ac:dyDescent="0.25">
      <c r="A36" s="20" t="s">
        <v>37</v>
      </c>
      <c r="B36" s="34" t="s">
        <v>13</v>
      </c>
      <c r="C36" s="23">
        <v>35</v>
      </c>
      <c r="D36" s="23" t="s">
        <v>29</v>
      </c>
      <c r="E36" s="22" t="s">
        <v>30</v>
      </c>
      <c r="F36" s="36">
        <v>7.8</v>
      </c>
      <c r="G36" s="39">
        <v>13.4</v>
      </c>
      <c r="H36" s="25"/>
      <c r="I36" s="27"/>
      <c r="J36" s="27"/>
      <c r="K36" s="40"/>
      <c r="M36" s="20" t="s">
        <v>37</v>
      </c>
      <c r="N36" s="21" t="s">
        <v>13</v>
      </c>
      <c r="O36" s="22">
        <v>35</v>
      </c>
      <c r="P36" s="23" t="s">
        <v>29</v>
      </c>
      <c r="Q36" s="22" t="s">
        <v>30</v>
      </c>
      <c r="R36" s="36">
        <f t="shared" si="8"/>
        <v>7.8</v>
      </c>
      <c r="S36" s="24"/>
      <c r="T36" s="24"/>
      <c r="U36" s="22"/>
      <c r="V36" s="26"/>
      <c r="W36" s="40"/>
    </row>
    <row r="37" spans="1:23" x14ac:dyDescent="0.25">
      <c r="A37" s="20" t="s">
        <v>36</v>
      </c>
      <c r="B37" s="34" t="s">
        <v>13</v>
      </c>
      <c r="C37" s="23">
        <v>36</v>
      </c>
      <c r="D37" s="23" t="s">
        <v>29</v>
      </c>
      <c r="E37" s="22" t="s">
        <v>30</v>
      </c>
      <c r="F37" s="36">
        <v>32.5</v>
      </c>
      <c r="G37" s="39">
        <v>46.2</v>
      </c>
      <c r="H37" s="25"/>
      <c r="I37" s="27"/>
      <c r="J37" s="27"/>
      <c r="K37" s="40"/>
      <c r="M37" s="20" t="s">
        <v>36</v>
      </c>
      <c r="N37" s="21" t="s">
        <v>13</v>
      </c>
      <c r="O37" s="22">
        <v>36</v>
      </c>
      <c r="P37" s="23" t="s">
        <v>29</v>
      </c>
      <c r="Q37" s="22" t="s">
        <v>30</v>
      </c>
      <c r="R37" s="36">
        <f t="shared" si="8"/>
        <v>32.5</v>
      </c>
      <c r="S37" s="24"/>
      <c r="T37" s="24"/>
      <c r="U37" s="22"/>
      <c r="V37" s="26"/>
      <c r="W37" s="40"/>
    </row>
    <row r="38" spans="1:23" x14ac:dyDescent="0.25">
      <c r="A38" s="20" t="s">
        <v>35</v>
      </c>
      <c r="B38" s="34" t="s">
        <v>13</v>
      </c>
      <c r="C38" s="23">
        <v>37</v>
      </c>
      <c r="D38" s="23" t="s">
        <v>29</v>
      </c>
      <c r="E38" s="22" t="s">
        <v>30</v>
      </c>
      <c r="F38" s="36">
        <v>40.299999999999997</v>
      </c>
      <c r="G38" s="39">
        <v>58.8</v>
      </c>
      <c r="H38" s="25"/>
      <c r="I38" s="27"/>
      <c r="J38" s="27"/>
      <c r="K38" s="40"/>
      <c r="M38" s="20" t="s">
        <v>35</v>
      </c>
      <c r="N38" s="21" t="s">
        <v>13</v>
      </c>
      <c r="O38" s="22">
        <v>37</v>
      </c>
      <c r="P38" s="23" t="s">
        <v>29</v>
      </c>
      <c r="Q38" s="22" t="s">
        <v>30</v>
      </c>
      <c r="R38" s="36">
        <f t="shared" si="8"/>
        <v>40.299999999999997</v>
      </c>
      <c r="S38" s="24"/>
      <c r="T38" s="24"/>
      <c r="U38" s="22"/>
      <c r="V38" s="26"/>
      <c r="W38" s="40"/>
    </row>
    <row r="39" spans="1:23" x14ac:dyDescent="0.25">
      <c r="A39" s="20" t="s">
        <v>34</v>
      </c>
      <c r="B39" s="34" t="s">
        <v>13</v>
      </c>
      <c r="C39" s="23">
        <v>38</v>
      </c>
      <c r="D39" s="23" t="s">
        <v>29</v>
      </c>
      <c r="E39" s="22" t="s">
        <v>30</v>
      </c>
      <c r="F39" s="36">
        <v>47.8</v>
      </c>
      <c r="G39" s="39">
        <v>70.5</v>
      </c>
      <c r="H39" s="25"/>
      <c r="I39" s="27"/>
      <c r="J39" s="27"/>
      <c r="K39" s="40"/>
      <c r="M39" s="20" t="s">
        <v>34</v>
      </c>
      <c r="N39" s="21" t="s">
        <v>13</v>
      </c>
      <c r="O39" s="22">
        <v>38</v>
      </c>
      <c r="P39" s="23" t="s">
        <v>29</v>
      </c>
      <c r="Q39" s="22" t="s">
        <v>30</v>
      </c>
      <c r="R39" s="36">
        <f t="shared" si="8"/>
        <v>47.8</v>
      </c>
      <c r="S39" s="24"/>
      <c r="T39" s="24"/>
      <c r="U39" s="22"/>
      <c r="V39" s="26"/>
      <c r="W39" s="40"/>
    </row>
    <row r="40" spans="1:23" x14ac:dyDescent="0.25">
      <c r="A40" s="20" t="s">
        <v>33</v>
      </c>
      <c r="B40" s="34" t="s">
        <v>13</v>
      </c>
      <c r="C40" s="23">
        <v>39</v>
      </c>
      <c r="D40" s="23" t="s">
        <v>29</v>
      </c>
      <c r="E40" s="22" t="s">
        <v>30</v>
      </c>
      <c r="F40" s="41">
        <v>119</v>
      </c>
      <c r="G40" s="27">
        <v>116</v>
      </c>
      <c r="H40" s="25"/>
      <c r="I40" s="27"/>
      <c r="J40" s="27"/>
      <c r="K40" s="40"/>
      <c r="M40" s="20" t="s">
        <v>33</v>
      </c>
      <c r="N40" s="21" t="s">
        <v>13</v>
      </c>
      <c r="O40" s="22">
        <v>39</v>
      </c>
      <c r="P40" s="23" t="s">
        <v>29</v>
      </c>
      <c r="Q40" s="22" t="s">
        <v>30</v>
      </c>
      <c r="R40" s="36">
        <f t="shared" si="8"/>
        <v>119</v>
      </c>
      <c r="S40" s="24"/>
      <c r="T40" s="24"/>
      <c r="U40" s="22"/>
      <c r="V40" s="26"/>
      <c r="W40" s="40"/>
    </row>
    <row r="41" spans="1:23" x14ac:dyDescent="0.25">
      <c r="A41" s="20" t="s">
        <v>32</v>
      </c>
      <c r="B41" s="34" t="s">
        <v>13</v>
      </c>
      <c r="C41" s="23">
        <v>40</v>
      </c>
      <c r="D41" s="23" t="s">
        <v>29</v>
      </c>
      <c r="E41" s="22" t="s">
        <v>30</v>
      </c>
      <c r="F41" s="41">
        <v>102</v>
      </c>
      <c r="G41" s="27">
        <v>101</v>
      </c>
      <c r="H41" s="25"/>
      <c r="I41" s="27"/>
      <c r="J41" s="27"/>
      <c r="K41" s="40"/>
      <c r="M41" s="20" t="s">
        <v>32</v>
      </c>
      <c r="N41" s="21" t="s">
        <v>13</v>
      </c>
      <c r="O41" s="22">
        <v>40</v>
      </c>
      <c r="P41" s="23" t="s">
        <v>29</v>
      </c>
      <c r="Q41" s="22" t="s">
        <v>30</v>
      </c>
      <c r="R41" s="41">
        <f t="shared" si="8"/>
        <v>102</v>
      </c>
      <c r="S41" s="24"/>
      <c r="T41" s="24"/>
      <c r="U41" s="22"/>
      <c r="V41" s="26"/>
      <c r="W41" s="40"/>
    </row>
    <row r="42" spans="1:23" x14ac:dyDescent="0.25">
      <c r="A42" s="20" t="s">
        <v>31</v>
      </c>
      <c r="B42" s="34" t="s">
        <v>13</v>
      </c>
      <c r="C42" s="23">
        <v>41</v>
      </c>
      <c r="D42" s="23" t="s">
        <v>29</v>
      </c>
      <c r="E42" s="22" t="s">
        <v>30</v>
      </c>
      <c r="F42" s="36">
        <v>80.5</v>
      </c>
      <c r="G42" s="39">
        <v>81.599999999999994</v>
      </c>
      <c r="H42" s="25"/>
      <c r="I42" s="27"/>
      <c r="J42" s="27"/>
      <c r="K42" s="40"/>
      <c r="M42" s="20" t="s">
        <v>31</v>
      </c>
      <c r="N42" s="21" t="s">
        <v>13</v>
      </c>
      <c r="O42" s="22">
        <v>41</v>
      </c>
      <c r="P42" s="23" t="s">
        <v>29</v>
      </c>
      <c r="Q42" s="22" t="s">
        <v>30</v>
      </c>
      <c r="R42" s="36">
        <f t="shared" si="8"/>
        <v>80.5</v>
      </c>
      <c r="S42" s="36"/>
      <c r="T42" s="24"/>
      <c r="U42" s="22"/>
      <c r="V42" s="26"/>
      <c r="W42" s="40"/>
    </row>
    <row r="43" spans="1:23" x14ac:dyDescent="0.25">
      <c r="A43" s="20" t="s">
        <v>28</v>
      </c>
      <c r="B43" s="34" t="s">
        <v>13</v>
      </c>
      <c r="C43" s="23">
        <v>42</v>
      </c>
      <c r="D43" s="23" t="s">
        <v>29</v>
      </c>
      <c r="E43" s="22" t="s">
        <v>30</v>
      </c>
      <c r="F43" s="36">
        <v>50.5</v>
      </c>
      <c r="G43" s="39">
        <v>49.4</v>
      </c>
      <c r="H43" s="25">
        <f t="shared" ref="H43" si="10">0.05*G43</f>
        <v>2.4700000000000002</v>
      </c>
      <c r="I43" s="27">
        <v>4</v>
      </c>
      <c r="J43" s="27">
        <f t="shared" ref="J43:J45" si="11">((F43-G43)/G43)*100</f>
        <v>2.2267206477732824</v>
      </c>
      <c r="K43" s="37">
        <f t="shared" ref="K43:K67" si="12">(F43-G43)/H43</f>
        <v>0.44534412955465641</v>
      </c>
      <c r="M43" s="20" t="s">
        <v>28</v>
      </c>
      <c r="N43" s="21" t="s">
        <v>13</v>
      </c>
      <c r="O43" s="22">
        <v>42</v>
      </c>
      <c r="P43" s="23" t="s">
        <v>29</v>
      </c>
      <c r="Q43" s="22" t="s">
        <v>30</v>
      </c>
      <c r="R43" s="36">
        <f t="shared" si="8"/>
        <v>50.5</v>
      </c>
      <c r="S43" s="36">
        <v>49.28</v>
      </c>
      <c r="T43" s="24">
        <v>1.76</v>
      </c>
      <c r="U43" s="22">
        <v>1</v>
      </c>
      <c r="V43" s="26">
        <f t="shared" si="9"/>
        <v>2.4756493506493484</v>
      </c>
      <c r="W43" s="38">
        <v>0.69</v>
      </c>
    </row>
    <row r="44" spans="1:23" x14ac:dyDescent="0.25">
      <c r="A44" s="42" t="s">
        <v>16</v>
      </c>
      <c r="B44" s="43" t="s">
        <v>13</v>
      </c>
      <c r="C44" s="44">
        <v>43</v>
      </c>
      <c r="D44" s="44" t="s">
        <v>27</v>
      </c>
      <c r="E44" s="45" t="s">
        <v>23</v>
      </c>
      <c r="F44" s="51">
        <v>30.7</v>
      </c>
      <c r="G44" s="87">
        <v>29.8</v>
      </c>
      <c r="H44" s="48">
        <f>0.05*G44</f>
        <v>1.4900000000000002</v>
      </c>
      <c r="I44" s="52">
        <v>4</v>
      </c>
      <c r="J44" s="52">
        <f t="shared" si="11"/>
        <v>3.0201342281879149</v>
      </c>
      <c r="K44" s="86">
        <f t="shared" si="12"/>
        <v>0.6040268456375828</v>
      </c>
      <c r="M44" s="42" t="s">
        <v>16</v>
      </c>
      <c r="N44" s="43" t="s">
        <v>13</v>
      </c>
      <c r="O44" s="45">
        <v>43</v>
      </c>
      <c r="P44" s="44" t="s">
        <v>27</v>
      </c>
      <c r="Q44" s="45" t="s">
        <v>23</v>
      </c>
      <c r="R44" s="51">
        <f>F44</f>
        <v>30.7</v>
      </c>
      <c r="S44" s="48">
        <v>28.12</v>
      </c>
      <c r="T44" s="48">
        <v>2.14</v>
      </c>
      <c r="U44" s="45">
        <v>1</v>
      </c>
      <c r="V44" s="52">
        <f t="shared" si="9"/>
        <v>9.174964438122327</v>
      </c>
      <c r="W44" s="86">
        <v>1.2</v>
      </c>
    </row>
    <row r="45" spans="1:23" x14ac:dyDescent="0.25">
      <c r="A45" s="42" t="s">
        <v>12</v>
      </c>
      <c r="B45" s="43" t="s">
        <v>13</v>
      </c>
      <c r="C45" s="44">
        <v>44</v>
      </c>
      <c r="D45" s="44" t="s">
        <v>27</v>
      </c>
      <c r="E45" s="45" t="s">
        <v>23</v>
      </c>
      <c r="F45" s="85">
        <v>160</v>
      </c>
      <c r="G45" s="52">
        <v>160</v>
      </c>
      <c r="H45" s="48">
        <f>0.05*G45</f>
        <v>8</v>
      </c>
      <c r="I45" s="52">
        <v>4</v>
      </c>
      <c r="J45" s="52">
        <f t="shared" si="11"/>
        <v>0</v>
      </c>
      <c r="K45" s="86">
        <f t="shared" si="12"/>
        <v>0</v>
      </c>
      <c r="M45" s="42" t="s">
        <v>12</v>
      </c>
      <c r="N45" s="43" t="s">
        <v>13</v>
      </c>
      <c r="O45" s="45">
        <v>44</v>
      </c>
      <c r="P45" s="44" t="s">
        <v>27</v>
      </c>
      <c r="Q45" s="45" t="s">
        <v>23</v>
      </c>
      <c r="R45" s="85">
        <f t="shared" ref="R45:R67" si="13">F45</f>
        <v>160</v>
      </c>
      <c r="S45" s="87">
        <v>156.6</v>
      </c>
      <c r="T45" s="48">
        <v>3.8</v>
      </c>
      <c r="U45" s="45">
        <v>1</v>
      </c>
      <c r="V45" s="52">
        <f t="shared" si="9"/>
        <v>2.1711366538952785</v>
      </c>
      <c r="W45" s="86">
        <v>0.9</v>
      </c>
    </row>
    <row r="46" spans="1:23" x14ac:dyDescent="0.25">
      <c r="A46" s="42" t="s">
        <v>26</v>
      </c>
      <c r="B46" s="43" t="s">
        <v>13</v>
      </c>
      <c r="C46" s="44">
        <v>45</v>
      </c>
      <c r="D46" s="44" t="s">
        <v>27</v>
      </c>
      <c r="E46" s="45" t="s">
        <v>23</v>
      </c>
      <c r="F46" s="85">
        <v>206</v>
      </c>
      <c r="G46" s="52">
        <v>207</v>
      </c>
      <c r="H46" s="48">
        <f t="shared" ref="H46" si="14">0.05*G46</f>
        <v>10.350000000000001</v>
      </c>
      <c r="I46" s="52">
        <v>4</v>
      </c>
      <c r="J46" s="52">
        <f t="shared" ref="J46:J57" si="15">((F46-G46)/G46)*100</f>
        <v>-0.48309178743961351</v>
      </c>
      <c r="K46" s="86">
        <f t="shared" si="12"/>
        <v>-9.661835748792269E-2</v>
      </c>
      <c r="M46" s="42" t="s">
        <v>26</v>
      </c>
      <c r="N46" s="43" t="s">
        <v>13</v>
      </c>
      <c r="O46" s="45">
        <v>45</v>
      </c>
      <c r="P46" s="44" t="s">
        <v>27</v>
      </c>
      <c r="Q46" s="45" t="s">
        <v>23</v>
      </c>
      <c r="R46" s="85">
        <f t="shared" si="13"/>
        <v>206</v>
      </c>
      <c r="S46" s="87">
        <v>204.8</v>
      </c>
      <c r="T46" s="48">
        <v>3.7</v>
      </c>
      <c r="U46" s="45">
        <v>1</v>
      </c>
      <c r="V46" s="52">
        <f t="shared" si="9"/>
        <v>0.58593749999999445</v>
      </c>
      <c r="W46" s="86">
        <v>0.31</v>
      </c>
    </row>
    <row r="47" spans="1:23" x14ac:dyDescent="0.25">
      <c r="A47" s="42" t="s">
        <v>16</v>
      </c>
      <c r="B47" s="43" t="s">
        <v>13</v>
      </c>
      <c r="C47" s="44">
        <v>46</v>
      </c>
      <c r="D47" s="44" t="s">
        <v>25</v>
      </c>
      <c r="E47" s="45" t="s">
        <v>23</v>
      </c>
      <c r="F47" s="85">
        <v>101</v>
      </c>
      <c r="G47" s="87">
        <v>98.3</v>
      </c>
      <c r="H47" s="48">
        <f>0.075*G47</f>
        <v>7.3724999999999996</v>
      </c>
      <c r="I47" s="52">
        <v>4</v>
      </c>
      <c r="J47" s="52">
        <f t="shared" si="15"/>
        <v>2.7466937945066152</v>
      </c>
      <c r="K47" s="86">
        <f t="shared" si="12"/>
        <v>0.3662258392675487</v>
      </c>
      <c r="M47" s="42" t="s">
        <v>16</v>
      </c>
      <c r="N47" s="43" t="s">
        <v>13</v>
      </c>
      <c r="O47" s="45">
        <v>46</v>
      </c>
      <c r="P47" s="44" t="s">
        <v>25</v>
      </c>
      <c r="Q47" s="45" t="s">
        <v>23</v>
      </c>
      <c r="R47" s="85">
        <f t="shared" si="13"/>
        <v>101</v>
      </c>
      <c r="S47" s="48">
        <v>93.41</v>
      </c>
      <c r="T47" s="48">
        <v>4.78</v>
      </c>
      <c r="U47" s="45">
        <v>1</v>
      </c>
      <c r="V47" s="52">
        <f t="shared" si="9"/>
        <v>8.1254683652713879</v>
      </c>
      <c r="W47" s="86">
        <v>1.59</v>
      </c>
    </row>
    <row r="48" spans="1:23" x14ac:dyDescent="0.25">
      <c r="A48" s="42" t="s">
        <v>12</v>
      </c>
      <c r="B48" s="43" t="s">
        <v>13</v>
      </c>
      <c r="C48" s="44">
        <v>47</v>
      </c>
      <c r="D48" s="44" t="s">
        <v>25</v>
      </c>
      <c r="E48" s="45" t="s">
        <v>23</v>
      </c>
      <c r="F48" s="85">
        <v>112</v>
      </c>
      <c r="G48" s="52">
        <v>123</v>
      </c>
      <c r="H48" s="48">
        <f t="shared" ref="H48:H51" si="16">0.075*G48</f>
        <v>9.2249999999999996</v>
      </c>
      <c r="I48" s="52">
        <v>4</v>
      </c>
      <c r="J48" s="52">
        <f t="shared" si="15"/>
        <v>-8.9430894308943092</v>
      </c>
      <c r="K48" s="86">
        <f t="shared" si="12"/>
        <v>-1.1924119241192412</v>
      </c>
      <c r="M48" s="42" t="s">
        <v>12</v>
      </c>
      <c r="N48" s="43" t="s">
        <v>13</v>
      </c>
      <c r="O48" s="45">
        <v>47</v>
      </c>
      <c r="P48" s="44" t="s">
        <v>25</v>
      </c>
      <c r="Q48" s="45" t="s">
        <v>23</v>
      </c>
      <c r="R48" s="85">
        <f t="shared" si="13"/>
        <v>112</v>
      </c>
      <c r="S48" s="87">
        <v>109.2</v>
      </c>
      <c r="T48" s="48">
        <v>7.5</v>
      </c>
      <c r="U48" s="45">
        <v>1</v>
      </c>
      <c r="V48" s="52">
        <f t="shared" si="9"/>
        <v>2.5641025641025617</v>
      </c>
      <c r="W48" s="86">
        <v>0.37</v>
      </c>
    </row>
    <row r="49" spans="1:23" x14ac:dyDescent="0.25">
      <c r="A49" s="42" t="s">
        <v>21</v>
      </c>
      <c r="B49" s="43" t="s">
        <v>13</v>
      </c>
      <c r="C49" s="44">
        <v>48</v>
      </c>
      <c r="D49" s="44" t="s">
        <v>25</v>
      </c>
      <c r="E49" s="45" t="s">
        <v>23</v>
      </c>
      <c r="F49" s="51">
        <v>64.3</v>
      </c>
      <c r="G49" s="87">
        <v>65.5</v>
      </c>
      <c r="H49" s="48">
        <f t="shared" si="16"/>
        <v>4.9124999999999996</v>
      </c>
      <c r="I49" s="52">
        <v>4</v>
      </c>
      <c r="J49" s="52">
        <f t="shared" si="15"/>
        <v>-1.8320610687022942</v>
      </c>
      <c r="K49" s="86">
        <f t="shared" si="12"/>
        <v>-0.24427480916030594</v>
      </c>
      <c r="M49" s="42" t="s">
        <v>21</v>
      </c>
      <c r="N49" s="43" t="s">
        <v>13</v>
      </c>
      <c r="O49" s="45">
        <v>48</v>
      </c>
      <c r="P49" s="44" t="s">
        <v>25</v>
      </c>
      <c r="Q49" s="45" t="s">
        <v>23</v>
      </c>
      <c r="R49" s="51">
        <f t="shared" si="13"/>
        <v>64.3</v>
      </c>
      <c r="S49" s="48">
        <v>62.63</v>
      </c>
      <c r="T49" s="48">
        <v>4.09</v>
      </c>
      <c r="U49" s="45">
        <v>1</v>
      </c>
      <c r="V49" s="52">
        <f t="shared" si="9"/>
        <v>2.6664537761456084</v>
      </c>
      <c r="W49" s="86">
        <v>0.41</v>
      </c>
    </row>
    <row r="50" spans="1:23" x14ac:dyDescent="0.25">
      <c r="A50" s="42" t="s">
        <v>20</v>
      </c>
      <c r="B50" s="43" t="s">
        <v>13</v>
      </c>
      <c r="C50" s="44">
        <v>49</v>
      </c>
      <c r="D50" s="44" t="s">
        <v>25</v>
      </c>
      <c r="E50" s="45" t="s">
        <v>23</v>
      </c>
      <c r="F50" s="51">
        <v>79</v>
      </c>
      <c r="G50" s="87">
        <v>80.599999999999994</v>
      </c>
      <c r="H50" s="48">
        <f t="shared" si="16"/>
        <v>6.044999999999999</v>
      </c>
      <c r="I50" s="52">
        <v>4</v>
      </c>
      <c r="J50" s="52">
        <f t="shared" si="15"/>
        <v>-1.9851116625310103</v>
      </c>
      <c r="K50" s="86">
        <f t="shared" si="12"/>
        <v>-0.26468155500413476</v>
      </c>
      <c r="M50" s="42" t="s">
        <v>20</v>
      </c>
      <c r="N50" s="43" t="s">
        <v>13</v>
      </c>
      <c r="O50" s="45">
        <v>49</v>
      </c>
      <c r="P50" s="44" t="s">
        <v>25</v>
      </c>
      <c r="Q50" s="45" t="s">
        <v>23</v>
      </c>
      <c r="R50" s="51">
        <f t="shared" si="13"/>
        <v>79</v>
      </c>
      <c r="S50" s="48">
        <v>72.709999999999994</v>
      </c>
      <c r="T50" s="48">
        <v>6.75</v>
      </c>
      <c r="U50" s="45">
        <v>1</v>
      </c>
      <c r="V50" s="52">
        <f t="shared" si="9"/>
        <v>8.650804566084453</v>
      </c>
      <c r="W50" s="86">
        <v>0.93</v>
      </c>
    </row>
    <row r="51" spans="1:23" x14ac:dyDescent="0.25">
      <c r="A51" s="42" t="s">
        <v>19</v>
      </c>
      <c r="B51" s="43" t="s">
        <v>13</v>
      </c>
      <c r="C51" s="44">
        <v>50</v>
      </c>
      <c r="D51" s="44" t="s">
        <v>25</v>
      </c>
      <c r="E51" s="45" t="s">
        <v>23</v>
      </c>
      <c r="F51" s="51">
        <v>89.2</v>
      </c>
      <c r="G51" s="87">
        <v>79.400000000000006</v>
      </c>
      <c r="H51" s="48">
        <f t="shared" si="16"/>
        <v>5.9550000000000001</v>
      </c>
      <c r="I51" s="52">
        <v>4</v>
      </c>
      <c r="J51" s="52">
        <f t="shared" si="15"/>
        <v>12.342569269521405</v>
      </c>
      <c r="K51" s="86">
        <f t="shared" si="12"/>
        <v>1.6456759026028542</v>
      </c>
      <c r="M51" s="42" t="s">
        <v>19</v>
      </c>
      <c r="N51" s="43" t="s">
        <v>13</v>
      </c>
      <c r="O51" s="45">
        <v>50</v>
      </c>
      <c r="P51" s="44" t="s">
        <v>25</v>
      </c>
      <c r="Q51" s="45" t="s">
        <v>23</v>
      </c>
      <c r="R51" s="51">
        <f t="shared" si="13"/>
        <v>89.2</v>
      </c>
      <c r="S51" s="48">
        <v>78.67</v>
      </c>
      <c r="T51" s="48">
        <v>4.09</v>
      </c>
      <c r="U51" s="45">
        <v>1</v>
      </c>
      <c r="V51" s="52">
        <f t="shared" si="9"/>
        <v>13.385026058217871</v>
      </c>
      <c r="W51" s="86">
        <v>2.58</v>
      </c>
    </row>
    <row r="52" spans="1:23" x14ac:dyDescent="0.25">
      <c r="A52" s="42" t="s">
        <v>22</v>
      </c>
      <c r="B52" s="43" t="s">
        <v>13</v>
      </c>
      <c r="C52" s="44">
        <v>51</v>
      </c>
      <c r="D52" s="44" t="s">
        <v>76</v>
      </c>
      <c r="E52" s="45" t="s">
        <v>23</v>
      </c>
      <c r="F52" s="85">
        <v>157</v>
      </c>
      <c r="G52" s="52">
        <v>155</v>
      </c>
      <c r="H52" s="48">
        <f>0.05*G52</f>
        <v>7.75</v>
      </c>
      <c r="I52" s="45">
        <v>4</v>
      </c>
      <c r="J52" s="52">
        <f t="shared" si="15"/>
        <v>1.2903225806451613</v>
      </c>
      <c r="K52" s="86">
        <f t="shared" si="12"/>
        <v>0.25806451612903225</v>
      </c>
      <c r="M52" s="42" t="s">
        <v>22</v>
      </c>
      <c r="N52" s="43" t="s">
        <v>13</v>
      </c>
      <c r="O52" s="45">
        <v>51</v>
      </c>
      <c r="P52" s="44" t="s">
        <v>76</v>
      </c>
      <c r="Q52" s="45" t="s">
        <v>23</v>
      </c>
      <c r="R52" s="85">
        <f t="shared" si="13"/>
        <v>157</v>
      </c>
      <c r="S52" s="87">
        <v>153</v>
      </c>
      <c r="T52" s="48">
        <v>4.9000000000000004</v>
      </c>
      <c r="U52" s="45">
        <v>1</v>
      </c>
      <c r="V52" s="52">
        <f t="shared" si="9"/>
        <v>2.6143790849673203</v>
      </c>
      <c r="W52" s="86">
        <v>0.81</v>
      </c>
    </row>
    <row r="53" spans="1:23" x14ac:dyDescent="0.25">
      <c r="A53" s="42" t="s">
        <v>16</v>
      </c>
      <c r="B53" s="43" t="s">
        <v>13</v>
      </c>
      <c r="C53" s="44">
        <v>52</v>
      </c>
      <c r="D53" s="44" t="s">
        <v>76</v>
      </c>
      <c r="E53" s="45" t="s">
        <v>23</v>
      </c>
      <c r="F53" s="85">
        <v>229</v>
      </c>
      <c r="G53" s="52">
        <v>228</v>
      </c>
      <c r="H53" s="48">
        <f t="shared" ref="H53:H57" si="17">0.05*G53</f>
        <v>11.4</v>
      </c>
      <c r="I53" s="45">
        <v>4</v>
      </c>
      <c r="J53" s="52">
        <f t="shared" si="15"/>
        <v>0.43859649122807015</v>
      </c>
      <c r="K53" s="86">
        <f t="shared" si="12"/>
        <v>8.771929824561403E-2</v>
      </c>
      <c r="M53" s="42" t="s">
        <v>16</v>
      </c>
      <c r="N53" s="43" t="s">
        <v>13</v>
      </c>
      <c r="O53" s="45">
        <v>52</v>
      </c>
      <c r="P53" s="44" t="s">
        <v>76</v>
      </c>
      <c r="Q53" s="45" t="s">
        <v>23</v>
      </c>
      <c r="R53" s="85">
        <f t="shared" si="13"/>
        <v>229</v>
      </c>
      <c r="S53" s="87">
        <v>224.4</v>
      </c>
      <c r="T53" s="48">
        <v>7.3</v>
      </c>
      <c r="U53" s="45">
        <v>1</v>
      </c>
      <c r="V53" s="52">
        <f t="shared" si="9"/>
        <v>2.0499108734402824</v>
      </c>
      <c r="W53" s="86">
        <v>0.63</v>
      </c>
    </row>
    <row r="54" spans="1:23" x14ac:dyDescent="0.25">
      <c r="A54" s="42" t="s">
        <v>12</v>
      </c>
      <c r="B54" s="43" t="s">
        <v>13</v>
      </c>
      <c r="C54" s="44">
        <v>53</v>
      </c>
      <c r="D54" s="44" t="s">
        <v>76</v>
      </c>
      <c r="E54" s="45" t="s">
        <v>23</v>
      </c>
      <c r="F54" s="85">
        <v>314</v>
      </c>
      <c r="G54" s="52">
        <v>310</v>
      </c>
      <c r="H54" s="48">
        <f t="shared" si="17"/>
        <v>15.5</v>
      </c>
      <c r="I54" s="45">
        <v>4</v>
      </c>
      <c r="J54" s="52">
        <f t="shared" si="15"/>
        <v>1.2903225806451613</v>
      </c>
      <c r="K54" s="86">
        <f t="shared" si="12"/>
        <v>0.25806451612903225</v>
      </c>
      <c r="M54" s="42" t="s">
        <v>12</v>
      </c>
      <c r="N54" s="43" t="s">
        <v>13</v>
      </c>
      <c r="O54" s="45">
        <v>53</v>
      </c>
      <c r="P54" s="44" t="s">
        <v>76</v>
      </c>
      <c r="Q54" s="45" t="s">
        <v>23</v>
      </c>
      <c r="R54" s="85">
        <f t="shared" si="13"/>
        <v>314</v>
      </c>
      <c r="S54" s="87">
        <v>304.8</v>
      </c>
      <c r="T54" s="48">
        <v>8</v>
      </c>
      <c r="U54" s="45">
        <v>1</v>
      </c>
      <c r="V54" s="52">
        <f t="shared" si="9"/>
        <v>3.0183727034120698</v>
      </c>
      <c r="W54" s="86">
        <v>1.1399999999999999</v>
      </c>
    </row>
    <row r="55" spans="1:23" x14ac:dyDescent="0.25">
      <c r="A55" s="42" t="s">
        <v>21</v>
      </c>
      <c r="B55" s="43" t="s">
        <v>13</v>
      </c>
      <c r="C55" s="44">
        <v>54</v>
      </c>
      <c r="D55" s="44" t="s">
        <v>76</v>
      </c>
      <c r="E55" s="45" t="s">
        <v>23</v>
      </c>
      <c r="F55" s="85">
        <v>145</v>
      </c>
      <c r="G55" s="52">
        <v>146</v>
      </c>
      <c r="H55" s="48">
        <f t="shared" si="17"/>
        <v>7.3000000000000007</v>
      </c>
      <c r="I55" s="45">
        <v>4</v>
      </c>
      <c r="J55" s="52">
        <f t="shared" si="15"/>
        <v>-0.68493150684931503</v>
      </c>
      <c r="K55" s="86">
        <f t="shared" si="12"/>
        <v>-0.13698630136986301</v>
      </c>
      <c r="M55" s="42" t="s">
        <v>21</v>
      </c>
      <c r="N55" s="43" t="s">
        <v>13</v>
      </c>
      <c r="O55" s="45">
        <v>54</v>
      </c>
      <c r="P55" s="44" t="s">
        <v>76</v>
      </c>
      <c r="Q55" s="45" t="s">
        <v>23</v>
      </c>
      <c r="R55" s="85">
        <f t="shared" si="13"/>
        <v>145</v>
      </c>
      <c r="S55" s="87">
        <v>144.5</v>
      </c>
      <c r="T55" s="48">
        <v>5.8</v>
      </c>
      <c r="U55" s="45">
        <v>1</v>
      </c>
      <c r="V55" s="52">
        <f t="shared" si="9"/>
        <v>0.34602076124567477</v>
      </c>
      <c r="W55" s="86">
        <v>0.09</v>
      </c>
    </row>
    <row r="56" spans="1:23" x14ac:dyDescent="0.25">
      <c r="A56" s="42" t="s">
        <v>24</v>
      </c>
      <c r="B56" s="43" t="s">
        <v>13</v>
      </c>
      <c r="C56" s="44">
        <v>55</v>
      </c>
      <c r="D56" s="44" t="s">
        <v>76</v>
      </c>
      <c r="E56" s="45" t="s">
        <v>23</v>
      </c>
      <c r="F56" s="85">
        <v>118</v>
      </c>
      <c r="G56" s="52">
        <v>118</v>
      </c>
      <c r="H56" s="48">
        <f t="shared" si="17"/>
        <v>5.9</v>
      </c>
      <c r="I56" s="45">
        <v>4</v>
      </c>
      <c r="J56" s="52">
        <f t="shared" si="15"/>
        <v>0</v>
      </c>
      <c r="K56" s="86">
        <f t="shared" si="12"/>
        <v>0</v>
      </c>
      <c r="M56" s="42" t="s">
        <v>24</v>
      </c>
      <c r="N56" s="43" t="s">
        <v>13</v>
      </c>
      <c r="O56" s="45">
        <v>55</v>
      </c>
      <c r="P56" s="44" t="s">
        <v>76</v>
      </c>
      <c r="Q56" s="45" t="s">
        <v>23</v>
      </c>
      <c r="R56" s="85">
        <f t="shared" si="13"/>
        <v>118</v>
      </c>
      <c r="S56" s="87">
        <v>118</v>
      </c>
      <c r="T56" s="48">
        <v>5.0999999999999996</v>
      </c>
      <c r="U56" s="45">
        <v>1</v>
      </c>
      <c r="V56" s="52">
        <f t="shared" si="9"/>
        <v>0</v>
      </c>
      <c r="W56" s="86">
        <v>0.01</v>
      </c>
    </row>
    <row r="57" spans="1:23" x14ac:dyDescent="0.25">
      <c r="A57" s="42" t="s">
        <v>17</v>
      </c>
      <c r="B57" s="43" t="s">
        <v>13</v>
      </c>
      <c r="C57" s="44">
        <v>56</v>
      </c>
      <c r="D57" s="44" t="s">
        <v>76</v>
      </c>
      <c r="E57" s="45" t="s">
        <v>23</v>
      </c>
      <c r="F57" s="51">
        <v>48.2</v>
      </c>
      <c r="G57" s="87">
        <v>52.5</v>
      </c>
      <c r="H57" s="48">
        <f t="shared" si="17"/>
        <v>2.625</v>
      </c>
      <c r="I57" s="45">
        <v>4</v>
      </c>
      <c r="J57" s="52">
        <f t="shared" si="15"/>
        <v>-8.1904761904761862</v>
      </c>
      <c r="K57" s="86">
        <f t="shared" si="12"/>
        <v>-1.6380952380952369</v>
      </c>
      <c r="M57" s="42" t="s">
        <v>17</v>
      </c>
      <c r="N57" s="43" t="s">
        <v>13</v>
      </c>
      <c r="O57" s="45">
        <v>56</v>
      </c>
      <c r="P57" s="44" t="s">
        <v>76</v>
      </c>
      <c r="Q57" s="45" t="s">
        <v>23</v>
      </c>
      <c r="R57" s="51">
        <f t="shared" si="13"/>
        <v>48.2</v>
      </c>
      <c r="S57" s="48">
        <v>51.29</v>
      </c>
      <c r="T57" s="48">
        <v>5.46</v>
      </c>
      <c r="U57" s="45">
        <v>1</v>
      </c>
      <c r="V57" s="52">
        <f t="shared" si="9"/>
        <v>-6.0245661922401963</v>
      </c>
      <c r="W57" s="86">
        <v>-0.56999999999999995</v>
      </c>
    </row>
    <row r="58" spans="1:23" x14ac:dyDescent="0.25">
      <c r="A58" s="42" t="s">
        <v>22</v>
      </c>
      <c r="B58" s="43" t="s">
        <v>13</v>
      </c>
      <c r="C58" s="44">
        <v>57</v>
      </c>
      <c r="D58" s="44" t="s">
        <v>18</v>
      </c>
      <c r="E58" s="45" t="s">
        <v>15</v>
      </c>
      <c r="F58" s="47">
        <v>13</v>
      </c>
      <c r="G58" s="48">
        <v>12.93</v>
      </c>
      <c r="H58" s="48">
        <v>0.15</v>
      </c>
      <c r="I58" s="45" t="s">
        <v>77</v>
      </c>
      <c r="J58" s="48">
        <f t="shared" ref="J58:J65" si="18">((F58-G58))</f>
        <v>7.0000000000000284E-2</v>
      </c>
      <c r="K58" s="86">
        <f t="shared" si="12"/>
        <v>0.46666666666666856</v>
      </c>
      <c r="M58" s="42" t="s">
        <v>22</v>
      </c>
      <c r="N58" s="43" t="s">
        <v>13</v>
      </c>
      <c r="O58" s="45">
        <v>57</v>
      </c>
      <c r="P58" s="44" t="s">
        <v>18</v>
      </c>
      <c r="Q58" s="45" t="s">
        <v>15</v>
      </c>
      <c r="R58" s="47">
        <f t="shared" si="13"/>
        <v>13</v>
      </c>
      <c r="S58" s="48">
        <v>12.95</v>
      </c>
      <c r="T58" s="48">
        <v>0.13</v>
      </c>
      <c r="U58" s="45" t="s">
        <v>75</v>
      </c>
      <c r="V58" s="48">
        <f>R58-S58</f>
        <v>5.0000000000000711E-2</v>
      </c>
      <c r="W58" s="86">
        <v>0.39</v>
      </c>
    </row>
    <row r="59" spans="1:23" x14ac:dyDescent="0.25">
      <c r="A59" s="42" t="s">
        <v>16</v>
      </c>
      <c r="B59" s="43" t="s">
        <v>13</v>
      </c>
      <c r="C59" s="44">
        <v>58</v>
      </c>
      <c r="D59" s="44" t="s">
        <v>18</v>
      </c>
      <c r="E59" s="45" t="s">
        <v>15</v>
      </c>
      <c r="F59" s="47">
        <v>12.45</v>
      </c>
      <c r="G59" s="48">
        <v>12.39</v>
      </c>
      <c r="H59" s="48">
        <v>0.15</v>
      </c>
      <c r="I59" s="45">
        <v>4</v>
      </c>
      <c r="J59" s="48">
        <f t="shared" si="18"/>
        <v>5.9999999999998721E-2</v>
      </c>
      <c r="K59" s="86">
        <f t="shared" si="12"/>
        <v>0.39999999999999147</v>
      </c>
      <c r="M59" s="42" t="s">
        <v>16</v>
      </c>
      <c r="N59" s="43" t="s">
        <v>13</v>
      </c>
      <c r="O59" s="45">
        <v>58</v>
      </c>
      <c r="P59" s="44" t="s">
        <v>18</v>
      </c>
      <c r="Q59" s="45" t="s">
        <v>15</v>
      </c>
      <c r="R59" s="47">
        <f t="shared" si="13"/>
        <v>12.45</v>
      </c>
      <c r="S59" s="48">
        <v>12.41</v>
      </c>
      <c r="T59" s="48">
        <v>0.12</v>
      </c>
      <c r="U59" s="45" t="s">
        <v>75</v>
      </c>
      <c r="V59" s="48">
        <f t="shared" ref="V59:V65" si="19">R59-S59</f>
        <v>3.9999999999999147E-2</v>
      </c>
      <c r="W59" s="86">
        <v>0.28999999999999998</v>
      </c>
    </row>
    <row r="60" spans="1:23" x14ac:dyDescent="0.25">
      <c r="A60" s="42" t="s">
        <v>12</v>
      </c>
      <c r="B60" s="43" t="s">
        <v>13</v>
      </c>
      <c r="C60" s="44">
        <v>59</v>
      </c>
      <c r="D60" s="44" t="s">
        <v>18</v>
      </c>
      <c r="E60" s="45" t="s">
        <v>15</v>
      </c>
      <c r="F60" s="47">
        <v>0.28999999999999998</v>
      </c>
      <c r="G60" s="48">
        <v>0.34</v>
      </c>
      <c r="H60" s="48">
        <v>0.15</v>
      </c>
      <c r="I60" s="45">
        <v>4</v>
      </c>
      <c r="J60" s="48">
        <f t="shared" si="18"/>
        <v>-5.0000000000000044E-2</v>
      </c>
      <c r="K60" s="86">
        <f t="shared" si="12"/>
        <v>-0.33333333333333365</v>
      </c>
      <c r="M60" s="42" t="s">
        <v>12</v>
      </c>
      <c r="N60" s="43" t="s">
        <v>13</v>
      </c>
      <c r="O60" s="45">
        <v>59</v>
      </c>
      <c r="P60" s="44" t="s">
        <v>18</v>
      </c>
      <c r="Q60" s="45" t="s">
        <v>15</v>
      </c>
      <c r="R60" s="47">
        <f t="shared" si="13"/>
        <v>0.28999999999999998</v>
      </c>
      <c r="S60" s="48">
        <v>0.34620000000000001</v>
      </c>
      <c r="T60" s="48">
        <v>6.0400000000000002E-2</v>
      </c>
      <c r="U60" s="45" t="s">
        <v>75</v>
      </c>
      <c r="V60" s="48">
        <f t="shared" si="19"/>
        <v>-5.6200000000000028E-2</v>
      </c>
      <c r="W60" s="86">
        <v>-0.93</v>
      </c>
    </row>
    <row r="61" spans="1:23" x14ac:dyDescent="0.25">
      <c r="A61" s="42" t="s">
        <v>21</v>
      </c>
      <c r="B61" s="43" t="s">
        <v>13</v>
      </c>
      <c r="C61" s="44">
        <v>60</v>
      </c>
      <c r="D61" s="44" t="s">
        <v>18</v>
      </c>
      <c r="E61" s="45" t="s">
        <v>15</v>
      </c>
      <c r="F61" s="47">
        <v>5.51</v>
      </c>
      <c r="G61" s="48">
        <v>5.5102766680774025</v>
      </c>
      <c r="H61" s="48">
        <v>0.15</v>
      </c>
      <c r="I61" s="45">
        <v>4</v>
      </c>
      <c r="J61" s="48">
        <f t="shared" si="18"/>
        <v>-2.7666807740267529E-4</v>
      </c>
      <c r="K61" s="86">
        <f t="shared" si="12"/>
        <v>-1.8444538493511686E-3</v>
      </c>
      <c r="M61" s="42" t="s">
        <v>21</v>
      </c>
      <c r="N61" s="43" t="s">
        <v>13</v>
      </c>
      <c r="O61" s="45">
        <v>60</v>
      </c>
      <c r="P61" s="44" t="s">
        <v>18</v>
      </c>
      <c r="Q61" s="45" t="s">
        <v>15</v>
      </c>
      <c r="R61" s="47">
        <f t="shared" si="13"/>
        <v>5.51</v>
      </c>
      <c r="S61" s="48">
        <v>5.5330000000000004</v>
      </c>
      <c r="T61" s="48">
        <v>5.5E-2</v>
      </c>
      <c r="U61" s="45" t="s">
        <v>75</v>
      </c>
      <c r="V61" s="48">
        <f t="shared" si="19"/>
        <v>-2.3000000000000576E-2</v>
      </c>
      <c r="W61" s="86">
        <v>-0.41</v>
      </c>
    </row>
    <row r="62" spans="1:23" x14ac:dyDescent="0.25">
      <c r="A62" s="42" t="s">
        <v>24</v>
      </c>
      <c r="B62" s="43" t="s">
        <v>13</v>
      </c>
      <c r="C62" s="44">
        <v>61</v>
      </c>
      <c r="D62" s="44" t="s">
        <v>18</v>
      </c>
      <c r="E62" s="45" t="s">
        <v>15</v>
      </c>
      <c r="F62" s="47">
        <v>0.21</v>
      </c>
      <c r="G62" s="48">
        <v>0.27</v>
      </c>
      <c r="H62" s="48">
        <v>0.15</v>
      </c>
      <c r="I62" s="52">
        <v>4</v>
      </c>
      <c r="J62" s="48">
        <f t="shared" si="18"/>
        <v>-6.0000000000000026E-2</v>
      </c>
      <c r="K62" s="86">
        <f t="shared" si="12"/>
        <v>-0.40000000000000019</v>
      </c>
      <c r="M62" s="42" t="s">
        <v>24</v>
      </c>
      <c r="N62" s="43" t="s">
        <v>13</v>
      </c>
      <c r="O62" s="45">
        <v>61</v>
      </c>
      <c r="P62" s="44" t="s">
        <v>18</v>
      </c>
      <c r="Q62" s="45" t="s">
        <v>15</v>
      </c>
      <c r="R62" s="47">
        <f t="shared" si="13"/>
        <v>0.21</v>
      </c>
      <c r="S62" s="48">
        <v>0.27889999999999998</v>
      </c>
      <c r="T62" s="48">
        <v>5.0500000000000003E-2</v>
      </c>
      <c r="U62" s="45" t="s">
        <v>75</v>
      </c>
      <c r="V62" s="48">
        <f t="shared" si="19"/>
        <v>-6.8899999999999989E-2</v>
      </c>
      <c r="W62" s="86">
        <v>-1.37</v>
      </c>
    </row>
    <row r="63" spans="1:23" x14ac:dyDescent="0.25">
      <c r="A63" s="42" t="s">
        <v>20</v>
      </c>
      <c r="B63" s="43" t="s">
        <v>13</v>
      </c>
      <c r="C63" s="44">
        <v>62</v>
      </c>
      <c r="D63" s="44" t="s">
        <v>18</v>
      </c>
      <c r="E63" s="45" t="s">
        <v>15</v>
      </c>
      <c r="F63" s="47">
        <v>14.26</v>
      </c>
      <c r="G63" s="48">
        <v>14.18</v>
      </c>
      <c r="H63" s="48">
        <v>0.15</v>
      </c>
      <c r="I63" s="52">
        <v>4</v>
      </c>
      <c r="J63" s="48">
        <f t="shared" si="18"/>
        <v>8.0000000000000071E-2</v>
      </c>
      <c r="K63" s="86">
        <f t="shared" si="12"/>
        <v>0.53333333333333388</v>
      </c>
      <c r="M63" s="42" t="s">
        <v>20</v>
      </c>
      <c r="N63" s="43" t="s">
        <v>13</v>
      </c>
      <c r="O63" s="45">
        <v>62</v>
      </c>
      <c r="P63" s="44" t="s">
        <v>18</v>
      </c>
      <c r="Q63" s="45" t="s">
        <v>15</v>
      </c>
      <c r="R63" s="47">
        <f t="shared" si="13"/>
        <v>14.26</v>
      </c>
      <c r="S63" s="48">
        <v>14.24</v>
      </c>
      <c r="T63" s="48">
        <v>0.14000000000000001</v>
      </c>
      <c r="U63" s="45" t="s">
        <v>75</v>
      </c>
      <c r="V63" s="48">
        <f t="shared" si="19"/>
        <v>1.9999999999999574E-2</v>
      </c>
      <c r="W63" s="86">
        <v>0.17</v>
      </c>
    </row>
    <row r="64" spans="1:23" x14ac:dyDescent="0.25">
      <c r="A64" s="42" t="s">
        <v>19</v>
      </c>
      <c r="B64" s="43" t="s">
        <v>13</v>
      </c>
      <c r="C64" s="44">
        <v>63</v>
      </c>
      <c r="D64" s="44" t="s">
        <v>18</v>
      </c>
      <c r="E64" s="45" t="s">
        <v>15</v>
      </c>
      <c r="F64" s="47">
        <v>20.95</v>
      </c>
      <c r="G64" s="48">
        <v>20.94</v>
      </c>
      <c r="H64" s="48">
        <v>0.15</v>
      </c>
      <c r="I64" s="52">
        <v>4</v>
      </c>
      <c r="J64" s="48">
        <f t="shared" si="18"/>
        <v>9.9999999999980105E-3</v>
      </c>
      <c r="K64" s="86">
        <f t="shared" si="12"/>
        <v>6.6666666666653412E-2</v>
      </c>
      <c r="M64" s="42" t="s">
        <v>19</v>
      </c>
      <c r="N64" s="43" t="s">
        <v>13</v>
      </c>
      <c r="O64" s="45">
        <v>63</v>
      </c>
      <c r="P64" s="44" t="s">
        <v>18</v>
      </c>
      <c r="Q64" s="45" t="s">
        <v>15</v>
      </c>
      <c r="R64" s="47">
        <f t="shared" si="13"/>
        <v>20.95</v>
      </c>
      <c r="S64" s="48">
        <v>20.92</v>
      </c>
      <c r="T64" s="48">
        <v>0.21</v>
      </c>
      <c r="U64" s="45" t="s">
        <v>75</v>
      </c>
      <c r="V64" s="48">
        <f t="shared" si="19"/>
        <v>2.9999999999997584E-2</v>
      </c>
      <c r="W64" s="86">
        <v>0.12</v>
      </c>
    </row>
    <row r="65" spans="1:23" x14ac:dyDescent="0.25">
      <c r="A65" s="42" t="s">
        <v>17</v>
      </c>
      <c r="B65" s="43" t="s">
        <v>13</v>
      </c>
      <c r="C65" s="44">
        <v>64</v>
      </c>
      <c r="D65" s="44" t="s">
        <v>18</v>
      </c>
      <c r="E65" s="45" t="s">
        <v>15</v>
      </c>
      <c r="F65" s="47">
        <v>15.8</v>
      </c>
      <c r="G65" s="48">
        <v>15.81</v>
      </c>
      <c r="H65" s="48">
        <v>0.15</v>
      </c>
      <c r="I65" s="52">
        <v>4</v>
      </c>
      <c r="J65" s="48">
        <f t="shared" si="18"/>
        <v>-9.9999999999997868E-3</v>
      </c>
      <c r="K65" s="86">
        <f t="shared" si="12"/>
        <v>-6.666666666666525E-2</v>
      </c>
      <c r="M65" s="42" t="s">
        <v>17</v>
      </c>
      <c r="N65" s="43" t="s">
        <v>13</v>
      </c>
      <c r="O65" s="45">
        <v>64</v>
      </c>
      <c r="P65" s="44" t="s">
        <v>18</v>
      </c>
      <c r="Q65" s="45" t="s">
        <v>15</v>
      </c>
      <c r="R65" s="47">
        <f t="shared" si="13"/>
        <v>15.8</v>
      </c>
      <c r="S65" s="48">
        <v>15.78</v>
      </c>
      <c r="T65" s="48">
        <v>0.16</v>
      </c>
      <c r="U65" s="45">
        <v>1</v>
      </c>
      <c r="V65" s="48">
        <f t="shared" si="19"/>
        <v>2.000000000000135E-2</v>
      </c>
      <c r="W65" s="86">
        <v>0.14000000000000001</v>
      </c>
    </row>
    <row r="66" spans="1:23" x14ac:dyDescent="0.25">
      <c r="A66" s="42" t="s">
        <v>16</v>
      </c>
      <c r="B66" s="43" t="s">
        <v>13</v>
      </c>
      <c r="C66" s="44" t="s">
        <v>99</v>
      </c>
      <c r="D66" s="44" t="s">
        <v>14</v>
      </c>
      <c r="E66" s="45" t="s">
        <v>15</v>
      </c>
      <c r="F66" s="47">
        <v>3.6</v>
      </c>
      <c r="G66" s="48">
        <v>3.52</v>
      </c>
      <c r="H66" s="48">
        <f>G66*0.05</f>
        <v>0.17600000000000002</v>
      </c>
      <c r="I66" s="52">
        <v>4</v>
      </c>
      <c r="J66" s="52">
        <f t="shared" ref="J66:J67" si="20">((F66-G66)/G66)*100</f>
        <v>2.2727272727272747</v>
      </c>
      <c r="K66" s="86">
        <f t="shared" si="12"/>
        <v>0.45454545454545492</v>
      </c>
      <c r="M66" s="42" t="s">
        <v>16</v>
      </c>
      <c r="N66" s="43" t="s">
        <v>13</v>
      </c>
      <c r="O66" s="45" t="s">
        <v>99</v>
      </c>
      <c r="P66" s="44" t="s">
        <v>14</v>
      </c>
      <c r="Q66" s="45" t="s">
        <v>15</v>
      </c>
      <c r="R66" s="47">
        <f t="shared" si="13"/>
        <v>3.6</v>
      </c>
      <c r="S66" s="48">
        <v>3.5489999999999999</v>
      </c>
      <c r="T66" s="48">
        <v>6.4000000000000001E-2</v>
      </c>
      <c r="U66" s="45">
        <v>1</v>
      </c>
      <c r="V66" s="52">
        <f>((R66-S66)/S66)*100</f>
        <v>1.4370245139475954</v>
      </c>
      <c r="W66" s="86">
        <v>0.79</v>
      </c>
    </row>
    <row r="67" spans="1:23" ht="15.75" thickBot="1" x14ac:dyDescent="0.3">
      <c r="A67" s="88" t="s">
        <v>12</v>
      </c>
      <c r="B67" s="89" t="s">
        <v>13</v>
      </c>
      <c r="C67" s="90" t="s">
        <v>100</v>
      </c>
      <c r="D67" s="91" t="s">
        <v>14</v>
      </c>
      <c r="E67" s="92" t="s">
        <v>15</v>
      </c>
      <c r="F67" s="93">
        <v>5.9</v>
      </c>
      <c r="G67" s="94">
        <v>5.72</v>
      </c>
      <c r="H67" s="94">
        <f>G67*0.05</f>
        <v>0.28599999999999998</v>
      </c>
      <c r="I67" s="95">
        <v>4</v>
      </c>
      <c r="J67" s="95">
        <f t="shared" si="20"/>
        <v>3.1468531468531578</v>
      </c>
      <c r="K67" s="96">
        <f t="shared" si="12"/>
        <v>0.62937062937063148</v>
      </c>
      <c r="M67" s="88" t="s">
        <v>12</v>
      </c>
      <c r="N67" s="89" t="s">
        <v>13</v>
      </c>
      <c r="O67" s="89" t="s">
        <v>100</v>
      </c>
      <c r="P67" s="91" t="s">
        <v>14</v>
      </c>
      <c r="Q67" s="92" t="s">
        <v>15</v>
      </c>
      <c r="R67" s="93">
        <f t="shared" si="13"/>
        <v>5.9</v>
      </c>
      <c r="S67" s="94">
        <v>5.718</v>
      </c>
      <c r="T67" s="94">
        <v>0.09</v>
      </c>
      <c r="U67" s="92">
        <v>1</v>
      </c>
      <c r="V67" s="95">
        <f t="shared" ref="V67" si="21">((R67-S67)/S67)*100</f>
        <v>3.1829310947883944</v>
      </c>
      <c r="W67" s="96">
        <v>2.0299999999999998</v>
      </c>
    </row>
  </sheetData>
  <sheetProtection algorithmName="SHA-512" hashValue="K4ZIpvs6YMy7aqdo8kSBIyW/gjeONgtSO+yCzLCNvk6hK7YWUwOD8wdp5EW8Fl3gk20D47DUSsYW8godM053Fw==" saltValue="E6TGzkWeaCnzvYjILdTsZQ==" spinCount="100000" sheet="1" objects="1" scenarios="1" selectLockedCells="1" selectUnlockedCells="1"/>
  <mergeCells count="3">
    <mergeCell ref="A2:K2"/>
    <mergeCell ref="A8:K8"/>
    <mergeCell ref="M8:W8"/>
  </mergeCells>
  <phoneticPr fontId="17" type="noConversion"/>
  <conditionalFormatting sqref="K14:K30 W43:W67">
    <cfRule type="cellIs" dxfId="110" priority="19" stopIfTrue="1" operator="between">
      <formula>-2</formula>
      <formula>2</formula>
    </cfRule>
    <cfRule type="cellIs" dxfId="109" priority="20" stopIfTrue="1" operator="between">
      <formula>-3</formula>
      <formula>3</formula>
    </cfRule>
    <cfRule type="cellIs" dxfId="108" priority="21" operator="notBetween">
      <formula>-3</formula>
      <formula>3</formula>
    </cfRule>
  </conditionalFormatting>
  <conditionalFormatting sqref="W31:W33">
    <cfRule type="cellIs" dxfId="107" priority="16" stopIfTrue="1" operator="between">
      <formula>-2</formula>
      <formula>2</formula>
    </cfRule>
    <cfRule type="cellIs" dxfId="106" priority="17" stopIfTrue="1" operator="between">
      <formula>-3</formula>
      <formula>3</formula>
    </cfRule>
    <cfRule type="cellIs" dxfId="105" priority="18" operator="notBetween">
      <formula>-3</formula>
      <formula>3</formula>
    </cfRule>
  </conditionalFormatting>
  <conditionalFormatting sqref="K31:K33">
    <cfRule type="cellIs" dxfId="104" priority="4" stopIfTrue="1" operator="between">
      <formula>-2</formula>
      <formula>2</formula>
    </cfRule>
    <cfRule type="cellIs" dxfId="103" priority="5" stopIfTrue="1" operator="between">
      <formula>-3</formula>
      <formula>3</formula>
    </cfRule>
    <cfRule type="cellIs" dxfId="102" priority="6" operator="notBetween">
      <formula>-3</formula>
      <formula>3</formula>
    </cfRule>
  </conditionalFormatting>
  <conditionalFormatting sqref="K43:K67">
    <cfRule type="cellIs" dxfId="101" priority="1" stopIfTrue="1" operator="between">
      <formula>-2</formula>
      <formula>2</formula>
    </cfRule>
    <cfRule type="cellIs" dxfId="100" priority="2" stopIfTrue="1" operator="between">
      <formula>-3</formula>
      <formula>3</formula>
    </cfRule>
    <cfRule type="cellIs" dxfId="99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1BA05-E509-4CA5-8FF4-CF13AC8C688F}">
  <sheetPr>
    <pageSetUpPr fitToPage="1"/>
  </sheetPr>
  <dimension ref="A1:W65"/>
  <sheetViews>
    <sheetView topLeftCell="A2" zoomScale="70" zoomScaleNormal="70" zoomScalePageLayoutView="85" workbookViewId="0">
      <selection activeCell="E6" sqref="E6:F6"/>
    </sheetView>
  </sheetViews>
  <sheetFormatPr defaultColWidth="9.140625" defaultRowHeight="15" x14ac:dyDescent="0.25"/>
  <cols>
    <col min="1" max="1" width="28" style="56" bestFit="1" customWidth="1"/>
    <col min="2" max="2" width="11.5703125" style="55" customWidth="1"/>
    <col min="3" max="3" width="4.7109375" style="55" customWidth="1"/>
    <col min="4" max="4" width="23.5703125" style="56" bestFit="1" customWidth="1"/>
    <col min="5" max="5" width="16.42578125" style="56" customWidth="1"/>
    <col min="6" max="6" width="17" style="57" customWidth="1"/>
    <col min="7" max="7" width="14.85546875" style="58" bestFit="1" customWidth="1"/>
    <col min="8" max="8" width="8" style="56" customWidth="1"/>
    <col min="9" max="9" width="9.5703125" style="56" customWidth="1"/>
    <col min="10" max="10" width="13.28515625" style="56" customWidth="1"/>
    <col min="11" max="11" width="10.5703125" style="56" bestFit="1" customWidth="1"/>
    <col min="12" max="12" width="9.140625" style="56"/>
    <col min="13" max="13" width="28" style="56" bestFit="1" customWidth="1"/>
    <col min="14" max="14" width="9.42578125" style="56" bestFit="1" customWidth="1"/>
    <col min="15" max="15" width="9.140625" style="56"/>
    <col min="16" max="16" width="23.5703125" style="56" bestFit="1" customWidth="1"/>
    <col min="17" max="17" width="16.42578125" style="56" bestFit="1" customWidth="1"/>
    <col min="18" max="18" width="15.5703125" style="56" bestFit="1" customWidth="1"/>
    <col min="19" max="21" width="9.140625" style="56"/>
    <col min="22" max="22" width="13" style="56" bestFit="1" customWidth="1"/>
    <col min="23" max="23" width="10" style="56" customWidth="1"/>
    <col min="24" max="16384" width="9.140625" style="56"/>
  </cols>
  <sheetData>
    <row r="1" spans="1:23" s="54" customFormat="1" ht="15.75" hidden="1" thickBot="1" x14ac:dyDescent="0.3">
      <c r="A1" s="2"/>
      <c r="B1" s="1"/>
      <c r="C1" s="1"/>
      <c r="D1" s="3"/>
      <c r="E1" s="2"/>
      <c r="F1" s="17"/>
      <c r="G1" s="28"/>
      <c r="H1" s="2"/>
      <c r="I1" s="2"/>
      <c r="J1" s="2"/>
      <c r="K1" s="1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9.5" thickTop="1" x14ac:dyDescent="0.3">
      <c r="A2" s="128" t="s">
        <v>11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23" s="82" customFormat="1" ht="12.75" x14ac:dyDescent="0.2">
      <c r="A3" s="4"/>
      <c r="B3" s="5"/>
      <c r="C3" s="5"/>
      <c r="D3" s="35">
        <v>45247</v>
      </c>
      <c r="E3" s="5"/>
      <c r="F3" s="18"/>
      <c r="G3" s="29"/>
      <c r="H3" s="29" t="s">
        <v>102</v>
      </c>
      <c r="I3" s="5"/>
      <c r="J3" s="5"/>
      <c r="K3" s="6" t="s">
        <v>68</v>
      </c>
    </row>
    <row r="4" spans="1:23" s="82" customFormat="1" ht="13.5" thickBot="1" x14ac:dyDescent="0.25">
      <c r="A4" s="7"/>
      <c r="B4" s="8"/>
      <c r="C4" s="8"/>
      <c r="D4" s="8"/>
      <c r="E4" s="8"/>
      <c r="F4" s="19"/>
      <c r="G4" s="30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71" t="s">
        <v>6</v>
      </c>
      <c r="B6" s="72">
        <v>579</v>
      </c>
      <c r="C6" s="73"/>
      <c r="D6" s="74"/>
      <c r="E6" s="74"/>
      <c r="F6" s="75"/>
      <c r="G6" s="76"/>
      <c r="H6" s="74"/>
      <c r="I6" s="74"/>
      <c r="J6" s="74"/>
      <c r="K6" s="77"/>
    </row>
    <row r="7" spans="1:23" ht="16.5" thickTop="1" thickBot="1" x14ac:dyDescent="0.3">
      <c r="A7" s="54"/>
      <c r="B7" s="78"/>
      <c r="C7" s="79"/>
      <c r="D7" s="54"/>
      <c r="E7" s="54"/>
      <c r="F7" s="80"/>
      <c r="G7" s="81"/>
      <c r="H7" s="54"/>
      <c r="I7" s="54"/>
      <c r="J7" s="54"/>
      <c r="K7" s="54"/>
    </row>
    <row r="8" spans="1:23" ht="16.5" thickTop="1" thickBot="1" x14ac:dyDescent="0.3">
      <c r="A8" s="131" t="s">
        <v>70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  <c r="M8" s="131" t="s">
        <v>67</v>
      </c>
      <c r="N8" s="132"/>
      <c r="O8" s="132"/>
      <c r="P8" s="132"/>
      <c r="Q8" s="132"/>
      <c r="R8" s="132"/>
      <c r="S8" s="132"/>
      <c r="T8" s="132"/>
      <c r="U8" s="132"/>
      <c r="V8" s="132"/>
      <c r="W8" s="133"/>
    </row>
    <row r="9" spans="1:23" ht="15.75" thickTop="1" x14ac:dyDescent="0.25">
      <c r="A9" s="54"/>
      <c r="O9" s="55"/>
    </row>
    <row r="10" spans="1:23" ht="15.75" thickBot="1" x14ac:dyDescent="0.3">
      <c r="O10" s="55"/>
    </row>
    <row r="11" spans="1:23" s="83" customFormat="1" ht="63" customHeight="1" thickBot="1" x14ac:dyDescent="0.3">
      <c r="A11" s="10" t="s">
        <v>1</v>
      </c>
      <c r="B11" s="33" t="s">
        <v>9</v>
      </c>
      <c r="C11" s="11" t="s">
        <v>2</v>
      </c>
      <c r="D11" s="11" t="s">
        <v>3</v>
      </c>
      <c r="E11" s="11" t="s">
        <v>4</v>
      </c>
      <c r="F11" s="126" t="s">
        <v>10</v>
      </c>
      <c r="G11" s="31" t="s">
        <v>66</v>
      </c>
      <c r="H11" s="12" t="s">
        <v>7</v>
      </c>
      <c r="I11" s="13" t="s">
        <v>8</v>
      </c>
      <c r="J11" s="16" t="s">
        <v>69</v>
      </c>
      <c r="K11" s="14" t="s">
        <v>5</v>
      </c>
      <c r="M11" s="10" t="s">
        <v>1</v>
      </c>
      <c r="N11" s="11" t="s">
        <v>9</v>
      </c>
      <c r="O11" s="11" t="s">
        <v>2</v>
      </c>
      <c r="P11" s="11" t="s">
        <v>3</v>
      </c>
      <c r="Q11" s="11" t="s">
        <v>4</v>
      </c>
      <c r="R11" s="127" t="s">
        <v>10</v>
      </c>
      <c r="S11" s="15" t="s">
        <v>0</v>
      </c>
      <c r="T11" s="12" t="s">
        <v>7</v>
      </c>
      <c r="U11" s="13" t="s">
        <v>8</v>
      </c>
      <c r="V11" s="16" t="s">
        <v>69</v>
      </c>
      <c r="W11" s="14" t="s">
        <v>5</v>
      </c>
    </row>
    <row r="12" spans="1:23" x14ac:dyDescent="0.25">
      <c r="A12" s="59"/>
      <c r="B12" s="60"/>
      <c r="C12" s="61"/>
      <c r="D12" s="61"/>
      <c r="E12" s="62"/>
      <c r="F12" s="63"/>
      <c r="G12" s="64"/>
      <c r="H12" s="62"/>
      <c r="I12" s="62"/>
      <c r="J12" s="62"/>
      <c r="K12" s="65"/>
      <c r="M12" s="42"/>
      <c r="N12" s="66"/>
      <c r="O12" s="45"/>
      <c r="P12" s="44"/>
      <c r="Q12" s="62"/>
      <c r="R12" s="62"/>
      <c r="S12" s="62"/>
      <c r="T12" s="62"/>
      <c r="U12" s="62"/>
      <c r="V12" s="45"/>
      <c r="W12" s="65"/>
    </row>
    <row r="13" spans="1:23" x14ac:dyDescent="0.25">
      <c r="A13" s="42"/>
      <c r="B13" s="43"/>
      <c r="C13" s="44"/>
      <c r="D13" s="44"/>
      <c r="E13" s="45"/>
      <c r="F13" s="67"/>
      <c r="G13" s="48"/>
      <c r="H13" s="45"/>
      <c r="I13" s="45"/>
      <c r="J13" s="45"/>
      <c r="K13" s="68"/>
      <c r="M13" s="42"/>
      <c r="N13" s="66"/>
      <c r="O13" s="45"/>
      <c r="P13" s="44"/>
      <c r="Q13" s="45"/>
      <c r="R13" s="45"/>
      <c r="S13" s="45"/>
      <c r="T13" s="45"/>
      <c r="U13" s="45"/>
      <c r="V13" s="45"/>
      <c r="W13" s="68"/>
    </row>
    <row r="14" spans="1:23" x14ac:dyDescent="0.25">
      <c r="A14" s="20" t="s">
        <v>22</v>
      </c>
      <c r="B14" s="34" t="s">
        <v>13</v>
      </c>
      <c r="C14" s="23">
        <v>1</v>
      </c>
      <c r="D14" s="23" t="s">
        <v>64</v>
      </c>
      <c r="E14" s="22" t="s">
        <v>65</v>
      </c>
      <c r="F14" s="36">
        <v>90.2</v>
      </c>
      <c r="G14" s="39">
        <v>89.117383347142606</v>
      </c>
      <c r="H14" s="25">
        <f>G14*0.025</f>
        <v>2.2279345836785653</v>
      </c>
      <c r="I14" s="22"/>
      <c r="J14" s="26">
        <f>((F14-G14)/G14)*100</f>
        <v>1.214820961069105</v>
      </c>
      <c r="K14" s="37">
        <f>(F14-G14)/H14</f>
        <v>0.48592838442764197</v>
      </c>
      <c r="L14" s="84"/>
      <c r="M14" s="20" t="s">
        <v>22</v>
      </c>
      <c r="N14" s="34" t="s">
        <v>13</v>
      </c>
      <c r="O14" s="22">
        <v>1</v>
      </c>
      <c r="P14" s="23" t="s">
        <v>64</v>
      </c>
      <c r="Q14" s="22" t="s">
        <v>65</v>
      </c>
      <c r="R14" s="36"/>
      <c r="S14" s="25"/>
      <c r="T14" s="22"/>
      <c r="U14" s="22"/>
      <c r="V14" s="22"/>
      <c r="W14" s="40"/>
    </row>
    <row r="15" spans="1:23" x14ac:dyDescent="0.25">
      <c r="A15" s="20" t="s">
        <v>16</v>
      </c>
      <c r="B15" s="34" t="s">
        <v>61</v>
      </c>
      <c r="C15" s="23">
        <v>2</v>
      </c>
      <c r="D15" s="23" t="s">
        <v>62</v>
      </c>
      <c r="E15" s="22" t="s">
        <v>63</v>
      </c>
      <c r="F15" s="36">
        <v>130.1</v>
      </c>
      <c r="G15" s="39">
        <v>130</v>
      </c>
      <c r="H15" s="25">
        <f>2/2</f>
        <v>1</v>
      </c>
      <c r="I15" s="22"/>
      <c r="J15" s="32">
        <f>F15-G15</f>
        <v>9.9999999999994316E-2</v>
      </c>
      <c r="K15" s="37">
        <f t="shared" ref="K15:K26" si="0">(F15-G15)/H15</f>
        <v>9.9999999999994316E-2</v>
      </c>
      <c r="L15" s="58"/>
      <c r="M15" s="20" t="s">
        <v>16</v>
      </c>
      <c r="N15" s="34" t="s">
        <v>61</v>
      </c>
      <c r="O15" s="22">
        <v>2</v>
      </c>
      <c r="P15" s="23" t="s">
        <v>62</v>
      </c>
      <c r="Q15" s="22" t="s">
        <v>63</v>
      </c>
      <c r="R15" s="36"/>
      <c r="S15" s="25"/>
      <c r="T15" s="22"/>
      <c r="U15" s="22"/>
      <c r="V15" s="22"/>
      <c r="W15" s="40"/>
    </row>
    <row r="16" spans="1:23" x14ac:dyDescent="0.25">
      <c r="A16" s="20" t="s">
        <v>12</v>
      </c>
      <c r="B16" s="34" t="s">
        <v>13</v>
      </c>
      <c r="C16" s="23">
        <v>3</v>
      </c>
      <c r="D16" s="23" t="s">
        <v>60</v>
      </c>
      <c r="E16" s="22" t="s">
        <v>55</v>
      </c>
      <c r="F16" s="24">
        <v>5.29</v>
      </c>
      <c r="G16" s="25">
        <v>5.377201803668294</v>
      </c>
      <c r="H16" s="25">
        <f>G16*((14-0.53*G16)/200)</f>
        <v>0.29978123327774064</v>
      </c>
      <c r="I16" s="22"/>
      <c r="J16" s="26">
        <f>((F16-G16)/G16)*100</f>
        <v>-1.6216948303633585</v>
      </c>
      <c r="K16" s="37">
        <f t="shared" si="0"/>
        <v>-0.29088479860746808</v>
      </c>
      <c r="L16" s="84"/>
      <c r="M16" s="20" t="s">
        <v>12</v>
      </c>
      <c r="N16" s="34" t="s">
        <v>13</v>
      </c>
      <c r="O16" s="22">
        <v>3</v>
      </c>
      <c r="P16" s="23" t="s">
        <v>60</v>
      </c>
      <c r="Q16" s="22" t="s">
        <v>55</v>
      </c>
      <c r="R16" s="36"/>
      <c r="S16" s="25"/>
      <c r="T16" s="22"/>
      <c r="U16" s="22"/>
      <c r="V16" s="22"/>
      <c r="W16" s="40"/>
    </row>
    <row r="17" spans="1:23" x14ac:dyDescent="0.25">
      <c r="A17" s="20" t="s">
        <v>24</v>
      </c>
      <c r="B17" s="34" t="s">
        <v>13</v>
      </c>
      <c r="C17" s="23">
        <v>6</v>
      </c>
      <c r="D17" s="23" t="s">
        <v>57</v>
      </c>
      <c r="E17" s="22" t="s">
        <v>55</v>
      </c>
      <c r="F17" s="24">
        <v>14.28</v>
      </c>
      <c r="G17" s="39">
        <v>14.263194583094986</v>
      </c>
      <c r="H17" s="25">
        <f t="shared" ref="H17" si="1">G17*((14-0.53*G17)/200)</f>
        <v>0.45931101357128912</v>
      </c>
      <c r="I17" s="22"/>
      <c r="J17" s="26">
        <f t="shared" ref="J17:J26" si="2">((F17-G17)/G17)*100</f>
        <v>0.11782365308912958</v>
      </c>
      <c r="K17" s="37">
        <f t="shared" si="0"/>
        <v>3.6588316866921829E-2</v>
      </c>
      <c r="L17" s="84"/>
      <c r="M17" s="20" t="s">
        <v>24</v>
      </c>
      <c r="N17" s="34" t="s">
        <v>13</v>
      </c>
      <c r="O17" s="22">
        <v>6</v>
      </c>
      <c r="P17" s="23" t="s">
        <v>57</v>
      </c>
      <c r="Q17" s="22" t="s">
        <v>55</v>
      </c>
      <c r="R17" s="36"/>
      <c r="S17" s="25"/>
      <c r="T17" s="22"/>
      <c r="U17" s="22"/>
      <c r="V17" s="22"/>
      <c r="W17" s="40"/>
    </row>
    <row r="18" spans="1:23" x14ac:dyDescent="0.25">
      <c r="A18" s="20" t="s">
        <v>17</v>
      </c>
      <c r="B18" s="34" t="s">
        <v>13</v>
      </c>
      <c r="C18" s="23">
        <v>9</v>
      </c>
      <c r="D18" s="23" t="s">
        <v>52</v>
      </c>
      <c r="E18" s="22" t="s">
        <v>53</v>
      </c>
      <c r="F18" s="24">
        <v>8.67</v>
      </c>
      <c r="G18" s="25">
        <v>8.8283292839989098</v>
      </c>
      <c r="H18" s="25">
        <f>G18*0.05</f>
        <v>0.44141646419994551</v>
      </c>
      <c r="I18" s="22"/>
      <c r="J18" s="26">
        <f t="shared" si="2"/>
        <v>-1.7934229558686388</v>
      </c>
      <c r="K18" s="37">
        <f t="shared" si="0"/>
        <v>-0.35868459117372775</v>
      </c>
      <c r="L18" s="84"/>
      <c r="M18" s="20" t="s">
        <v>17</v>
      </c>
      <c r="N18" s="34" t="s">
        <v>13</v>
      </c>
      <c r="O18" s="22">
        <v>9</v>
      </c>
      <c r="P18" s="23" t="s">
        <v>52</v>
      </c>
      <c r="Q18" s="22" t="s">
        <v>53</v>
      </c>
      <c r="R18" s="36"/>
      <c r="S18" s="25"/>
      <c r="T18" s="22"/>
      <c r="U18" s="22"/>
      <c r="V18" s="22"/>
      <c r="W18" s="40"/>
    </row>
    <row r="19" spans="1:23" x14ac:dyDescent="0.25">
      <c r="A19" s="42" t="s">
        <v>51</v>
      </c>
      <c r="B19" s="43" t="s">
        <v>43</v>
      </c>
      <c r="C19" s="44">
        <v>10</v>
      </c>
      <c r="D19" s="44" t="s">
        <v>44</v>
      </c>
      <c r="E19" s="45" t="s">
        <v>45</v>
      </c>
      <c r="F19" s="46">
        <v>5.8100000000000094</v>
      </c>
      <c r="G19" s="47">
        <v>5.8767084117344766</v>
      </c>
      <c r="H19" s="48">
        <f>G19*0.075/2</f>
        <v>0.22037656544004286</v>
      </c>
      <c r="I19" s="45"/>
      <c r="J19" s="49">
        <f t="shared" si="2"/>
        <v>-1.1351322383337132</v>
      </c>
      <c r="K19" s="86">
        <f t="shared" si="0"/>
        <v>-0.30270193022232356</v>
      </c>
      <c r="L19" s="84"/>
      <c r="M19" s="42" t="s">
        <v>51</v>
      </c>
      <c r="N19" s="66" t="s">
        <v>43</v>
      </c>
      <c r="O19" s="45">
        <v>10</v>
      </c>
      <c r="P19" s="44" t="s">
        <v>44</v>
      </c>
      <c r="Q19" s="45" t="s">
        <v>45</v>
      </c>
      <c r="R19" s="48"/>
      <c r="S19" s="48"/>
      <c r="T19" s="45"/>
      <c r="U19" s="45"/>
      <c r="V19" s="52"/>
      <c r="W19" s="68"/>
    </row>
    <row r="20" spans="1:23" x14ac:dyDescent="0.25">
      <c r="A20" s="42" t="s">
        <v>50</v>
      </c>
      <c r="B20" s="43" t="s">
        <v>43</v>
      </c>
      <c r="C20" s="44">
        <v>11</v>
      </c>
      <c r="D20" s="44" t="s">
        <v>44</v>
      </c>
      <c r="E20" s="45" t="s">
        <v>45</v>
      </c>
      <c r="F20" s="46">
        <v>13.829999999999981</v>
      </c>
      <c r="G20" s="47">
        <v>13.863145960472536</v>
      </c>
      <c r="H20" s="48">
        <f t="shared" ref="H20:H21" si="3">G20*0.075/2</f>
        <v>0.51986797351772007</v>
      </c>
      <c r="I20" s="52"/>
      <c r="J20" s="49">
        <f t="shared" si="2"/>
        <v>-0.23909407408003736</v>
      </c>
      <c r="K20" s="86">
        <f t="shared" si="0"/>
        <v>-6.3758419754676637E-2</v>
      </c>
      <c r="L20" s="84"/>
      <c r="M20" s="42" t="s">
        <v>50</v>
      </c>
      <c r="N20" s="66" t="s">
        <v>43</v>
      </c>
      <c r="O20" s="45">
        <v>11</v>
      </c>
      <c r="P20" s="44" t="s">
        <v>44</v>
      </c>
      <c r="Q20" s="45" t="s">
        <v>45</v>
      </c>
      <c r="R20" s="48"/>
      <c r="S20" s="48"/>
      <c r="T20" s="45"/>
      <c r="U20" s="45"/>
      <c r="V20" s="52"/>
      <c r="W20" s="68"/>
    </row>
    <row r="21" spans="1:23" x14ac:dyDescent="0.25">
      <c r="A21" s="42" t="s">
        <v>49</v>
      </c>
      <c r="B21" s="43" t="s">
        <v>43</v>
      </c>
      <c r="C21" s="44">
        <v>12</v>
      </c>
      <c r="D21" s="44" t="s">
        <v>44</v>
      </c>
      <c r="E21" s="45" t="s">
        <v>45</v>
      </c>
      <c r="F21" s="46">
        <v>21.440000000000015</v>
      </c>
      <c r="G21" s="47">
        <v>20.600816245626905</v>
      </c>
      <c r="H21" s="48">
        <f t="shared" si="3"/>
        <v>0.77253060921100891</v>
      </c>
      <c r="I21" s="52"/>
      <c r="J21" s="49">
        <f t="shared" si="2"/>
        <v>4.0735461370432349</v>
      </c>
      <c r="K21" s="86">
        <f t="shared" si="0"/>
        <v>1.0862789698781961</v>
      </c>
      <c r="M21" s="42" t="s">
        <v>49</v>
      </c>
      <c r="N21" s="66" t="s">
        <v>43</v>
      </c>
      <c r="O21" s="45">
        <v>12</v>
      </c>
      <c r="P21" s="44" t="s">
        <v>44</v>
      </c>
      <c r="Q21" s="45" t="s">
        <v>45</v>
      </c>
      <c r="R21" s="48"/>
      <c r="S21" s="48"/>
      <c r="T21" s="45"/>
      <c r="U21" s="45"/>
      <c r="V21" s="52"/>
      <c r="W21" s="68"/>
    </row>
    <row r="22" spans="1:23" x14ac:dyDescent="0.25">
      <c r="A22" s="42" t="s">
        <v>71</v>
      </c>
      <c r="B22" s="43" t="s">
        <v>43</v>
      </c>
      <c r="C22" s="44">
        <v>13</v>
      </c>
      <c r="D22" s="44" t="s">
        <v>44</v>
      </c>
      <c r="E22" s="45" t="s">
        <v>45</v>
      </c>
      <c r="F22" s="46">
        <v>-7.0000000000014495E-2</v>
      </c>
      <c r="G22" s="51">
        <v>0</v>
      </c>
      <c r="H22" s="48"/>
      <c r="I22" s="52"/>
      <c r="J22" s="49"/>
      <c r="K22" s="86"/>
      <c r="M22" s="42" t="s">
        <v>71</v>
      </c>
      <c r="N22" s="66" t="s">
        <v>43</v>
      </c>
      <c r="O22" s="45">
        <v>13</v>
      </c>
      <c r="P22" s="44" t="s">
        <v>44</v>
      </c>
      <c r="Q22" s="45" t="s">
        <v>45</v>
      </c>
      <c r="R22" s="48"/>
      <c r="S22" s="48"/>
      <c r="T22" s="45"/>
      <c r="U22" s="45"/>
      <c r="V22" s="52"/>
      <c r="W22" s="68"/>
    </row>
    <row r="23" spans="1:23" x14ac:dyDescent="0.25">
      <c r="A23" s="42" t="s">
        <v>72</v>
      </c>
      <c r="B23" s="43" t="s">
        <v>43</v>
      </c>
      <c r="C23" s="44">
        <v>14</v>
      </c>
      <c r="D23" s="44" t="s">
        <v>44</v>
      </c>
      <c r="E23" s="45" t="s">
        <v>45</v>
      </c>
      <c r="F23" s="46">
        <v>-1.9999999999992246E-2</v>
      </c>
      <c r="G23" s="51">
        <v>0</v>
      </c>
      <c r="H23" s="48"/>
      <c r="I23" s="52"/>
      <c r="J23" s="49"/>
      <c r="K23" s="86"/>
      <c r="M23" s="42" t="s">
        <v>72</v>
      </c>
      <c r="N23" s="66" t="s">
        <v>43</v>
      </c>
      <c r="O23" s="45">
        <v>14</v>
      </c>
      <c r="P23" s="44" t="s">
        <v>44</v>
      </c>
      <c r="Q23" s="45" t="s">
        <v>45</v>
      </c>
      <c r="R23" s="48"/>
      <c r="S23" s="48"/>
      <c r="T23" s="45"/>
      <c r="U23" s="45"/>
      <c r="V23" s="52"/>
      <c r="W23" s="68"/>
    </row>
    <row r="24" spans="1:23" x14ac:dyDescent="0.25">
      <c r="A24" s="42" t="s">
        <v>48</v>
      </c>
      <c r="B24" s="43" t="s">
        <v>43</v>
      </c>
      <c r="C24" s="44">
        <v>20</v>
      </c>
      <c r="D24" s="44" t="s">
        <v>44</v>
      </c>
      <c r="E24" s="45" t="s">
        <v>45</v>
      </c>
      <c r="F24" s="46">
        <v>87.289999999999978</v>
      </c>
      <c r="G24" s="47">
        <v>87.238182855851946</v>
      </c>
      <c r="H24" s="48">
        <f>G24*0.025</f>
        <v>2.1809545713962986</v>
      </c>
      <c r="I24" s="52"/>
      <c r="J24" s="49">
        <f t="shared" si="2"/>
        <v>5.9397321736574957E-2</v>
      </c>
      <c r="K24" s="86">
        <f t="shared" si="0"/>
        <v>2.3758928694629984E-2</v>
      </c>
      <c r="M24" s="42" t="s">
        <v>48</v>
      </c>
      <c r="N24" s="66" t="s">
        <v>43</v>
      </c>
      <c r="O24" s="45">
        <v>20</v>
      </c>
      <c r="P24" s="44" t="s">
        <v>44</v>
      </c>
      <c r="Q24" s="45" t="s">
        <v>45</v>
      </c>
      <c r="R24" s="48"/>
      <c r="S24" s="48"/>
      <c r="T24" s="45"/>
      <c r="U24" s="45"/>
      <c r="V24" s="52"/>
      <c r="W24" s="68"/>
    </row>
    <row r="25" spans="1:23" x14ac:dyDescent="0.25">
      <c r="A25" s="42" t="s">
        <v>47</v>
      </c>
      <c r="B25" s="43" t="s">
        <v>43</v>
      </c>
      <c r="C25" s="44">
        <v>21</v>
      </c>
      <c r="D25" s="44" t="s">
        <v>44</v>
      </c>
      <c r="E25" s="45" t="s">
        <v>45</v>
      </c>
      <c r="F25" s="46">
        <v>113.78000000000002</v>
      </c>
      <c r="G25" s="51">
        <v>113.75949184813044</v>
      </c>
      <c r="H25" s="48">
        <f t="shared" ref="H25:H26" si="4">G25*0.025</f>
        <v>2.8439872962032613</v>
      </c>
      <c r="I25" s="52"/>
      <c r="J25" s="49">
        <f t="shared" si="2"/>
        <v>1.8027640187560149E-2</v>
      </c>
      <c r="K25" s="86">
        <f t="shared" si="0"/>
        <v>7.2110560750240586E-3</v>
      </c>
      <c r="M25" s="42" t="s">
        <v>47</v>
      </c>
      <c r="N25" s="66" t="s">
        <v>43</v>
      </c>
      <c r="O25" s="45">
        <v>21</v>
      </c>
      <c r="P25" s="44" t="s">
        <v>44</v>
      </c>
      <c r="Q25" s="45" t="s">
        <v>45</v>
      </c>
      <c r="R25" s="48"/>
      <c r="S25" s="48"/>
      <c r="T25" s="45"/>
      <c r="U25" s="45"/>
      <c r="V25" s="52"/>
      <c r="W25" s="68"/>
    </row>
    <row r="26" spans="1:23" x14ac:dyDescent="0.25">
      <c r="A26" s="42" t="s">
        <v>46</v>
      </c>
      <c r="B26" s="43" t="s">
        <v>43</v>
      </c>
      <c r="C26" s="44">
        <v>22</v>
      </c>
      <c r="D26" s="44" t="s">
        <v>44</v>
      </c>
      <c r="E26" s="45" t="s">
        <v>45</v>
      </c>
      <c r="F26" s="46">
        <v>202.6</v>
      </c>
      <c r="G26" s="51">
        <v>200.51214855013032</v>
      </c>
      <c r="H26" s="48">
        <f t="shared" si="4"/>
        <v>5.0128037137532582</v>
      </c>
      <c r="I26" s="52"/>
      <c r="J26" s="49">
        <f t="shared" si="2"/>
        <v>1.0412593276599835</v>
      </c>
      <c r="K26" s="86">
        <f t="shared" si="0"/>
        <v>0.41650373106399341</v>
      </c>
      <c r="M26" s="42" t="s">
        <v>46</v>
      </c>
      <c r="N26" s="66" t="s">
        <v>43</v>
      </c>
      <c r="O26" s="45">
        <v>22</v>
      </c>
      <c r="P26" s="44" t="s">
        <v>44</v>
      </c>
      <c r="Q26" s="45" t="s">
        <v>45</v>
      </c>
      <c r="R26" s="48"/>
      <c r="S26" s="48"/>
      <c r="T26" s="45"/>
      <c r="U26" s="45"/>
      <c r="V26" s="52"/>
      <c r="W26" s="68"/>
    </row>
    <row r="27" spans="1:23" x14ac:dyDescent="0.25">
      <c r="A27" s="42" t="s">
        <v>73</v>
      </c>
      <c r="B27" s="43" t="s">
        <v>43</v>
      </c>
      <c r="C27" s="44">
        <v>23</v>
      </c>
      <c r="D27" s="44" t="s">
        <v>44</v>
      </c>
      <c r="E27" s="45" t="s">
        <v>45</v>
      </c>
      <c r="F27" s="46">
        <v>2.0000000000020002E-2</v>
      </c>
      <c r="G27" s="51">
        <v>0</v>
      </c>
      <c r="H27" s="48"/>
      <c r="I27" s="52"/>
      <c r="J27" s="49"/>
      <c r="K27" s="86"/>
      <c r="M27" s="42" t="s">
        <v>73</v>
      </c>
      <c r="N27" s="66" t="s">
        <v>43</v>
      </c>
      <c r="O27" s="45">
        <v>23</v>
      </c>
      <c r="P27" s="44" t="s">
        <v>44</v>
      </c>
      <c r="Q27" s="45" t="s">
        <v>45</v>
      </c>
      <c r="R27" s="48"/>
      <c r="S27" s="69"/>
      <c r="T27" s="70"/>
      <c r="U27" s="45"/>
      <c r="V27" s="52"/>
      <c r="W27" s="68"/>
    </row>
    <row r="28" spans="1:23" x14ac:dyDescent="0.25">
      <c r="A28" s="42" t="s">
        <v>74</v>
      </c>
      <c r="B28" s="43" t="s">
        <v>43</v>
      </c>
      <c r="C28" s="44">
        <v>24</v>
      </c>
      <c r="D28" s="44" t="s">
        <v>44</v>
      </c>
      <c r="E28" s="45" t="s">
        <v>45</v>
      </c>
      <c r="F28" s="46">
        <v>-5.0000000000022249E-2</v>
      </c>
      <c r="G28" s="51">
        <v>0</v>
      </c>
      <c r="H28" s="48"/>
      <c r="I28" s="52"/>
      <c r="J28" s="49"/>
      <c r="K28" s="86"/>
      <c r="M28" s="42" t="s">
        <v>74</v>
      </c>
      <c r="N28" s="66" t="s">
        <v>43</v>
      </c>
      <c r="O28" s="45">
        <v>24</v>
      </c>
      <c r="P28" s="44" t="s">
        <v>44</v>
      </c>
      <c r="Q28" s="45" t="s">
        <v>45</v>
      </c>
      <c r="R28" s="48"/>
      <c r="S28" s="69"/>
      <c r="T28" s="70"/>
      <c r="U28" s="45"/>
      <c r="V28" s="52"/>
      <c r="W28" s="68"/>
    </row>
    <row r="29" spans="1:23" x14ac:dyDescent="0.25">
      <c r="A29" s="20" t="s">
        <v>42</v>
      </c>
      <c r="B29" s="34" t="s">
        <v>13</v>
      </c>
      <c r="C29" s="23">
        <v>30</v>
      </c>
      <c r="D29" s="23" t="s">
        <v>29</v>
      </c>
      <c r="E29" s="22" t="s">
        <v>30</v>
      </c>
      <c r="F29" s="36">
        <v>48.92284012242618</v>
      </c>
      <c r="G29" s="36">
        <v>49.4</v>
      </c>
      <c r="H29" s="25">
        <f>0.05*G29</f>
        <v>2.4700000000000002</v>
      </c>
      <c r="I29" s="27">
        <v>4</v>
      </c>
      <c r="J29" s="27">
        <f t="shared" ref="J29:J31" si="5">((F29-G29)/G29)*100</f>
        <v>-0.96591068334781049</v>
      </c>
      <c r="K29" s="37">
        <f t="shared" ref="K29:K31" si="6">(F29-G29)/H29</f>
        <v>-0.19318213666956208</v>
      </c>
      <c r="M29" s="20" t="s">
        <v>42</v>
      </c>
      <c r="N29" s="21" t="s">
        <v>13</v>
      </c>
      <c r="O29" s="22">
        <v>30</v>
      </c>
      <c r="P29" s="23" t="s">
        <v>29</v>
      </c>
      <c r="Q29" s="22" t="s">
        <v>30</v>
      </c>
      <c r="R29" s="36">
        <f>ROUND(F29,1)</f>
        <v>48.9</v>
      </c>
      <c r="S29" s="24">
        <v>49.04</v>
      </c>
      <c r="T29" s="24">
        <v>1.48</v>
      </c>
      <c r="U29" s="22">
        <v>1</v>
      </c>
      <c r="V29" s="26">
        <f>((R29-S29)/S29)*100</f>
        <v>-0.28548123980424256</v>
      </c>
      <c r="W29" s="38">
        <v>-0.08</v>
      </c>
    </row>
    <row r="30" spans="1:23" x14ac:dyDescent="0.25">
      <c r="A30" s="20" t="s">
        <v>41</v>
      </c>
      <c r="B30" s="34" t="s">
        <v>13</v>
      </c>
      <c r="C30" s="23">
        <v>31</v>
      </c>
      <c r="D30" s="23" t="s">
        <v>29</v>
      </c>
      <c r="E30" s="22" t="s">
        <v>30</v>
      </c>
      <c r="F30" s="36">
        <v>67.605199073415918</v>
      </c>
      <c r="G30" s="39">
        <v>68</v>
      </c>
      <c r="H30" s="25">
        <f t="shared" ref="H30:H31" si="7">0.05*G30</f>
        <v>3.4000000000000004</v>
      </c>
      <c r="I30" s="27">
        <v>4</v>
      </c>
      <c r="J30" s="27">
        <f t="shared" si="5"/>
        <v>-0.58058959791776821</v>
      </c>
      <c r="K30" s="37">
        <f t="shared" si="6"/>
        <v>-0.11611791958355364</v>
      </c>
      <c r="M30" s="20" t="s">
        <v>41</v>
      </c>
      <c r="N30" s="21" t="s">
        <v>13</v>
      </c>
      <c r="O30" s="22">
        <v>31</v>
      </c>
      <c r="P30" s="23" t="s">
        <v>29</v>
      </c>
      <c r="Q30" s="22" t="s">
        <v>30</v>
      </c>
      <c r="R30" s="36">
        <f t="shared" ref="R30:R55" si="8">ROUND(F30,1)</f>
        <v>67.599999999999994</v>
      </c>
      <c r="S30" s="24">
        <v>68.77</v>
      </c>
      <c r="T30" s="24">
        <v>1.48</v>
      </c>
      <c r="U30" s="22">
        <v>1</v>
      </c>
      <c r="V30" s="26">
        <f t="shared" ref="V30:V55" si="9">((R30-S30)/S30)*100</f>
        <v>-1.7013232514177721</v>
      </c>
      <c r="W30" s="38">
        <v>-0.79</v>
      </c>
    </row>
    <row r="31" spans="1:23" x14ac:dyDescent="0.25">
      <c r="A31" s="20" t="s">
        <v>40</v>
      </c>
      <c r="B31" s="34" t="s">
        <v>13</v>
      </c>
      <c r="C31" s="23">
        <v>32</v>
      </c>
      <c r="D31" s="23" t="s">
        <v>29</v>
      </c>
      <c r="E31" s="22" t="s">
        <v>30</v>
      </c>
      <c r="F31" s="36">
        <v>90.382231875887825</v>
      </c>
      <c r="G31" s="39">
        <v>89</v>
      </c>
      <c r="H31" s="25">
        <f t="shared" si="7"/>
        <v>4.45</v>
      </c>
      <c r="I31" s="27">
        <v>4</v>
      </c>
      <c r="J31" s="27">
        <f t="shared" si="5"/>
        <v>1.5530695234694667</v>
      </c>
      <c r="K31" s="37">
        <f t="shared" si="6"/>
        <v>0.31061390469389333</v>
      </c>
      <c r="M31" s="20" t="s">
        <v>40</v>
      </c>
      <c r="N31" s="21" t="s">
        <v>13</v>
      </c>
      <c r="O31" s="22">
        <v>32</v>
      </c>
      <c r="P31" s="23" t="s">
        <v>29</v>
      </c>
      <c r="Q31" s="22" t="s">
        <v>30</v>
      </c>
      <c r="R31" s="36">
        <f t="shared" si="8"/>
        <v>90.4</v>
      </c>
      <c r="S31" s="24">
        <v>90.17</v>
      </c>
      <c r="T31" s="24">
        <v>3.61</v>
      </c>
      <c r="U31" s="22">
        <v>1</v>
      </c>
      <c r="V31" s="26">
        <f t="shared" si="9"/>
        <v>0.25507374958412332</v>
      </c>
      <c r="W31" s="38">
        <v>0.06</v>
      </c>
    </row>
    <row r="32" spans="1:23" x14ac:dyDescent="0.25">
      <c r="A32" s="20" t="s">
        <v>39</v>
      </c>
      <c r="B32" s="34" t="s">
        <v>13</v>
      </c>
      <c r="C32" s="23">
        <v>33</v>
      </c>
      <c r="D32" s="23" t="s">
        <v>29</v>
      </c>
      <c r="E32" s="22" t="s">
        <v>30</v>
      </c>
      <c r="F32" s="36">
        <v>7.2095842775540273</v>
      </c>
      <c r="G32" s="39">
        <v>11.1</v>
      </c>
      <c r="H32" s="25"/>
      <c r="I32" s="27"/>
      <c r="J32" s="27"/>
      <c r="K32" s="40"/>
      <c r="M32" s="20" t="s">
        <v>39</v>
      </c>
      <c r="N32" s="21" t="s">
        <v>13</v>
      </c>
      <c r="O32" s="22">
        <v>33</v>
      </c>
      <c r="P32" s="23" t="s">
        <v>29</v>
      </c>
      <c r="Q32" s="22" t="s">
        <v>30</v>
      </c>
      <c r="R32" s="36">
        <f t="shared" si="8"/>
        <v>7.2</v>
      </c>
      <c r="S32" s="24"/>
      <c r="T32" s="24"/>
      <c r="U32" s="22"/>
      <c r="V32" s="26"/>
      <c r="W32" s="40"/>
    </row>
    <row r="33" spans="1:23" x14ac:dyDescent="0.25">
      <c r="A33" s="20" t="s">
        <v>38</v>
      </c>
      <c r="B33" s="34" t="s">
        <v>13</v>
      </c>
      <c r="C33" s="23">
        <v>34</v>
      </c>
      <c r="D33" s="23" t="s">
        <v>29</v>
      </c>
      <c r="E33" s="22" t="s">
        <v>30</v>
      </c>
      <c r="F33" s="36">
        <v>8.3109227550296598</v>
      </c>
      <c r="G33" s="39">
        <v>9.73</v>
      </c>
      <c r="H33" s="25"/>
      <c r="I33" s="27"/>
      <c r="J33" s="27"/>
      <c r="K33" s="40"/>
      <c r="M33" s="20" t="s">
        <v>38</v>
      </c>
      <c r="N33" s="21" t="s">
        <v>13</v>
      </c>
      <c r="O33" s="22">
        <v>34</v>
      </c>
      <c r="P33" s="23" t="s">
        <v>29</v>
      </c>
      <c r="Q33" s="22" t="s">
        <v>30</v>
      </c>
      <c r="R33" s="36">
        <f t="shared" si="8"/>
        <v>8.3000000000000007</v>
      </c>
      <c r="S33" s="24"/>
      <c r="T33" s="24"/>
      <c r="U33" s="22"/>
      <c r="V33" s="26"/>
      <c r="W33" s="40"/>
    </row>
    <row r="34" spans="1:23" x14ac:dyDescent="0.25">
      <c r="A34" s="20" t="s">
        <v>37</v>
      </c>
      <c r="B34" s="34" t="s">
        <v>13</v>
      </c>
      <c r="C34" s="23">
        <v>35</v>
      </c>
      <c r="D34" s="23" t="s">
        <v>29</v>
      </c>
      <c r="E34" s="22" t="s">
        <v>30</v>
      </c>
      <c r="F34" s="36">
        <v>9.6102329652524858</v>
      </c>
      <c r="G34" s="39">
        <v>13.4</v>
      </c>
      <c r="H34" s="25"/>
      <c r="I34" s="27"/>
      <c r="J34" s="27"/>
      <c r="K34" s="40"/>
      <c r="M34" s="20" t="s">
        <v>37</v>
      </c>
      <c r="N34" s="21" t="s">
        <v>13</v>
      </c>
      <c r="O34" s="22">
        <v>35</v>
      </c>
      <c r="P34" s="23" t="s">
        <v>29</v>
      </c>
      <c r="Q34" s="22" t="s">
        <v>30</v>
      </c>
      <c r="R34" s="36">
        <f t="shared" si="8"/>
        <v>9.6</v>
      </c>
      <c r="S34" s="24"/>
      <c r="T34" s="24"/>
      <c r="U34" s="22"/>
      <c r="V34" s="26"/>
      <c r="W34" s="40"/>
    </row>
    <row r="35" spans="1:23" x14ac:dyDescent="0.25">
      <c r="A35" s="20" t="s">
        <v>36</v>
      </c>
      <c r="B35" s="34" t="s">
        <v>13</v>
      </c>
      <c r="C35" s="23">
        <v>36</v>
      </c>
      <c r="D35" s="23" t="s">
        <v>29</v>
      </c>
      <c r="E35" s="22" t="s">
        <v>30</v>
      </c>
      <c r="F35" s="36">
        <v>31.897809493027459</v>
      </c>
      <c r="G35" s="39">
        <v>46.2</v>
      </c>
      <c r="H35" s="25"/>
      <c r="I35" s="27"/>
      <c r="J35" s="27"/>
      <c r="K35" s="40"/>
      <c r="M35" s="20" t="s">
        <v>36</v>
      </c>
      <c r="N35" s="21" t="s">
        <v>13</v>
      </c>
      <c r="O35" s="22">
        <v>36</v>
      </c>
      <c r="P35" s="23" t="s">
        <v>29</v>
      </c>
      <c r="Q35" s="22" t="s">
        <v>30</v>
      </c>
      <c r="R35" s="36">
        <f t="shared" si="8"/>
        <v>31.9</v>
      </c>
      <c r="S35" s="24"/>
      <c r="T35" s="24"/>
      <c r="U35" s="22"/>
      <c r="V35" s="26"/>
      <c r="W35" s="40"/>
    </row>
    <row r="36" spans="1:23" x14ac:dyDescent="0.25">
      <c r="A36" s="20" t="s">
        <v>35</v>
      </c>
      <c r="B36" s="34" t="s">
        <v>13</v>
      </c>
      <c r="C36" s="23">
        <v>37</v>
      </c>
      <c r="D36" s="23" t="s">
        <v>29</v>
      </c>
      <c r="E36" s="22" t="s">
        <v>30</v>
      </c>
      <c r="F36" s="36">
        <v>38.673170173714652</v>
      </c>
      <c r="G36" s="39">
        <v>58.8</v>
      </c>
      <c r="H36" s="25"/>
      <c r="I36" s="27"/>
      <c r="J36" s="27"/>
      <c r="K36" s="40"/>
      <c r="M36" s="20" t="s">
        <v>35</v>
      </c>
      <c r="N36" s="21" t="s">
        <v>13</v>
      </c>
      <c r="O36" s="22">
        <v>37</v>
      </c>
      <c r="P36" s="23" t="s">
        <v>29</v>
      </c>
      <c r="Q36" s="22" t="s">
        <v>30</v>
      </c>
      <c r="R36" s="36">
        <f t="shared" si="8"/>
        <v>38.700000000000003</v>
      </c>
      <c r="S36" s="24"/>
      <c r="T36" s="24"/>
      <c r="U36" s="22"/>
      <c r="V36" s="26"/>
      <c r="W36" s="40"/>
    </row>
    <row r="37" spans="1:23" x14ac:dyDescent="0.25">
      <c r="A37" s="20" t="s">
        <v>34</v>
      </c>
      <c r="B37" s="34" t="s">
        <v>13</v>
      </c>
      <c r="C37" s="23">
        <v>38</v>
      </c>
      <c r="D37" s="23" t="s">
        <v>29</v>
      </c>
      <c r="E37" s="22" t="s">
        <v>30</v>
      </c>
      <c r="F37" s="36">
        <v>45.326173253800008</v>
      </c>
      <c r="G37" s="39">
        <v>70.5</v>
      </c>
      <c r="H37" s="25"/>
      <c r="I37" s="27"/>
      <c r="J37" s="27"/>
      <c r="K37" s="40"/>
      <c r="M37" s="20" t="s">
        <v>34</v>
      </c>
      <c r="N37" s="21" t="s">
        <v>13</v>
      </c>
      <c r="O37" s="22">
        <v>38</v>
      </c>
      <c r="P37" s="23" t="s">
        <v>29</v>
      </c>
      <c r="Q37" s="22" t="s">
        <v>30</v>
      </c>
      <c r="R37" s="36">
        <f t="shared" si="8"/>
        <v>45.3</v>
      </c>
      <c r="S37" s="24"/>
      <c r="T37" s="24"/>
      <c r="U37" s="22"/>
      <c r="V37" s="26"/>
      <c r="W37" s="40"/>
    </row>
    <row r="38" spans="1:23" x14ac:dyDescent="0.25">
      <c r="A38" s="20" t="s">
        <v>33</v>
      </c>
      <c r="B38" s="34" t="s">
        <v>13</v>
      </c>
      <c r="C38" s="23">
        <v>39</v>
      </c>
      <c r="D38" s="23" t="s">
        <v>29</v>
      </c>
      <c r="E38" s="22" t="s">
        <v>30</v>
      </c>
      <c r="F38" s="36">
        <v>112.93709325088139</v>
      </c>
      <c r="G38" s="27">
        <v>116</v>
      </c>
      <c r="H38" s="25"/>
      <c r="I38" s="27"/>
      <c r="J38" s="27"/>
      <c r="K38" s="40"/>
      <c r="M38" s="20" t="s">
        <v>33</v>
      </c>
      <c r="N38" s="21" t="s">
        <v>13</v>
      </c>
      <c r="O38" s="22">
        <v>39</v>
      </c>
      <c r="P38" s="23" t="s">
        <v>29</v>
      </c>
      <c r="Q38" s="22" t="s">
        <v>30</v>
      </c>
      <c r="R38" s="36">
        <f t="shared" si="8"/>
        <v>112.9</v>
      </c>
      <c r="S38" s="24"/>
      <c r="T38" s="24"/>
      <c r="U38" s="22"/>
      <c r="V38" s="26"/>
      <c r="W38" s="40"/>
    </row>
    <row r="39" spans="1:23" x14ac:dyDescent="0.25">
      <c r="A39" s="20" t="s">
        <v>32</v>
      </c>
      <c r="B39" s="34" t="s">
        <v>13</v>
      </c>
      <c r="C39" s="23">
        <v>40</v>
      </c>
      <c r="D39" s="23" t="s">
        <v>29</v>
      </c>
      <c r="E39" s="22" t="s">
        <v>30</v>
      </c>
      <c r="F39" s="41">
        <v>99.106973766899586</v>
      </c>
      <c r="G39" s="27">
        <v>101</v>
      </c>
      <c r="H39" s="25"/>
      <c r="I39" s="27"/>
      <c r="J39" s="27"/>
      <c r="K39" s="40"/>
      <c r="M39" s="20" t="s">
        <v>32</v>
      </c>
      <c r="N39" s="21" t="s">
        <v>13</v>
      </c>
      <c r="O39" s="22">
        <v>40</v>
      </c>
      <c r="P39" s="23" t="s">
        <v>29</v>
      </c>
      <c r="Q39" s="22" t="s">
        <v>30</v>
      </c>
      <c r="R39" s="41">
        <f t="shared" si="8"/>
        <v>99.1</v>
      </c>
      <c r="S39" s="24"/>
      <c r="T39" s="24"/>
      <c r="U39" s="22"/>
      <c r="V39" s="26"/>
      <c r="W39" s="40"/>
    </row>
    <row r="40" spans="1:23" x14ac:dyDescent="0.25">
      <c r="A40" s="20" t="s">
        <v>31</v>
      </c>
      <c r="B40" s="34" t="s">
        <v>13</v>
      </c>
      <c r="C40" s="23">
        <v>41</v>
      </c>
      <c r="D40" s="23" t="s">
        <v>29</v>
      </c>
      <c r="E40" s="22" t="s">
        <v>30</v>
      </c>
      <c r="F40" s="36">
        <v>77.768598595314984</v>
      </c>
      <c r="G40" s="39">
        <v>81.599999999999994</v>
      </c>
      <c r="H40" s="25"/>
      <c r="I40" s="27"/>
      <c r="J40" s="27"/>
      <c r="K40" s="40"/>
      <c r="M40" s="20" t="s">
        <v>31</v>
      </c>
      <c r="N40" s="21" t="s">
        <v>13</v>
      </c>
      <c r="O40" s="22">
        <v>41</v>
      </c>
      <c r="P40" s="23" t="s">
        <v>29</v>
      </c>
      <c r="Q40" s="22" t="s">
        <v>30</v>
      </c>
      <c r="R40" s="36">
        <f t="shared" si="8"/>
        <v>77.8</v>
      </c>
      <c r="S40" s="36"/>
      <c r="T40" s="24"/>
      <c r="U40" s="22"/>
      <c r="V40" s="26"/>
      <c r="W40" s="40"/>
    </row>
    <row r="41" spans="1:23" x14ac:dyDescent="0.25">
      <c r="A41" s="20" t="s">
        <v>28</v>
      </c>
      <c r="B41" s="34" t="s">
        <v>13</v>
      </c>
      <c r="C41" s="23">
        <v>42</v>
      </c>
      <c r="D41" s="23" t="s">
        <v>29</v>
      </c>
      <c r="E41" s="22" t="s">
        <v>30</v>
      </c>
      <c r="F41" s="36">
        <v>48.891570944636456</v>
      </c>
      <c r="G41" s="39">
        <v>49.4</v>
      </c>
      <c r="H41" s="25">
        <f t="shared" ref="H41" si="10">0.05*G41</f>
        <v>2.4700000000000002</v>
      </c>
      <c r="I41" s="27">
        <v>4</v>
      </c>
      <c r="J41" s="27">
        <f t="shared" ref="J41:J43" si="11">((F41-G41)/G41)*100</f>
        <v>-1.0292086140962402</v>
      </c>
      <c r="K41" s="37">
        <f t="shared" ref="K41:K65" si="12">(F41-G41)/H41</f>
        <v>-0.20584172281924804</v>
      </c>
      <c r="M41" s="20" t="s">
        <v>28</v>
      </c>
      <c r="N41" s="21" t="s">
        <v>13</v>
      </c>
      <c r="O41" s="22">
        <v>42</v>
      </c>
      <c r="P41" s="23" t="s">
        <v>29</v>
      </c>
      <c r="Q41" s="22" t="s">
        <v>30</v>
      </c>
      <c r="R41" s="36">
        <f t="shared" si="8"/>
        <v>48.9</v>
      </c>
      <c r="S41" s="36">
        <v>49.28</v>
      </c>
      <c r="T41" s="24">
        <v>1.76</v>
      </c>
      <c r="U41" s="22">
        <v>1</v>
      </c>
      <c r="V41" s="26">
        <f t="shared" si="9"/>
        <v>-0.77110389610390129</v>
      </c>
      <c r="W41" s="38">
        <v>-0.22</v>
      </c>
    </row>
    <row r="42" spans="1:23" x14ac:dyDescent="0.25">
      <c r="A42" s="42" t="s">
        <v>16</v>
      </c>
      <c r="B42" s="43" t="s">
        <v>13</v>
      </c>
      <c r="C42" s="44">
        <v>43</v>
      </c>
      <c r="D42" s="44" t="s">
        <v>27</v>
      </c>
      <c r="E42" s="45" t="s">
        <v>23</v>
      </c>
      <c r="F42" s="51">
        <v>25</v>
      </c>
      <c r="G42" s="87">
        <v>29.8</v>
      </c>
      <c r="H42" s="48">
        <f>0.05*G42</f>
        <v>1.4900000000000002</v>
      </c>
      <c r="I42" s="52">
        <v>4</v>
      </c>
      <c r="J42" s="52">
        <f t="shared" si="11"/>
        <v>-16.107382550335572</v>
      </c>
      <c r="K42" s="86">
        <f t="shared" si="12"/>
        <v>-3.2214765100671143</v>
      </c>
      <c r="M42" s="42" t="s">
        <v>16</v>
      </c>
      <c r="N42" s="43" t="s">
        <v>13</v>
      </c>
      <c r="O42" s="45">
        <v>43</v>
      </c>
      <c r="P42" s="44" t="s">
        <v>27</v>
      </c>
      <c r="Q42" s="45" t="s">
        <v>23</v>
      </c>
      <c r="R42" s="51">
        <f t="shared" si="8"/>
        <v>25</v>
      </c>
      <c r="S42" s="48">
        <v>28.12</v>
      </c>
      <c r="T42" s="48">
        <v>2.14</v>
      </c>
      <c r="U42" s="45">
        <v>1</v>
      </c>
      <c r="V42" s="52">
        <f t="shared" si="9"/>
        <v>-11.095305832147941</v>
      </c>
      <c r="W42" s="86">
        <v>-1.46</v>
      </c>
    </row>
    <row r="43" spans="1:23" x14ac:dyDescent="0.25">
      <c r="A43" s="42" t="s">
        <v>12</v>
      </c>
      <c r="B43" s="43" t="s">
        <v>13</v>
      </c>
      <c r="C43" s="44">
        <v>44</v>
      </c>
      <c r="D43" s="44" t="s">
        <v>27</v>
      </c>
      <c r="E43" s="45" t="s">
        <v>23</v>
      </c>
      <c r="F43" s="51">
        <v>153.6</v>
      </c>
      <c r="G43" s="52">
        <v>160</v>
      </c>
      <c r="H43" s="48">
        <f>0.05*G43</f>
        <v>8</v>
      </c>
      <c r="I43" s="52">
        <v>4</v>
      </c>
      <c r="J43" s="52">
        <f t="shared" si="11"/>
        <v>-4.0000000000000036</v>
      </c>
      <c r="K43" s="86">
        <f t="shared" si="12"/>
        <v>-0.80000000000000071</v>
      </c>
      <c r="M43" s="42" t="s">
        <v>12</v>
      </c>
      <c r="N43" s="43" t="s">
        <v>13</v>
      </c>
      <c r="O43" s="45">
        <v>44</v>
      </c>
      <c r="P43" s="44" t="s">
        <v>27</v>
      </c>
      <c r="Q43" s="45" t="s">
        <v>23</v>
      </c>
      <c r="R43" s="51">
        <f t="shared" si="8"/>
        <v>153.6</v>
      </c>
      <c r="S43" s="87">
        <v>156.6</v>
      </c>
      <c r="T43" s="48">
        <v>3.8</v>
      </c>
      <c r="U43" s="45">
        <v>1</v>
      </c>
      <c r="V43" s="52">
        <f t="shared" si="9"/>
        <v>-1.9157088122605366</v>
      </c>
      <c r="W43" s="86">
        <v>-0.78</v>
      </c>
    </row>
    <row r="44" spans="1:23" x14ac:dyDescent="0.25">
      <c r="A44" s="42" t="s">
        <v>26</v>
      </c>
      <c r="B44" s="43" t="s">
        <v>13</v>
      </c>
      <c r="C44" s="44">
        <v>45</v>
      </c>
      <c r="D44" s="44" t="s">
        <v>27</v>
      </c>
      <c r="E44" s="45" t="s">
        <v>23</v>
      </c>
      <c r="F44" s="51">
        <v>205.9</v>
      </c>
      <c r="G44" s="52">
        <v>207</v>
      </c>
      <c r="H44" s="48">
        <f t="shared" ref="H44" si="13">0.05*G44</f>
        <v>10.350000000000001</v>
      </c>
      <c r="I44" s="52">
        <v>4</v>
      </c>
      <c r="J44" s="52">
        <f t="shared" ref="J44:J55" si="14">((F44-G44)/G44)*100</f>
        <v>-0.53140096618357213</v>
      </c>
      <c r="K44" s="86">
        <f t="shared" si="12"/>
        <v>-0.10628019323671441</v>
      </c>
      <c r="M44" s="42" t="s">
        <v>26</v>
      </c>
      <c r="N44" s="43" t="s">
        <v>13</v>
      </c>
      <c r="O44" s="45">
        <v>45</v>
      </c>
      <c r="P44" s="44" t="s">
        <v>27</v>
      </c>
      <c r="Q44" s="45" t="s">
        <v>23</v>
      </c>
      <c r="R44" s="51">
        <f t="shared" si="8"/>
        <v>205.9</v>
      </c>
      <c r="S44" s="87">
        <v>204.8</v>
      </c>
      <c r="T44" s="48">
        <v>3.7</v>
      </c>
      <c r="U44" s="45">
        <v>1</v>
      </c>
      <c r="V44" s="52">
        <f t="shared" si="9"/>
        <v>0.53710937499999722</v>
      </c>
      <c r="W44" s="86">
        <v>0.28999999999999998</v>
      </c>
    </row>
    <row r="45" spans="1:23" x14ac:dyDescent="0.25">
      <c r="A45" s="42" t="s">
        <v>16</v>
      </c>
      <c r="B45" s="43" t="s">
        <v>13</v>
      </c>
      <c r="C45" s="44">
        <v>46</v>
      </c>
      <c r="D45" s="44" t="s">
        <v>25</v>
      </c>
      <c r="E45" s="45" t="s">
        <v>23</v>
      </c>
      <c r="F45" s="51">
        <v>95.6</v>
      </c>
      <c r="G45" s="87">
        <v>98.3</v>
      </c>
      <c r="H45" s="48">
        <f>0.075*G45</f>
        <v>7.3724999999999996</v>
      </c>
      <c r="I45" s="52">
        <v>4</v>
      </c>
      <c r="J45" s="52">
        <f t="shared" si="14"/>
        <v>-2.7466937945066152</v>
      </c>
      <c r="K45" s="86">
        <f t="shared" si="12"/>
        <v>-0.3662258392675487</v>
      </c>
      <c r="M45" s="42" t="s">
        <v>16</v>
      </c>
      <c r="N45" s="43" t="s">
        <v>13</v>
      </c>
      <c r="O45" s="45">
        <v>46</v>
      </c>
      <c r="P45" s="44" t="s">
        <v>25</v>
      </c>
      <c r="Q45" s="45" t="s">
        <v>23</v>
      </c>
      <c r="R45" s="51">
        <f t="shared" si="8"/>
        <v>95.6</v>
      </c>
      <c r="S45" s="48">
        <v>93.41</v>
      </c>
      <c r="T45" s="48">
        <v>4.78</v>
      </c>
      <c r="U45" s="45">
        <v>1</v>
      </c>
      <c r="V45" s="52">
        <f t="shared" si="9"/>
        <v>2.3445027299004368</v>
      </c>
      <c r="W45" s="86">
        <v>0.46</v>
      </c>
    </row>
    <row r="46" spans="1:23" x14ac:dyDescent="0.25">
      <c r="A46" s="42" t="s">
        <v>12</v>
      </c>
      <c r="B46" s="43" t="s">
        <v>13</v>
      </c>
      <c r="C46" s="44">
        <v>47</v>
      </c>
      <c r="D46" s="44" t="s">
        <v>25</v>
      </c>
      <c r="E46" s="45" t="s">
        <v>23</v>
      </c>
      <c r="F46" s="51">
        <v>112.1</v>
      </c>
      <c r="G46" s="52">
        <v>123</v>
      </c>
      <c r="H46" s="48">
        <f t="shared" ref="H46:H49" si="15">0.075*G46</f>
        <v>9.2249999999999996</v>
      </c>
      <c r="I46" s="52">
        <v>4</v>
      </c>
      <c r="J46" s="52">
        <f t="shared" si="14"/>
        <v>-8.8617886178861838</v>
      </c>
      <c r="K46" s="86">
        <f t="shared" si="12"/>
        <v>-1.1815718157181578</v>
      </c>
      <c r="M46" s="42" t="s">
        <v>12</v>
      </c>
      <c r="N46" s="43" t="s">
        <v>13</v>
      </c>
      <c r="O46" s="45">
        <v>47</v>
      </c>
      <c r="P46" s="44" t="s">
        <v>25</v>
      </c>
      <c r="Q46" s="45" t="s">
        <v>23</v>
      </c>
      <c r="R46" s="51">
        <f t="shared" si="8"/>
        <v>112.1</v>
      </c>
      <c r="S46" s="87">
        <v>109.2</v>
      </c>
      <c r="T46" s="48">
        <v>7.5</v>
      </c>
      <c r="U46" s="45">
        <v>1</v>
      </c>
      <c r="V46" s="52">
        <f t="shared" si="9"/>
        <v>2.6556776556776476</v>
      </c>
      <c r="W46" s="86">
        <v>0.39</v>
      </c>
    </row>
    <row r="47" spans="1:23" x14ac:dyDescent="0.25">
      <c r="A47" s="42" t="s">
        <v>21</v>
      </c>
      <c r="B47" s="43" t="s">
        <v>13</v>
      </c>
      <c r="C47" s="44">
        <v>48</v>
      </c>
      <c r="D47" s="44" t="s">
        <v>25</v>
      </c>
      <c r="E47" s="45" t="s">
        <v>23</v>
      </c>
      <c r="F47" s="51">
        <v>65.7</v>
      </c>
      <c r="G47" s="87">
        <v>65.5</v>
      </c>
      <c r="H47" s="48">
        <f t="shared" si="15"/>
        <v>4.9124999999999996</v>
      </c>
      <c r="I47" s="52">
        <v>4</v>
      </c>
      <c r="J47" s="52">
        <f t="shared" si="14"/>
        <v>0.30534351145038602</v>
      </c>
      <c r="K47" s="86">
        <f t="shared" si="12"/>
        <v>4.0712468193384803E-2</v>
      </c>
      <c r="M47" s="42" t="s">
        <v>21</v>
      </c>
      <c r="N47" s="43" t="s">
        <v>13</v>
      </c>
      <c r="O47" s="45">
        <v>48</v>
      </c>
      <c r="P47" s="44" t="s">
        <v>25</v>
      </c>
      <c r="Q47" s="45" t="s">
        <v>23</v>
      </c>
      <c r="R47" s="51">
        <f t="shared" si="8"/>
        <v>65.7</v>
      </c>
      <c r="S47" s="48">
        <v>62.63</v>
      </c>
      <c r="T47" s="48">
        <v>4.09</v>
      </c>
      <c r="U47" s="45">
        <v>1</v>
      </c>
      <c r="V47" s="52">
        <f t="shared" si="9"/>
        <v>4.9018042471658951</v>
      </c>
      <c r="W47" s="86">
        <v>0.75</v>
      </c>
    </row>
    <row r="48" spans="1:23" x14ac:dyDescent="0.25">
      <c r="A48" s="42" t="s">
        <v>20</v>
      </c>
      <c r="B48" s="43" t="s">
        <v>13</v>
      </c>
      <c r="C48" s="44">
        <v>49</v>
      </c>
      <c r="D48" s="44" t="s">
        <v>25</v>
      </c>
      <c r="E48" s="45" t="s">
        <v>23</v>
      </c>
      <c r="F48" s="51">
        <v>73.2</v>
      </c>
      <c r="G48" s="87">
        <v>80.599999999999994</v>
      </c>
      <c r="H48" s="48">
        <f t="shared" si="15"/>
        <v>6.044999999999999</v>
      </c>
      <c r="I48" s="52">
        <v>4</v>
      </c>
      <c r="J48" s="52">
        <f t="shared" si="14"/>
        <v>-9.1811414392059447</v>
      </c>
      <c r="K48" s="86">
        <f t="shared" si="12"/>
        <v>-1.2241521918941261</v>
      </c>
      <c r="M48" s="42" t="s">
        <v>20</v>
      </c>
      <c r="N48" s="43" t="s">
        <v>13</v>
      </c>
      <c r="O48" s="45">
        <v>49</v>
      </c>
      <c r="P48" s="44" t="s">
        <v>25</v>
      </c>
      <c r="Q48" s="45" t="s">
        <v>23</v>
      </c>
      <c r="R48" s="51">
        <f t="shared" si="8"/>
        <v>73.2</v>
      </c>
      <c r="S48" s="48">
        <v>72.709999999999994</v>
      </c>
      <c r="T48" s="48">
        <v>6.75</v>
      </c>
      <c r="U48" s="45">
        <v>1</v>
      </c>
      <c r="V48" s="52">
        <f t="shared" si="9"/>
        <v>0.67391005363775147</v>
      </c>
      <c r="W48" s="86">
        <v>7.0000000000000007E-2</v>
      </c>
    </row>
    <row r="49" spans="1:23" x14ac:dyDescent="0.25">
      <c r="A49" s="42" t="s">
        <v>19</v>
      </c>
      <c r="B49" s="43" t="s">
        <v>13</v>
      </c>
      <c r="C49" s="44">
        <v>50</v>
      </c>
      <c r="D49" s="44" t="s">
        <v>25</v>
      </c>
      <c r="E49" s="45" t="s">
        <v>23</v>
      </c>
      <c r="F49" s="51">
        <v>75.8</v>
      </c>
      <c r="G49" s="87">
        <v>79.400000000000006</v>
      </c>
      <c r="H49" s="48">
        <f t="shared" si="15"/>
        <v>5.9550000000000001</v>
      </c>
      <c r="I49" s="52">
        <v>4</v>
      </c>
      <c r="J49" s="52">
        <f t="shared" si="14"/>
        <v>-4.5340050377833858</v>
      </c>
      <c r="K49" s="86">
        <f t="shared" si="12"/>
        <v>-0.60453400503778476</v>
      </c>
      <c r="M49" s="42" t="s">
        <v>19</v>
      </c>
      <c r="N49" s="43" t="s">
        <v>13</v>
      </c>
      <c r="O49" s="45">
        <v>50</v>
      </c>
      <c r="P49" s="44" t="s">
        <v>25</v>
      </c>
      <c r="Q49" s="45" t="s">
        <v>23</v>
      </c>
      <c r="R49" s="51">
        <f t="shared" si="8"/>
        <v>75.8</v>
      </c>
      <c r="S49" s="48">
        <v>78.67</v>
      </c>
      <c r="T49" s="48">
        <v>4.09</v>
      </c>
      <c r="U49" s="45">
        <v>1</v>
      </c>
      <c r="V49" s="52">
        <f t="shared" si="9"/>
        <v>-3.6481505020973746</v>
      </c>
      <c r="W49" s="86">
        <v>-0.7</v>
      </c>
    </row>
    <row r="50" spans="1:23" x14ac:dyDescent="0.25">
      <c r="A50" s="42" t="s">
        <v>22</v>
      </c>
      <c r="B50" s="43" t="s">
        <v>13</v>
      </c>
      <c r="C50" s="44">
        <v>51</v>
      </c>
      <c r="D50" s="44" t="s">
        <v>76</v>
      </c>
      <c r="E50" s="45" t="s">
        <v>23</v>
      </c>
      <c r="F50" s="51">
        <v>155.80000000000001</v>
      </c>
      <c r="G50" s="52">
        <v>155</v>
      </c>
      <c r="H50" s="48">
        <f>0.05*G50</f>
        <v>7.75</v>
      </c>
      <c r="I50" s="45">
        <v>4</v>
      </c>
      <c r="J50" s="52">
        <f t="shared" si="14"/>
        <v>0.51612903225807194</v>
      </c>
      <c r="K50" s="86">
        <f t="shared" si="12"/>
        <v>0.10322580645161437</v>
      </c>
      <c r="M50" s="42" t="s">
        <v>22</v>
      </c>
      <c r="N50" s="43" t="s">
        <v>13</v>
      </c>
      <c r="O50" s="45">
        <v>51</v>
      </c>
      <c r="P50" s="44" t="s">
        <v>76</v>
      </c>
      <c r="Q50" s="45" t="s">
        <v>23</v>
      </c>
      <c r="R50" s="51">
        <f t="shared" si="8"/>
        <v>155.80000000000001</v>
      </c>
      <c r="S50" s="87">
        <v>153</v>
      </c>
      <c r="T50" s="48">
        <v>4.9000000000000004</v>
      </c>
      <c r="U50" s="45">
        <v>1</v>
      </c>
      <c r="V50" s="52">
        <f t="shared" si="9"/>
        <v>1.8300653594771314</v>
      </c>
      <c r="W50" s="86">
        <v>0.56000000000000005</v>
      </c>
    </row>
    <row r="51" spans="1:23" x14ac:dyDescent="0.25">
      <c r="A51" s="42" t="s">
        <v>16</v>
      </c>
      <c r="B51" s="43" t="s">
        <v>13</v>
      </c>
      <c r="C51" s="44">
        <v>52</v>
      </c>
      <c r="D51" s="44" t="s">
        <v>76</v>
      </c>
      <c r="E51" s="45" t="s">
        <v>23</v>
      </c>
      <c r="F51" s="51">
        <v>229.7</v>
      </c>
      <c r="G51" s="52">
        <v>228</v>
      </c>
      <c r="H51" s="48">
        <f t="shared" ref="H51:H55" si="16">0.05*G51</f>
        <v>11.4</v>
      </c>
      <c r="I51" s="45">
        <v>4</v>
      </c>
      <c r="J51" s="52">
        <f t="shared" si="14"/>
        <v>0.74561403508771429</v>
      </c>
      <c r="K51" s="86">
        <f t="shared" si="12"/>
        <v>0.14912280701754285</v>
      </c>
      <c r="M51" s="42" t="s">
        <v>16</v>
      </c>
      <c r="N51" s="43" t="s">
        <v>13</v>
      </c>
      <c r="O51" s="45">
        <v>52</v>
      </c>
      <c r="P51" s="44" t="s">
        <v>76</v>
      </c>
      <c r="Q51" s="45" t="s">
        <v>23</v>
      </c>
      <c r="R51" s="51">
        <f t="shared" si="8"/>
        <v>229.7</v>
      </c>
      <c r="S51" s="87">
        <v>224.4</v>
      </c>
      <c r="T51" s="48">
        <v>7.3</v>
      </c>
      <c r="U51" s="45">
        <v>1</v>
      </c>
      <c r="V51" s="52">
        <f t="shared" si="9"/>
        <v>2.3618538324420602</v>
      </c>
      <c r="W51" s="86">
        <v>0.73</v>
      </c>
    </row>
    <row r="52" spans="1:23" x14ac:dyDescent="0.25">
      <c r="A52" s="42" t="s">
        <v>12</v>
      </c>
      <c r="B52" s="43" t="s">
        <v>13</v>
      </c>
      <c r="C52" s="44">
        <v>53</v>
      </c>
      <c r="D52" s="44" t="s">
        <v>76</v>
      </c>
      <c r="E52" s="45" t="s">
        <v>23</v>
      </c>
      <c r="F52" s="51">
        <v>308.8</v>
      </c>
      <c r="G52" s="52">
        <v>310</v>
      </c>
      <c r="H52" s="48">
        <f t="shared" si="16"/>
        <v>15.5</v>
      </c>
      <c r="I52" s="45">
        <v>4</v>
      </c>
      <c r="J52" s="52">
        <f t="shared" si="14"/>
        <v>-0.38709677419354471</v>
      </c>
      <c r="K52" s="86">
        <f t="shared" si="12"/>
        <v>-7.7419354838708945E-2</v>
      </c>
      <c r="M52" s="42" t="s">
        <v>12</v>
      </c>
      <c r="N52" s="43" t="s">
        <v>13</v>
      </c>
      <c r="O52" s="45">
        <v>53</v>
      </c>
      <c r="P52" s="44" t="s">
        <v>76</v>
      </c>
      <c r="Q52" s="45" t="s">
        <v>23</v>
      </c>
      <c r="R52" s="51">
        <f t="shared" si="8"/>
        <v>308.8</v>
      </c>
      <c r="S52" s="87">
        <v>304.8</v>
      </c>
      <c r="T52" s="48">
        <v>8</v>
      </c>
      <c r="U52" s="45">
        <v>1</v>
      </c>
      <c r="V52" s="52">
        <f t="shared" si="9"/>
        <v>1.3123359580052494</v>
      </c>
      <c r="W52" s="86">
        <v>0.5</v>
      </c>
    </row>
    <row r="53" spans="1:23" x14ac:dyDescent="0.25">
      <c r="A53" s="42" t="s">
        <v>21</v>
      </c>
      <c r="B53" s="43" t="s">
        <v>13</v>
      </c>
      <c r="C53" s="44">
        <v>54</v>
      </c>
      <c r="D53" s="44" t="s">
        <v>76</v>
      </c>
      <c r="E53" s="45" t="s">
        <v>23</v>
      </c>
      <c r="F53" s="51">
        <v>147.9</v>
      </c>
      <c r="G53" s="52">
        <v>146</v>
      </c>
      <c r="H53" s="48">
        <f t="shared" si="16"/>
        <v>7.3000000000000007</v>
      </c>
      <c r="I53" s="45">
        <v>4</v>
      </c>
      <c r="J53" s="52">
        <f t="shared" si="14"/>
        <v>1.3013698630137025</v>
      </c>
      <c r="K53" s="86">
        <f t="shared" si="12"/>
        <v>0.26027397260274049</v>
      </c>
      <c r="M53" s="42" t="s">
        <v>21</v>
      </c>
      <c r="N53" s="43" t="s">
        <v>13</v>
      </c>
      <c r="O53" s="45">
        <v>54</v>
      </c>
      <c r="P53" s="44" t="s">
        <v>76</v>
      </c>
      <c r="Q53" s="45" t="s">
        <v>23</v>
      </c>
      <c r="R53" s="51">
        <f t="shared" si="8"/>
        <v>147.9</v>
      </c>
      <c r="S53" s="87">
        <v>144.5</v>
      </c>
      <c r="T53" s="48">
        <v>5.8</v>
      </c>
      <c r="U53" s="45">
        <v>1</v>
      </c>
      <c r="V53" s="52">
        <f t="shared" si="9"/>
        <v>2.3529411764705919</v>
      </c>
      <c r="W53" s="86">
        <v>0.59</v>
      </c>
    </row>
    <row r="54" spans="1:23" x14ac:dyDescent="0.25">
      <c r="A54" s="42" t="s">
        <v>24</v>
      </c>
      <c r="B54" s="43" t="s">
        <v>13</v>
      </c>
      <c r="C54" s="44">
        <v>55</v>
      </c>
      <c r="D54" s="44" t="s">
        <v>76</v>
      </c>
      <c r="E54" s="45" t="s">
        <v>23</v>
      </c>
      <c r="F54" s="51">
        <v>121.3</v>
      </c>
      <c r="G54" s="52">
        <v>118</v>
      </c>
      <c r="H54" s="48">
        <f t="shared" si="16"/>
        <v>5.9</v>
      </c>
      <c r="I54" s="45">
        <v>4</v>
      </c>
      <c r="J54" s="52">
        <f t="shared" si="14"/>
        <v>2.7966101694915229</v>
      </c>
      <c r="K54" s="86">
        <f t="shared" si="12"/>
        <v>0.55932203389830459</v>
      </c>
      <c r="M54" s="42" t="s">
        <v>24</v>
      </c>
      <c r="N54" s="43" t="s">
        <v>13</v>
      </c>
      <c r="O54" s="45">
        <v>55</v>
      </c>
      <c r="P54" s="44" t="s">
        <v>76</v>
      </c>
      <c r="Q54" s="45" t="s">
        <v>23</v>
      </c>
      <c r="R54" s="51">
        <f t="shared" si="8"/>
        <v>121.3</v>
      </c>
      <c r="S54" s="87">
        <v>118</v>
      </c>
      <c r="T54" s="48">
        <v>5.0999999999999996</v>
      </c>
      <c r="U54" s="45">
        <v>1</v>
      </c>
      <c r="V54" s="52">
        <f t="shared" si="9"/>
        <v>2.7966101694915229</v>
      </c>
      <c r="W54" s="86">
        <v>0.66</v>
      </c>
    </row>
    <row r="55" spans="1:23" x14ac:dyDescent="0.25">
      <c r="A55" s="42" t="s">
        <v>17</v>
      </c>
      <c r="B55" s="43" t="s">
        <v>13</v>
      </c>
      <c r="C55" s="44">
        <v>56</v>
      </c>
      <c r="D55" s="44" t="s">
        <v>76</v>
      </c>
      <c r="E55" s="45" t="s">
        <v>23</v>
      </c>
      <c r="F55" s="51">
        <v>52.8</v>
      </c>
      <c r="G55" s="87">
        <v>52.5</v>
      </c>
      <c r="H55" s="48">
        <f t="shared" si="16"/>
        <v>2.625</v>
      </c>
      <c r="I55" s="45">
        <v>4</v>
      </c>
      <c r="J55" s="52">
        <f t="shared" si="14"/>
        <v>0.57142857142856607</v>
      </c>
      <c r="K55" s="86">
        <f t="shared" si="12"/>
        <v>0.1142857142857132</v>
      </c>
      <c r="M55" s="42" t="s">
        <v>17</v>
      </c>
      <c r="N55" s="43" t="s">
        <v>13</v>
      </c>
      <c r="O55" s="45">
        <v>56</v>
      </c>
      <c r="P55" s="44" t="s">
        <v>76</v>
      </c>
      <c r="Q55" s="45" t="s">
        <v>23</v>
      </c>
      <c r="R55" s="51">
        <f t="shared" si="8"/>
        <v>52.8</v>
      </c>
      <c r="S55" s="48">
        <v>51.29</v>
      </c>
      <c r="T55" s="48">
        <v>5.46</v>
      </c>
      <c r="U55" s="45">
        <v>1</v>
      </c>
      <c r="V55" s="52">
        <f t="shared" si="9"/>
        <v>2.9440436732306456</v>
      </c>
      <c r="W55" s="86">
        <v>0.28000000000000003</v>
      </c>
    </row>
    <row r="56" spans="1:23" x14ac:dyDescent="0.25">
      <c r="A56" s="42" t="s">
        <v>22</v>
      </c>
      <c r="B56" s="43" t="s">
        <v>13</v>
      </c>
      <c r="C56" s="44">
        <v>57</v>
      </c>
      <c r="D56" s="44" t="s">
        <v>18</v>
      </c>
      <c r="E56" s="45" t="s">
        <v>15</v>
      </c>
      <c r="F56" s="47">
        <v>12.98</v>
      </c>
      <c r="G56" s="48">
        <v>12.93</v>
      </c>
      <c r="H56" s="48">
        <v>0.15</v>
      </c>
      <c r="I56" s="45" t="s">
        <v>77</v>
      </c>
      <c r="J56" s="48">
        <f t="shared" ref="J56:J63" si="17">((F56-G56))</f>
        <v>5.0000000000000711E-2</v>
      </c>
      <c r="K56" s="86">
        <f t="shared" si="12"/>
        <v>0.33333333333333809</v>
      </c>
      <c r="M56" s="42" t="s">
        <v>22</v>
      </c>
      <c r="N56" s="43" t="s">
        <v>13</v>
      </c>
      <c r="O56" s="45">
        <v>57</v>
      </c>
      <c r="P56" s="44" t="s">
        <v>18</v>
      </c>
      <c r="Q56" s="45" t="s">
        <v>15</v>
      </c>
      <c r="R56" s="47">
        <f>ROUND(F56,2)</f>
        <v>12.98</v>
      </c>
      <c r="S56" s="48">
        <v>12.95</v>
      </c>
      <c r="T56" s="48">
        <v>0.13</v>
      </c>
      <c r="U56" s="45" t="s">
        <v>75</v>
      </c>
      <c r="V56" s="48">
        <f>R56-S56</f>
        <v>3.0000000000001137E-2</v>
      </c>
      <c r="W56" s="86">
        <v>0.23</v>
      </c>
    </row>
    <row r="57" spans="1:23" x14ac:dyDescent="0.25">
      <c r="A57" s="42" t="s">
        <v>16</v>
      </c>
      <c r="B57" s="43" t="s">
        <v>13</v>
      </c>
      <c r="C57" s="44">
        <v>58</v>
      </c>
      <c r="D57" s="44" t="s">
        <v>18</v>
      </c>
      <c r="E57" s="45" t="s">
        <v>15</v>
      </c>
      <c r="F57" s="47">
        <v>12.4</v>
      </c>
      <c r="G57" s="48">
        <v>12.39</v>
      </c>
      <c r="H57" s="48">
        <v>0.15</v>
      </c>
      <c r="I57" s="45">
        <v>4</v>
      </c>
      <c r="J57" s="48">
        <f t="shared" si="17"/>
        <v>9.9999999999997868E-3</v>
      </c>
      <c r="K57" s="86">
        <f t="shared" si="12"/>
        <v>6.666666666666525E-2</v>
      </c>
      <c r="M57" s="42" t="s">
        <v>16</v>
      </c>
      <c r="N57" s="43" t="s">
        <v>13</v>
      </c>
      <c r="O57" s="45">
        <v>58</v>
      </c>
      <c r="P57" s="44" t="s">
        <v>18</v>
      </c>
      <c r="Q57" s="45" t="s">
        <v>15</v>
      </c>
      <c r="R57" s="47">
        <f t="shared" ref="R57:R65" si="18">ROUND(F57,2)</f>
        <v>12.4</v>
      </c>
      <c r="S57" s="48">
        <v>12.41</v>
      </c>
      <c r="T57" s="48">
        <v>0.12</v>
      </c>
      <c r="U57" s="45" t="s">
        <v>75</v>
      </c>
      <c r="V57" s="48">
        <f t="shared" ref="V57:V63" si="19">R57-S57</f>
        <v>-9.9999999999997868E-3</v>
      </c>
      <c r="W57" s="86">
        <v>-0.12</v>
      </c>
    </row>
    <row r="58" spans="1:23" x14ac:dyDescent="0.25">
      <c r="A58" s="42" t="s">
        <v>12</v>
      </c>
      <c r="B58" s="43" t="s">
        <v>13</v>
      </c>
      <c r="C58" s="44">
        <v>59</v>
      </c>
      <c r="D58" s="44" t="s">
        <v>18</v>
      </c>
      <c r="E58" s="45" t="s">
        <v>15</v>
      </c>
      <c r="F58" s="47">
        <v>0.31</v>
      </c>
      <c r="G58" s="48">
        <v>0.34</v>
      </c>
      <c r="H58" s="48">
        <v>0.15</v>
      </c>
      <c r="I58" s="45">
        <v>4</v>
      </c>
      <c r="J58" s="48">
        <f t="shared" si="17"/>
        <v>-3.0000000000000027E-2</v>
      </c>
      <c r="K58" s="86">
        <f t="shared" si="12"/>
        <v>-0.20000000000000018</v>
      </c>
      <c r="M58" s="42" t="s">
        <v>12</v>
      </c>
      <c r="N58" s="43" t="s">
        <v>13</v>
      </c>
      <c r="O58" s="45">
        <v>59</v>
      </c>
      <c r="P58" s="44" t="s">
        <v>18</v>
      </c>
      <c r="Q58" s="45" t="s">
        <v>15</v>
      </c>
      <c r="R58" s="47">
        <f t="shared" si="18"/>
        <v>0.31</v>
      </c>
      <c r="S58" s="48">
        <v>0.34620000000000001</v>
      </c>
      <c r="T58" s="48">
        <v>6.0400000000000002E-2</v>
      </c>
      <c r="U58" s="45" t="s">
        <v>75</v>
      </c>
      <c r="V58" s="48">
        <f t="shared" si="19"/>
        <v>-3.620000000000001E-2</v>
      </c>
      <c r="W58" s="86">
        <v>-0.6</v>
      </c>
    </row>
    <row r="59" spans="1:23" x14ac:dyDescent="0.25">
      <c r="A59" s="42" t="s">
        <v>21</v>
      </c>
      <c r="B59" s="43" t="s">
        <v>13</v>
      </c>
      <c r="C59" s="44">
        <v>60</v>
      </c>
      <c r="D59" s="44" t="s">
        <v>18</v>
      </c>
      <c r="E59" s="45" t="s">
        <v>15</v>
      </c>
      <c r="F59" s="47">
        <v>5.51</v>
      </c>
      <c r="G59" s="48">
        <v>5.5102766680774025</v>
      </c>
      <c r="H59" s="48">
        <v>0.15</v>
      </c>
      <c r="I59" s="45">
        <v>4</v>
      </c>
      <c r="J59" s="48">
        <f t="shared" si="17"/>
        <v>-2.7666807740267529E-4</v>
      </c>
      <c r="K59" s="86">
        <f t="shared" si="12"/>
        <v>-1.8444538493511686E-3</v>
      </c>
      <c r="M59" s="42" t="s">
        <v>21</v>
      </c>
      <c r="N59" s="43" t="s">
        <v>13</v>
      </c>
      <c r="O59" s="45">
        <v>60</v>
      </c>
      <c r="P59" s="44" t="s">
        <v>18</v>
      </c>
      <c r="Q59" s="45" t="s">
        <v>15</v>
      </c>
      <c r="R59" s="47">
        <f t="shared" si="18"/>
        <v>5.51</v>
      </c>
      <c r="S59" s="48">
        <v>5.5330000000000004</v>
      </c>
      <c r="T59" s="48">
        <v>5.5E-2</v>
      </c>
      <c r="U59" s="45" t="s">
        <v>75</v>
      </c>
      <c r="V59" s="48">
        <f t="shared" si="19"/>
        <v>-2.3000000000000576E-2</v>
      </c>
      <c r="W59" s="86">
        <v>-0.41</v>
      </c>
    </row>
    <row r="60" spans="1:23" x14ac:dyDescent="0.25">
      <c r="A60" s="42" t="s">
        <v>24</v>
      </c>
      <c r="B60" s="43" t="s">
        <v>13</v>
      </c>
      <c r="C60" s="44">
        <v>61</v>
      </c>
      <c r="D60" s="44" t="s">
        <v>18</v>
      </c>
      <c r="E60" s="45" t="s">
        <v>15</v>
      </c>
      <c r="F60" s="47">
        <v>0.23</v>
      </c>
      <c r="G60" s="48">
        <v>0.27</v>
      </c>
      <c r="H60" s="48">
        <v>0.15</v>
      </c>
      <c r="I60" s="52">
        <v>4</v>
      </c>
      <c r="J60" s="48">
        <f t="shared" si="17"/>
        <v>-4.0000000000000008E-2</v>
      </c>
      <c r="K60" s="86">
        <f t="shared" si="12"/>
        <v>-0.26666666666666672</v>
      </c>
      <c r="M60" s="42" t="s">
        <v>24</v>
      </c>
      <c r="N60" s="43" t="s">
        <v>13</v>
      </c>
      <c r="O60" s="45">
        <v>61</v>
      </c>
      <c r="P60" s="44" t="s">
        <v>18</v>
      </c>
      <c r="Q60" s="45" t="s">
        <v>15</v>
      </c>
      <c r="R60" s="47">
        <f t="shared" si="18"/>
        <v>0.23</v>
      </c>
      <c r="S60" s="48">
        <v>0.27889999999999998</v>
      </c>
      <c r="T60" s="48">
        <v>5.0500000000000003E-2</v>
      </c>
      <c r="U60" s="45" t="s">
        <v>75</v>
      </c>
      <c r="V60" s="48">
        <f t="shared" si="19"/>
        <v>-4.8899999999999971E-2</v>
      </c>
      <c r="W60" s="86">
        <v>-0.97</v>
      </c>
    </row>
    <row r="61" spans="1:23" x14ac:dyDescent="0.25">
      <c r="A61" s="42" t="s">
        <v>20</v>
      </c>
      <c r="B61" s="43" t="s">
        <v>13</v>
      </c>
      <c r="C61" s="44">
        <v>62</v>
      </c>
      <c r="D61" s="44" t="s">
        <v>18</v>
      </c>
      <c r="E61" s="45" t="s">
        <v>15</v>
      </c>
      <c r="F61" s="47">
        <v>14.24</v>
      </c>
      <c r="G61" s="48">
        <v>14.18</v>
      </c>
      <c r="H61" s="48">
        <v>0.15</v>
      </c>
      <c r="I61" s="52">
        <v>4</v>
      </c>
      <c r="J61" s="48">
        <f t="shared" si="17"/>
        <v>6.0000000000000497E-2</v>
      </c>
      <c r="K61" s="86">
        <f t="shared" si="12"/>
        <v>0.40000000000000335</v>
      </c>
      <c r="M61" s="42" t="s">
        <v>20</v>
      </c>
      <c r="N61" s="43" t="s">
        <v>13</v>
      </c>
      <c r="O61" s="45">
        <v>62</v>
      </c>
      <c r="P61" s="44" t="s">
        <v>18</v>
      </c>
      <c r="Q61" s="45" t="s">
        <v>15</v>
      </c>
      <c r="R61" s="47">
        <f t="shared" si="18"/>
        <v>14.24</v>
      </c>
      <c r="S61" s="48">
        <v>14.24</v>
      </c>
      <c r="T61" s="48">
        <v>0.14000000000000001</v>
      </c>
      <c r="U61" s="45" t="s">
        <v>75</v>
      </c>
      <c r="V61" s="48">
        <f t="shared" si="19"/>
        <v>0</v>
      </c>
      <c r="W61" s="86">
        <v>0.03</v>
      </c>
    </row>
    <row r="62" spans="1:23" x14ac:dyDescent="0.25">
      <c r="A62" s="42" t="s">
        <v>19</v>
      </c>
      <c r="B62" s="43" t="s">
        <v>13</v>
      </c>
      <c r="C62" s="44">
        <v>63</v>
      </c>
      <c r="D62" s="44" t="s">
        <v>18</v>
      </c>
      <c r="E62" s="45" t="s">
        <v>15</v>
      </c>
      <c r="F62" s="47">
        <v>20.95</v>
      </c>
      <c r="G62" s="48">
        <v>20.94</v>
      </c>
      <c r="H62" s="48">
        <v>0.15</v>
      </c>
      <c r="I62" s="52">
        <v>4</v>
      </c>
      <c r="J62" s="48">
        <f t="shared" si="17"/>
        <v>9.9999999999980105E-3</v>
      </c>
      <c r="K62" s="86">
        <f t="shared" si="12"/>
        <v>6.6666666666653412E-2</v>
      </c>
      <c r="M62" s="42" t="s">
        <v>19</v>
      </c>
      <c r="N62" s="43" t="s">
        <v>13</v>
      </c>
      <c r="O62" s="45">
        <v>63</v>
      </c>
      <c r="P62" s="44" t="s">
        <v>18</v>
      </c>
      <c r="Q62" s="45" t="s">
        <v>15</v>
      </c>
      <c r="R62" s="47">
        <f t="shared" si="18"/>
        <v>20.95</v>
      </c>
      <c r="S62" s="48">
        <v>20.92</v>
      </c>
      <c r="T62" s="48">
        <v>0.21</v>
      </c>
      <c r="U62" s="45" t="s">
        <v>75</v>
      </c>
      <c r="V62" s="48">
        <f t="shared" si="19"/>
        <v>2.9999999999997584E-2</v>
      </c>
      <c r="W62" s="86">
        <v>0.12</v>
      </c>
    </row>
    <row r="63" spans="1:23" x14ac:dyDescent="0.25">
      <c r="A63" s="42" t="s">
        <v>17</v>
      </c>
      <c r="B63" s="43" t="s">
        <v>13</v>
      </c>
      <c r="C63" s="44">
        <v>64</v>
      </c>
      <c r="D63" s="44" t="s">
        <v>18</v>
      </c>
      <c r="E63" s="45" t="s">
        <v>15</v>
      </c>
      <c r="F63" s="47">
        <v>15.77</v>
      </c>
      <c r="G63" s="48">
        <v>15.81</v>
      </c>
      <c r="H63" s="48">
        <v>0.15</v>
      </c>
      <c r="I63" s="52">
        <v>4</v>
      </c>
      <c r="J63" s="48">
        <f t="shared" si="17"/>
        <v>-4.0000000000000924E-2</v>
      </c>
      <c r="K63" s="86">
        <f t="shared" si="12"/>
        <v>-0.26666666666667282</v>
      </c>
      <c r="M63" s="42" t="s">
        <v>17</v>
      </c>
      <c r="N63" s="43" t="s">
        <v>13</v>
      </c>
      <c r="O63" s="45">
        <v>64</v>
      </c>
      <c r="P63" s="44" t="s">
        <v>18</v>
      </c>
      <c r="Q63" s="45" t="s">
        <v>15</v>
      </c>
      <c r="R63" s="47">
        <f t="shared" si="18"/>
        <v>15.77</v>
      </c>
      <c r="S63" s="48">
        <v>15.78</v>
      </c>
      <c r="T63" s="48">
        <v>0.16</v>
      </c>
      <c r="U63" s="45">
        <v>1</v>
      </c>
      <c r="V63" s="48">
        <f t="shared" si="19"/>
        <v>-9.9999999999997868E-3</v>
      </c>
      <c r="W63" s="86">
        <v>-0.05</v>
      </c>
    </row>
    <row r="64" spans="1:23" x14ac:dyDescent="0.25">
      <c r="A64" s="42" t="s">
        <v>16</v>
      </c>
      <c r="B64" s="43" t="s">
        <v>13</v>
      </c>
      <c r="C64" s="44" t="s">
        <v>99</v>
      </c>
      <c r="D64" s="44" t="s">
        <v>14</v>
      </c>
      <c r="E64" s="45" t="s">
        <v>15</v>
      </c>
      <c r="F64" s="47">
        <v>3.58</v>
      </c>
      <c r="G64" s="48">
        <v>3.52</v>
      </c>
      <c r="H64" s="48">
        <f>G64*0.05</f>
        <v>0.17600000000000002</v>
      </c>
      <c r="I64" s="52">
        <v>4</v>
      </c>
      <c r="J64" s="52">
        <f t="shared" ref="J64:J65" si="20">((F64-G64)/G64)*100</f>
        <v>1.7045454545454561</v>
      </c>
      <c r="K64" s="86">
        <f t="shared" si="12"/>
        <v>0.34090909090909116</v>
      </c>
      <c r="M64" s="42" t="s">
        <v>16</v>
      </c>
      <c r="N64" s="43" t="s">
        <v>13</v>
      </c>
      <c r="O64" s="45" t="s">
        <v>99</v>
      </c>
      <c r="P64" s="44" t="s">
        <v>14</v>
      </c>
      <c r="Q64" s="45" t="s">
        <v>15</v>
      </c>
      <c r="R64" s="47">
        <f t="shared" si="18"/>
        <v>3.58</v>
      </c>
      <c r="S64" s="48">
        <v>3.5489999999999999</v>
      </c>
      <c r="T64" s="48">
        <v>6.4000000000000001E-2</v>
      </c>
      <c r="U64" s="45">
        <v>1</v>
      </c>
      <c r="V64" s="52">
        <f>((R64-S64)/S64)*100</f>
        <v>0.87348548887010813</v>
      </c>
      <c r="W64" s="86">
        <v>0.48</v>
      </c>
    </row>
    <row r="65" spans="1:23" ht="15.75" thickBot="1" x14ac:dyDescent="0.3">
      <c r="A65" s="88" t="s">
        <v>12</v>
      </c>
      <c r="B65" s="89" t="s">
        <v>13</v>
      </c>
      <c r="C65" s="90" t="s">
        <v>100</v>
      </c>
      <c r="D65" s="91" t="s">
        <v>14</v>
      </c>
      <c r="E65" s="92" t="s">
        <v>15</v>
      </c>
      <c r="F65" s="93">
        <v>5.63</v>
      </c>
      <c r="G65" s="94">
        <v>5.72</v>
      </c>
      <c r="H65" s="94">
        <f>G65*0.05</f>
        <v>0.28599999999999998</v>
      </c>
      <c r="I65" s="95">
        <v>4</v>
      </c>
      <c r="J65" s="95">
        <f t="shared" si="20"/>
        <v>-1.5734265734265711</v>
      </c>
      <c r="K65" s="96">
        <f t="shared" si="12"/>
        <v>-0.31468531468531419</v>
      </c>
      <c r="M65" s="88" t="s">
        <v>12</v>
      </c>
      <c r="N65" s="89" t="s">
        <v>13</v>
      </c>
      <c r="O65" s="89" t="s">
        <v>100</v>
      </c>
      <c r="P65" s="91" t="s">
        <v>14</v>
      </c>
      <c r="Q65" s="92" t="s">
        <v>15</v>
      </c>
      <c r="R65" s="93">
        <f t="shared" si="18"/>
        <v>5.63</v>
      </c>
      <c r="S65" s="94">
        <v>5.718</v>
      </c>
      <c r="T65" s="94">
        <v>0.09</v>
      </c>
      <c r="U65" s="92">
        <v>1</v>
      </c>
      <c r="V65" s="95">
        <f t="shared" ref="V65" si="21">((R65-S65)/S65)*100</f>
        <v>-1.5389996502273537</v>
      </c>
      <c r="W65" s="96">
        <v>-0.98</v>
      </c>
    </row>
  </sheetData>
  <sheetProtection sheet="1" objects="1" scenarios="1" selectLockedCells="1" selectUnlockedCells="1"/>
  <mergeCells count="3">
    <mergeCell ref="A2:K2"/>
    <mergeCell ref="A8:K8"/>
    <mergeCell ref="M8:W8"/>
  </mergeCells>
  <phoneticPr fontId="17" type="noConversion"/>
  <conditionalFormatting sqref="K14:K28 W41:W65">
    <cfRule type="cellIs" dxfId="98" priority="19" stopIfTrue="1" operator="between">
      <formula>-2</formula>
      <formula>2</formula>
    </cfRule>
    <cfRule type="cellIs" dxfId="97" priority="20" stopIfTrue="1" operator="between">
      <formula>-3</formula>
      <formula>3</formula>
    </cfRule>
    <cfRule type="cellIs" dxfId="96" priority="21" operator="notBetween">
      <formula>-3</formula>
      <formula>3</formula>
    </cfRule>
  </conditionalFormatting>
  <conditionalFormatting sqref="W29:W31">
    <cfRule type="cellIs" dxfId="95" priority="16" stopIfTrue="1" operator="between">
      <formula>-2</formula>
      <formula>2</formula>
    </cfRule>
    <cfRule type="cellIs" dxfId="94" priority="17" stopIfTrue="1" operator="between">
      <formula>-3</formula>
      <formula>3</formula>
    </cfRule>
    <cfRule type="cellIs" dxfId="93" priority="18" operator="notBetween">
      <formula>-3</formula>
      <formula>3</formula>
    </cfRule>
  </conditionalFormatting>
  <conditionalFormatting sqref="K29:K31">
    <cfRule type="cellIs" dxfId="92" priority="4" stopIfTrue="1" operator="between">
      <formula>-2</formula>
      <formula>2</formula>
    </cfRule>
    <cfRule type="cellIs" dxfId="91" priority="5" stopIfTrue="1" operator="between">
      <formula>-3</formula>
      <formula>3</formula>
    </cfRule>
    <cfRule type="cellIs" dxfId="90" priority="6" operator="notBetween">
      <formula>-3</formula>
      <formula>3</formula>
    </cfRule>
  </conditionalFormatting>
  <conditionalFormatting sqref="K41:K65">
    <cfRule type="cellIs" dxfId="89" priority="1" stopIfTrue="1" operator="between">
      <formula>-2</formula>
      <formula>2</formula>
    </cfRule>
    <cfRule type="cellIs" dxfId="88" priority="2" stopIfTrue="1" operator="between">
      <formula>-3</formula>
      <formula>3</formula>
    </cfRule>
    <cfRule type="cellIs" dxfId="87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868CD-5585-48AB-BBDB-C20F4D115084}">
  <sheetPr>
    <pageSetUpPr fitToPage="1"/>
  </sheetPr>
  <dimension ref="A1:W69"/>
  <sheetViews>
    <sheetView topLeftCell="A2" zoomScale="70" zoomScaleNormal="70" zoomScalePageLayoutView="85" workbookViewId="0">
      <selection activeCell="A2" sqref="A2:K2"/>
    </sheetView>
  </sheetViews>
  <sheetFormatPr defaultColWidth="9.140625" defaultRowHeight="15" x14ac:dyDescent="0.25"/>
  <cols>
    <col min="1" max="1" width="28" style="56" bestFit="1" customWidth="1"/>
    <col min="2" max="2" width="11.5703125" style="55" customWidth="1"/>
    <col min="3" max="3" width="4.7109375" style="55" customWidth="1"/>
    <col min="4" max="4" width="23.5703125" style="56" bestFit="1" customWidth="1"/>
    <col min="5" max="5" width="16.42578125" style="56" customWidth="1"/>
    <col min="6" max="6" width="17" style="57" customWidth="1"/>
    <col min="7" max="7" width="14.85546875" style="58" bestFit="1" customWidth="1"/>
    <col min="8" max="8" width="8" style="56" customWidth="1"/>
    <col min="9" max="9" width="9.5703125" style="56" customWidth="1"/>
    <col min="10" max="10" width="13.28515625" style="56" customWidth="1"/>
    <col min="11" max="11" width="10.5703125" style="56" bestFit="1" customWidth="1"/>
    <col min="12" max="12" width="9.140625" style="56"/>
    <col min="13" max="13" width="28" style="56" bestFit="1" customWidth="1"/>
    <col min="14" max="14" width="9.42578125" style="56" bestFit="1" customWidth="1"/>
    <col min="15" max="15" width="9.140625" style="55"/>
    <col min="16" max="16" width="23.5703125" style="56" bestFit="1" customWidth="1"/>
    <col min="17" max="17" width="16.42578125" style="56" bestFit="1" customWidth="1"/>
    <col min="18" max="18" width="15.5703125" style="56" bestFit="1" customWidth="1"/>
    <col min="19" max="21" width="9.140625" style="56"/>
    <col min="22" max="22" width="13" style="56" bestFit="1" customWidth="1"/>
    <col min="23" max="23" width="10" style="56" customWidth="1"/>
    <col min="24" max="16384" width="9.140625" style="56"/>
  </cols>
  <sheetData>
    <row r="1" spans="1:23" s="54" customFormat="1" ht="15.75" hidden="1" thickBot="1" x14ac:dyDescent="0.3">
      <c r="A1" s="2"/>
      <c r="B1" s="1"/>
      <c r="C1" s="1"/>
      <c r="D1" s="3"/>
      <c r="E1" s="2"/>
      <c r="F1" s="17"/>
      <c r="G1" s="28"/>
      <c r="H1" s="2"/>
      <c r="I1" s="2"/>
      <c r="J1" s="2"/>
      <c r="K1" s="1"/>
      <c r="M1" s="2"/>
      <c r="N1" s="2"/>
      <c r="O1" s="1"/>
      <c r="P1" s="2"/>
      <c r="Q1" s="2"/>
      <c r="R1" s="2"/>
      <c r="S1" s="2"/>
      <c r="T1" s="2"/>
      <c r="U1" s="2"/>
      <c r="V1" s="2"/>
      <c r="W1" s="2"/>
    </row>
    <row r="2" spans="1:23" ht="19.5" thickTop="1" x14ac:dyDescent="0.3">
      <c r="A2" s="128" t="s">
        <v>11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23" s="82" customFormat="1" ht="12.75" x14ac:dyDescent="0.2">
      <c r="A3" s="4"/>
      <c r="B3" s="5"/>
      <c r="C3" s="5"/>
      <c r="D3" s="35">
        <v>45247</v>
      </c>
      <c r="E3" s="5"/>
      <c r="F3" s="18"/>
      <c r="G3" s="29"/>
      <c r="H3" s="29" t="s">
        <v>102</v>
      </c>
      <c r="I3" s="5"/>
      <c r="J3" s="5"/>
      <c r="K3" s="6" t="s">
        <v>68</v>
      </c>
      <c r="O3" s="97"/>
    </row>
    <row r="4" spans="1:23" s="82" customFormat="1" ht="13.5" thickBot="1" x14ac:dyDescent="0.25">
      <c r="A4" s="7"/>
      <c r="B4" s="8"/>
      <c r="C4" s="8"/>
      <c r="D4" s="8"/>
      <c r="E4" s="8"/>
      <c r="F4" s="19"/>
      <c r="G4" s="30"/>
      <c r="H4" s="8"/>
      <c r="I4" s="8"/>
      <c r="J4" s="8"/>
      <c r="K4" s="9"/>
      <c r="O4" s="97"/>
    </row>
    <row r="5" spans="1:23" ht="16.5" thickTop="1" thickBot="1" x14ac:dyDescent="0.3"/>
    <row r="6" spans="1:23" ht="16.5" thickTop="1" thickBot="1" x14ac:dyDescent="0.3">
      <c r="A6" s="71" t="s">
        <v>6</v>
      </c>
      <c r="B6" s="72">
        <v>591</v>
      </c>
      <c r="C6" s="73"/>
      <c r="D6" s="74"/>
      <c r="E6" s="74"/>
      <c r="F6" s="75"/>
      <c r="G6" s="76"/>
      <c r="H6" s="74"/>
      <c r="I6" s="74"/>
      <c r="J6" s="74"/>
      <c r="K6" s="77"/>
    </row>
    <row r="7" spans="1:23" ht="16.5" thickTop="1" thickBot="1" x14ac:dyDescent="0.3">
      <c r="A7" s="54"/>
      <c r="B7" s="78"/>
      <c r="C7" s="79"/>
      <c r="D7" s="54"/>
      <c r="E7" s="54"/>
      <c r="F7" s="80"/>
      <c r="G7" s="81"/>
      <c r="H7" s="54"/>
      <c r="I7" s="54"/>
      <c r="J7" s="54"/>
      <c r="K7" s="54"/>
    </row>
    <row r="8" spans="1:23" ht="16.5" thickTop="1" thickBot="1" x14ac:dyDescent="0.3">
      <c r="A8" s="131" t="s">
        <v>70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  <c r="M8" s="131" t="s">
        <v>67</v>
      </c>
      <c r="N8" s="132"/>
      <c r="O8" s="132"/>
      <c r="P8" s="132"/>
      <c r="Q8" s="132"/>
      <c r="R8" s="132"/>
      <c r="S8" s="132"/>
      <c r="T8" s="132"/>
      <c r="U8" s="132"/>
      <c r="V8" s="132"/>
      <c r="W8" s="133"/>
    </row>
    <row r="9" spans="1:23" ht="15.75" thickTop="1" x14ac:dyDescent="0.25">
      <c r="A9" s="54"/>
    </row>
    <row r="10" spans="1:23" ht="15.75" thickBot="1" x14ac:dyDescent="0.3"/>
    <row r="11" spans="1:23" s="83" customFormat="1" ht="63" customHeight="1" thickBot="1" x14ac:dyDescent="0.3">
      <c r="A11" s="10" t="s">
        <v>1</v>
      </c>
      <c r="B11" s="33" t="s">
        <v>9</v>
      </c>
      <c r="C11" s="11" t="s">
        <v>2</v>
      </c>
      <c r="D11" s="11" t="s">
        <v>3</v>
      </c>
      <c r="E11" s="11" t="s">
        <v>4</v>
      </c>
      <c r="F11" s="126" t="s">
        <v>10</v>
      </c>
      <c r="G11" s="31" t="s">
        <v>66</v>
      </c>
      <c r="H11" s="12" t="s">
        <v>7</v>
      </c>
      <c r="I11" s="13" t="s">
        <v>8</v>
      </c>
      <c r="J11" s="16" t="s">
        <v>69</v>
      </c>
      <c r="K11" s="14" t="s">
        <v>5</v>
      </c>
      <c r="M11" s="10" t="s">
        <v>1</v>
      </c>
      <c r="N11" s="11" t="s">
        <v>9</v>
      </c>
      <c r="O11" s="11" t="s">
        <v>2</v>
      </c>
      <c r="P11" s="11" t="s">
        <v>3</v>
      </c>
      <c r="Q11" s="11" t="s">
        <v>4</v>
      </c>
      <c r="R11" s="127" t="s">
        <v>10</v>
      </c>
      <c r="S11" s="15" t="s">
        <v>0</v>
      </c>
      <c r="T11" s="12" t="s">
        <v>7</v>
      </c>
      <c r="U11" s="13" t="s">
        <v>8</v>
      </c>
      <c r="V11" s="16" t="s">
        <v>69</v>
      </c>
      <c r="W11" s="14" t="s">
        <v>5</v>
      </c>
    </row>
    <row r="12" spans="1:23" x14ac:dyDescent="0.25">
      <c r="A12" s="59"/>
      <c r="B12" s="60"/>
      <c r="C12" s="61"/>
      <c r="D12" s="61"/>
      <c r="E12" s="62"/>
      <c r="F12" s="63"/>
      <c r="G12" s="64"/>
      <c r="H12" s="62"/>
      <c r="I12" s="62"/>
      <c r="J12" s="62"/>
      <c r="K12" s="65"/>
      <c r="M12" s="42"/>
      <c r="N12" s="66"/>
      <c r="O12" s="45"/>
      <c r="P12" s="44"/>
      <c r="Q12" s="62"/>
      <c r="R12" s="62"/>
      <c r="S12" s="62"/>
      <c r="T12" s="62"/>
      <c r="U12" s="62"/>
      <c r="V12" s="45"/>
      <c r="W12" s="65"/>
    </row>
    <row r="13" spans="1:23" x14ac:dyDescent="0.25">
      <c r="A13" s="42"/>
      <c r="B13" s="43"/>
      <c r="C13" s="44"/>
      <c r="D13" s="44"/>
      <c r="E13" s="45"/>
      <c r="F13" s="67"/>
      <c r="G13" s="48"/>
      <c r="H13" s="45"/>
      <c r="I13" s="45"/>
      <c r="J13" s="45"/>
      <c r="K13" s="68"/>
      <c r="M13" s="42"/>
      <c r="N13" s="66"/>
      <c r="O13" s="45"/>
      <c r="P13" s="44"/>
      <c r="Q13" s="45"/>
      <c r="R13" s="45"/>
      <c r="S13" s="45"/>
      <c r="T13" s="45"/>
      <c r="U13" s="45"/>
      <c r="V13" s="45"/>
      <c r="W13" s="68"/>
    </row>
    <row r="14" spans="1:23" x14ac:dyDescent="0.25">
      <c r="A14" s="20" t="s">
        <v>22</v>
      </c>
      <c r="B14" s="34" t="s">
        <v>13</v>
      </c>
      <c r="C14" s="23">
        <v>1</v>
      </c>
      <c r="D14" s="23" t="s">
        <v>64</v>
      </c>
      <c r="E14" s="22" t="s">
        <v>65</v>
      </c>
      <c r="F14" s="36">
        <v>91</v>
      </c>
      <c r="G14" s="39">
        <v>87.765163345917443</v>
      </c>
      <c r="H14" s="25">
        <f>G14*0.025</f>
        <v>2.1941290836479364</v>
      </c>
      <c r="I14" s="22"/>
      <c r="J14" s="26">
        <f>((F14-G14)/G14)*100</f>
        <v>3.6857866273578024</v>
      </c>
      <c r="K14" s="37">
        <f>(F14-G14)/H14</f>
        <v>1.4743146509431206</v>
      </c>
      <c r="L14" s="84"/>
      <c r="M14" s="20" t="s">
        <v>22</v>
      </c>
      <c r="N14" s="34" t="s">
        <v>13</v>
      </c>
      <c r="O14" s="22">
        <v>1</v>
      </c>
      <c r="P14" s="23" t="s">
        <v>64</v>
      </c>
      <c r="Q14" s="22" t="s">
        <v>65</v>
      </c>
      <c r="R14" s="36"/>
      <c r="S14" s="25"/>
      <c r="T14" s="22"/>
      <c r="U14" s="22"/>
      <c r="V14" s="22"/>
      <c r="W14" s="40"/>
    </row>
    <row r="15" spans="1:23" x14ac:dyDescent="0.25">
      <c r="A15" s="20" t="s">
        <v>16</v>
      </c>
      <c r="B15" s="34" t="s">
        <v>61</v>
      </c>
      <c r="C15" s="23">
        <v>2</v>
      </c>
      <c r="D15" s="23" t="s">
        <v>62</v>
      </c>
      <c r="E15" s="22" t="s">
        <v>63</v>
      </c>
      <c r="F15" s="36">
        <v>129.80000000000001</v>
      </c>
      <c r="G15" s="39">
        <v>130</v>
      </c>
      <c r="H15" s="25">
        <f>2/2</f>
        <v>1</v>
      </c>
      <c r="I15" s="22"/>
      <c r="J15" s="32">
        <f>F15-G15</f>
        <v>-0.19999999999998863</v>
      </c>
      <c r="K15" s="37">
        <f t="shared" ref="K15:K30" si="0">(F15-G15)/H15</f>
        <v>-0.19999999999998863</v>
      </c>
      <c r="L15" s="58"/>
      <c r="M15" s="20" t="s">
        <v>16</v>
      </c>
      <c r="N15" s="34" t="s">
        <v>61</v>
      </c>
      <c r="O15" s="22">
        <v>2</v>
      </c>
      <c r="P15" s="23" t="s">
        <v>62</v>
      </c>
      <c r="Q15" s="22" t="s">
        <v>63</v>
      </c>
      <c r="R15" s="36"/>
      <c r="S15" s="25"/>
      <c r="T15" s="22"/>
      <c r="U15" s="22"/>
      <c r="V15" s="22"/>
      <c r="W15" s="40"/>
    </row>
    <row r="16" spans="1:23" x14ac:dyDescent="0.25">
      <c r="A16" s="20" t="s">
        <v>12</v>
      </c>
      <c r="B16" s="34" t="s">
        <v>13</v>
      </c>
      <c r="C16" s="23">
        <v>3</v>
      </c>
      <c r="D16" s="23" t="s">
        <v>60</v>
      </c>
      <c r="E16" s="22" t="s">
        <v>55</v>
      </c>
      <c r="F16" s="24">
        <v>4.88</v>
      </c>
      <c r="G16" s="25">
        <v>5.3939555620336259</v>
      </c>
      <c r="H16" s="25">
        <f>G16*((14-0.53*G16)/200)</f>
        <v>0.30047578433859107</v>
      </c>
      <c r="I16" s="22"/>
      <c r="J16" s="26">
        <f>((F16-G16)/G16)*100</f>
        <v>-9.5283610723677299</v>
      </c>
      <c r="K16" s="37">
        <f t="shared" si="0"/>
        <v>-1.7104724867095291</v>
      </c>
      <c r="L16" s="84"/>
      <c r="M16" s="20" t="s">
        <v>12</v>
      </c>
      <c r="N16" s="34" t="s">
        <v>13</v>
      </c>
      <c r="O16" s="22">
        <v>3</v>
      </c>
      <c r="P16" s="23" t="s">
        <v>60</v>
      </c>
      <c r="Q16" s="22" t="s">
        <v>55</v>
      </c>
      <c r="R16" s="36"/>
      <c r="S16" s="25"/>
      <c r="T16" s="22"/>
      <c r="U16" s="22"/>
      <c r="V16" s="22"/>
      <c r="W16" s="40"/>
    </row>
    <row r="17" spans="1:23" x14ac:dyDescent="0.25">
      <c r="A17" s="20" t="s">
        <v>26</v>
      </c>
      <c r="B17" s="34" t="s">
        <v>13</v>
      </c>
      <c r="C17" s="23">
        <v>4</v>
      </c>
      <c r="D17" s="23" t="s">
        <v>59</v>
      </c>
      <c r="E17" s="22" t="s">
        <v>55</v>
      </c>
      <c r="F17" s="24">
        <v>5.31</v>
      </c>
      <c r="G17" s="25">
        <v>4.9498846882494885</v>
      </c>
      <c r="H17" s="25">
        <f t="shared" ref="H17:H21" si="1">G17*((14-0.53*G17)/200)</f>
        <v>0.28156332834600234</v>
      </c>
      <c r="I17" s="22"/>
      <c r="J17" s="26">
        <f>((F17-G17)/G17)*100</f>
        <v>7.275226281642226</v>
      </c>
      <c r="K17" s="37">
        <f t="shared" si="0"/>
        <v>1.2789851358340931</v>
      </c>
      <c r="L17" s="84"/>
      <c r="M17" s="20" t="s">
        <v>26</v>
      </c>
      <c r="N17" s="34" t="s">
        <v>13</v>
      </c>
      <c r="O17" s="22">
        <v>4</v>
      </c>
      <c r="P17" s="23" t="s">
        <v>59</v>
      </c>
      <c r="Q17" s="22" t="s">
        <v>55</v>
      </c>
      <c r="R17" s="36"/>
      <c r="S17" s="25"/>
      <c r="T17" s="22"/>
      <c r="U17" s="22"/>
      <c r="V17" s="22"/>
      <c r="W17" s="40"/>
    </row>
    <row r="18" spans="1:23" x14ac:dyDescent="0.25">
      <c r="A18" s="20" t="s">
        <v>21</v>
      </c>
      <c r="B18" s="34" t="s">
        <v>13</v>
      </c>
      <c r="C18" s="23">
        <v>5</v>
      </c>
      <c r="D18" s="23" t="s">
        <v>58</v>
      </c>
      <c r="E18" s="22" t="s">
        <v>55</v>
      </c>
      <c r="F18" s="24">
        <v>4.8600000000000003</v>
      </c>
      <c r="G18" s="25">
        <v>5.3652183249955065</v>
      </c>
      <c r="H18" s="25">
        <f t="shared" si="1"/>
        <v>0.29928352841128636</v>
      </c>
      <c r="I18" s="22"/>
      <c r="J18" s="26">
        <f>((F18-G18)/G18)*100</f>
        <v>-9.4165473684787901</v>
      </c>
      <c r="K18" s="37">
        <f t="shared" ref="K18" si="2">(F18-G18)/H18</f>
        <v>-1.6880926513978303</v>
      </c>
      <c r="L18" s="84"/>
      <c r="M18" s="20" t="s">
        <v>21</v>
      </c>
      <c r="N18" s="34" t="s">
        <v>13</v>
      </c>
      <c r="O18" s="22">
        <v>5</v>
      </c>
      <c r="P18" s="23" t="s">
        <v>58</v>
      </c>
      <c r="Q18" s="22" t="s">
        <v>55</v>
      </c>
      <c r="R18" s="36"/>
      <c r="S18" s="25"/>
      <c r="T18" s="22"/>
      <c r="U18" s="22"/>
      <c r="V18" s="22"/>
      <c r="W18" s="40"/>
    </row>
    <row r="19" spans="1:23" x14ac:dyDescent="0.25">
      <c r="A19" s="20" t="s">
        <v>24</v>
      </c>
      <c r="B19" s="34" t="s">
        <v>13</v>
      </c>
      <c r="C19" s="23">
        <v>6</v>
      </c>
      <c r="D19" s="23" t="s">
        <v>57</v>
      </c>
      <c r="E19" s="22" t="s">
        <v>55</v>
      </c>
      <c r="F19" s="36">
        <v>14</v>
      </c>
      <c r="G19" s="39">
        <v>14.253157503491474</v>
      </c>
      <c r="H19" s="25">
        <f t="shared" si="1"/>
        <v>0.4593669033731646</v>
      </c>
      <c r="I19" s="22"/>
      <c r="J19" s="26">
        <f>((F19-G19)/G19)*100</f>
        <v>-1.7761503261958644</v>
      </c>
      <c r="K19" s="37">
        <f t="shared" si="0"/>
        <v>-0.55110087738694313</v>
      </c>
      <c r="L19" s="84"/>
      <c r="M19" s="20" t="s">
        <v>24</v>
      </c>
      <c r="N19" s="34" t="s">
        <v>13</v>
      </c>
      <c r="O19" s="22">
        <v>6</v>
      </c>
      <c r="P19" s="23" t="s">
        <v>57</v>
      </c>
      <c r="Q19" s="22" t="s">
        <v>55</v>
      </c>
      <c r="R19" s="36"/>
      <c r="S19" s="25"/>
      <c r="T19" s="22"/>
      <c r="U19" s="22"/>
      <c r="V19" s="22"/>
      <c r="W19" s="40"/>
    </row>
    <row r="20" spans="1:23" x14ac:dyDescent="0.25">
      <c r="A20" s="20" t="s">
        <v>20</v>
      </c>
      <c r="B20" s="34" t="s">
        <v>13</v>
      </c>
      <c r="C20" s="23">
        <v>7</v>
      </c>
      <c r="D20" s="23" t="s">
        <v>56</v>
      </c>
      <c r="E20" s="22" t="s">
        <v>55</v>
      </c>
      <c r="F20" s="36">
        <v>13.8</v>
      </c>
      <c r="G20" s="39">
        <v>14.157107875719088</v>
      </c>
      <c r="H20" s="25">
        <f t="shared" si="1"/>
        <v>0.45987473727775552</v>
      </c>
      <c r="I20" s="22"/>
      <c r="J20" s="26">
        <f t="shared" ref="J20:J30" si="3">((F20-G20)/G20)*100</f>
        <v>-2.5224634780919106</v>
      </c>
      <c r="K20" s="37">
        <f t="shared" si="0"/>
        <v>-0.77653292684220931</v>
      </c>
      <c r="L20" s="84"/>
      <c r="M20" s="20" t="s">
        <v>20</v>
      </c>
      <c r="N20" s="34" t="s">
        <v>13</v>
      </c>
      <c r="O20" s="22">
        <v>7</v>
      </c>
      <c r="P20" s="23" t="s">
        <v>56</v>
      </c>
      <c r="Q20" s="22" t="s">
        <v>55</v>
      </c>
      <c r="R20" s="36"/>
      <c r="S20" s="25"/>
      <c r="T20" s="22"/>
      <c r="U20" s="22"/>
      <c r="V20" s="22"/>
      <c r="W20" s="40"/>
    </row>
    <row r="21" spans="1:23" x14ac:dyDescent="0.25">
      <c r="A21" s="20" t="s">
        <v>19</v>
      </c>
      <c r="B21" s="34" t="s">
        <v>13</v>
      </c>
      <c r="C21" s="23">
        <v>8</v>
      </c>
      <c r="D21" s="23" t="s">
        <v>54</v>
      </c>
      <c r="E21" s="22" t="s">
        <v>55</v>
      </c>
      <c r="F21" s="36">
        <v>13.9</v>
      </c>
      <c r="G21" s="39">
        <v>14.109838602267891</v>
      </c>
      <c r="H21" s="25">
        <f t="shared" si="1"/>
        <v>0.46010670689632216</v>
      </c>
      <c r="I21" s="22"/>
      <c r="J21" s="26">
        <f t="shared" si="3"/>
        <v>-1.4871793234698134</v>
      </c>
      <c r="K21" s="37">
        <f t="shared" si="0"/>
        <v>-0.45606508038835009</v>
      </c>
      <c r="L21" s="84"/>
      <c r="M21" s="20" t="s">
        <v>19</v>
      </c>
      <c r="N21" s="34" t="s">
        <v>13</v>
      </c>
      <c r="O21" s="22">
        <v>8</v>
      </c>
      <c r="P21" s="23" t="s">
        <v>54</v>
      </c>
      <c r="Q21" s="22" t="s">
        <v>55</v>
      </c>
      <c r="R21" s="36"/>
      <c r="S21" s="25"/>
      <c r="T21" s="22"/>
      <c r="U21" s="22"/>
      <c r="V21" s="22"/>
      <c r="W21" s="40"/>
    </row>
    <row r="22" spans="1:23" x14ac:dyDescent="0.25">
      <c r="A22" s="20" t="s">
        <v>17</v>
      </c>
      <c r="B22" s="34" t="s">
        <v>13</v>
      </c>
      <c r="C22" s="23">
        <v>9</v>
      </c>
      <c r="D22" s="23" t="s">
        <v>52</v>
      </c>
      <c r="E22" s="22" t="s">
        <v>53</v>
      </c>
      <c r="F22" s="24">
        <v>8.61</v>
      </c>
      <c r="G22" s="25">
        <v>8.8283292839989098</v>
      </c>
      <c r="H22" s="25">
        <f>G22*0.05</f>
        <v>0.44141646419994551</v>
      </c>
      <c r="I22" s="22"/>
      <c r="J22" s="26">
        <f t="shared" si="3"/>
        <v>-2.4730532468314914</v>
      </c>
      <c r="K22" s="37">
        <f t="shared" si="0"/>
        <v>-0.49461064936629823</v>
      </c>
      <c r="L22" s="84"/>
      <c r="M22" s="20" t="s">
        <v>17</v>
      </c>
      <c r="N22" s="34" t="s">
        <v>13</v>
      </c>
      <c r="O22" s="22">
        <v>9</v>
      </c>
      <c r="P22" s="23" t="s">
        <v>52</v>
      </c>
      <c r="Q22" s="22" t="s">
        <v>53</v>
      </c>
      <c r="R22" s="36"/>
      <c r="S22" s="25"/>
      <c r="T22" s="22"/>
      <c r="U22" s="22"/>
      <c r="V22" s="22"/>
      <c r="W22" s="40"/>
    </row>
    <row r="23" spans="1:23" x14ac:dyDescent="0.25">
      <c r="A23" s="42" t="s">
        <v>51</v>
      </c>
      <c r="B23" s="43" t="s">
        <v>43</v>
      </c>
      <c r="C23" s="44">
        <v>10</v>
      </c>
      <c r="D23" s="44" t="s">
        <v>44</v>
      </c>
      <c r="E23" s="45" t="s">
        <v>45</v>
      </c>
      <c r="F23" s="46">
        <v>5.9999999999999885</v>
      </c>
      <c r="G23" s="47">
        <v>5.9225009448129278</v>
      </c>
      <c r="H23" s="48">
        <f>G23*0.075/2</f>
        <v>0.22209378543048477</v>
      </c>
      <c r="I23" s="45"/>
      <c r="J23" s="49">
        <f t="shared" si="3"/>
        <v>1.3085528547688332</v>
      </c>
      <c r="K23" s="86">
        <f t="shared" si="0"/>
        <v>0.34894742793835554</v>
      </c>
      <c r="L23" s="84"/>
      <c r="M23" s="42" t="s">
        <v>51</v>
      </c>
      <c r="N23" s="66" t="s">
        <v>43</v>
      </c>
      <c r="O23" s="45">
        <v>10</v>
      </c>
      <c r="P23" s="44" t="s">
        <v>44</v>
      </c>
      <c r="Q23" s="45" t="s">
        <v>45</v>
      </c>
      <c r="R23" s="48"/>
      <c r="S23" s="48"/>
      <c r="T23" s="45"/>
      <c r="U23" s="45"/>
      <c r="V23" s="52"/>
      <c r="W23" s="68"/>
    </row>
    <row r="24" spans="1:23" x14ac:dyDescent="0.25">
      <c r="A24" s="42" t="s">
        <v>50</v>
      </c>
      <c r="B24" s="43" t="s">
        <v>43</v>
      </c>
      <c r="C24" s="44">
        <v>11</v>
      </c>
      <c r="D24" s="44" t="s">
        <v>44</v>
      </c>
      <c r="E24" s="45" t="s">
        <v>45</v>
      </c>
      <c r="F24" s="50">
        <v>13.8</v>
      </c>
      <c r="G24" s="47">
        <v>13.923617698577106</v>
      </c>
      <c r="H24" s="48">
        <f t="shared" ref="H24:H25" si="4">G24*0.075/2</f>
        <v>0.52213566369664144</v>
      </c>
      <c r="I24" s="52"/>
      <c r="J24" s="49">
        <f t="shared" si="3"/>
        <v>-0.88782744006062275</v>
      </c>
      <c r="K24" s="86">
        <f t="shared" si="0"/>
        <v>-0.2367539840161661</v>
      </c>
      <c r="L24" s="84"/>
      <c r="M24" s="42" t="s">
        <v>50</v>
      </c>
      <c r="N24" s="66" t="s">
        <v>43</v>
      </c>
      <c r="O24" s="45">
        <v>11</v>
      </c>
      <c r="P24" s="44" t="s">
        <v>44</v>
      </c>
      <c r="Q24" s="45" t="s">
        <v>45</v>
      </c>
      <c r="R24" s="48"/>
      <c r="S24" s="48"/>
      <c r="T24" s="45"/>
      <c r="U24" s="45"/>
      <c r="V24" s="52"/>
      <c r="W24" s="68"/>
    </row>
    <row r="25" spans="1:23" x14ac:dyDescent="0.25">
      <c r="A25" s="42" t="s">
        <v>49</v>
      </c>
      <c r="B25" s="43" t="s">
        <v>43</v>
      </c>
      <c r="C25" s="44">
        <v>12</v>
      </c>
      <c r="D25" s="44" t="s">
        <v>44</v>
      </c>
      <c r="E25" s="45" t="s">
        <v>45</v>
      </c>
      <c r="F25" s="50">
        <v>20.8</v>
      </c>
      <c r="G25" s="47">
        <v>20.11177609736276</v>
      </c>
      <c r="H25" s="48">
        <f t="shared" si="4"/>
        <v>0.75419160365110349</v>
      </c>
      <c r="I25" s="52"/>
      <c r="J25" s="49">
        <f t="shared" si="3"/>
        <v>3.4219946528118244</v>
      </c>
      <c r="K25" s="86">
        <f t="shared" si="0"/>
        <v>0.9125319074164866</v>
      </c>
      <c r="M25" s="42" t="s">
        <v>49</v>
      </c>
      <c r="N25" s="66" t="s">
        <v>43</v>
      </c>
      <c r="O25" s="45">
        <v>12</v>
      </c>
      <c r="P25" s="44" t="s">
        <v>44</v>
      </c>
      <c r="Q25" s="45" t="s">
        <v>45</v>
      </c>
      <c r="R25" s="48"/>
      <c r="S25" s="48"/>
      <c r="T25" s="45"/>
      <c r="U25" s="45"/>
      <c r="V25" s="52"/>
      <c r="W25" s="68"/>
    </row>
    <row r="26" spans="1:23" x14ac:dyDescent="0.25">
      <c r="A26" s="42" t="s">
        <v>71</v>
      </c>
      <c r="B26" s="43" t="s">
        <v>43</v>
      </c>
      <c r="C26" s="44">
        <v>13</v>
      </c>
      <c r="D26" s="44" t="s">
        <v>44</v>
      </c>
      <c r="E26" s="45" t="s">
        <v>45</v>
      </c>
      <c r="F26" s="46" t="s">
        <v>94</v>
      </c>
      <c r="G26" s="51">
        <v>0</v>
      </c>
      <c r="H26" s="48"/>
      <c r="I26" s="52"/>
      <c r="J26" s="49"/>
      <c r="K26" s="86"/>
      <c r="M26" s="42" t="s">
        <v>71</v>
      </c>
      <c r="N26" s="66" t="s">
        <v>43</v>
      </c>
      <c r="O26" s="45">
        <v>13</v>
      </c>
      <c r="P26" s="44" t="s">
        <v>44</v>
      </c>
      <c r="Q26" s="45" t="s">
        <v>45</v>
      </c>
      <c r="R26" s="48"/>
      <c r="S26" s="48"/>
      <c r="T26" s="45"/>
      <c r="U26" s="45"/>
      <c r="V26" s="52"/>
      <c r="W26" s="68"/>
    </row>
    <row r="27" spans="1:23" x14ac:dyDescent="0.25">
      <c r="A27" s="42" t="s">
        <v>72</v>
      </c>
      <c r="B27" s="43" t="s">
        <v>43</v>
      </c>
      <c r="C27" s="44">
        <v>14</v>
      </c>
      <c r="D27" s="44" t="s">
        <v>44</v>
      </c>
      <c r="E27" s="45" t="s">
        <v>45</v>
      </c>
      <c r="F27" s="46" t="s">
        <v>94</v>
      </c>
      <c r="G27" s="51">
        <v>0</v>
      </c>
      <c r="H27" s="48"/>
      <c r="I27" s="52"/>
      <c r="J27" s="49"/>
      <c r="K27" s="86"/>
      <c r="M27" s="42" t="s">
        <v>72</v>
      </c>
      <c r="N27" s="66" t="s">
        <v>43</v>
      </c>
      <c r="O27" s="45">
        <v>14</v>
      </c>
      <c r="P27" s="44" t="s">
        <v>44</v>
      </c>
      <c r="Q27" s="45" t="s">
        <v>45</v>
      </c>
      <c r="R27" s="48"/>
      <c r="S27" s="48"/>
      <c r="T27" s="45"/>
      <c r="U27" s="45"/>
      <c r="V27" s="52"/>
      <c r="W27" s="68"/>
    </row>
    <row r="28" spans="1:23" x14ac:dyDescent="0.25">
      <c r="A28" s="42" t="s">
        <v>48</v>
      </c>
      <c r="B28" s="43" t="s">
        <v>43</v>
      </c>
      <c r="C28" s="44">
        <v>20</v>
      </c>
      <c r="D28" s="44" t="s">
        <v>44</v>
      </c>
      <c r="E28" s="45" t="s">
        <v>45</v>
      </c>
      <c r="F28" s="50">
        <v>74</v>
      </c>
      <c r="G28" s="47">
        <v>78.753804461955369</v>
      </c>
      <c r="H28" s="48">
        <f>G28*0.025</f>
        <v>1.9688451115488843</v>
      </c>
      <c r="I28" s="52"/>
      <c r="J28" s="49">
        <f t="shared" si="3"/>
        <v>-6.0362854778042516</v>
      </c>
      <c r="K28" s="86">
        <f t="shared" si="0"/>
        <v>-2.4145141911217007</v>
      </c>
      <c r="M28" s="42" t="s">
        <v>48</v>
      </c>
      <c r="N28" s="66" t="s">
        <v>43</v>
      </c>
      <c r="O28" s="45">
        <v>20</v>
      </c>
      <c r="P28" s="44" t="s">
        <v>44</v>
      </c>
      <c r="Q28" s="45" t="s">
        <v>45</v>
      </c>
      <c r="R28" s="48"/>
      <c r="S28" s="48"/>
      <c r="T28" s="45"/>
      <c r="U28" s="45"/>
      <c r="V28" s="52"/>
      <c r="W28" s="68"/>
    </row>
    <row r="29" spans="1:23" x14ac:dyDescent="0.25">
      <c r="A29" s="42" t="s">
        <v>47</v>
      </c>
      <c r="B29" s="43" t="s">
        <v>43</v>
      </c>
      <c r="C29" s="44">
        <v>21</v>
      </c>
      <c r="D29" s="44" t="s">
        <v>44</v>
      </c>
      <c r="E29" s="45" t="s">
        <v>45</v>
      </c>
      <c r="F29" s="50">
        <v>125.5</v>
      </c>
      <c r="G29" s="51">
        <v>131.50542741898425</v>
      </c>
      <c r="H29" s="48">
        <f t="shared" ref="H29:H30" si="5">G29*0.025</f>
        <v>3.2876356854746067</v>
      </c>
      <c r="I29" s="52"/>
      <c r="J29" s="49">
        <f t="shared" si="3"/>
        <v>-4.5666764762876282</v>
      </c>
      <c r="K29" s="86">
        <f t="shared" si="0"/>
        <v>-1.8266705905150511</v>
      </c>
      <c r="M29" s="42" t="s">
        <v>47</v>
      </c>
      <c r="N29" s="66" t="s">
        <v>43</v>
      </c>
      <c r="O29" s="45">
        <v>21</v>
      </c>
      <c r="P29" s="44" t="s">
        <v>44</v>
      </c>
      <c r="Q29" s="45" t="s">
        <v>45</v>
      </c>
      <c r="R29" s="48"/>
      <c r="S29" s="48"/>
      <c r="T29" s="45"/>
      <c r="U29" s="45"/>
      <c r="V29" s="52"/>
      <c r="W29" s="68"/>
    </row>
    <row r="30" spans="1:23" x14ac:dyDescent="0.25">
      <c r="A30" s="42" t="s">
        <v>46</v>
      </c>
      <c r="B30" s="43" t="s">
        <v>43</v>
      </c>
      <c r="C30" s="44">
        <v>22</v>
      </c>
      <c r="D30" s="44" t="s">
        <v>44</v>
      </c>
      <c r="E30" s="45" t="s">
        <v>45</v>
      </c>
      <c r="F30" s="50">
        <v>169.79999999999927</v>
      </c>
      <c r="G30" s="51">
        <v>169.62759323895057</v>
      </c>
      <c r="H30" s="48">
        <f t="shared" si="5"/>
        <v>4.2406898309737642</v>
      </c>
      <c r="I30" s="52"/>
      <c r="J30" s="49">
        <f t="shared" si="3"/>
        <v>0.10163839370510902</v>
      </c>
      <c r="K30" s="86">
        <f t="shared" si="0"/>
        <v>4.0655357482043603E-2</v>
      </c>
      <c r="M30" s="42" t="s">
        <v>46</v>
      </c>
      <c r="N30" s="66" t="s">
        <v>43</v>
      </c>
      <c r="O30" s="45">
        <v>22</v>
      </c>
      <c r="P30" s="44" t="s">
        <v>44</v>
      </c>
      <c r="Q30" s="45" t="s">
        <v>45</v>
      </c>
      <c r="R30" s="48"/>
      <c r="S30" s="48"/>
      <c r="T30" s="45"/>
      <c r="U30" s="45"/>
      <c r="V30" s="52"/>
      <c r="W30" s="68"/>
    </row>
    <row r="31" spans="1:23" x14ac:dyDescent="0.25">
      <c r="A31" s="42" t="s">
        <v>73</v>
      </c>
      <c r="B31" s="43" t="s">
        <v>43</v>
      </c>
      <c r="C31" s="44">
        <v>23</v>
      </c>
      <c r="D31" s="44" t="s">
        <v>44</v>
      </c>
      <c r="E31" s="45" t="s">
        <v>45</v>
      </c>
      <c r="F31" s="46" t="s">
        <v>94</v>
      </c>
      <c r="G31" s="51">
        <v>0</v>
      </c>
      <c r="H31" s="48"/>
      <c r="I31" s="52"/>
      <c r="J31" s="49"/>
      <c r="K31" s="86"/>
      <c r="M31" s="42" t="s">
        <v>73</v>
      </c>
      <c r="N31" s="66" t="s">
        <v>43</v>
      </c>
      <c r="O31" s="45">
        <v>23</v>
      </c>
      <c r="P31" s="44" t="s">
        <v>44</v>
      </c>
      <c r="Q31" s="45" t="s">
        <v>45</v>
      </c>
      <c r="R31" s="48"/>
      <c r="S31" s="69"/>
      <c r="T31" s="70"/>
      <c r="U31" s="45"/>
      <c r="V31" s="52"/>
      <c r="W31" s="68"/>
    </row>
    <row r="32" spans="1:23" x14ac:dyDescent="0.25">
      <c r="A32" s="42" t="s">
        <v>74</v>
      </c>
      <c r="B32" s="43" t="s">
        <v>43</v>
      </c>
      <c r="C32" s="44">
        <v>24</v>
      </c>
      <c r="D32" s="44" t="s">
        <v>44</v>
      </c>
      <c r="E32" s="45" t="s">
        <v>45</v>
      </c>
      <c r="F32" s="46" t="s">
        <v>94</v>
      </c>
      <c r="G32" s="51">
        <v>0</v>
      </c>
      <c r="H32" s="48"/>
      <c r="I32" s="52"/>
      <c r="J32" s="49"/>
      <c r="K32" s="86"/>
      <c r="M32" s="42" t="s">
        <v>74</v>
      </c>
      <c r="N32" s="66" t="s">
        <v>43</v>
      </c>
      <c r="O32" s="45">
        <v>24</v>
      </c>
      <c r="P32" s="44" t="s">
        <v>44</v>
      </c>
      <c r="Q32" s="45" t="s">
        <v>45</v>
      </c>
      <c r="R32" s="48"/>
      <c r="S32" s="69"/>
      <c r="T32" s="70"/>
      <c r="U32" s="45"/>
      <c r="V32" s="52"/>
      <c r="W32" s="68"/>
    </row>
    <row r="33" spans="1:23" x14ac:dyDescent="0.25">
      <c r="A33" s="20" t="s">
        <v>42</v>
      </c>
      <c r="B33" s="34" t="s">
        <v>13</v>
      </c>
      <c r="C33" s="23">
        <v>30</v>
      </c>
      <c r="D33" s="23" t="s">
        <v>29</v>
      </c>
      <c r="E33" s="22" t="s">
        <v>30</v>
      </c>
      <c r="F33" s="36">
        <v>48.1</v>
      </c>
      <c r="G33" s="36">
        <v>49.4</v>
      </c>
      <c r="H33" s="25">
        <f>0.05*G33</f>
        <v>2.4700000000000002</v>
      </c>
      <c r="I33" s="27">
        <v>4</v>
      </c>
      <c r="J33" s="27">
        <f t="shared" ref="J33:J35" si="6">((F33-G33)/G33)*100</f>
        <v>-2.6315789473684155</v>
      </c>
      <c r="K33" s="37">
        <f t="shared" ref="K33:K35" si="7">(F33-G33)/H33</f>
        <v>-0.52631578947368307</v>
      </c>
      <c r="M33" s="20" t="s">
        <v>42</v>
      </c>
      <c r="N33" s="21" t="s">
        <v>13</v>
      </c>
      <c r="O33" s="22">
        <v>30</v>
      </c>
      <c r="P33" s="23" t="s">
        <v>29</v>
      </c>
      <c r="Q33" s="22" t="s">
        <v>30</v>
      </c>
      <c r="R33" s="36">
        <f>ROUND(F33,1)</f>
        <v>48.1</v>
      </c>
      <c r="S33" s="24">
        <v>49.04</v>
      </c>
      <c r="T33" s="24">
        <v>1.48</v>
      </c>
      <c r="U33" s="22">
        <v>1</v>
      </c>
      <c r="V33" s="26">
        <f>((R33-S33)/S33)*100</f>
        <v>-1.9168026101141877</v>
      </c>
      <c r="W33" s="38">
        <v>-0.63</v>
      </c>
    </row>
    <row r="34" spans="1:23" x14ac:dyDescent="0.25">
      <c r="A34" s="20" t="s">
        <v>41</v>
      </c>
      <c r="B34" s="34" t="s">
        <v>13</v>
      </c>
      <c r="C34" s="23">
        <v>31</v>
      </c>
      <c r="D34" s="23" t="s">
        <v>29</v>
      </c>
      <c r="E34" s="22" t="s">
        <v>30</v>
      </c>
      <c r="F34" s="36">
        <v>68.3</v>
      </c>
      <c r="G34" s="39">
        <v>68</v>
      </c>
      <c r="H34" s="25">
        <f t="shared" ref="H34:H35" si="8">0.05*G34</f>
        <v>3.4000000000000004</v>
      </c>
      <c r="I34" s="27">
        <v>4</v>
      </c>
      <c r="J34" s="27">
        <f t="shared" si="6"/>
        <v>0.44117647058823112</v>
      </c>
      <c r="K34" s="37">
        <f t="shared" si="7"/>
        <v>8.8235294117646218E-2</v>
      </c>
      <c r="M34" s="20" t="s">
        <v>41</v>
      </c>
      <c r="N34" s="21" t="s">
        <v>13</v>
      </c>
      <c r="O34" s="22">
        <v>31</v>
      </c>
      <c r="P34" s="23" t="s">
        <v>29</v>
      </c>
      <c r="Q34" s="22" t="s">
        <v>30</v>
      </c>
      <c r="R34" s="36">
        <f t="shared" ref="R34:R59" si="9">ROUND(F34,1)</f>
        <v>68.3</v>
      </c>
      <c r="S34" s="24">
        <v>68.77</v>
      </c>
      <c r="T34" s="24">
        <v>1.48</v>
      </c>
      <c r="U34" s="22">
        <v>1</v>
      </c>
      <c r="V34" s="26">
        <f t="shared" ref="V34:V59" si="10">((R34-S34)/S34)*100</f>
        <v>-0.68343754544132451</v>
      </c>
      <c r="W34" s="38">
        <v>-0.32</v>
      </c>
    </row>
    <row r="35" spans="1:23" x14ac:dyDescent="0.25">
      <c r="A35" s="20" t="s">
        <v>40</v>
      </c>
      <c r="B35" s="34" t="s">
        <v>13</v>
      </c>
      <c r="C35" s="23">
        <v>32</v>
      </c>
      <c r="D35" s="23" t="s">
        <v>29</v>
      </c>
      <c r="E35" s="22" t="s">
        <v>30</v>
      </c>
      <c r="F35" s="36">
        <v>89.6</v>
      </c>
      <c r="G35" s="39">
        <v>89</v>
      </c>
      <c r="H35" s="25">
        <f t="shared" si="8"/>
        <v>4.45</v>
      </c>
      <c r="I35" s="27">
        <v>4</v>
      </c>
      <c r="J35" s="27">
        <f t="shared" si="6"/>
        <v>0.67415730337078017</v>
      </c>
      <c r="K35" s="37">
        <f t="shared" si="7"/>
        <v>0.13483146067415602</v>
      </c>
      <c r="M35" s="20" t="s">
        <v>40</v>
      </c>
      <c r="N35" s="21" t="s">
        <v>13</v>
      </c>
      <c r="O35" s="22">
        <v>32</v>
      </c>
      <c r="P35" s="23" t="s">
        <v>29</v>
      </c>
      <c r="Q35" s="22" t="s">
        <v>30</v>
      </c>
      <c r="R35" s="36">
        <f t="shared" si="9"/>
        <v>89.6</v>
      </c>
      <c r="S35" s="24">
        <v>90.17</v>
      </c>
      <c r="T35" s="24">
        <v>3.61</v>
      </c>
      <c r="U35" s="22">
        <v>1</v>
      </c>
      <c r="V35" s="26">
        <f t="shared" si="10"/>
        <v>-0.63213929244760714</v>
      </c>
      <c r="W35" s="38">
        <v>-0.16</v>
      </c>
    </row>
    <row r="36" spans="1:23" x14ac:dyDescent="0.25">
      <c r="A36" s="20" t="s">
        <v>39</v>
      </c>
      <c r="B36" s="34" t="s">
        <v>13</v>
      </c>
      <c r="C36" s="23">
        <v>33</v>
      </c>
      <c r="D36" s="23" t="s">
        <v>29</v>
      </c>
      <c r="E36" s="22" t="s">
        <v>30</v>
      </c>
      <c r="F36" s="24">
        <v>3.68</v>
      </c>
      <c r="G36" s="39">
        <v>11.1</v>
      </c>
      <c r="H36" s="25"/>
      <c r="I36" s="27"/>
      <c r="J36" s="27"/>
      <c r="K36" s="40"/>
      <c r="M36" s="20" t="s">
        <v>39</v>
      </c>
      <c r="N36" s="21" t="s">
        <v>13</v>
      </c>
      <c r="O36" s="22">
        <v>33</v>
      </c>
      <c r="P36" s="23" t="s">
        <v>29</v>
      </c>
      <c r="Q36" s="22" t="s">
        <v>30</v>
      </c>
      <c r="R36" s="24">
        <f t="shared" si="9"/>
        <v>3.7</v>
      </c>
      <c r="S36" s="24"/>
      <c r="T36" s="24"/>
      <c r="U36" s="22"/>
      <c r="V36" s="26"/>
      <c r="W36" s="40"/>
    </row>
    <row r="37" spans="1:23" x14ac:dyDescent="0.25">
      <c r="A37" s="20" t="s">
        <v>38</v>
      </c>
      <c r="B37" s="34" t="s">
        <v>13</v>
      </c>
      <c r="C37" s="23">
        <v>34</v>
      </c>
      <c r="D37" s="23" t="s">
        <v>29</v>
      </c>
      <c r="E37" s="22" t="s">
        <v>30</v>
      </c>
      <c r="F37" s="24">
        <v>5.29</v>
      </c>
      <c r="G37" s="39">
        <v>9.73</v>
      </c>
      <c r="H37" s="25"/>
      <c r="I37" s="27"/>
      <c r="J37" s="27"/>
      <c r="K37" s="40"/>
      <c r="M37" s="20" t="s">
        <v>38</v>
      </c>
      <c r="N37" s="21" t="s">
        <v>13</v>
      </c>
      <c r="O37" s="22">
        <v>34</v>
      </c>
      <c r="P37" s="23" t="s">
        <v>29</v>
      </c>
      <c r="Q37" s="22" t="s">
        <v>30</v>
      </c>
      <c r="R37" s="24">
        <f t="shared" si="9"/>
        <v>5.3</v>
      </c>
      <c r="S37" s="24"/>
      <c r="T37" s="24"/>
      <c r="U37" s="22"/>
      <c r="V37" s="26"/>
      <c r="W37" s="40"/>
    </row>
    <row r="38" spans="1:23" x14ac:dyDescent="0.25">
      <c r="A38" s="20" t="s">
        <v>37</v>
      </c>
      <c r="B38" s="34" t="s">
        <v>13</v>
      </c>
      <c r="C38" s="23">
        <v>35</v>
      </c>
      <c r="D38" s="23" t="s">
        <v>29</v>
      </c>
      <c r="E38" s="22" t="s">
        <v>30</v>
      </c>
      <c r="F38" s="24">
        <v>5.17</v>
      </c>
      <c r="G38" s="39">
        <v>13.4</v>
      </c>
      <c r="H38" s="25"/>
      <c r="I38" s="27"/>
      <c r="J38" s="27"/>
      <c r="K38" s="40"/>
      <c r="M38" s="20" t="s">
        <v>37</v>
      </c>
      <c r="N38" s="21" t="s">
        <v>13</v>
      </c>
      <c r="O38" s="22">
        <v>35</v>
      </c>
      <c r="P38" s="23" t="s">
        <v>29</v>
      </c>
      <c r="Q38" s="22" t="s">
        <v>30</v>
      </c>
      <c r="R38" s="24">
        <f t="shared" si="9"/>
        <v>5.2</v>
      </c>
      <c r="S38" s="24"/>
      <c r="T38" s="24"/>
      <c r="U38" s="22"/>
      <c r="V38" s="26"/>
      <c r="W38" s="40"/>
    </row>
    <row r="39" spans="1:23" x14ac:dyDescent="0.25">
      <c r="A39" s="20" t="s">
        <v>36</v>
      </c>
      <c r="B39" s="34" t="s">
        <v>13</v>
      </c>
      <c r="C39" s="23">
        <v>36</v>
      </c>
      <c r="D39" s="23" t="s">
        <v>29</v>
      </c>
      <c r="E39" s="22" t="s">
        <v>30</v>
      </c>
      <c r="F39" s="36">
        <v>31.4</v>
      </c>
      <c r="G39" s="39">
        <v>46.2</v>
      </c>
      <c r="H39" s="25"/>
      <c r="I39" s="27"/>
      <c r="J39" s="27"/>
      <c r="K39" s="40"/>
      <c r="M39" s="20" t="s">
        <v>36</v>
      </c>
      <c r="N39" s="21" t="s">
        <v>13</v>
      </c>
      <c r="O39" s="22">
        <v>36</v>
      </c>
      <c r="P39" s="23" t="s">
        <v>29</v>
      </c>
      <c r="Q39" s="22" t="s">
        <v>30</v>
      </c>
      <c r="R39" s="36">
        <f t="shared" si="9"/>
        <v>31.4</v>
      </c>
      <c r="S39" s="24"/>
      <c r="T39" s="24"/>
      <c r="U39" s="22"/>
      <c r="V39" s="26"/>
      <c r="W39" s="40"/>
    </row>
    <row r="40" spans="1:23" x14ac:dyDescent="0.25">
      <c r="A40" s="20" t="s">
        <v>35</v>
      </c>
      <c r="B40" s="34" t="s">
        <v>13</v>
      </c>
      <c r="C40" s="23">
        <v>37</v>
      </c>
      <c r="D40" s="23" t="s">
        <v>29</v>
      </c>
      <c r="E40" s="22" t="s">
        <v>30</v>
      </c>
      <c r="F40" s="36">
        <v>38.799999999999997</v>
      </c>
      <c r="G40" s="39">
        <v>58.8</v>
      </c>
      <c r="H40" s="25"/>
      <c r="I40" s="27"/>
      <c r="J40" s="27"/>
      <c r="K40" s="40"/>
      <c r="M40" s="20" t="s">
        <v>35</v>
      </c>
      <c r="N40" s="21" t="s">
        <v>13</v>
      </c>
      <c r="O40" s="22">
        <v>37</v>
      </c>
      <c r="P40" s="23" t="s">
        <v>29</v>
      </c>
      <c r="Q40" s="22" t="s">
        <v>30</v>
      </c>
      <c r="R40" s="36">
        <f t="shared" si="9"/>
        <v>38.799999999999997</v>
      </c>
      <c r="S40" s="24"/>
      <c r="T40" s="24"/>
      <c r="U40" s="22"/>
      <c r="V40" s="26"/>
      <c r="W40" s="40"/>
    </row>
    <row r="41" spans="1:23" x14ac:dyDescent="0.25">
      <c r="A41" s="20" t="s">
        <v>34</v>
      </c>
      <c r="B41" s="34" t="s">
        <v>13</v>
      </c>
      <c r="C41" s="23">
        <v>38</v>
      </c>
      <c r="D41" s="23" t="s">
        <v>29</v>
      </c>
      <c r="E41" s="22" t="s">
        <v>30</v>
      </c>
      <c r="F41" s="36">
        <v>48</v>
      </c>
      <c r="G41" s="39">
        <v>70.5</v>
      </c>
      <c r="H41" s="25"/>
      <c r="I41" s="27"/>
      <c r="J41" s="27"/>
      <c r="K41" s="40"/>
      <c r="M41" s="20" t="s">
        <v>34</v>
      </c>
      <c r="N41" s="21" t="s">
        <v>13</v>
      </c>
      <c r="O41" s="22">
        <v>38</v>
      </c>
      <c r="P41" s="23" t="s">
        <v>29</v>
      </c>
      <c r="Q41" s="22" t="s">
        <v>30</v>
      </c>
      <c r="R41" s="36">
        <f t="shared" si="9"/>
        <v>48</v>
      </c>
      <c r="S41" s="24"/>
      <c r="T41" s="24"/>
      <c r="U41" s="22"/>
      <c r="V41" s="26"/>
      <c r="W41" s="40"/>
    </row>
    <row r="42" spans="1:23" x14ac:dyDescent="0.25">
      <c r="A42" s="20" t="s">
        <v>33</v>
      </c>
      <c r="B42" s="34" t="s">
        <v>13</v>
      </c>
      <c r="C42" s="23">
        <v>39</v>
      </c>
      <c r="D42" s="23" t="s">
        <v>29</v>
      </c>
      <c r="E42" s="22" t="s">
        <v>30</v>
      </c>
      <c r="F42" s="41">
        <v>108</v>
      </c>
      <c r="G42" s="27">
        <v>116</v>
      </c>
      <c r="H42" s="25"/>
      <c r="I42" s="27"/>
      <c r="J42" s="27"/>
      <c r="K42" s="40"/>
      <c r="M42" s="20" t="s">
        <v>33</v>
      </c>
      <c r="N42" s="21" t="s">
        <v>13</v>
      </c>
      <c r="O42" s="22">
        <v>39</v>
      </c>
      <c r="P42" s="23" t="s">
        <v>29</v>
      </c>
      <c r="Q42" s="22" t="s">
        <v>30</v>
      </c>
      <c r="R42" s="41">
        <f t="shared" si="9"/>
        <v>108</v>
      </c>
      <c r="S42" s="24"/>
      <c r="T42" s="24"/>
      <c r="U42" s="22"/>
      <c r="V42" s="26"/>
      <c r="W42" s="40"/>
    </row>
    <row r="43" spans="1:23" x14ac:dyDescent="0.25">
      <c r="A43" s="20" t="s">
        <v>32</v>
      </c>
      <c r="B43" s="34" t="s">
        <v>13</v>
      </c>
      <c r="C43" s="23">
        <v>40</v>
      </c>
      <c r="D43" s="23" t="s">
        <v>29</v>
      </c>
      <c r="E43" s="22" t="s">
        <v>30</v>
      </c>
      <c r="F43" s="36">
        <v>91.8</v>
      </c>
      <c r="G43" s="27">
        <v>101</v>
      </c>
      <c r="H43" s="25"/>
      <c r="I43" s="27"/>
      <c r="J43" s="27"/>
      <c r="K43" s="40"/>
      <c r="M43" s="20" t="s">
        <v>32</v>
      </c>
      <c r="N43" s="21" t="s">
        <v>13</v>
      </c>
      <c r="O43" s="22">
        <v>40</v>
      </c>
      <c r="P43" s="23" t="s">
        <v>29</v>
      </c>
      <c r="Q43" s="22" t="s">
        <v>30</v>
      </c>
      <c r="R43" s="36">
        <f t="shared" si="9"/>
        <v>91.8</v>
      </c>
      <c r="S43" s="24"/>
      <c r="T43" s="24"/>
      <c r="U43" s="22"/>
      <c r="V43" s="26"/>
      <c r="W43" s="40"/>
    </row>
    <row r="44" spans="1:23" x14ac:dyDescent="0.25">
      <c r="A44" s="20" t="s">
        <v>31</v>
      </c>
      <c r="B44" s="34" t="s">
        <v>13</v>
      </c>
      <c r="C44" s="23">
        <v>41</v>
      </c>
      <c r="D44" s="23" t="s">
        <v>29</v>
      </c>
      <c r="E44" s="22" t="s">
        <v>30</v>
      </c>
      <c r="F44" s="36">
        <v>72.3</v>
      </c>
      <c r="G44" s="39">
        <v>81.599999999999994</v>
      </c>
      <c r="H44" s="25"/>
      <c r="I44" s="27"/>
      <c r="J44" s="27"/>
      <c r="K44" s="40"/>
      <c r="M44" s="20" t="s">
        <v>31</v>
      </c>
      <c r="N44" s="21" t="s">
        <v>13</v>
      </c>
      <c r="O44" s="22">
        <v>41</v>
      </c>
      <c r="P44" s="23" t="s">
        <v>29</v>
      </c>
      <c r="Q44" s="22" t="s">
        <v>30</v>
      </c>
      <c r="R44" s="36">
        <f t="shared" si="9"/>
        <v>72.3</v>
      </c>
      <c r="S44" s="36"/>
      <c r="T44" s="24"/>
      <c r="U44" s="22"/>
      <c r="V44" s="26"/>
      <c r="W44" s="40"/>
    </row>
    <row r="45" spans="1:23" x14ac:dyDescent="0.25">
      <c r="A45" s="20" t="s">
        <v>28</v>
      </c>
      <c r="B45" s="34" t="s">
        <v>13</v>
      </c>
      <c r="C45" s="23">
        <v>42</v>
      </c>
      <c r="D45" s="23" t="s">
        <v>29</v>
      </c>
      <c r="E45" s="22" t="s">
        <v>30</v>
      </c>
      <c r="F45" s="36">
        <v>48.1</v>
      </c>
      <c r="G45" s="39">
        <v>49.4</v>
      </c>
      <c r="H45" s="25">
        <f t="shared" ref="H45" si="11">0.05*G45</f>
        <v>2.4700000000000002</v>
      </c>
      <c r="I45" s="27">
        <v>4</v>
      </c>
      <c r="J45" s="27">
        <f t="shared" ref="J45:J47" si="12">((F45-G45)/G45)*100</f>
        <v>-2.6315789473684155</v>
      </c>
      <c r="K45" s="37">
        <f t="shared" ref="K45:K69" si="13">(F45-G45)/H45</f>
        <v>-0.52631578947368307</v>
      </c>
      <c r="M45" s="20" t="s">
        <v>28</v>
      </c>
      <c r="N45" s="21" t="s">
        <v>13</v>
      </c>
      <c r="O45" s="22">
        <v>42</v>
      </c>
      <c r="P45" s="23" t="s">
        <v>29</v>
      </c>
      <c r="Q45" s="22" t="s">
        <v>30</v>
      </c>
      <c r="R45" s="36">
        <f t="shared" si="9"/>
        <v>48.1</v>
      </c>
      <c r="S45" s="36">
        <v>49.28</v>
      </c>
      <c r="T45" s="24">
        <v>1.76</v>
      </c>
      <c r="U45" s="22">
        <v>1</v>
      </c>
      <c r="V45" s="26">
        <f t="shared" si="10"/>
        <v>-2.3944805194805188</v>
      </c>
      <c r="W45" s="38">
        <v>-0.67</v>
      </c>
    </row>
    <row r="46" spans="1:23" x14ac:dyDescent="0.25">
      <c r="A46" s="42" t="s">
        <v>16</v>
      </c>
      <c r="B46" s="43" t="s">
        <v>13</v>
      </c>
      <c r="C46" s="44">
        <v>43</v>
      </c>
      <c r="D46" s="44" t="s">
        <v>27</v>
      </c>
      <c r="E46" s="45" t="s">
        <v>23</v>
      </c>
      <c r="F46" s="87">
        <v>26.3</v>
      </c>
      <c r="G46" s="87">
        <v>29.8</v>
      </c>
      <c r="H46" s="48">
        <f>0.05*G46</f>
        <v>1.4900000000000002</v>
      </c>
      <c r="I46" s="52">
        <v>4</v>
      </c>
      <c r="J46" s="52">
        <f t="shared" si="12"/>
        <v>-11.74496644295302</v>
      </c>
      <c r="K46" s="86">
        <f t="shared" si="13"/>
        <v>-2.3489932885906035</v>
      </c>
      <c r="M46" s="42" t="s">
        <v>16</v>
      </c>
      <c r="N46" s="43" t="s">
        <v>13</v>
      </c>
      <c r="O46" s="45">
        <v>43</v>
      </c>
      <c r="P46" s="44" t="s">
        <v>27</v>
      </c>
      <c r="Q46" s="45" t="s">
        <v>23</v>
      </c>
      <c r="R46" s="87">
        <f t="shared" si="9"/>
        <v>26.3</v>
      </c>
      <c r="S46" s="48">
        <v>28.12</v>
      </c>
      <c r="T46" s="48">
        <v>2.14</v>
      </c>
      <c r="U46" s="45">
        <v>1</v>
      </c>
      <c r="V46" s="52">
        <f t="shared" si="10"/>
        <v>-6.4722617354196306</v>
      </c>
      <c r="W46" s="86">
        <v>-0.85</v>
      </c>
    </row>
    <row r="47" spans="1:23" x14ac:dyDescent="0.25">
      <c r="A47" s="42" t="s">
        <v>12</v>
      </c>
      <c r="B47" s="43" t="s">
        <v>13</v>
      </c>
      <c r="C47" s="44">
        <v>44</v>
      </c>
      <c r="D47" s="44" t="s">
        <v>27</v>
      </c>
      <c r="E47" s="45" t="s">
        <v>23</v>
      </c>
      <c r="F47" s="52">
        <v>150</v>
      </c>
      <c r="G47" s="52">
        <v>160</v>
      </c>
      <c r="H47" s="48">
        <f>0.05*G47</f>
        <v>8</v>
      </c>
      <c r="I47" s="52">
        <v>4</v>
      </c>
      <c r="J47" s="52">
        <f t="shared" si="12"/>
        <v>-6.25</v>
      </c>
      <c r="K47" s="86">
        <f t="shared" si="13"/>
        <v>-1.25</v>
      </c>
      <c r="M47" s="42" t="s">
        <v>12</v>
      </c>
      <c r="N47" s="43" t="s">
        <v>13</v>
      </c>
      <c r="O47" s="45">
        <v>44</v>
      </c>
      <c r="P47" s="44" t="s">
        <v>27</v>
      </c>
      <c r="Q47" s="45" t="s">
        <v>23</v>
      </c>
      <c r="R47" s="52">
        <f t="shared" si="9"/>
        <v>150</v>
      </c>
      <c r="S47" s="87">
        <v>156.6</v>
      </c>
      <c r="T47" s="48">
        <v>3.8</v>
      </c>
      <c r="U47" s="45">
        <v>1</v>
      </c>
      <c r="V47" s="52">
        <f t="shared" si="10"/>
        <v>-4.2145593869731766</v>
      </c>
      <c r="W47" s="86">
        <v>-1.73</v>
      </c>
    </row>
    <row r="48" spans="1:23" x14ac:dyDescent="0.25">
      <c r="A48" s="42" t="s">
        <v>26</v>
      </c>
      <c r="B48" s="43" t="s">
        <v>13</v>
      </c>
      <c r="C48" s="44">
        <v>45</v>
      </c>
      <c r="D48" s="44" t="s">
        <v>27</v>
      </c>
      <c r="E48" s="45" t="s">
        <v>23</v>
      </c>
      <c r="F48" s="52">
        <v>200</v>
      </c>
      <c r="G48" s="52">
        <v>207</v>
      </c>
      <c r="H48" s="48">
        <f t="shared" ref="H48" si="14">0.05*G48</f>
        <v>10.350000000000001</v>
      </c>
      <c r="I48" s="52">
        <v>4</v>
      </c>
      <c r="J48" s="52">
        <f t="shared" ref="J48:J59" si="15">((F48-G48)/G48)*100</f>
        <v>-3.3816425120772946</v>
      </c>
      <c r="K48" s="86">
        <f t="shared" si="13"/>
        <v>-0.67632850241545883</v>
      </c>
      <c r="M48" s="42" t="s">
        <v>26</v>
      </c>
      <c r="N48" s="43" t="s">
        <v>13</v>
      </c>
      <c r="O48" s="45">
        <v>45</v>
      </c>
      <c r="P48" s="44" t="s">
        <v>27</v>
      </c>
      <c r="Q48" s="45" t="s">
        <v>23</v>
      </c>
      <c r="R48" s="52">
        <f t="shared" si="9"/>
        <v>200</v>
      </c>
      <c r="S48" s="87">
        <v>204.8</v>
      </c>
      <c r="T48" s="48">
        <v>3.7</v>
      </c>
      <c r="U48" s="45">
        <v>1</v>
      </c>
      <c r="V48" s="52">
        <f t="shared" si="10"/>
        <v>-2.3437500000000053</v>
      </c>
      <c r="W48" s="86">
        <v>-1.32</v>
      </c>
    </row>
    <row r="49" spans="1:23" x14ac:dyDescent="0.25">
      <c r="A49" s="42" t="s">
        <v>16</v>
      </c>
      <c r="B49" s="43" t="s">
        <v>13</v>
      </c>
      <c r="C49" s="44">
        <v>46</v>
      </c>
      <c r="D49" s="44" t="s">
        <v>25</v>
      </c>
      <c r="E49" s="45" t="s">
        <v>23</v>
      </c>
      <c r="F49" s="87">
        <v>92.3</v>
      </c>
      <c r="G49" s="87">
        <v>98.3</v>
      </c>
      <c r="H49" s="48">
        <f>0.075*G49</f>
        <v>7.3724999999999996</v>
      </c>
      <c r="I49" s="52">
        <v>4</v>
      </c>
      <c r="J49" s="52">
        <f t="shared" si="15"/>
        <v>-6.1037639877924725</v>
      </c>
      <c r="K49" s="86">
        <f t="shared" si="13"/>
        <v>-0.81383519837232965</v>
      </c>
      <c r="M49" s="42" t="s">
        <v>16</v>
      </c>
      <c r="N49" s="43" t="s">
        <v>13</v>
      </c>
      <c r="O49" s="45">
        <v>46</v>
      </c>
      <c r="P49" s="44" t="s">
        <v>25</v>
      </c>
      <c r="Q49" s="45" t="s">
        <v>23</v>
      </c>
      <c r="R49" s="87">
        <f t="shared" si="9"/>
        <v>92.3</v>
      </c>
      <c r="S49" s="48">
        <v>93.41</v>
      </c>
      <c r="T49" s="48">
        <v>4.78</v>
      </c>
      <c r="U49" s="45">
        <v>1</v>
      </c>
      <c r="V49" s="52">
        <f t="shared" si="10"/>
        <v>-1.1883096028262492</v>
      </c>
      <c r="W49" s="86">
        <v>-0.23</v>
      </c>
    </row>
    <row r="50" spans="1:23" x14ac:dyDescent="0.25">
      <c r="A50" s="42" t="s">
        <v>12</v>
      </c>
      <c r="B50" s="43" t="s">
        <v>13</v>
      </c>
      <c r="C50" s="44">
        <v>47</v>
      </c>
      <c r="D50" s="44" t="s">
        <v>25</v>
      </c>
      <c r="E50" s="45" t="s">
        <v>23</v>
      </c>
      <c r="F50" s="52">
        <v>101</v>
      </c>
      <c r="G50" s="52">
        <v>123</v>
      </c>
      <c r="H50" s="48">
        <f t="shared" ref="H50:H53" si="16">0.075*G50</f>
        <v>9.2249999999999996</v>
      </c>
      <c r="I50" s="52">
        <v>4</v>
      </c>
      <c r="J50" s="52">
        <f t="shared" si="15"/>
        <v>-17.886178861788618</v>
      </c>
      <c r="K50" s="86">
        <f t="shared" si="13"/>
        <v>-2.3848238482384825</v>
      </c>
      <c r="M50" s="42" t="s">
        <v>12</v>
      </c>
      <c r="N50" s="43" t="s">
        <v>13</v>
      </c>
      <c r="O50" s="45">
        <v>47</v>
      </c>
      <c r="P50" s="44" t="s">
        <v>25</v>
      </c>
      <c r="Q50" s="45" t="s">
        <v>23</v>
      </c>
      <c r="R50" s="52">
        <f t="shared" si="9"/>
        <v>101</v>
      </c>
      <c r="S50" s="87">
        <v>109.2</v>
      </c>
      <c r="T50" s="48">
        <v>7.5</v>
      </c>
      <c r="U50" s="45">
        <v>1</v>
      </c>
      <c r="V50" s="52">
        <f t="shared" si="10"/>
        <v>-7.5091575091575118</v>
      </c>
      <c r="W50" s="86">
        <v>-1.1000000000000001</v>
      </c>
    </row>
    <row r="51" spans="1:23" x14ac:dyDescent="0.25">
      <c r="A51" s="42" t="s">
        <v>21</v>
      </c>
      <c r="B51" s="43" t="s">
        <v>13</v>
      </c>
      <c r="C51" s="44">
        <v>48</v>
      </c>
      <c r="D51" s="44" t="s">
        <v>25</v>
      </c>
      <c r="E51" s="45" t="s">
        <v>23</v>
      </c>
      <c r="F51" s="87">
        <v>62.1</v>
      </c>
      <c r="G51" s="87">
        <v>65.5</v>
      </c>
      <c r="H51" s="48">
        <f t="shared" si="16"/>
        <v>4.9124999999999996</v>
      </c>
      <c r="I51" s="52">
        <v>4</v>
      </c>
      <c r="J51" s="52">
        <f t="shared" si="15"/>
        <v>-5.1908396946564865</v>
      </c>
      <c r="K51" s="86">
        <f t="shared" si="13"/>
        <v>-0.69211195928753155</v>
      </c>
      <c r="M51" s="42" t="s">
        <v>21</v>
      </c>
      <c r="N51" s="43" t="s">
        <v>13</v>
      </c>
      <c r="O51" s="45">
        <v>48</v>
      </c>
      <c r="P51" s="44" t="s">
        <v>25</v>
      </c>
      <c r="Q51" s="45" t="s">
        <v>23</v>
      </c>
      <c r="R51" s="87">
        <f t="shared" si="9"/>
        <v>62.1</v>
      </c>
      <c r="S51" s="48">
        <v>62.63</v>
      </c>
      <c r="T51" s="48">
        <v>4.09</v>
      </c>
      <c r="U51" s="45">
        <v>1</v>
      </c>
      <c r="V51" s="52">
        <f t="shared" si="10"/>
        <v>-0.84623982117196417</v>
      </c>
      <c r="W51" s="86">
        <v>-0.13</v>
      </c>
    </row>
    <row r="52" spans="1:23" x14ac:dyDescent="0.25">
      <c r="A52" s="42" t="s">
        <v>20</v>
      </c>
      <c r="B52" s="43" t="s">
        <v>13</v>
      </c>
      <c r="C52" s="44">
        <v>49</v>
      </c>
      <c r="D52" s="44" t="s">
        <v>25</v>
      </c>
      <c r="E52" s="45" t="s">
        <v>23</v>
      </c>
      <c r="F52" s="87">
        <v>66.5</v>
      </c>
      <c r="G52" s="87">
        <v>80.599999999999994</v>
      </c>
      <c r="H52" s="48">
        <f t="shared" si="16"/>
        <v>6.044999999999999</v>
      </c>
      <c r="I52" s="52">
        <v>4</v>
      </c>
      <c r="J52" s="52">
        <f t="shared" si="15"/>
        <v>-17.493796526054584</v>
      </c>
      <c r="K52" s="86">
        <f t="shared" si="13"/>
        <v>-2.3325062034739448</v>
      </c>
      <c r="M52" s="42" t="s">
        <v>20</v>
      </c>
      <c r="N52" s="43" t="s">
        <v>13</v>
      </c>
      <c r="O52" s="45">
        <v>49</v>
      </c>
      <c r="P52" s="44" t="s">
        <v>25</v>
      </c>
      <c r="Q52" s="45" t="s">
        <v>23</v>
      </c>
      <c r="R52" s="87">
        <f t="shared" si="9"/>
        <v>66.5</v>
      </c>
      <c r="S52" s="48">
        <v>72.709999999999994</v>
      </c>
      <c r="T52" s="48">
        <v>6.75</v>
      </c>
      <c r="U52" s="45">
        <v>1</v>
      </c>
      <c r="V52" s="52">
        <f t="shared" si="10"/>
        <v>-8.5407784348782751</v>
      </c>
      <c r="W52" s="86">
        <v>-0.92</v>
      </c>
    </row>
    <row r="53" spans="1:23" x14ac:dyDescent="0.25">
      <c r="A53" s="42" t="s">
        <v>19</v>
      </c>
      <c r="B53" s="43" t="s">
        <v>13</v>
      </c>
      <c r="C53" s="44">
        <v>50</v>
      </c>
      <c r="D53" s="44" t="s">
        <v>25</v>
      </c>
      <c r="E53" s="45" t="s">
        <v>23</v>
      </c>
      <c r="F53" s="87">
        <v>75</v>
      </c>
      <c r="G53" s="87">
        <v>79.400000000000006</v>
      </c>
      <c r="H53" s="48">
        <f t="shared" si="16"/>
        <v>5.9550000000000001</v>
      </c>
      <c r="I53" s="52">
        <v>4</v>
      </c>
      <c r="J53" s="52">
        <f t="shared" si="15"/>
        <v>-5.5415617128463541</v>
      </c>
      <c r="K53" s="86">
        <f t="shared" si="13"/>
        <v>-0.73887489504618065</v>
      </c>
      <c r="M53" s="42" t="s">
        <v>19</v>
      </c>
      <c r="N53" s="43" t="s">
        <v>13</v>
      </c>
      <c r="O53" s="45">
        <v>50</v>
      </c>
      <c r="P53" s="44" t="s">
        <v>25</v>
      </c>
      <c r="Q53" s="45" t="s">
        <v>23</v>
      </c>
      <c r="R53" s="87">
        <f t="shared" si="9"/>
        <v>75</v>
      </c>
      <c r="S53" s="48">
        <v>78.67</v>
      </c>
      <c r="T53" s="48">
        <v>4.09</v>
      </c>
      <c r="U53" s="45">
        <v>1</v>
      </c>
      <c r="V53" s="52">
        <f t="shared" si="10"/>
        <v>-4.665056565399774</v>
      </c>
      <c r="W53" s="86">
        <v>-0.9</v>
      </c>
    </row>
    <row r="54" spans="1:23" x14ac:dyDescent="0.25">
      <c r="A54" s="42" t="s">
        <v>22</v>
      </c>
      <c r="B54" s="43" t="s">
        <v>13</v>
      </c>
      <c r="C54" s="44">
        <v>51</v>
      </c>
      <c r="D54" s="44" t="s">
        <v>76</v>
      </c>
      <c r="E54" s="45" t="s">
        <v>23</v>
      </c>
      <c r="F54" s="52">
        <v>144</v>
      </c>
      <c r="G54" s="52">
        <v>155</v>
      </c>
      <c r="H54" s="48">
        <f>0.05*G54</f>
        <v>7.75</v>
      </c>
      <c r="I54" s="45">
        <v>4</v>
      </c>
      <c r="J54" s="52">
        <f t="shared" si="15"/>
        <v>-7.096774193548387</v>
      </c>
      <c r="K54" s="86">
        <f t="shared" si="13"/>
        <v>-1.4193548387096775</v>
      </c>
      <c r="M54" s="42" t="s">
        <v>22</v>
      </c>
      <c r="N54" s="43" t="s">
        <v>13</v>
      </c>
      <c r="O54" s="45">
        <v>51</v>
      </c>
      <c r="P54" s="44" t="s">
        <v>76</v>
      </c>
      <c r="Q54" s="45" t="s">
        <v>23</v>
      </c>
      <c r="R54" s="52">
        <f t="shared" si="9"/>
        <v>144</v>
      </c>
      <c r="S54" s="87">
        <v>153</v>
      </c>
      <c r="T54" s="48">
        <v>4.9000000000000004</v>
      </c>
      <c r="U54" s="45">
        <v>1</v>
      </c>
      <c r="V54" s="52">
        <f t="shared" si="10"/>
        <v>-5.8823529411764701</v>
      </c>
      <c r="W54" s="86">
        <v>-1.82</v>
      </c>
    </row>
    <row r="55" spans="1:23" x14ac:dyDescent="0.25">
      <c r="A55" s="42" t="s">
        <v>16</v>
      </c>
      <c r="B55" s="43" t="s">
        <v>13</v>
      </c>
      <c r="C55" s="44">
        <v>52</v>
      </c>
      <c r="D55" s="44" t="s">
        <v>76</v>
      </c>
      <c r="E55" s="45" t="s">
        <v>23</v>
      </c>
      <c r="F55" s="52">
        <v>221</v>
      </c>
      <c r="G55" s="52">
        <v>228</v>
      </c>
      <c r="H55" s="48">
        <f t="shared" ref="H55:H59" si="17">0.05*G55</f>
        <v>11.4</v>
      </c>
      <c r="I55" s="45">
        <v>4</v>
      </c>
      <c r="J55" s="52">
        <f t="shared" si="15"/>
        <v>-3.070175438596491</v>
      </c>
      <c r="K55" s="86">
        <f t="shared" si="13"/>
        <v>-0.61403508771929827</v>
      </c>
      <c r="M55" s="42" t="s">
        <v>16</v>
      </c>
      <c r="N55" s="43" t="s">
        <v>13</v>
      </c>
      <c r="O55" s="45">
        <v>52</v>
      </c>
      <c r="P55" s="44" t="s">
        <v>76</v>
      </c>
      <c r="Q55" s="45" t="s">
        <v>23</v>
      </c>
      <c r="R55" s="52">
        <f t="shared" si="9"/>
        <v>221</v>
      </c>
      <c r="S55" s="87">
        <v>224.4</v>
      </c>
      <c r="T55" s="48">
        <v>7.3</v>
      </c>
      <c r="U55" s="45">
        <v>1</v>
      </c>
      <c r="V55" s="52">
        <f t="shared" si="10"/>
        <v>-1.5151515151515176</v>
      </c>
      <c r="W55" s="86">
        <v>-0.47</v>
      </c>
    </row>
    <row r="56" spans="1:23" x14ac:dyDescent="0.25">
      <c r="A56" s="42" t="s">
        <v>12</v>
      </c>
      <c r="B56" s="43" t="s">
        <v>13</v>
      </c>
      <c r="C56" s="44">
        <v>53</v>
      </c>
      <c r="D56" s="44" t="s">
        <v>76</v>
      </c>
      <c r="E56" s="45" t="s">
        <v>23</v>
      </c>
      <c r="F56" s="52">
        <v>293</v>
      </c>
      <c r="G56" s="52">
        <v>310</v>
      </c>
      <c r="H56" s="48">
        <f t="shared" si="17"/>
        <v>15.5</v>
      </c>
      <c r="I56" s="45">
        <v>4</v>
      </c>
      <c r="J56" s="52">
        <f t="shared" si="15"/>
        <v>-5.4838709677419359</v>
      </c>
      <c r="K56" s="86">
        <f t="shared" si="13"/>
        <v>-1.096774193548387</v>
      </c>
      <c r="M56" s="42" t="s">
        <v>12</v>
      </c>
      <c r="N56" s="43" t="s">
        <v>13</v>
      </c>
      <c r="O56" s="45">
        <v>53</v>
      </c>
      <c r="P56" s="44" t="s">
        <v>76</v>
      </c>
      <c r="Q56" s="45" t="s">
        <v>23</v>
      </c>
      <c r="R56" s="52">
        <f t="shared" si="9"/>
        <v>293</v>
      </c>
      <c r="S56" s="87">
        <v>304.8</v>
      </c>
      <c r="T56" s="48">
        <v>8</v>
      </c>
      <c r="U56" s="45">
        <v>1</v>
      </c>
      <c r="V56" s="52">
        <f t="shared" si="10"/>
        <v>-3.8713910761154895</v>
      </c>
      <c r="W56" s="86">
        <v>-1.47</v>
      </c>
    </row>
    <row r="57" spans="1:23" x14ac:dyDescent="0.25">
      <c r="A57" s="42" t="s">
        <v>21</v>
      </c>
      <c r="B57" s="43" t="s">
        <v>13</v>
      </c>
      <c r="C57" s="44">
        <v>54</v>
      </c>
      <c r="D57" s="44" t="s">
        <v>76</v>
      </c>
      <c r="E57" s="45" t="s">
        <v>23</v>
      </c>
      <c r="F57" s="52">
        <v>139</v>
      </c>
      <c r="G57" s="52">
        <v>146</v>
      </c>
      <c r="H57" s="48">
        <f t="shared" si="17"/>
        <v>7.3000000000000007</v>
      </c>
      <c r="I57" s="45">
        <v>4</v>
      </c>
      <c r="J57" s="52">
        <f t="shared" si="15"/>
        <v>-4.7945205479452051</v>
      </c>
      <c r="K57" s="86">
        <f t="shared" si="13"/>
        <v>-0.95890410958904104</v>
      </c>
      <c r="M57" s="42" t="s">
        <v>21</v>
      </c>
      <c r="N57" s="43" t="s">
        <v>13</v>
      </c>
      <c r="O57" s="45">
        <v>54</v>
      </c>
      <c r="P57" s="44" t="s">
        <v>76</v>
      </c>
      <c r="Q57" s="45" t="s">
        <v>23</v>
      </c>
      <c r="R57" s="52">
        <f t="shared" si="9"/>
        <v>139</v>
      </c>
      <c r="S57" s="87">
        <v>144.5</v>
      </c>
      <c r="T57" s="48">
        <v>5.8</v>
      </c>
      <c r="U57" s="45">
        <v>1</v>
      </c>
      <c r="V57" s="52">
        <f t="shared" si="10"/>
        <v>-3.8062283737024223</v>
      </c>
      <c r="W57" s="86">
        <v>-0.95</v>
      </c>
    </row>
    <row r="58" spans="1:23" x14ac:dyDescent="0.25">
      <c r="A58" s="42" t="s">
        <v>24</v>
      </c>
      <c r="B58" s="43" t="s">
        <v>13</v>
      </c>
      <c r="C58" s="44">
        <v>55</v>
      </c>
      <c r="D58" s="44" t="s">
        <v>76</v>
      </c>
      <c r="E58" s="45" t="s">
        <v>23</v>
      </c>
      <c r="F58" s="52">
        <v>112</v>
      </c>
      <c r="G58" s="52">
        <v>118</v>
      </c>
      <c r="H58" s="48">
        <f t="shared" si="17"/>
        <v>5.9</v>
      </c>
      <c r="I58" s="45">
        <v>4</v>
      </c>
      <c r="J58" s="52">
        <f t="shared" si="15"/>
        <v>-5.0847457627118651</v>
      </c>
      <c r="K58" s="86">
        <f t="shared" si="13"/>
        <v>-1.0169491525423728</v>
      </c>
      <c r="M58" s="42" t="s">
        <v>24</v>
      </c>
      <c r="N58" s="43" t="s">
        <v>13</v>
      </c>
      <c r="O58" s="45">
        <v>55</v>
      </c>
      <c r="P58" s="44" t="s">
        <v>76</v>
      </c>
      <c r="Q58" s="45" t="s">
        <v>23</v>
      </c>
      <c r="R58" s="52">
        <f t="shared" si="9"/>
        <v>112</v>
      </c>
      <c r="S58" s="87">
        <v>118</v>
      </c>
      <c r="T58" s="48">
        <v>5.0999999999999996</v>
      </c>
      <c r="U58" s="45">
        <v>1</v>
      </c>
      <c r="V58" s="52">
        <f t="shared" si="10"/>
        <v>-5.0847457627118651</v>
      </c>
      <c r="W58" s="86">
        <v>-1.18</v>
      </c>
    </row>
    <row r="59" spans="1:23" x14ac:dyDescent="0.25">
      <c r="A59" s="42" t="s">
        <v>17</v>
      </c>
      <c r="B59" s="43" t="s">
        <v>13</v>
      </c>
      <c r="C59" s="44">
        <v>56</v>
      </c>
      <c r="D59" s="44" t="s">
        <v>76</v>
      </c>
      <c r="E59" s="45" t="s">
        <v>23</v>
      </c>
      <c r="F59" s="87">
        <v>48</v>
      </c>
      <c r="G59" s="87">
        <v>52.5</v>
      </c>
      <c r="H59" s="48">
        <f t="shared" si="17"/>
        <v>2.625</v>
      </c>
      <c r="I59" s="45">
        <v>4</v>
      </c>
      <c r="J59" s="52">
        <f t="shared" si="15"/>
        <v>-8.5714285714285712</v>
      </c>
      <c r="K59" s="86">
        <f t="shared" si="13"/>
        <v>-1.7142857142857142</v>
      </c>
      <c r="M59" s="42" t="s">
        <v>17</v>
      </c>
      <c r="N59" s="43" t="s">
        <v>13</v>
      </c>
      <c r="O59" s="45">
        <v>56</v>
      </c>
      <c r="P59" s="44" t="s">
        <v>76</v>
      </c>
      <c r="Q59" s="45" t="s">
        <v>23</v>
      </c>
      <c r="R59" s="87">
        <f t="shared" si="9"/>
        <v>48</v>
      </c>
      <c r="S59" s="48">
        <v>51.29</v>
      </c>
      <c r="T59" s="48">
        <v>5.46</v>
      </c>
      <c r="U59" s="45">
        <v>1</v>
      </c>
      <c r="V59" s="52">
        <f t="shared" si="10"/>
        <v>-6.4145057516084982</v>
      </c>
      <c r="W59" s="86">
        <v>-0.6</v>
      </c>
    </row>
    <row r="60" spans="1:23" x14ac:dyDescent="0.25">
      <c r="A60" s="42" t="s">
        <v>22</v>
      </c>
      <c r="B60" s="43" t="s">
        <v>13</v>
      </c>
      <c r="C60" s="44">
        <v>57</v>
      </c>
      <c r="D60" s="44" t="s">
        <v>18</v>
      </c>
      <c r="E60" s="45" t="s">
        <v>15</v>
      </c>
      <c r="F60" s="47">
        <v>12.87</v>
      </c>
      <c r="G60" s="48">
        <v>12.93</v>
      </c>
      <c r="H60" s="48">
        <v>0.15</v>
      </c>
      <c r="I60" s="45" t="s">
        <v>77</v>
      </c>
      <c r="J60" s="48">
        <f t="shared" ref="J60:J67" si="18">((F60-G60))</f>
        <v>-6.0000000000000497E-2</v>
      </c>
      <c r="K60" s="86">
        <f t="shared" si="13"/>
        <v>-0.40000000000000335</v>
      </c>
      <c r="M60" s="42" t="s">
        <v>22</v>
      </c>
      <c r="N60" s="43" t="s">
        <v>13</v>
      </c>
      <c r="O60" s="45">
        <v>57</v>
      </c>
      <c r="P60" s="44" t="s">
        <v>18</v>
      </c>
      <c r="Q60" s="45" t="s">
        <v>15</v>
      </c>
      <c r="R60" s="47">
        <f>ROUND(F60,2)</f>
        <v>12.87</v>
      </c>
      <c r="S60" s="48">
        <v>12.95</v>
      </c>
      <c r="T60" s="48">
        <v>0.13</v>
      </c>
      <c r="U60" s="45" t="s">
        <v>75</v>
      </c>
      <c r="V60" s="48">
        <f>R60-S60</f>
        <v>-8.0000000000000071E-2</v>
      </c>
      <c r="W60" s="86">
        <v>-0.62</v>
      </c>
    </row>
    <row r="61" spans="1:23" x14ac:dyDescent="0.25">
      <c r="A61" s="42" t="s">
        <v>16</v>
      </c>
      <c r="B61" s="43" t="s">
        <v>13</v>
      </c>
      <c r="C61" s="44">
        <v>58</v>
      </c>
      <c r="D61" s="44" t="s">
        <v>18</v>
      </c>
      <c r="E61" s="45" t="s">
        <v>15</v>
      </c>
      <c r="F61" s="47">
        <v>12.35</v>
      </c>
      <c r="G61" s="48">
        <v>12.39</v>
      </c>
      <c r="H61" s="48">
        <v>0.15</v>
      </c>
      <c r="I61" s="45">
        <v>4</v>
      </c>
      <c r="J61" s="48">
        <f t="shared" si="18"/>
        <v>-4.0000000000000924E-2</v>
      </c>
      <c r="K61" s="86">
        <f t="shared" si="13"/>
        <v>-0.26666666666667282</v>
      </c>
      <c r="M61" s="42" t="s">
        <v>16</v>
      </c>
      <c r="N61" s="43" t="s">
        <v>13</v>
      </c>
      <c r="O61" s="45">
        <v>58</v>
      </c>
      <c r="P61" s="44" t="s">
        <v>18</v>
      </c>
      <c r="Q61" s="45" t="s">
        <v>15</v>
      </c>
      <c r="R61" s="47">
        <f t="shared" ref="R61:R69" si="19">ROUND(F61,2)</f>
        <v>12.35</v>
      </c>
      <c r="S61" s="48">
        <v>12.41</v>
      </c>
      <c r="T61" s="48">
        <v>0.12</v>
      </c>
      <c r="U61" s="45" t="s">
        <v>75</v>
      </c>
      <c r="V61" s="48">
        <f t="shared" ref="V61:V67" si="20">R61-S61</f>
        <v>-6.0000000000000497E-2</v>
      </c>
      <c r="W61" s="86">
        <v>-0.52</v>
      </c>
    </row>
    <row r="62" spans="1:23" x14ac:dyDescent="0.25">
      <c r="A62" s="42" t="s">
        <v>12</v>
      </c>
      <c r="B62" s="43" t="s">
        <v>13</v>
      </c>
      <c r="C62" s="44">
        <v>59</v>
      </c>
      <c r="D62" s="44" t="s">
        <v>18</v>
      </c>
      <c r="E62" s="45" t="s">
        <v>15</v>
      </c>
      <c r="F62" s="47">
        <v>0.31</v>
      </c>
      <c r="G62" s="48">
        <v>0.34</v>
      </c>
      <c r="H62" s="48">
        <v>0.15</v>
      </c>
      <c r="I62" s="45">
        <v>4</v>
      </c>
      <c r="J62" s="48">
        <f t="shared" si="18"/>
        <v>-3.0000000000000027E-2</v>
      </c>
      <c r="K62" s="86">
        <f t="shared" si="13"/>
        <v>-0.20000000000000018</v>
      </c>
      <c r="M62" s="42" t="s">
        <v>12</v>
      </c>
      <c r="N62" s="43" t="s">
        <v>13</v>
      </c>
      <c r="O62" s="45">
        <v>59</v>
      </c>
      <c r="P62" s="44" t="s">
        <v>18</v>
      </c>
      <c r="Q62" s="45" t="s">
        <v>15</v>
      </c>
      <c r="R62" s="47">
        <f t="shared" si="19"/>
        <v>0.31</v>
      </c>
      <c r="S62" s="48">
        <v>0.34620000000000001</v>
      </c>
      <c r="T62" s="48">
        <v>6.0400000000000002E-2</v>
      </c>
      <c r="U62" s="45" t="s">
        <v>75</v>
      </c>
      <c r="V62" s="48">
        <f t="shared" si="20"/>
        <v>-3.620000000000001E-2</v>
      </c>
      <c r="W62" s="86">
        <v>-0.6</v>
      </c>
    </row>
    <row r="63" spans="1:23" x14ac:dyDescent="0.25">
      <c r="A63" s="42" t="s">
        <v>21</v>
      </c>
      <c r="B63" s="43" t="s">
        <v>13</v>
      </c>
      <c r="C63" s="44">
        <v>60</v>
      </c>
      <c r="D63" s="44" t="s">
        <v>18</v>
      </c>
      <c r="E63" s="45" t="s">
        <v>15</v>
      </c>
      <c r="F63" s="47">
        <v>5.47</v>
      </c>
      <c r="G63" s="48">
        <v>5.5102766680774025</v>
      </c>
      <c r="H63" s="48">
        <v>0.15</v>
      </c>
      <c r="I63" s="45">
        <v>4</v>
      </c>
      <c r="J63" s="48">
        <f t="shared" si="18"/>
        <v>-4.0276668077402711E-2</v>
      </c>
      <c r="K63" s="86">
        <f t="shared" si="13"/>
        <v>-0.26851112051601811</v>
      </c>
      <c r="M63" s="42" t="s">
        <v>21</v>
      </c>
      <c r="N63" s="43" t="s">
        <v>13</v>
      </c>
      <c r="O63" s="45">
        <v>60</v>
      </c>
      <c r="P63" s="44" t="s">
        <v>18</v>
      </c>
      <c r="Q63" s="45" t="s">
        <v>15</v>
      </c>
      <c r="R63" s="47">
        <f t="shared" si="19"/>
        <v>5.47</v>
      </c>
      <c r="S63" s="48">
        <v>5.5330000000000004</v>
      </c>
      <c r="T63" s="48">
        <v>5.5E-2</v>
      </c>
      <c r="U63" s="45" t="s">
        <v>75</v>
      </c>
      <c r="V63" s="48">
        <f t="shared" si="20"/>
        <v>-6.3000000000000611E-2</v>
      </c>
      <c r="W63" s="86">
        <v>-1.1399999999999999</v>
      </c>
    </row>
    <row r="64" spans="1:23" x14ac:dyDescent="0.25">
      <c r="A64" s="42" t="s">
        <v>24</v>
      </c>
      <c r="B64" s="43" t="s">
        <v>13</v>
      </c>
      <c r="C64" s="44">
        <v>61</v>
      </c>
      <c r="D64" s="44" t="s">
        <v>18</v>
      </c>
      <c r="E64" s="45" t="s">
        <v>15</v>
      </c>
      <c r="F64" s="47">
        <v>0.26</v>
      </c>
      <c r="G64" s="48">
        <v>0.27</v>
      </c>
      <c r="H64" s="48">
        <v>0.15</v>
      </c>
      <c r="I64" s="52">
        <v>4</v>
      </c>
      <c r="J64" s="48">
        <f t="shared" si="18"/>
        <v>-1.0000000000000009E-2</v>
      </c>
      <c r="K64" s="86">
        <f t="shared" si="13"/>
        <v>-6.6666666666666735E-2</v>
      </c>
      <c r="M64" s="42" t="s">
        <v>24</v>
      </c>
      <c r="N64" s="43" t="s">
        <v>13</v>
      </c>
      <c r="O64" s="45">
        <v>61</v>
      </c>
      <c r="P64" s="44" t="s">
        <v>18</v>
      </c>
      <c r="Q64" s="45" t="s">
        <v>15</v>
      </c>
      <c r="R64" s="47">
        <f t="shared" si="19"/>
        <v>0.26</v>
      </c>
      <c r="S64" s="48">
        <v>0.27889999999999998</v>
      </c>
      <c r="T64" s="48">
        <v>5.0500000000000003E-2</v>
      </c>
      <c r="U64" s="45" t="s">
        <v>75</v>
      </c>
      <c r="V64" s="48">
        <f t="shared" si="20"/>
        <v>-1.8899999999999972E-2</v>
      </c>
      <c r="W64" s="86">
        <v>-0.37</v>
      </c>
    </row>
    <row r="65" spans="1:23" x14ac:dyDescent="0.25">
      <c r="A65" s="42" t="s">
        <v>20</v>
      </c>
      <c r="B65" s="43" t="s">
        <v>13</v>
      </c>
      <c r="C65" s="44">
        <v>62</v>
      </c>
      <c r="D65" s="44" t="s">
        <v>18</v>
      </c>
      <c r="E65" s="45" t="s">
        <v>15</v>
      </c>
      <c r="F65" s="47">
        <v>14.08</v>
      </c>
      <c r="G65" s="48">
        <v>14.18</v>
      </c>
      <c r="H65" s="48">
        <v>0.15</v>
      </c>
      <c r="I65" s="52">
        <v>4</v>
      </c>
      <c r="J65" s="48">
        <f t="shared" si="18"/>
        <v>-9.9999999999999645E-2</v>
      </c>
      <c r="K65" s="86">
        <f t="shared" si="13"/>
        <v>-0.6666666666666643</v>
      </c>
      <c r="M65" s="42" t="s">
        <v>20</v>
      </c>
      <c r="N65" s="43" t="s">
        <v>13</v>
      </c>
      <c r="O65" s="45">
        <v>62</v>
      </c>
      <c r="P65" s="44" t="s">
        <v>18</v>
      </c>
      <c r="Q65" s="45" t="s">
        <v>15</v>
      </c>
      <c r="R65" s="47">
        <f t="shared" si="19"/>
        <v>14.08</v>
      </c>
      <c r="S65" s="48">
        <v>14.24</v>
      </c>
      <c r="T65" s="48">
        <v>0.14000000000000001</v>
      </c>
      <c r="U65" s="45" t="s">
        <v>75</v>
      </c>
      <c r="V65" s="48">
        <f t="shared" si="20"/>
        <v>-0.16000000000000014</v>
      </c>
      <c r="W65" s="86">
        <v>-1.0900000000000001</v>
      </c>
    </row>
    <row r="66" spans="1:23" x14ac:dyDescent="0.25">
      <c r="A66" s="42" t="s">
        <v>19</v>
      </c>
      <c r="B66" s="43" t="s">
        <v>13</v>
      </c>
      <c r="C66" s="44">
        <v>63</v>
      </c>
      <c r="D66" s="44" t="s">
        <v>18</v>
      </c>
      <c r="E66" s="45" t="s">
        <v>15</v>
      </c>
      <c r="F66" s="47">
        <v>20.77</v>
      </c>
      <c r="G66" s="48">
        <v>20.94</v>
      </c>
      <c r="H66" s="48">
        <v>0.15</v>
      </c>
      <c r="I66" s="52">
        <v>4</v>
      </c>
      <c r="J66" s="48">
        <f t="shared" si="18"/>
        <v>-0.17000000000000171</v>
      </c>
      <c r="K66" s="86">
        <f t="shared" si="13"/>
        <v>-1.1333333333333449</v>
      </c>
      <c r="M66" s="42" t="s">
        <v>19</v>
      </c>
      <c r="N66" s="43" t="s">
        <v>13</v>
      </c>
      <c r="O66" s="45">
        <v>63</v>
      </c>
      <c r="P66" s="44" t="s">
        <v>18</v>
      </c>
      <c r="Q66" s="45" t="s">
        <v>15</v>
      </c>
      <c r="R66" s="47">
        <f t="shared" si="19"/>
        <v>20.77</v>
      </c>
      <c r="S66" s="48">
        <v>20.92</v>
      </c>
      <c r="T66" s="48">
        <v>0.21</v>
      </c>
      <c r="U66" s="45" t="s">
        <v>75</v>
      </c>
      <c r="V66" s="48">
        <f t="shared" si="20"/>
        <v>-0.15000000000000213</v>
      </c>
      <c r="W66" s="86">
        <v>-0.74</v>
      </c>
    </row>
    <row r="67" spans="1:23" x14ac:dyDescent="0.25">
      <c r="A67" s="42" t="s">
        <v>17</v>
      </c>
      <c r="B67" s="43" t="s">
        <v>13</v>
      </c>
      <c r="C67" s="44">
        <v>64</v>
      </c>
      <c r="D67" s="44" t="s">
        <v>18</v>
      </c>
      <c r="E67" s="45" t="s">
        <v>15</v>
      </c>
      <c r="F67" s="47">
        <v>15.68</v>
      </c>
      <c r="G67" s="48">
        <v>15.81</v>
      </c>
      <c r="H67" s="48">
        <v>0.15</v>
      </c>
      <c r="I67" s="52">
        <v>4</v>
      </c>
      <c r="J67" s="48">
        <f t="shared" si="18"/>
        <v>-0.13000000000000078</v>
      </c>
      <c r="K67" s="86">
        <f t="shared" si="13"/>
        <v>-0.86666666666667191</v>
      </c>
      <c r="M67" s="42" t="s">
        <v>17</v>
      </c>
      <c r="N67" s="43" t="s">
        <v>13</v>
      </c>
      <c r="O67" s="45">
        <v>64</v>
      </c>
      <c r="P67" s="44" t="s">
        <v>18</v>
      </c>
      <c r="Q67" s="45" t="s">
        <v>15</v>
      </c>
      <c r="R67" s="47">
        <f t="shared" si="19"/>
        <v>15.68</v>
      </c>
      <c r="S67" s="48">
        <v>15.78</v>
      </c>
      <c r="T67" s="48">
        <v>0.16</v>
      </c>
      <c r="U67" s="45">
        <v>1</v>
      </c>
      <c r="V67" s="48">
        <f t="shared" si="20"/>
        <v>-9.9999999999999645E-2</v>
      </c>
      <c r="W67" s="86">
        <v>-0.62</v>
      </c>
    </row>
    <row r="68" spans="1:23" x14ac:dyDescent="0.25">
      <c r="A68" s="42" t="s">
        <v>16</v>
      </c>
      <c r="B68" s="43" t="s">
        <v>13</v>
      </c>
      <c r="C68" s="44" t="s">
        <v>99</v>
      </c>
      <c r="D68" s="44" t="s">
        <v>14</v>
      </c>
      <c r="E68" s="45" t="s">
        <v>15</v>
      </c>
      <c r="F68" s="47">
        <v>3.58</v>
      </c>
      <c r="G68" s="48">
        <v>3.52</v>
      </c>
      <c r="H68" s="48">
        <f>G68*0.05</f>
        <v>0.17600000000000002</v>
      </c>
      <c r="I68" s="52">
        <v>4</v>
      </c>
      <c r="J68" s="52">
        <f t="shared" ref="J68:J69" si="21">((F68-G68)/G68)*100</f>
        <v>1.7045454545454561</v>
      </c>
      <c r="K68" s="86">
        <f t="shared" si="13"/>
        <v>0.34090909090909116</v>
      </c>
      <c r="M68" s="42" t="s">
        <v>16</v>
      </c>
      <c r="N68" s="43" t="s">
        <v>13</v>
      </c>
      <c r="O68" s="45" t="s">
        <v>99</v>
      </c>
      <c r="P68" s="44" t="s">
        <v>14</v>
      </c>
      <c r="Q68" s="45" t="s">
        <v>15</v>
      </c>
      <c r="R68" s="47">
        <f t="shared" si="19"/>
        <v>3.58</v>
      </c>
      <c r="S68" s="48">
        <v>3.5489999999999999</v>
      </c>
      <c r="T68" s="48">
        <v>6.4000000000000001E-2</v>
      </c>
      <c r="U68" s="45">
        <v>1</v>
      </c>
      <c r="V68" s="52">
        <f>((R68-S68)/S68)*100</f>
        <v>0.87348548887010813</v>
      </c>
      <c r="W68" s="86">
        <v>0.48</v>
      </c>
    </row>
    <row r="69" spans="1:23" ht="15.75" thickBot="1" x14ac:dyDescent="0.3">
      <c r="A69" s="88" t="s">
        <v>12</v>
      </c>
      <c r="B69" s="89" t="s">
        <v>13</v>
      </c>
      <c r="C69" s="90" t="s">
        <v>100</v>
      </c>
      <c r="D69" s="91" t="s">
        <v>14</v>
      </c>
      <c r="E69" s="92" t="s">
        <v>15</v>
      </c>
      <c r="F69" s="93">
        <v>5.7</v>
      </c>
      <c r="G69" s="94">
        <v>5.72</v>
      </c>
      <c r="H69" s="94">
        <f>G69*0.05</f>
        <v>0.28599999999999998</v>
      </c>
      <c r="I69" s="95">
        <v>4</v>
      </c>
      <c r="J69" s="95">
        <f t="shared" si="21"/>
        <v>-0.3496503496503422</v>
      </c>
      <c r="K69" s="96">
        <f t="shared" si="13"/>
        <v>-6.993006993006845E-2</v>
      </c>
      <c r="M69" s="88" t="s">
        <v>12</v>
      </c>
      <c r="N69" s="89" t="s">
        <v>13</v>
      </c>
      <c r="O69" s="89" t="s">
        <v>100</v>
      </c>
      <c r="P69" s="91" t="s">
        <v>14</v>
      </c>
      <c r="Q69" s="92" t="s">
        <v>15</v>
      </c>
      <c r="R69" s="93">
        <f t="shared" si="19"/>
        <v>5.7</v>
      </c>
      <c r="S69" s="94">
        <v>5.718</v>
      </c>
      <c r="T69" s="94">
        <v>0.09</v>
      </c>
      <c r="U69" s="92">
        <v>1</v>
      </c>
      <c r="V69" s="95">
        <f t="shared" ref="V69" si="22">((R69-S69)/S69)*100</f>
        <v>-0.3147953830010457</v>
      </c>
      <c r="W69" s="96">
        <v>-0.2</v>
      </c>
    </row>
  </sheetData>
  <sheetProtection algorithmName="SHA-512" hashValue="HCkCEDzs1HcLcmu5lphVKRKYFmibQCANRIAGnSBji+yi1VfCCTdCqUaozBRaKDatp5WEbHtFYCTg1lnLNnHf4A==" saltValue="iMILRBPkvLI9TJ0vAzgzsw==" spinCount="100000" sheet="1" objects="1" scenarios="1" selectLockedCells="1" selectUnlockedCells="1"/>
  <mergeCells count="3">
    <mergeCell ref="A2:K2"/>
    <mergeCell ref="A8:K8"/>
    <mergeCell ref="M8:W8"/>
  </mergeCells>
  <phoneticPr fontId="17" type="noConversion"/>
  <conditionalFormatting sqref="K14:K32 W45:W69">
    <cfRule type="cellIs" dxfId="86" priority="40" stopIfTrue="1" operator="between">
      <formula>-2</formula>
      <formula>2</formula>
    </cfRule>
    <cfRule type="cellIs" dxfId="85" priority="41" stopIfTrue="1" operator="between">
      <formula>-3</formula>
      <formula>3</formula>
    </cfRule>
    <cfRule type="cellIs" dxfId="84" priority="42" operator="notBetween">
      <formula>-3</formula>
      <formula>3</formula>
    </cfRule>
  </conditionalFormatting>
  <conditionalFormatting sqref="W33:W35">
    <cfRule type="cellIs" dxfId="83" priority="37" stopIfTrue="1" operator="between">
      <formula>-2</formula>
      <formula>2</formula>
    </cfRule>
    <cfRule type="cellIs" dxfId="82" priority="38" stopIfTrue="1" operator="between">
      <formula>-3</formula>
      <formula>3</formula>
    </cfRule>
    <cfRule type="cellIs" dxfId="81" priority="39" operator="notBetween">
      <formula>-3</formula>
      <formula>3</formula>
    </cfRule>
  </conditionalFormatting>
  <conditionalFormatting sqref="K33:K35">
    <cfRule type="cellIs" dxfId="80" priority="4" stopIfTrue="1" operator="between">
      <formula>-2</formula>
      <formula>2</formula>
    </cfRule>
    <cfRule type="cellIs" dxfId="79" priority="5" stopIfTrue="1" operator="between">
      <formula>-3</formula>
      <formula>3</formula>
    </cfRule>
    <cfRule type="cellIs" dxfId="78" priority="6" operator="notBetween">
      <formula>-3</formula>
      <formula>3</formula>
    </cfRule>
  </conditionalFormatting>
  <conditionalFormatting sqref="K45:K69">
    <cfRule type="cellIs" dxfId="77" priority="1" stopIfTrue="1" operator="between">
      <formula>-2</formula>
      <formula>2</formula>
    </cfRule>
    <cfRule type="cellIs" dxfId="76" priority="2" stopIfTrue="1" operator="between">
      <formula>-3</formula>
      <formula>3</formula>
    </cfRule>
    <cfRule type="cellIs" dxfId="75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32718-5DF8-453C-A432-ECFD2F675459}">
  <sheetPr>
    <pageSetUpPr fitToPage="1"/>
  </sheetPr>
  <dimension ref="A1:W51"/>
  <sheetViews>
    <sheetView topLeftCell="A2" zoomScale="70" zoomScaleNormal="70" zoomScalePageLayoutView="85" workbookViewId="0">
      <selection activeCell="A2" sqref="A2:K2"/>
    </sheetView>
  </sheetViews>
  <sheetFormatPr defaultColWidth="9.140625" defaultRowHeight="15" x14ac:dyDescent="0.25"/>
  <cols>
    <col min="1" max="1" width="28" style="56" bestFit="1" customWidth="1"/>
    <col min="2" max="2" width="11.5703125" style="55" customWidth="1"/>
    <col min="3" max="3" width="4.7109375" style="55" customWidth="1"/>
    <col min="4" max="4" width="23.5703125" style="56" bestFit="1" customWidth="1"/>
    <col min="5" max="5" width="16.42578125" style="56" customWidth="1"/>
    <col min="6" max="6" width="17" style="57" customWidth="1"/>
    <col min="7" max="7" width="14.85546875" style="58" bestFit="1" customWidth="1"/>
    <col min="8" max="8" width="8" style="56" customWidth="1"/>
    <col min="9" max="9" width="9.5703125" style="56" customWidth="1"/>
    <col min="10" max="10" width="13.28515625" style="56" customWidth="1"/>
    <col min="11" max="11" width="10.5703125" style="56" bestFit="1" customWidth="1"/>
    <col min="12" max="12" width="9.140625" style="56"/>
    <col min="13" max="13" width="28" style="56" bestFit="1" customWidth="1"/>
    <col min="14" max="14" width="9.42578125" style="56" bestFit="1" customWidth="1"/>
    <col min="15" max="15" width="9.140625" style="56"/>
    <col min="16" max="16" width="23.5703125" style="56" bestFit="1" customWidth="1"/>
    <col min="17" max="17" width="16.42578125" style="56" bestFit="1" customWidth="1"/>
    <col min="18" max="18" width="15.5703125" style="56" bestFit="1" customWidth="1"/>
    <col min="19" max="21" width="9.140625" style="56"/>
    <col min="22" max="22" width="13" style="56" bestFit="1" customWidth="1"/>
    <col min="23" max="23" width="10" style="56" customWidth="1"/>
    <col min="24" max="16384" width="9.140625" style="56"/>
  </cols>
  <sheetData>
    <row r="1" spans="1:23" s="54" customFormat="1" ht="15.75" hidden="1" thickBot="1" x14ac:dyDescent="0.3">
      <c r="A1" s="2"/>
      <c r="B1" s="1"/>
      <c r="C1" s="1"/>
      <c r="D1" s="3"/>
      <c r="E1" s="2"/>
      <c r="F1" s="17"/>
      <c r="G1" s="28"/>
      <c r="H1" s="2"/>
      <c r="I1" s="2"/>
      <c r="J1" s="2"/>
      <c r="K1" s="1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9.5" thickTop="1" x14ac:dyDescent="0.3">
      <c r="A2" s="128" t="s">
        <v>11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23" s="82" customFormat="1" ht="12.75" x14ac:dyDescent="0.2">
      <c r="A3" s="4"/>
      <c r="B3" s="5"/>
      <c r="C3" s="5"/>
      <c r="D3" s="35">
        <v>45247</v>
      </c>
      <c r="E3" s="5"/>
      <c r="F3" s="18"/>
      <c r="G3" s="29"/>
      <c r="H3" s="29" t="s">
        <v>102</v>
      </c>
      <c r="I3" s="5"/>
      <c r="J3" s="5"/>
      <c r="K3" s="6" t="s">
        <v>68</v>
      </c>
    </row>
    <row r="4" spans="1:23" s="82" customFormat="1" ht="13.5" thickBot="1" x14ac:dyDescent="0.25">
      <c r="A4" s="7"/>
      <c r="B4" s="8"/>
      <c r="C4" s="8"/>
      <c r="D4" s="8"/>
      <c r="E4" s="8"/>
      <c r="F4" s="19"/>
      <c r="G4" s="30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71" t="s">
        <v>6</v>
      </c>
      <c r="B6" s="72">
        <v>615</v>
      </c>
      <c r="C6" s="73"/>
      <c r="D6" s="74"/>
      <c r="E6" s="74"/>
      <c r="F6" s="75"/>
      <c r="G6" s="76"/>
      <c r="H6" s="74"/>
      <c r="I6" s="74"/>
      <c r="J6" s="74"/>
      <c r="K6" s="77"/>
    </row>
    <row r="7" spans="1:23" ht="16.5" thickTop="1" thickBot="1" x14ac:dyDescent="0.3">
      <c r="A7" s="54"/>
      <c r="B7" s="78"/>
      <c r="C7" s="79"/>
      <c r="D7" s="54"/>
      <c r="E7" s="54"/>
      <c r="F7" s="80"/>
      <c r="G7" s="81"/>
      <c r="H7" s="54"/>
      <c r="I7" s="54"/>
      <c r="J7" s="54"/>
      <c r="K7" s="54"/>
    </row>
    <row r="8" spans="1:23" ht="16.5" thickTop="1" thickBot="1" x14ac:dyDescent="0.3">
      <c r="A8" s="131" t="s">
        <v>70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  <c r="M8" s="131" t="s">
        <v>67</v>
      </c>
      <c r="N8" s="132"/>
      <c r="O8" s="132"/>
      <c r="P8" s="132"/>
      <c r="Q8" s="132"/>
      <c r="R8" s="132"/>
      <c r="S8" s="132"/>
      <c r="T8" s="132"/>
      <c r="U8" s="132"/>
      <c r="V8" s="132"/>
      <c r="W8" s="133"/>
    </row>
    <row r="9" spans="1:23" ht="15.75" thickTop="1" x14ac:dyDescent="0.25">
      <c r="A9" s="54"/>
      <c r="O9" s="55"/>
    </row>
    <row r="10" spans="1:23" ht="15.75" thickBot="1" x14ac:dyDescent="0.3">
      <c r="O10" s="55"/>
    </row>
    <row r="11" spans="1:23" s="83" customFormat="1" ht="63" customHeight="1" thickBot="1" x14ac:dyDescent="0.3">
      <c r="A11" s="10" t="s">
        <v>1</v>
      </c>
      <c r="B11" s="33" t="s">
        <v>9</v>
      </c>
      <c r="C11" s="11" t="s">
        <v>2</v>
      </c>
      <c r="D11" s="11" t="s">
        <v>3</v>
      </c>
      <c r="E11" s="11" t="s">
        <v>4</v>
      </c>
      <c r="F11" s="126" t="s">
        <v>10</v>
      </c>
      <c r="G11" s="31" t="s">
        <v>66</v>
      </c>
      <c r="H11" s="12" t="s">
        <v>7</v>
      </c>
      <c r="I11" s="13" t="s">
        <v>8</v>
      </c>
      <c r="J11" s="16" t="s">
        <v>69</v>
      </c>
      <c r="K11" s="14" t="s">
        <v>5</v>
      </c>
      <c r="M11" s="10" t="s">
        <v>1</v>
      </c>
      <c r="N11" s="11" t="s">
        <v>9</v>
      </c>
      <c r="O11" s="11" t="s">
        <v>2</v>
      </c>
      <c r="P11" s="11" t="s">
        <v>3</v>
      </c>
      <c r="Q11" s="11" t="s">
        <v>4</v>
      </c>
      <c r="R11" s="127" t="s">
        <v>10</v>
      </c>
      <c r="S11" s="15" t="s">
        <v>0</v>
      </c>
      <c r="T11" s="12" t="s">
        <v>7</v>
      </c>
      <c r="U11" s="13" t="s">
        <v>8</v>
      </c>
      <c r="V11" s="16" t="s">
        <v>69</v>
      </c>
      <c r="W11" s="14" t="s">
        <v>5</v>
      </c>
    </row>
    <row r="12" spans="1:23" x14ac:dyDescent="0.25">
      <c r="A12" s="59"/>
      <c r="B12" s="60"/>
      <c r="C12" s="61"/>
      <c r="D12" s="61"/>
      <c r="E12" s="62"/>
      <c r="F12" s="63"/>
      <c r="G12" s="64"/>
      <c r="H12" s="62"/>
      <c r="I12" s="62"/>
      <c r="J12" s="62"/>
      <c r="K12" s="65"/>
      <c r="M12" s="42"/>
      <c r="N12" s="66"/>
      <c r="O12" s="45"/>
      <c r="P12" s="44"/>
      <c r="Q12" s="62"/>
      <c r="R12" s="62"/>
      <c r="S12" s="62"/>
      <c r="T12" s="62"/>
      <c r="U12" s="62"/>
      <c r="V12" s="45"/>
      <c r="W12" s="65"/>
    </row>
    <row r="13" spans="1:23" x14ac:dyDescent="0.25">
      <c r="A13" s="42"/>
      <c r="B13" s="43"/>
      <c r="C13" s="44"/>
      <c r="D13" s="44"/>
      <c r="E13" s="45"/>
      <c r="F13" s="67"/>
      <c r="G13" s="48"/>
      <c r="H13" s="45"/>
      <c r="I13" s="45"/>
      <c r="J13" s="45"/>
      <c r="K13" s="68"/>
      <c r="M13" s="42"/>
      <c r="N13" s="66"/>
      <c r="O13" s="45"/>
      <c r="P13" s="44"/>
      <c r="Q13" s="45"/>
      <c r="R13" s="45"/>
      <c r="S13" s="45"/>
      <c r="T13" s="45"/>
      <c r="U13" s="45"/>
      <c r="V13" s="45"/>
      <c r="W13" s="68"/>
    </row>
    <row r="14" spans="1:23" x14ac:dyDescent="0.25">
      <c r="A14" s="111" t="s">
        <v>17</v>
      </c>
      <c r="B14" s="112" t="s">
        <v>13</v>
      </c>
      <c r="C14" s="113">
        <v>9</v>
      </c>
      <c r="D14" s="113" t="s">
        <v>52</v>
      </c>
      <c r="E14" s="114" t="s">
        <v>53</v>
      </c>
      <c r="F14" s="115">
        <v>4.99</v>
      </c>
      <c r="G14" s="116">
        <v>8.8283292839989098</v>
      </c>
      <c r="H14" s="116">
        <f>G14*0.05</f>
        <v>0.44141646419994551</v>
      </c>
      <c r="I14" s="114"/>
      <c r="J14" s="117">
        <f t="shared" ref="J14" si="0">((F14-G14)/G14)*100</f>
        <v>-43.477414134923237</v>
      </c>
      <c r="K14" s="37">
        <f t="shared" ref="K14" si="1">(F14-G14)/H14</f>
        <v>-8.695482826984648</v>
      </c>
      <c r="L14" s="84"/>
      <c r="M14" s="20" t="s">
        <v>17</v>
      </c>
      <c r="N14" s="34" t="s">
        <v>13</v>
      </c>
      <c r="O14" s="22">
        <v>9</v>
      </c>
      <c r="P14" s="23" t="s">
        <v>52</v>
      </c>
      <c r="Q14" s="22" t="s">
        <v>53</v>
      </c>
      <c r="R14" s="36"/>
      <c r="S14" s="25"/>
      <c r="T14" s="22"/>
      <c r="U14" s="22"/>
      <c r="V14" s="22"/>
      <c r="W14" s="40"/>
    </row>
    <row r="15" spans="1:23" x14ac:dyDescent="0.25">
      <c r="A15" s="20" t="s">
        <v>42</v>
      </c>
      <c r="B15" s="34" t="s">
        <v>13</v>
      </c>
      <c r="C15" s="23">
        <v>30</v>
      </c>
      <c r="D15" s="23" t="s">
        <v>29</v>
      </c>
      <c r="E15" s="22" t="s">
        <v>30</v>
      </c>
      <c r="F15" s="36">
        <v>44.3</v>
      </c>
      <c r="G15" s="36">
        <v>49.4</v>
      </c>
      <c r="H15" s="25">
        <f>0.05*G15</f>
        <v>2.4700000000000002</v>
      </c>
      <c r="I15" s="27">
        <v>4</v>
      </c>
      <c r="J15" s="26">
        <f t="shared" ref="J15:J17" si="2">((F15-G15)/G15)*100</f>
        <v>-10.323886639676116</v>
      </c>
      <c r="K15" s="37">
        <f t="shared" ref="K15:K17" si="3">(F15-G15)/H15</f>
        <v>-2.0647773279352233</v>
      </c>
      <c r="M15" s="20" t="s">
        <v>42</v>
      </c>
      <c r="N15" s="21" t="s">
        <v>13</v>
      </c>
      <c r="O15" s="22">
        <v>30</v>
      </c>
      <c r="P15" s="23" t="s">
        <v>29</v>
      </c>
      <c r="Q15" s="22" t="s">
        <v>30</v>
      </c>
      <c r="R15" s="36">
        <f>ROUND(F15,1)</f>
        <v>44.3</v>
      </c>
      <c r="S15" s="24">
        <v>49.04</v>
      </c>
      <c r="T15" s="24">
        <v>1.48</v>
      </c>
      <c r="U15" s="22">
        <v>1</v>
      </c>
      <c r="V15" s="26">
        <f>((R15-S15)/S15)*100</f>
        <v>-9.6655791190864644</v>
      </c>
      <c r="W15" s="38">
        <v>-3.2</v>
      </c>
    </row>
    <row r="16" spans="1:23" x14ac:dyDescent="0.25">
      <c r="A16" s="20" t="s">
        <v>41</v>
      </c>
      <c r="B16" s="34" t="s">
        <v>13</v>
      </c>
      <c r="C16" s="23">
        <v>31</v>
      </c>
      <c r="D16" s="23" t="s">
        <v>29</v>
      </c>
      <c r="E16" s="22" t="s">
        <v>30</v>
      </c>
      <c r="F16" s="36">
        <v>61.9</v>
      </c>
      <c r="G16" s="39">
        <v>68</v>
      </c>
      <c r="H16" s="25">
        <f t="shared" ref="H16:H17" si="4">0.05*G16</f>
        <v>3.4000000000000004</v>
      </c>
      <c r="I16" s="27">
        <v>4</v>
      </c>
      <c r="J16" s="26">
        <f t="shared" si="2"/>
        <v>-8.9705882352941195</v>
      </c>
      <c r="K16" s="37">
        <f t="shared" si="3"/>
        <v>-1.7941176470588238</v>
      </c>
      <c r="M16" s="20" t="s">
        <v>41</v>
      </c>
      <c r="N16" s="21" t="s">
        <v>13</v>
      </c>
      <c r="O16" s="22">
        <v>31</v>
      </c>
      <c r="P16" s="23" t="s">
        <v>29</v>
      </c>
      <c r="Q16" s="22" t="s">
        <v>30</v>
      </c>
      <c r="R16" s="36">
        <f t="shared" ref="R16:R27" si="5">ROUND(F16,1)</f>
        <v>61.9</v>
      </c>
      <c r="S16" s="24">
        <v>68.77</v>
      </c>
      <c r="T16" s="24">
        <v>1.48</v>
      </c>
      <c r="U16" s="22">
        <v>1</v>
      </c>
      <c r="V16" s="26">
        <f t="shared" ref="V16:V27" si="6">((R16-S16)/S16)*100</f>
        <v>-9.9898211429402313</v>
      </c>
      <c r="W16" s="38">
        <v>-4.6399999999999997</v>
      </c>
    </row>
    <row r="17" spans="1:23" x14ac:dyDescent="0.25">
      <c r="A17" s="20" t="s">
        <v>40</v>
      </c>
      <c r="B17" s="34" t="s">
        <v>13</v>
      </c>
      <c r="C17" s="23">
        <v>32</v>
      </c>
      <c r="D17" s="23" t="s">
        <v>29</v>
      </c>
      <c r="E17" s="22" t="s">
        <v>30</v>
      </c>
      <c r="F17" s="36">
        <v>86.8</v>
      </c>
      <c r="G17" s="39">
        <v>89</v>
      </c>
      <c r="H17" s="25">
        <f t="shared" si="4"/>
        <v>4.45</v>
      </c>
      <c r="I17" s="27">
        <v>4</v>
      </c>
      <c r="J17" s="26">
        <f t="shared" si="2"/>
        <v>-2.4719101123595535</v>
      </c>
      <c r="K17" s="37">
        <f t="shared" si="3"/>
        <v>-0.49438202247191071</v>
      </c>
      <c r="M17" s="20" t="s">
        <v>40</v>
      </c>
      <c r="N17" s="21" t="s">
        <v>13</v>
      </c>
      <c r="O17" s="22">
        <v>32</v>
      </c>
      <c r="P17" s="23" t="s">
        <v>29</v>
      </c>
      <c r="Q17" s="22" t="s">
        <v>30</v>
      </c>
      <c r="R17" s="36">
        <f t="shared" si="5"/>
        <v>86.8</v>
      </c>
      <c r="S17" s="24">
        <v>90.17</v>
      </c>
      <c r="T17" s="24">
        <v>3.61</v>
      </c>
      <c r="U17" s="22">
        <v>1</v>
      </c>
      <c r="V17" s="26">
        <f t="shared" si="6"/>
        <v>-3.7373849395586163</v>
      </c>
      <c r="W17" s="38">
        <v>-0.93</v>
      </c>
    </row>
    <row r="18" spans="1:23" x14ac:dyDescent="0.25">
      <c r="A18" s="20" t="s">
        <v>39</v>
      </c>
      <c r="B18" s="34" t="s">
        <v>13</v>
      </c>
      <c r="C18" s="23">
        <v>33</v>
      </c>
      <c r="D18" s="23" t="s">
        <v>29</v>
      </c>
      <c r="E18" s="22" t="s">
        <v>30</v>
      </c>
      <c r="F18" s="36" t="s">
        <v>90</v>
      </c>
      <c r="G18" s="39">
        <v>11.1</v>
      </c>
      <c r="H18" s="25"/>
      <c r="I18" s="27"/>
      <c r="J18" s="27"/>
      <c r="K18" s="40"/>
      <c r="M18" s="20" t="s">
        <v>39</v>
      </c>
      <c r="N18" s="21" t="s">
        <v>13</v>
      </c>
      <c r="O18" s="22">
        <v>33</v>
      </c>
      <c r="P18" s="23" t="s">
        <v>29</v>
      </c>
      <c r="Q18" s="22" t="s">
        <v>30</v>
      </c>
      <c r="R18" s="36" t="str">
        <f>F18</f>
        <v>&lt;2</v>
      </c>
      <c r="S18" s="24"/>
      <c r="T18" s="24"/>
      <c r="U18" s="22"/>
      <c r="V18" s="26"/>
      <c r="W18" s="40"/>
    </row>
    <row r="19" spans="1:23" x14ac:dyDescent="0.25">
      <c r="A19" s="20" t="s">
        <v>38</v>
      </c>
      <c r="B19" s="34" t="s">
        <v>13</v>
      </c>
      <c r="C19" s="23">
        <v>34</v>
      </c>
      <c r="D19" s="23" t="s">
        <v>29</v>
      </c>
      <c r="E19" s="22" t="s">
        <v>30</v>
      </c>
      <c r="F19" s="36">
        <v>2.4</v>
      </c>
      <c r="G19" s="39">
        <v>9.73</v>
      </c>
      <c r="H19" s="25"/>
      <c r="I19" s="27"/>
      <c r="J19" s="27"/>
      <c r="K19" s="40"/>
      <c r="M19" s="20" t="s">
        <v>38</v>
      </c>
      <c r="N19" s="21" t="s">
        <v>13</v>
      </c>
      <c r="O19" s="22">
        <v>34</v>
      </c>
      <c r="P19" s="23" t="s">
        <v>29</v>
      </c>
      <c r="Q19" s="22" t="s">
        <v>30</v>
      </c>
      <c r="R19" s="36">
        <f t="shared" si="5"/>
        <v>2.4</v>
      </c>
      <c r="S19" s="24"/>
      <c r="T19" s="24"/>
      <c r="U19" s="22"/>
      <c r="V19" s="26"/>
      <c r="W19" s="40"/>
    </row>
    <row r="20" spans="1:23" x14ac:dyDescent="0.25">
      <c r="A20" s="20" t="s">
        <v>37</v>
      </c>
      <c r="B20" s="34" t="s">
        <v>13</v>
      </c>
      <c r="C20" s="23">
        <v>35</v>
      </c>
      <c r="D20" s="23" t="s">
        <v>29</v>
      </c>
      <c r="E20" s="22" t="s">
        <v>30</v>
      </c>
      <c r="F20" s="36">
        <v>2.61</v>
      </c>
      <c r="G20" s="39">
        <v>13.4</v>
      </c>
      <c r="H20" s="25"/>
      <c r="I20" s="27"/>
      <c r="J20" s="27"/>
      <c r="K20" s="40"/>
      <c r="M20" s="20" t="s">
        <v>37</v>
      </c>
      <c r="N20" s="21" t="s">
        <v>13</v>
      </c>
      <c r="O20" s="22">
        <v>35</v>
      </c>
      <c r="P20" s="23" t="s">
        <v>29</v>
      </c>
      <c r="Q20" s="22" t="s">
        <v>30</v>
      </c>
      <c r="R20" s="36">
        <f t="shared" si="5"/>
        <v>2.6</v>
      </c>
      <c r="S20" s="24"/>
      <c r="T20" s="24"/>
      <c r="U20" s="22"/>
      <c r="V20" s="26"/>
      <c r="W20" s="40"/>
    </row>
    <row r="21" spans="1:23" x14ac:dyDescent="0.25">
      <c r="A21" s="20" t="s">
        <v>36</v>
      </c>
      <c r="B21" s="34" t="s">
        <v>13</v>
      </c>
      <c r="C21" s="23">
        <v>36</v>
      </c>
      <c r="D21" s="23" t="s">
        <v>29</v>
      </c>
      <c r="E21" s="22" t="s">
        <v>30</v>
      </c>
      <c r="F21" s="36">
        <v>25</v>
      </c>
      <c r="G21" s="39">
        <v>46.2</v>
      </c>
      <c r="H21" s="25"/>
      <c r="I21" s="27"/>
      <c r="J21" s="27"/>
      <c r="K21" s="40"/>
      <c r="M21" s="20" t="s">
        <v>36</v>
      </c>
      <c r="N21" s="21" t="s">
        <v>13</v>
      </c>
      <c r="O21" s="22">
        <v>36</v>
      </c>
      <c r="P21" s="23" t="s">
        <v>29</v>
      </c>
      <c r="Q21" s="22" t="s">
        <v>30</v>
      </c>
      <c r="R21" s="36">
        <f t="shared" si="5"/>
        <v>25</v>
      </c>
      <c r="S21" s="24"/>
      <c r="T21" s="24"/>
      <c r="U21" s="22"/>
      <c r="V21" s="26"/>
      <c r="W21" s="40"/>
    </row>
    <row r="22" spans="1:23" x14ac:dyDescent="0.25">
      <c r="A22" s="20" t="s">
        <v>35</v>
      </c>
      <c r="B22" s="34" t="s">
        <v>13</v>
      </c>
      <c r="C22" s="23">
        <v>37</v>
      </c>
      <c r="D22" s="23" t="s">
        <v>29</v>
      </c>
      <c r="E22" s="22" t="s">
        <v>30</v>
      </c>
      <c r="F22" s="36">
        <v>32.299999999999997</v>
      </c>
      <c r="G22" s="39">
        <v>58.8</v>
      </c>
      <c r="H22" s="25"/>
      <c r="I22" s="27"/>
      <c r="J22" s="27"/>
      <c r="K22" s="40"/>
      <c r="M22" s="20" t="s">
        <v>35</v>
      </c>
      <c r="N22" s="21" t="s">
        <v>13</v>
      </c>
      <c r="O22" s="22">
        <v>37</v>
      </c>
      <c r="P22" s="23" t="s">
        <v>29</v>
      </c>
      <c r="Q22" s="22" t="s">
        <v>30</v>
      </c>
      <c r="R22" s="36">
        <f t="shared" si="5"/>
        <v>32.299999999999997</v>
      </c>
      <c r="S22" s="24"/>
      <c r="T22" s="24"/>
      <c r="U22" s="22"/>
      <c r="V22" s="26"/>
      <c r="W22" s="40"/>
    </row>
    <row r="23" spans="1:23" x14ac:dyDescent="0.25">
      <c r="A23" s="20" t="s">
        <v>34</v>
      </c>
      <c r="B23" s="34" t="s">
        <v>13</v>
      </c>
      <c r="C23" s="23">
        <v>38</v>
      </c>
      <c r="D23" s="23" t="s">
        <v>29</v>
      </c>
      <c r="E23" s="22" t="s">
        <v>30</v>
      </c>
      <c r="F23" s="36">
        <v>39.5</v>
      </c>
      <c r="G23" s="39">
        <v>70.5</v>
      </c>
      <c r="H23" s="25"/>
      <c r="I23" s="27"/>
      <c r="J23" s="27"/>
      <c r="K23" s="40"/>
      <c r="M23" s="20" t="s">
        <v>34</v>
      </c>
      <c r="N23" s="21" t="s">
        <v>13</v>
      </c>
      <c r="O23" s="22">
        <v>38</v>
      </c>
      <c r="P23" s="23" t="s">
        <v>29</v>
      </c>
      <c r="Q23" s="22" t="s">
        <v>30</v>
      </c>
      <c r="R23" s="36">
        <f t="shared" si="5"/>
        <v>39.5</v>
      </c>
      <c r="S23" s="24"/>
      <c r="T23" s="24"/>
      <c r="U23" s="22"/>
      <c r="V23" s="26"/>
      <c r="W23" s="40"/>
    </row>
    <row r="24" spans="1:23" x14ac:dyDescent="0.25">
      <c r="A24" s="20" t="s">
        <v>33</v>
      </c>
      <c r="B24" s="34" t="s">
        <v>13</v>
      </c>
      <c r="C24" s="23">
        <v>39</v>
      </c>
      <c r="D24" s="23" t="s">
        <v>29</v>
      </c>
      <c r="E24" s="22" t="s">
        <v>30</v>
      </c>
      <c r="F24" s="41">
        <v>110</v>
      </c>
      <c r="G24" s="27">
        <v>116</v>
      </c>
      <c r="H24" s="25"/>
      <c r="I24" s="27"/>
      <c r="J24" s="27"/>
      <c r="K24" s="40"/>
      <c r="M24" s="20" t="s">
        <v>33</v>
      </c>
      <c r="N24" s="21" t="s">
        <v>13</v>
      </c>
      <c r="O24" s="22">
        <v>39</v>
      </c>
      <c r="P24" s="23" t="s">
        <v>29</v>
      </c>
      <c r="Q24" s="22" t="s">
        <v>30</v>
      </c>
      <c r="R24" s="41">
        <f t="shared" si="5"/>
        <v>110</v>
      </c>
      <c r="S24" s="24"/>
      <c r="T24" s="24"/>
      <c r="U24" s="22"/>
      <c r="V24" s="26"/>
      <c r="W24" s="40"/>
    </row>
    <row r="25" spans="1:23" x14ac:dyDescent="0.25">
      <c r="A25" s="20" t="s">
        <v>32</v>
      </c>
      <c r="B25" s="34" t="s">
        <v>13</v>
      </c>
      <c r="C25" s="23">
        <v>40</v>
      </c>
      <c r="D25" s="23" t="s">
        <v>29</v>
      </c>
      <c r="E25" s="22" t="s">
        <v>30</v>
      </c>
      <c r="F25" s="36">
        <v>90.6</v>
      </c>
      <c r="G25" s="27">
        <v>101</v>
      </c>
      <c r="H25" s="25"/>
      <c r="I25" s="27"/>
      <c r="J25" s="27"/>
      <c r="K25" s="40"/>
      <c r="M25" s="20" t="s">
        <v>32</v>
      </c>
      <c r="N25" s="21" t="s">
        <v>13</v>
      </c>
      <c r="O25" s="22">
        <v>40</v>
      </c>
      <c r="P25" s="23" t="s">
        <v>29</v>
      </c>
      <c r="Q25" s="22" t="s">
        <v>30</v>
      </c>
      <c r="R25" s="36">
        <f t="shared" si="5"/>
        <v>90.6</v>
      </c>
      <c r="S25" s="24"/>
      <c r="T25" s="24"/>
      <c r="U25" s="22"/>
      <c r="V25" s="26"/>
      <c r="W25" s="40"/>
    </row>
    <row r="26" spans="1:23" x14ac:dyDescent="0.25">
      <c r="A26" s="20" t="s">
        <v>31</v>
      </c>
      <c r="B26" s="34" t="s">
        <v>13</v>
      </c>
      <c r="C26" s="23">
        <v>41</v>
      </c>
      <c r="D26" s="23" t="s">
        <v>29</v>
      </c>
      <c r="E26" s="22" t="s">
        <v>30</v>
      </c>
      <c r="F26" s="36">
        <v>72</v>
      </c>
      <c r="G26" s="39">
        <v>81.599999999999994</v>
      </c>
      <c r="H26" s="25"/>
      <c r="I26" s="27"/>
      <c r="J26" s="27"/>
      <c r="K26" s="40"/>
      <c r="M26" s="20" t="s">
        <v>31</v>
      </c>
      <c r="N26" s="21" t="s">
        <v>13</v>
      </c>
      <c r="O26" s="22">
        <v>41</v>
      </c>
      <c r="P26" s="23" t="s">
        <v>29</v>
      </c>
      <c r="Q26" s="22" t="s">
        <v>30</v>
      </c>
      <c r="R26" s="36">
        <f t="shared" si="5"/>
        <v>72</v>
      </c>
      <c r="S26" s="36"/>
      <c r="T26" s="24"/>
      <c r="U26" s="22"/>
      <c r="V26" s="26"/>
      <c r="W26" s="40"/>
    </row>
    <row r="27" spans="1:23" x14ac:dyDescent="0.25">
      <c r="A27" s="20" t="s">
        <v>28</v>
      </c>
      <c r="B27" s="34" t="s">
        <v>13</v>
      </c>
      <c r="C27" s="23">
        <v>42</v>
      </c>
      <c r="D27" s="23" t="s">
        <v>29</v>
      </c>
      <c r="E27" s="22" t="s">
        <v>30</v>
      </c>
      <c r="F27" s="36">
        <v>43.9</v>
      </c>
      <c r="G27" s="39">
        <v>49.4</v>
      </c>
      <c r="H27" s="25">
        <f t="shared" ref="H27" si="7">0.05*G27</f>
        <v>2.4700000000000002</v>
      </c>
      <c r="I27" s="27">
        <v>4</v>
      </c>
      <c r="J27" s="26">
        <f t="shared" ref="J27" si="8">((F27-G27)/G27)*100</f>
        <v>-11.133603238866398</v>
      </c>
      <c r="K27" s="37">
        <f t="shared" ref="K27:K49" si="9">(F27-G27)/H27</f>
        <v>-2.2267206477732793</v>
      </c>
      <c r="M27" s="20" t="s">
        <v>28</v>
      </c>
      <c r="N27" s="21" t="s">
        <v>13</v>
      </c>
      <c r="O27" s="22">
        <v>42</v>
      </c>
      <c r="P27" s="23" t="s">
        <v>29</v>
      </c>
      <c r="Q27" s="22" t="s">
        <v>30</v>
      </c>
      <c r="R27" s="36">
        <f t="shared" si="5"/>
        <v>43.9</v>
      </c>
      <c r="S27" s="36">
        <v>49.28</v>
      </c>
      <c r="T27" s="24">
        <v>1.76</v>
      </c>
      <c r="U27" s="22">
        <v>1</v>
      </c>
      <c r="V27" s="26">
        <f t="shared" si="6"/>
        <v>-10.917207792207797</v>
      </c>
      <c r="W27" s="38">
        <v>-3.05</v>
      </c>
    </row>
    <row r="28" spans="1:23" x14ac:dyDescent="0.25">
      <c r="A28" s="42" t="s">
        <v>16</v>
      </c>
      <c r="B28" s="43" t="s">
        <v>13</v>
      </c>
      <c r="C28" s="44">
        <v>43</v>
      </c>
      <c r="D28" s="44" t="s">
        <v>27</v>
      </c>
      <c r="E28" s="45" t="s">
        <v>23</v>
      </c>
      <c r="F28" s="51">
        <v>23.8</v>
      </c>
      <c r="G28" s="87">
        <v>29.8</v>
      </c>
      <c r="H28" s="48">
        <f>0.05*G28</f>
        <v>1.4900000000000002</v>
      </c>
      <c r="I28" s="52">
        <v>4</v>
      </c>
      <c r="J28" s="52">
        <f t="shared" ref="J28:J29" si="10">((F28-G28)/G28)*100</f>
        <v>-20.134228187919462</v>
      </c>
      <c r="K28" s="86">
        <f t="shared" si="9"/>
        <v>-4.0268456375838921</v>
      </c>
      <c r="M28" s="42" t="s">
        <v>16</v>
      </c>
      <c r="N28" s="43" t="s">
        <v>13</v>
      </c>
      <c r="O28" s="45">
        <v>43</v>
      </c>
      <c r="P28" s="44" t="s">
        <v>27</v>
      </c>
      <c r="Q28" s="45" t="s">
        <v>23</v>
      </c>
      <c r="R28" s="51">
        <f t="shared" ref="R28:R30" si="11">ROUND(F28,1)</f>
        <v>23.8</v>
      </c>
      <c r="S28" s="48">
        <v>28.12</v>
      </c>
      <c r="T28" s="48">
        <v>2.14</v>
      </c>
      <c r="U28" s="45">
        <v>1</v>
      </c>
      <c r="V28" s="52">
        <f t="shared" ref="V28:V41" si="12">((R28-S28)/S28)*100</f>
        <v>-15.362731152204837</v>
      </c>
      <c r="W28" s="86">
        <v>-2.02</v>
      </c>
    </row>
    <row r="29" spans="1:23" x14ac:dyDescent="0.25">
      <c r="A29" s="42" t="s">
        <v>12</v>
      </c>
      <c r="B29" s="43" t="s">
        <v>13</v>
      </c>
      <c r="C29" s="44">
        <v>44</v>
      </c>
      <c r="D29" s="44" t="s">
        <v>27</v>
      </c>
      <c r="E29" s="45" t="s">
        <v>23</v>
      </c>
      <c r="F29" s="85">
        <v>154</v>
      </c>
      <c r="G29" s="52">
        <v>160</v>
      </c>
      <c r="H29" s="48">
        <f>0.05*G29</f>
        <v>8</v>
      </c>
      <c r="I29" s="52">
        <v>4</v>
      </c>
      <c r="J29" s="52">
        <f t="shared" si="10"/>
        <v>-3.75</v>
      </c>
      <c r="K29" s="86">
        <f t="shared" si="9"/>
        <v>-0.75</v>
      </c>
      <c r="M29" s="42" t="s">
        <v>12</v>
      </c>
      <c r="N29" s="43" t="s">
        <v>13</v>
      </c>
      <c r="O29" s="45">
        <v>44</v>
      </c>
      <c r="P29" s="44" t="s">
        <v>27</v>
      </c>
      <c r="Q29" s="45" t="s">
        <v>23</v>
      </c>
      <c r="R29" s="85">
        <f t="shared" si="11"/>
        <v>154</v>
      </c>
      <c r="S29" s="87">
        <v>156.6</v>
      </c>
      <c r="T29" s="48">
        <v>3.8</v>
      </c>
      <c r="U29" s="45">
        <v>1</v>
      </c>
      <c r="V29" s="52">
        <f t="shared" si="12"/>
        <v>-1.6602809706257948</v>
      </c>
      <c r="W29" s="86">
        <v>-0.68</v>
      </c>
    </row>
    <row r="30" spans="1:23" x14ac:dyDescent="0.25">
      <c r="A30" s="42" t="s">
        <v>26</v>
      </c>
      <c r="B30" s="43" t="s">
        <v>13</v>
      </c>
      <c r="C30" s="44">
        <v>45</v>
      </c>
      <c r="D30" s="44" t="s">
        <v>27</v>
      </c>
      <c r="E30" s="45" t="s">
        <v>23</v>
      </c>
      <c r="F30" s="85">
        <v>203</v>
      </c>
      <c r="G30" s="52">
        <v>207</v>
      </c>
      <c r="H30" s="48">
        <f t="shared" ref="H30" si="13">0.05*G30</f>
        <v>10.350000000000001</v>
      </c>
      <c r="I30" s="52">
        <v>4</v>
      </c>
      <c r="J30" s="52">
        <f t="shared" ref="J30" si="14">((F30-G30)/G30)*100</f>
        <v>-1.932367149758454</v>
      </c>
      <c r="K30" s="86">
        <f t="shared" si="9"/>
        <v>-0.38647342995169076</v>
      </c>
      <c r="M30" s="42" t="s">
        <v>26</v>
      </c>
      <c r="N30" s="43" t="s">
        <v>13</v>
      </c>
      <c r="O30" s="45">
        <v>45</v>
      </c>
      <c r="P30" s="44" t="s">
        <v>27</v>
      </c>
      <c r="Q30" s="45" t="s">
        <v>23</v>
      </c>
      <c r="R30" s="85">
        <f t="shared" si="11"/>
        <v>203</v>
      </c>
      <c r="S30" s="87">
        <v>204.8</v>
      </c>
      <c r="T30" s="48">
        <v>3.7</v>
      </c>
      <c r="U30" s="45">
        <v>1</v>
      </c>
      <c r="V30" s="52">
        <f t="shared" si="12"/>
        <v>-0.87890625000000555</v>
      </c>
      <c r="W30" s="86">
        <v>-0.5</v>
      </c>
    </row>
    <row r="31" spans="1:23" x14ac:dyDescent="0.25">
      <c r="A31" s="42" t="s">
        <v>16</v>
      </c>
      <c r="B31" s="43" t="s">
        <v>13</v>
      </c>
      <c r="C31" s="44">
        <v>46</v>
      </c>
      <c r="D31" s="44" t="s">
        <v>25</v>
      </c>
      <c r="E31" s="45" t="s">
        <v>23</v>
      </c>
      <c r="F31" s="51"/>
      <c r="G31" s="87">
        <v>98.3</v>
      </c>
      <c r="H31" s="48">
        <f>0.075*G31</f>
        <v>7.3724999999999996</v>
      </c>
      <c r="I31" s="52">
        <v>4</v>
      </c>
      <c r="J31" s="52"/>
      <c r="K31" s="86"/>
      <c r="M31" s="42" t="s">
        <v>16</v>
      </c>
      <c r="N31" s="43" t="s">
        <v>13</v>
      </c>
      <c r="O31" s="45">
        <v>46</v>
      </c>
      <c r="P31" s="44" t="s">
        <v>25</v>
      </c>
      <c r="Q31" s="45" t="s">
        <v>23</v>
      </c>
      <c r="R31" s="51"/>
      <c r="S31" s="48">
        <v>93.41</v>
      </c>
      <c r="T31" s="48">
        <v>4.78</v>
      </c>
      <c r="U31" s="45">
        <v>1</v>
      </c>
      <c r="V31" s="52"/>
      <c r="W31" s="68"/>
    </row>
    <row r="32" spans="1:23" x14ac:dyDescent="0.25">
      <c r="A32" s="42" t="s">
        <v>12</v>
      </c>
      <c r="B32" s="43" t="s">
        <v>13</v>
      </c>
      <c r="C32" s="44">
        <v>47</v>
      </c>
      <c r="D32" s="44" t="s">
        <v>25</v>
      </c>
      <c r="E32" s="45" t="s">
        <v>23</v>
      </c>
      <c r="F32" s="85"/>
      <c r="G32" s="52">
        <v>123</v>
      </c>
      <c r="H32" s="48">
        <f t="shared" ref="H32:H35" si="15">0.075*G32</f>
        <v>9.2249999999999996</v>
      </c>
      <c r="I32" s="52">
        <v>4</v>
      </c>
      <c r="J32" s="52"/>
      <c r="K32" s="86"/>
      <c r="M32" s="42" t="s">
        <v>12</v>
      </c>
      <c r="N32" s="43" t="s">
        <v>13</v>
      </c>
      <c r="O32" s="45">
        <v>47</v>
      </c>
      <c r="P32" s="44" t="s">
        <v>25</v>
      </c>
      <c r="Q32" s="45" t="s">
        <v>23</v>
      </c>
      <c r="R32" s="85"/>
      <c r="S32" s="87">
        <v>109.2</v>
      </c>
      <c r="T32" s="48">
        <v>7.5</v>
      </c>
      <c r="U32" s="45">
        <v>1</v>
      </c>
      <c r="V32" s="52"/>
      <c r="W32" s="68"/>
    </row>
    <row r="33" spans="1:23" x14ac:dyDescent="0.25">
      <c r="A33" s="42" t="s">
        <v>21</v>
      </c>
      <c r="B33" s="43" t="s">
        <v>13</v>
      </c>
      <c r="C33" s="44">
        <v>48</v>
      </c>
      <c r="D33" s="44" t="s">
        <v>25</v>
      </c>
      <c r="E33" s="45" t="s">
        <v>23</v>
      </c>
      <c r="F33" s="51"/>
      <c r="G33" s="87">
        <v>65.5</v>
      </c>
      <c r="H33" s="48">
        <f t="shared" si="15"/>
        <v>4.9124999999999996</v>
      </c>
      <c r="I33" s="52">
        <v>4</v>
      </c>
      <c r="J33" s="52"/>
      <c r="K33" s="86"/>
      <c r="M33" s="42" t="s">
        <v>21</v>
      </c>
      <c r="N33" s="43" t="s">
        <v>13</v>
      </c>
      <c r="O33" s="45">
        <v>48</v>
      </c>
      <c r="P33" s="44" t="s">
        <v>25</v>
      </c>
      <c r="Q33" s="45" t="s">
        <v>23</v>
      </c>
      <c r="R33" s="51"/>
      <c r="S33" s="48">
        <v>62.63</v>
      </c>
      <c r="T33" s="48">
        <v>4.09</v>
      </c>
      <c r="U33" s="45">
        <v>1</v>
      </c>
      <c r="V33" s="52"/>
      <c r="W33" s="68"/>
    </row>
    <row r="34" spans="1:23" x14ac:dyDescent="0.25">
      <c r="A34" s="42" t="s">
        <v>20</v>
      </c>
      <c r="B34" s="43" t="s">
        <v>13</v>
      </c>
      <c r="C34" s="44">
        <v>49</v>
      </c>
      <c r="D34" s="44" t="s">
        <v>25</v>
      </c>
      <c r="E34" s="45" t="s">
        <v>23</v>
      </c>
      <c r="F34" s="51"/>
      <c r="G34" s="87">
        <v>80.599999999999994</v>
      </c>
      <c r="H34" s="48">
        <f t="shared" si="15"/>
        <v>6.044999999999999</v>
      </c>
      <c r="I34" s="52">
        <v>4</v>
      </c>
      <c r="J34" s="52"/>
      <c r="K34" s="86"/>
      <c r="M34" s="42" t="s">
        <v>20</v>
      </c>
      <c r="N34" s="43" t="s">
        <v>13</v>
      </c>
      <c r="O34" s="45">
        <v>49</v>
      </c>
      <c r="P34" s="44" t="s">
        <v>25</v>
      </c>
      <c r="Q34" s="45" t="s">
        <v>23</v>
      </c>
      <c r="R34" s="51"/>
      <c r="S34" s="48">
        <v>72.709999999999994</v>
      </c>
      <c r="T34" s="48">
        <v>6.75</v>
      </c>
      <c r="U34" s="45">
        <v>1</v>
      </c>
      <c r="V34" s="52"/>
      <c r="W34" s="68"/>
    </row>
    <row r="35" spans="1:23" x14ac:dyDescent="0.25">
      <c r="A35" s="42" t="s">
        <v>19</v>
      </c>
      <c r="B35" s="43" t="s">
        <v>13</v>
      </c>
      <c r="C35" s="44">
        <v>50</v>
      </c>
      <c r="D35" s="44" t="s">
        <v>25</v>
      </c>
      <c r="E35" s="45" t="s">
        <v>23</v>
      </c>
      <c r="F35" s="51"/>
      <c r="G35" s="87">
        <v>79.400000000000006</v>
      </c>
      <c r="H35" s="48">
        <f t="shared" si="15"/>
        <v>5.9550000000000001</v>
      </c>
      <c r="I35" s="52">
        <v>4</v>
      </c>
      <c r="J35" s="52"/>
      <c r="K35" s="86"/>
      <c r="M35" s="42" t="s">
        <v>19</v>
      </c>
      <c r="N35" s="43" t="s">
        <v>13</v>
      </c>
      <c r="O35" s="45">
        <v>50</v>
      </c>
      <c r="P35" s="44" t="s">
        <v>25</v>
      </c>
      <c r="Q35" s="45" t="s">
        <v>23</v>
      </c>
      <c r="R35" s="51"/>
      <c r="S35" s="48">
        <v>78.67</v>
      </c>
      <c r="T35" s="48">
        <v>4.09</v>
      </c>
      <c r="U35" s="45">
        <v>1</v>
      </c>
      <c r="V35" s="52"/>
      <c r="W35" s="68"/>
    </row>
    <row r="36" spans="1:23" x14ac:dyDescent="0.25">
      <c r="A36" s="42" t="s">
        <v>22</v>
      </c>
      <c r="B36" s="43" t="s">
        <v>13</v>
      </c>
      <c r="C36" s="44">
        <v>51</v>
      </c>
      <c r="D36" s="44" t="s">
        <v>76</v>
      </c>
      <c r="E36" s="45" t="s">
        <v>23</v>
      </c>
      <c r="F36" s="85">
        <v>150</v>
      </c>
      <c r="G36" s="52">
        <v>155</v>
      </c>
      <c r="H36" s="48">
        <f>0.05*G36</f>
        <v>7.75</v>
      </c>
      <c r="I36" s="45">
        <v>4</v>
      </c>
      <c r="J36" s="52"/>
      <c r="K36" s="86">
        <f t="shared" si="9"/>
        <v>-0.64516129032258063</v>
      </c>
      <c r="M36" s="42" t="s">
        <v>22</v>
      </c>
      <c r="N36" s="43" t="s">
        <v>13</v>
      </c>
      <c r="O36" s="45">
        <v>51</v>
      </c>
      <c r="P36" s="44" t="s">
        <v>76</v>
      </c>
      <c r="Q36" s="45" t="s">
        <v>23</v>
      </c>
      <c r="R36" s="85">
        <f t="shared" ref="R36:R41" si="16">ROUND(F36,2)</f>
        <v>150</v>
      </c>
      <c r="S36" s="87">
        <v>153</v>
      </c>
      <c r="T36" s="48">
        <v>4.9000000000000004</v>
      </c>
      <c r="U36" s="45">
        <v>1</v>
      </c>
      <c r="V36" s="52">
        <f t="shared" si="12"/>
        <v>-1.9607843137254901</v>
      </c>
      <c r="W36" s="86">
        <v>-0.61</v>
      </c>
    </row>
    <row r="37" spans="1:23" x14ac:dyDescent="0.25">
      <c r="A37" s="42" t="s">
        <v>16</v>
      </c>
      <c r="B37" s="43" t="s">
        <v>13</v>
      </c>
      <c r="C37" s="44">
        <v>52</v>
      </c>
      <c r="D37" s="44" t="s">
        <v>76</v>
      </c>
      <c r="E37" s="45" t="s">
        <v>23</v>
      </c>
      <c r="F37" s="85">
        <v>222</v>
      </c>
      <c r="G37" s="52">
        <v>228</v>
      </c>
      <c r="H37" s="48">
        <f t="shared" ref="H37:H41" si="17">0.05*G37</f>
        <v>11.4</v>
      </c>
      <c r="I37" s="45">
        <v>4</v>
      </c>
      <c r="J37" s="52"/>
      <c r="K37" s="86">
        <f t="shared" si="9"/>
        <v>-0.52631578947368418</v>
      </c>
      <c r="M37" s="42" t="s">
        <v>16</v>
      </c>
      <c r="N37" s="43" t="s">
        <v>13</v>
      </c>
      <c r="O37" s="45">
        <v>52</v>
      </c>
      <c r="P37" s="44" t="s">
        <v>76</v>
      </c>
      <c r="Q37" s="45" t="s">
        <v>23</v>
      </c>
      <c r="R37" s="85">
        <f t="shared" si="16"/>
        <v>222</v>
      </c>
      <c r="S37" s="87">
        <v>224.4</v>
      </c>
      <c r="T37" s="48">
        <v>7.3</v>
      </c>
      <c r="U37" s="45">
        <v>1</v>
      </c>
      <c r="V37" s="52">
        <f t="shared" si="12"/>
        <v>-1.0695187165775426</v>
      </c>
      <c r="W37" s="86">
        <v>-0.33</v>
      </c>
    </row>
    <row r="38" spans="1:23" x14ac:dyDescent="0.25">
      <c r="A38" s="42" t="s">
        <v>12</v>
      </c>
      <c r="B38" s="43" t="s">
        <v>13</v>
      </c>
      <c r="C38" s="44">
        <v>53</v>
      </c>
      <c r="D38" s="44" t="s">
        <v>76</v>
      </c>
      <c r="E38" s="45" t="s">
        <v>23</v>
      </c>
      <c r="F38" s="85">
        <v>309</v>
      </c>
      <c r="G38" s="52">
        <v>310</v>
      </c>
      <c r="H38" s="48">
        <f t="shared" si="17"/>
        <v>15.5</v>
      </c>
      <c r="I38" s="45">
        <v>4</v>
      </c>
      <c r="J38" s="52"/>
      <c r="K38" s="86">
        <f t="shared" si="9"/>
        <v>-6.4516129032258063E-2</v>
      </c>
      <c r="M38" s="42" t="s">
        <v>12</v>
      </c>
      <c r="N38" s="43" t="s">
        <v>13</v>
      </c>
      <c r="O38" s="45">
        <v>53</v>
      </c>
      <c r="P38" s="44" t="s">
        <v>76</v>
      </c>
      <c r="Q38" s="45" t="s">
        <v>23</v>
      </c>
      <c r="R38" s="85">
        <f t="shared" si="16"/>
        <v>309</v>
      </c>
      <c r="S38" s="87">
        <v>304.8</v>
      </c>
      <c r="T38" s="48">
        <v>8</v>
      </c>
      <c r="U38" s="45">
        <v>1</v>
      </c>
      <c r="V38" s="52">
        <f t="shared" si="12"/>
        <v>1.377952755905508</v>
      </c>
      <c r="W38" s="86">
        <v>0.52</v>
      </c>
    </row>
    <row r="39" spans="1:23" x14ac:dyDescent="0.25">
      <c r="A39" s="42" t="s">
        <v>21</v>
      </c>
      <c r="B39" s="43" t="s">
        <v>13</v>
      </c>
      <c r="C39" s="44">
        <v>54</v>
      </c>
      <c r="D39" s="44" t="s">
        <v>76</v>
      </c>
      <c r="E39" s="45" t="s">
        <v>23</v>
      </c>
      <c r="F39" s="85">
        <v>147</v>
      </c>
      <c r="G39" s="52">
        <v>146</v>
      </c>
      <c r="H39" s="48">
        <f t="shared" si="17"/>
        <v>7.3000000000000007</v>
      </c>
      <c r="I39" s="45">
        <v>4</v>
      </c>
      <c r="J39" s="52"/>
      <c r="K39" s="86">
        <f t="shared" si="9"/>
        <v>0.13698630136986301</v>
      </c>
      <c r="M39" s="42" t="s">
        <v>21</v>
      </c>
      <c r="N39" s="43" t="s">
        <v>13</v>
      </c>
      <c r="O39" s="45">
        <v>54</v>
      </c>
      <c r="P39" s="44" t="s">
        <v>76</v>
      </c>
      <c r="Q39" s="45" t="s">
        <v>23</v>
      </c>
      <c r="R39" s="85">
        <f t="shared" si="16"/>
        <v>147</v>
      </c>
      <c r="S39" s="87">
        <v>144.5</v>
      </c>
      <c r="T39" s="48">
        <v>5.8</v>
      </c>
      <c r="U39" s="45">
        <v>1</v>
      </c>
      <c r="V39" s="52">
        <f t="shared" si="12"/>
        <v>1.7301038062283738</v>
      </c>
      <c r="W39" s="86">
        <v>0.44</v>
      </c>
    </row>
    <row r="40" spans="1:23" x14ac:dyDescent="0.25">
      <c r="A40" s="42" t="s">
        <v>24</v>
      </c>
      <c r="B40" s="43" t="s">
        <v>13</v>
      </c>
      <c r="C40" s="44">
        <v>55</v>
      </c>
      <c r="D40" s="44" t="s">
        <v>76</v>
      </c>
      <c r="E40" s="45" t="s">
        <v>23</v>
      </c>
      <c r="F40" s="85">
        <v>120</v>
      </c>
      <c r="G40" s="52">
        <v>118</v>
      </c>
      <c r="H40" s="48">
        <f t="shared" si="17"/>
        <v>5.9</v>
      </c>
      <c r="I40" s="45">
        <v>4</v>
      </c>
      <c r="J40" s="52"/>
      <c r="K40" s="86">
        <f t="shared" si="9"/>
        <v>0.33898305084745761</v>
      </c>
      <c r="M40" s="42" t="s">
        <v>24</v>
      </c>
      <c r="N40" s="43" t="s">
        <v>13</v>
      </c>
      <c r="O40" s="45">
        <v>55</v>
      </c>
      <c r="P40" s="44" t="s">
        <v>76</v>
      </c>
      <c r="Q40" s="45" t="s">
        <v>23</v>
      </c>
      <c r="R40" s="85">
        <f t="shared" si="16"/>
        <v>120</v>
      </c>
      <c r="S40" s="87">
        <v>118</v>
      </c>
      <c r="T40" s="48">
        <v>5.0999999999999996</v>
      </c>
      <c r="U40" s="45">
        <v>1</v>
      </c>
      <c r="V40" s="52">
        <f t="shared" si="12"/>
        <v>1.6949152542372881</v>
      </c>
      <c r="W40" s="86">
        <v>0.4</v>
      </c>
    </row>
    <row r="41" spans="1:23" x14ac:dyDescent="0.25">
      <c r="A41" s="42" t="s">
        <v>17</v>
      </c>
      <c r="B41" s="43" t="s">
        <v>13</v>
      </c>
      <c r="C41" s="44">
        <v>56</v>
      </c>
      <c r="D41" s="44" t="s">
        <v>76</v>
      </c>
      <c r="E41" s="45" t="s">
        <v>23</v>
      </c>
      <c r="F41" s="51">
        <v>54.1</v>
      </c>
      <c r="G41" s="87">
        <v>52.5</v>
      </c>
      <c r="H41" s="48">
        <f t="shared" si="17"/>
        <v>2.625</v>
      </c>
      <c r="I41" s="45">
        <v>4</v>
      </c>
      <c r="J41" s="52"/>
      <c r="K41" s="86">
        <f t="shared" si="9"/>
        <v>0.60952380952381002</v>
      </c>
      <c r="M41" s="42" t="s">
        <v>17</v>
      </c>
      <c r="N41" s="43" t="s">
        <v>13</v>
      </c>
      <c r="O41" s="45">
        <v>56</v>
      </c>
      <c r="P41" s="44" t="s">
        <v>76</v>
      </c>
      <c r="Q41" s="45" t="s">
        <v>23</v>
      </c>
      <c r="R41" s="51">
        <f t="shared" si="16"/>
        <v>54.1</v>
      </c>
      <c r="S41" s="48">
        <v>51.29</v>
      </c>
      <c r="T41" s="48">
        <v>5.46</v>
      </c>
      <c r="U41" s="45">
        <v>1</v>
      </c>
      <c r="V41" s="52">
        <f t="shared" si="12"/>
        <v>5.4786508091245905</v>
      </c>
      <c r="W41" s="86">
        <v>0.51</v>
      </c>
    </row>
    <row r="42" spans="1:23" x14ac:dyDescent="0.25">
      <c r="A42" s="42" t="s">
        <v>22</v>
      </c>
      <c r="B42" s="43" t="s">
        <v>13</v>
      </c>
      <c r="C42" s="44">
        <v>57</v>
      </c>
      <c r="D42" s="44" t="s">
        <v>18</v>
      </c>
      <c r="E42" s="45" t="s">
        <v>15</v>
      </c>
      <c r="F42" s="47">
        <v>12.96</v>
      </c>
      <c r="G42" s="48">
        <v>12.93</v>
      </c>
      <c r="H42" s="48">
        <v>0.15</v>
      </c>
      <c r="I42" s="45" t="s">
        <v>77</v>
      </c>
      <c r="J42" s="48">
        <f t="shared" ref="J42:J49" si="18">((F42-G42))</f>
        <v>3.0000000000001137E-2</v>
      </c>
      <c r="K42" s="86">
        <f t="shared" si="9"/>
        <v>0.20000000000000759</v>
      </c>
      <c r="M42" s="42" t="s">
        <v>22</v>
      </c>
      <c r="N42" s="43" t="s">
        <v>13</v>
      </c>
      <c r="O42" s="45">
        <v>57</v>
      </c>
      <c r="P42" s="44" t="s">
        <v>18</v>
      </c>
      <c r="Q42" s="45" t="s">
        <v>15</v>
      </c>
      <c r="R42" s="47">
        <f>ROUND(F42,2)</f>
        <v>12.96</v>
      </c>
      <c r="S42" s="48">
        <v>12.95</v>
      </c>
      <c r="T42" s="48">
        <v>0.13</v>
      </c>
      <c r="U42" s="45" t="s">
        <v>75</v>
      </c>
      <c r="V42" s="48">
        <f>R42-S42</f>
        <v>1.0000000000001563E-2</v>
      </c>
      <c r="W42" s="86">
        <v>0.08</v>
      </c>
    </row>
    <row r="43" spans="1:23" x14ac:dyDescent="0.25">
      <c r="A43" s="42" t="s">
        <v>16</v>
      </c>
      <c r="B43" s="43" t="s">
        <v>13</v>
      </c>
      <c r="C43" s="44">
        <v>58</v>
      </c>
      <c r="D43" s="44" t="s">
        <v>18</v>
      </c>
      <c r="E43" s="45" t="s">
        <v>15</v>
      </c>
      <c r="F43" s="47">
        <v>12.49</v>
      </c>
      <c r="G43" s="48">
        <v>12.39</v>
      </c>
      <c r="H43" s="48">
        <v>0.15</v>
      </c>
      <c r="I43" s="45">
        <v>4</v>
      </c>
      <c r="J43" s="48">
        <f t="shared" si="18"/>
        <v>9.9999999999999645E-2</v>
      </c>
      <c r="K43" s="86">
        <f t="shared" si="9"/>
        <v>0.6666666666666643</v>
      </c>
      <c r="M43" s="42" t="s">
        <v>16</v>
      </c>
      <c r="N43" s="43" t="s">
        <v>13</v>
      </c>
      <c r="O43" s="45">
        <v>58</v>
      </c>
      <c r="P43" s="44" t="s">
        <v>18</v>
      </c>
      <c r="Q43" s="45" t="s">
        <v>15</v>
      </c>
      <c r="R43" s="47">
        <f t="shared" ref="R43:R49" si="19">ROUND(F43,2)</f>
        <v>12.49</v>
      </c>
      <c r="S43" s="48">
        <v>12.41</v>
      </c>
      <c r="T43" s="48">
        <v>0.12</v>
      </c>
      <c r="U43" s="45" t="s">
        <v>75</v>
      </c>
      <c r="V43" s="48">
        <f t="shared" ref="V43:V49" si="20">R43-S43</f>
        <v>8.0000000000000071E-2</v>
      </c>
      <c r="W43" s="86">
        <v>0.61</v>
      </c>
    </row>
    <row r="44" spans="1:23" x14ac:dyDescent="0.25">
      <c r="A44" s="42" t="s">
        <v>12</v>
      </c>
      <c r="B44" s="43" t="s">
        <v>13</v>
      </c>
      <c r="C44" s="44">
        <v>59</v>
      </c>
      <c r="D44" s="44" t="s">
        <v>18</v>
      </c>
      <c r="E44" s="45" t="s">
        <v>15</v>
      </c>
      <c r="F44" s="47">
        <v>0.42</v>
      </c>
      <c r="G44" s="48">
        <v>0.34</v>
      </c>
      <c r="H44" s="48">
        <v>0.15</v>
      </c>
      <c r="I44" s="45">
        <v>4</v>
      </c>
      <c r="J44" s="48">
        <f t="shared" si="18"/>
        <v>7.999999999999996E-2</v>
      </c>
      <c r="K44" s="86">
        <f t="shared" si="9"/>
        <v>0.5333333333333331</v>
      </c>
      <c r="M44" s="42" t="s">
        <v>12</v>
      </c>
      <c r="N44" s="43" t="s">
        <v>13</v>
      </c>
      <c r="O44" s="45">
        <v>59</v>
      </c>
      <c r="P44" s="44" t="s">
        <v>18</v>
      </c>
      <c r="Q44" s="45" t="s">
        <v>15</v>
      </c>
      <c r="R44" s="47">
        <f t="shared" si="19"/>
        <v>0.42</v>
      </c>
      <c r="S44" s="48">
        <v>0.34620000000000001</v>
      </c>
      <c r="T44" s="48">
        <v>6.0400000000000002E-2</v>
      </c>
      <c r="U44" s="45" t="s">
        <v>75</v>
      </c>
      <c r="V44" s="48">
        <f t="shared" si="20"/>
        <v>7.3799999999999977E-2</v>
      </c>
      <c r="W44" s="86">
        <v>1.22</v>
      </c>
    </row>
    <row r="45" spans="1:23" x14ac:dyDescent="0.25">
      <c r="A45" s="42" t="s">
        <v>21</v>
      </c>
      <c r="B45" s="43" t="s">
        <v>13</v>
      </c>
      <c r="C45" s="44">
        <v>60</v>
      </c>
      <c r="D45" s="44" t="s">
        <v>18</v>
      </c>
      <c r="E45" s="45" t="s">
        <v>15</v>
      </c>
      <c r="F45" s="47">
        <v>5.49</v>
      </c>
      <c r="G45" s="48">
        <v>5.5102766680774025</v>
      </c>
      <c r="H45" s="48">
        <v>0.15</v>
      </c>
      <c r="I45" s="45">
        <v>4</v>
      </c>
      <c r="J45" s="48">
        <f t="shared" si="18"/>
        <v>-2.0276668077402249E-2</v>
      </c>
      <c r="K45" s="86">
        <f t="shared" si="9"/>
        <v>-0.13517778718268167</v>
      </c>
      <c r="M45" s="42" t="s">
        <v>21</v>
      </c>
      <c r="N45" s="43" t="s">
        <v>13</v>
      </c>
      <c r="O45" s="45">
        <v>60</v>
      </c>
      <c r="P45" s="44" t="s">
        <v>18</v>
      </c>
      <c r="Q45" s="45" t="s">
        <v>15</v>
      </c>
      <c r="R45" s="47">
        <f t="shared" si="19"/>
        <v>5.49</v>
      </c>
      <c r="S45" s="48">
        <v>5.5330000000000004</v>
      </c>
      <c r="T45" s="48">
        <v>5.5E-2</v>
      </c>
      <c r="U45" s="45" t="s">
        <v>75</v>
      </c>
      <c r="V45" s="48">
        <f t="shared" si="20"/>
        <v>-4.3000000000000149E-2</v>
      </c>
      <c r="W45" s="86">
        <v>-0.77</v>
      </c>
    </row>
    <row r="46" spans="1:23" x14ac:dyDescent="0.25">
      <c r="A46" s="42" t="s">
        <v>24</v>
      </c>
      <c r="B46" s="43" t="s">
        <v>13</v>
      </c>
      <c r="C46" s="44">
        <v>61</v>
      </c>
      <c r="D46" s="44" t="s">
        <v>18</v>
      </c>
      <c r="E46" s="45" t="s">
        <v>15</v>
      </c>
      <c r="F46" s="47">
        <v>0.32</v>
      </c>
      <c r="G46" s="48">
        <v>0.27</v>
      </c>
      <c r="H46" s="48">
        <v>0.15</v>
      </c>
      <c r="I46" s="52">
        <v>4</v>
      </c>
      <c r="J46" s="48">
        <f t="shared" si="18"/>
        <v>4.9999999999999989E-2</v>
      </c>
      <c r="K46" s="86">
        <f t="shared" si="9"/>
        <v>0.33333333333333326</v>
      </c>
      <c r="M46" s="42" t="s">
        <v>24</v>
      </c>
      <c r="N46" s="43" t="s">
        <v>13</v>
      </c>
      <c r="O46" s="45">
        <v>61</v>
      </c>
      <c r="P46" s="44" t="s">
        <v>18</v>
      </c>
      <c r="Q46" s="45" t="s">
        <v>15</v>
      </c>
      <c r="R46" s="47">
        <f t="shared" si="19"/>
        <v>0.32</v>
      </c>
      <c r="S46" s="48">
        <v>0.27889999999999998</v>
      </c>
      <c r="T46" s="48">
        <v>5.0500000000000003E-2</v>
      </c>
      <c r="U46" s="45" t="s">
        <v>75</v>
      </c>
      <c r="V46" s="48">
        <f t="shared" si="20"/>
        <v>4.1100000000000025E-2</v>
      </c>
      <c r="W46" s="86">
        <v>0.81</v>
      </c>
    </row>
    <row r="47" spans="1:23" x14ac:dyDescent="0.25">
      <c r="A47" s="42" t="s">
        <v>20</v>
      </c>
      <c r="B47" s="43" t="s">
        <v>13</v>
      </c>
      <c r="C47" s="44">
        <v>62</v>
      </c>
      <c r="D47" s="44" t="s">
        <v>18</v>
      </c>
      <c r="E47" s="45" t="s">
        <v>15</v>
      </c>
      <c r="F47" s="47">
        <v>14.23</v>
      </c>
      <c r="G47" s="48">
        <v>14.18</v>
      </c>
      <c r="H47" s="48">
        <v>0.15</v>
      </c>
      <c r="I47" s="52">
        <v>4</v>
      </c>
      <c r="J47" s="48">
        <f t="shared" si="18"/>
        <v>5.0000000000000711E-2</v>
      </c>
      <c r="K47" s="86">
        <f t="shared" si="9"/>
        <v>0.33333333333333809</v>
      </c>
      <c r="M47" s="42" t="s">
        <v>20</v>
      </c>
      <c r="N47" s="43" t="s">
        <v>13</v>
      </c>
      <c r="O47" s="45">
        <v>62</v>
      </c>
      <c r="P47" s="44" t="s">
        <v>18</v>
      </c>
      <c r="Q47" s="45" t="s">
        <v>15</v>
      </c>
      <c r="R47" s="47">
        <f t="shared" si="19"/>
        <v>14.23</v>
      </c>
      <c r="S47" s="48">
        <v>14.24</v>
      </c>
      <c r="T47" s="48">
        <v>0.14000000000000001</v>
      </c>
      <c r="U47" s="45" t="s">
        <v>75</v>
      </c>
      <c r="V47" s="48">
        <f t="shared" si="20"/>
        <v>-9.9999999999997868E-3</v>
      </c>
      <c r="W47" s="86">
        <v>-0.04</v>
      </c>
    </row>
    <row r="48" spans="1:23" x14ac:dyDescent="0.25">
      <c r="A48" s="42" t="s">
        <v>19</v>
      </c>
      <c r="B48" s="43" t="s">
        <v>13</v>
      </c>
      <c r="C48" s="44">
        <v>63</v>
      </c>
      <c r="D48" s="44" t="s">
        <v>18</v>
      </c>
      <c r="E48" s="45" t="s">
        <v>15</v>
      </c>
      <c r="F48" s="47">
        <v>20.94</v>
      </c>
      <c r="G48" s="48">
        <v>20.94</v>
      </c>
      <c r="H48" s="48">
        <v>0.15</v>
      </c>
      <c r="I48" s="52">
        <v>4</v>
      </c>
      <c r="J48" s="48">
        <f t="shared" si="18"/>
        <v>0</v>
      </c>
      <c r="K48" s="86">
        <f t="shared" si="9"/>
        <v>0</v>
      </c>
      <c r="M48" s="42" t="s">
        <v>19</v>
      </c>
      <c r="N48" s="43" t="s">
        <v>13</v>
      </c>
      <c r="O48" s="45">
        <v>63</v>
      </c>
      <c r="P48" s="44" t="s">
        <v>18</v>
      </c>
      <c r="Q48" s="45" t="s">
        <v>15</v>
      </c>
      <c r="R48" s="47">
        <f t="shared" si="19"/>
        <v>20.94</v>
      </c>
      <c r="S48" s="48">
        <v>20.92</v>
      </c>
      <c r="T48" s="48">
        <v>0.21</v>
      </c>
      <c r="U48" s="45" t="s">
        <v>75</v>
      </c>
      <c r="V48" s="48">
        <f t="shared" si="20"/>
        <v>1.9999999999999574E-2</v>
      </c>
      <c r="W48" s="86">
        <v>0.08</v>
      </c>
    </row>
    <row r="49" spans="1:23" x14ac:dyDescent="0.25">
      <c r="A49" s="42" t="s">
        <v>17</v>
      </c>
      <c r="B49" s="43" t="s">
        <v>13</v>
      </c>
      <c r="C49" s="44">
        <v>64</v>
      </c>
      <c r="D49" s="44" t="s">
        <v>18</v>
      </c>
      <c r="E49" s="45" t="s">
        <v>15</v>
      </c>
      <c r="F49" s="47">
        <v>15.78</v>
      </c>
      <c r="G49" s="48">
        <v>15.81</v>
      </c>
      <c r="H49" s="48">
        <v>0.15</v>
      </c>
      <c r="I49" s="52">
        <v>4</v>
      </c>
      <c r="J49" s="48">
        <f t="shared" si="18"/>
        <v>-3.0000000000001137E-2</v>
      </c>
      <c r="K49" s="86">
        <f t="shared" si="9"/>
        <v>-0.20000000000000759</v>
      </c>
      <c r="M49" s="42" t="s">
        <v>17</v>
      </c>
      <c r="N49" s="43" t="s">
        <v>13</v>
      </c>
      <c r="O49" s="45">
        <v>64</v>
      </c>
      <c r="P49" s="44" t="s">
        <v>18</v>
      </c>
      <c r="Q49" s="45" t="s">
        <v>15</v>
      </c>
      <c r="R49" s="47">
        <f t="shared" si="19"/>
        <v>15.78</v>
      </c>
      <c r="S49" s="48">
        <v>15.78</v>
      </c>
      <c r="T49" s="48">
        <v>0.16</v>
      </c>
      <c r="U49" s="45">
        <v>1</v>
      </c>
      <c r="V49" s="48">
        <f t="shared" si="20"/>
        <v>0</v>
      </c>
      <c r="W49" s="86">
        <v>0.01</v>
      </c>
    </row>
    <row r="50" spans="1:23" x14ac:dyDescent="0.25">
      <c r="A50" s="42" t="s">
        <v>16</v>
      </c>
      <c r="B50" s="43" t="s">
        <v>13</v>
      </c>
      <c r="C50" s="44" t="s">
        <v>99</v>
      </c>
      <c r="D50" s="44" t="s">
        <v>14</v>
      </c>
      <c r="E50" s="45" t="s">
        <v>15</v>
      </c>
      <c r="F50" s="47"/>
      <c r="G50" s="48">
        <v>3.52</v>
      </c>
      <c r="H50" s="48">
        <f>G50*0.05</f>
        <v>0.17600000000000002</v>
      </c>
      <c r="I50" s="52">
        <v>4</v>
      </c>
      <c r="J50" s="52"/>
      <c r="K50" s="86"/>
      <c r="M50" s="42" t="s">
        <v>16</v>
      </c>
      <c r="N50" s="43" t="s">
        <v>13</v>
      </c>
      <c r="O50" s="45" t="s">
        <v>99</v>
      </c>
      <c r="P50" s="44" t="s">
        <v>14</v>
      </c>
      <c r="Q50" s="45" t="s">
        <v>15</v>
      </c>
      <c r="R50" s="47"/>
      <c r="S50" s="48">
        <v>3.5489999999999999</v>
      </c>
      <c r="T50" s="48">
        <v>6.4000000000000001E-2</v>
      </c>
      <c r="U50" s="45">
        <v>1</v>
      </c>
      <c r="V50" s="52"/>
      <c r="W50" s="86"/>
    </row>
    <row r="51" spans="1:23" ht="15.75" thickBot="1" x14ac:dyDescent="0.3">
      <c r="A51" s="88" t="s">
        <v>12</v>
      </c>
      <c r="B51" s="89" t="s">
        <v>13</v>
      </c>
      <c r="C51" s="90" t="s">
        <v>100</v>
      </c>
      <c r="D51" s="91" t="s">
        <v>14</v>
      </c>
      <c r="E51" s="92" t="s">
        <v>15</v>
      </c>
      <c r="F51" s="93"/>
      <c r="G51" s="94">
        <v>5.72</v>
      </c>
      <c r="H51" s="94">
        <f>G51*0.05</f>
        <v>0.28599999999999998</v>
      </c>
      <c r="I51" s="95">
        <v>4</v>
      </c>
      <c r="J51" s="95"/>
      <c r="K51" s="96"/>
      <c r="M51" s="88" t="s">
        <v>12</v>
      </c>
      <c r="N51" s="89" t="s">
        <v>13</v>
      </c>
      <c r="O51" s="89" t="s">
        <v>100</v>
      </c>
      <c r="P51" s="91" t="s">
        <v>14</v>
      </c>
      <c r="Q51" s="92" t="s">
        <v>15</v>
      </c>
      <c r="R51" s="93"/>
      <c r="S51" s="94">
        <v>5.718</v>
      </c>
      <c r="T51" s="94">
        <v>0.09</v>
      </c>
      <c r="U51" s="92">
        <v>1</v>
      </c>
      <c r="V51" s="95"/>
      <c r="W51" s="96"/>
    </row>
  </sheetData>
  <sheetProtection algorithmName="SHA-512" hashValue="e78GkFS5FpfQ7tBvPh5XnZKvJ9T9tSUbCFUu6db8S/PxKW5ZwYqxnqOcg2b90hBaUxpDDEV4lUInFawpNDBAnw==" saltValue="NC8s9cuYrik/EOUMzDOoDw==" spinCount="100000" sheet="1" objects="1" scenarios="1" selectLockedCells="1" selectUnlockedCells="1"/>
  <mergeCells count="3">
    <mergeCell ref="A2:K2"/>
    <mergeCell ref="A8:K8"/>
    <mergeCell ref="M8:W8"/>
  </mergeCells>
  <phoneticPr fontId="17" type="noConversion"/>
  <conditionalFormatting sqref="K14 W36:W51">
    <cfRule type="cellIs" dxfId="74" priority="19" stopIfTrue="1" operator="between">
      <formula>-2</formula>
      <formula>2</formula>
    </cfRule>
    <cfRule type="cellIs" dxfId="73" priority="20" stopIfTrue="1" operator="between">
      <formula>-3</formula>
      <formula>3</formula>
    </cfRule>
    <cfRule type="cellIs" dxfId="72" priority="21" operator="notBetween">
      <formula>-3</formula>
      <formula>3</formula>
    </cfRule>
  </conditionalFormatting>
  <conditionalFormatting sqref="W15:W17 W27:W30">
    <cfRule type="cellIs" dxfId="71" priority="16" stopIfTrue="1" operator="between">
      <formula>-2</formula>
      <formula>2</formula>
    </cfRule>
    <cfRule type="cellIs" dxfId="70" priority="17" stopIfTrue="1" operator="between">
      <formula>-3</formula>
      <formula>3</formula>
    </cfRule>
    <cfRule type="cellIs" dxfId="69" priority="18" operator="notBetween">
      <formula>-3</formula>
      <formula>3</formula>
    </cfRule>
  </conditionalFormatting>
  <conditionalFormatting sqref="K15:K17">
    <cfRule type="cellIs" dxfId="68" priority="4" stopIfTrue="1" operator="between">
      <formula>-2</formula>
      <formula>2</formula>
    </cfRule>
    <cfRule type="cellIs" dxfId="67" priority="5" stopIfTrue="1" operator="between">
      <formula>-3</formula>
      <formula>3</formula>
    </cfRule>
    <cfRule type="cellIs" dxfId="66" priority="6" operator="notBetween">
      <formula>-3</formula>
      <formula>3</formula>
    </cfRule>
  </conditionalFormatting>
  <conditionalFormatting sqref="K27:K30 K36:K49">
    <cfRule type="cellIs" dxfId="65" priority="1" stopIfTrue="1" operator="between">
      <formula>-2</formula>
      <formula>2</formula>
    </cfRule>
    <cfRule type="cellIs" dxfId="64" priority="2" stopIfTrue="1" operator="between">
      <formula>-3</formula>
      <formula>3</formula>
    </cfRule>
    <cfRule type="cellIs" dxfId="63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EC349-031D-4883-8CC2-7A1843D4ED91}">
  <sheetPr>
    <pageSetUpPr fitToPage="1"/>
  </sheetPr>
  <dimension ref="A1:W67"/>
  <sheetViews>
    <sheetView topLeftCell="A2" zoomScale="70" zoomScaleNormal="70" zoomScalePageLayoutView="85" workbookViewId="0">
      <selection activeCell="A2" sqref="A2:K2"/>
    </sheetView>
  </sheetViews>
  <sheetFormatPr defaultColWidth="9.140625" defaultRowHeight="15" x14ac:dyDescent="0.25"/>
  <cols>
    <col min="1" max="1" width="28" style="56" bestFit="1" customWidth="1"/>
    <col min="2" max="2" width="11.5703125" style="55" customWidth="1"/>
    <col min="3" max="3" width="4.7109375" style="55" customWidth="1"/>
    <col min="4" max="4" width="23.5703125" style="56" bestFit="1" customWidth="1"/>
    <col min="5" max="5" width="16.42578125" style="56" customWidth="1"/>
    <col min="6" max="6" width="17" style="57" customWidth="1"/>
    <col min="7" max="7" width="14.85546875" style="58" bestFit="1" customWidth="1"/>
    <col min="8" max="8" width="8" style="56" customWidth="1"/>
    <col min="9" max="9" width="9.5703125" style="56" customWidth="1"/>
    <col min="10" max="10" width="13.28515625" style="56" customWidth="1"/>
    <col min="11" max="11" width="10.5703125" style="56" bestFit="1" customWidth="1"/>
    <col min="12" max="12" width="9.140625" style="56"/>
    <col min="13" max="13" width="28" style="56" bestFit="1" customWidth="1"/>
    <col min="14" max="14" width="9.42578125" style="56" bestFit="1" customWidth="1"/>
    <col min="15" max="15" width="9.140625" style="56"/>
    <col min="16" max="16" width="23.5703125" style="56" bestFit="1" customWidth="1"/>
    <col min="17" max="17" width="16.42578125" style="56" bestFit="1" customWidth="1"/>
    <col min="18" max="18" width="15.5703125" style="56" bestFit="1" customWidth="1"/>
    <col min="19" max="21" width="9.140625" style="56"/>
    <col min="22" max="22" width="13" style="56" bestFit="1" customWidth="1"/>
    <col min="23" max="23" width="10" style="56" customWidth="1"/>
    <col min="24" max="16384" width="9.140625" style="56"/>
  </cols>
  <sheetData>
    <row r="1" spans="1:23" s="54" customFormat="1" ht="15.75" hidden="1" thickBot="1" x14ac:dyDescent="0.3">
      <c r="A1" s="2"/>
      <c r="B1" s="1"/>
      <c r="C1" s="1"/>
      <c r="D1" s="3"/>
      <c r="E1" s="2"/>
      <c r="F1" s="17"/>
      <c r="G1" s="28"/>
      <c r="H1" s="2"/>
      <c r="I1" s="2"/>
      <c r="J1" s="2"/>
      <c r="K1" s="1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9.5" thickTop="1" x14ac:dyDescent="0.3">
      <c r="A2" s="128" t="s">
        <v>11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23" s="82" customFormat="1" ht="12.75" x14ac:dyDescent="0.2">
      <c r="A3" s="4"/>
      <c r="B3" s="5"/>
      <c r="C3" s="5"/>
      <c r="D3" s="35">
        <v>45247</v>
      </c>
      <c r="E3" s="5"/>
      <c r="F3" s="18"/>
      <c r="G3" s="29"/>
      <c r="H3" s="29" t="s">
        <v>102</v>
      </c>
      <c r="I3" s="5"/>
      <c r="J3" s="5"/>
      <c r="K3" s="6" t="s">
        <v>68</v>
      </c>
    </row>
    <row r="4" spans="1:23" s="82" customFormat="1" ht="13.5" thickBot="1" x14ac:dyDescent="0.25">
      <c r="A4" s="7"/>
      <c r="B4" s="8"/>
      <c r="C4" s="8"/>
      <c r="D4" s="8"/>
      <c r="E4" s="8"/>
      <c r="F4" s="19"/>
      <c r="G4" s="30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71" t="s">
        <v>6</v>
      </c>
      <c r="B6" s="72">
        <v>644</v>
      </c>
      <c r="C6" s="73"/>
      <c r="D6" s="74"/>
      <c r="E6" s="74"/>
      <c r="F6" s="75"/>
      <c r="G6" s="76"/>
      <c r="H6" s="74"/>
      <c r="I6" s="74"/>
      <c r="J6" s="74"/>
      <c r="K6" s="77"/>
    </row>
    <row r="7" spans="1:23" ht="16.5" thickTop="1" thickBot="1" x14ac:dyDescent="0.3">
      <c r="A7" s="54"/>
      <c r="B7" s="78"/>
      <c r="C7" s="79"/>
      <c r="D7" s="54"/>
      <c r="E7" s="54"/>
      <c r="F7" s="80"/>
      <c r="G7" s="81"/>
      <c r="H7" s="54"/>
      <c r="I7" s="54"/>
      <c r="J7" s="54"/>
      <c r="K7" s="54"/>
    </row>
    <row r="8" spans="1:23" ht="16.5" thickTop="1" thickBot="1" x14ac:dyDescent="0.3">
      <c r="A8" s="131" t="s">
        <v>70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  <c r="M8" s="131" t="s">
        <v>67</v>
      </c>
      <c r="N8" s="132"/>
      <c r="O8" s="132"/>
      <c r="P8" s="132"/>
      <c r="Q8" s="132"/>
      <c r="R8" s="132"/>
      <c r="S8" s="132"/>
      <c r="T8" s="132"/>
      <c r="U8" s="132"/>
      <c r="V8" s="132"/>
      <c r="W8" s="133"/>
    </row>
    <row r="9" spans="1:23" ht="15.75" thickTop="1" x14ac:dyDescent="0.25">
      <c r="A9" s="54"/>
      <c r="O9" s="55"/>
    </row>
    <row r="10" spans="1:23" ht="15.75" thickBot="1" x14ac:dyDescent="0.3">
      <c r="O10" s="55"/>
    </row>
    <row r="11" spans="1:23" s="83" customFormat="1" ht="63" customHeight="1" thickBot="1" x14ac:dyDescent="0.3">
      <c r="A11" s="10" t="s">
        <v>1</v>
      </c>
      <c r="B11" s="33" t="s">
        <v>9</v>
      </c>
      <c r="C11" s="11" t="s">
        <v>2</v>
      </c>
      <c r="D11" s="11" t="s">
        <v>3</v>
      </c>
      <c r="E11" s="11" t="s">
        <v>4</v>
      </c>
      <c r="F11" s="126" t="s">
        <v>10</v>
      </c>
      <c r="G11" s="31" t="s">
        <v>66</v>
      </c>
      <c r="H11" s="12" t="s">
        <v>7</v>
      </c>
      <c r="I11" s="13" t="s">
        <v>8</v>
      </c>
      <c r="J11" s="16" t="s">
        <v>69</v>
      </c>
      <c r="K11" s="14" t="s">
        <v>5</v>
      </c>
      <c r="M11" s="10" t="s">
        <v>1</v>
      </c>
      <c r="N11" s="11" t="s">
        <v>9</v>
      </c>
      <c r="O11" s="11" t="s">
        <v>2</v>
      </c>
      <c r="P11" s="11" t="s">
        <v>3</v>
      </c>
      <c r="Q11" s="11" t="s">
        <v>4</v>
      </c>
      <c r="R11" s="127" t="s">
        <v>10</v>
      </c>
      <c r="S11" s="15" t="s">
        <v>0</v>
      </c>
      <c r="T11" s="12" t="s">
        <v>7</v>
      </c>
      <c r="U11" s="13" t="s">
        <v>8</v>
      </c>
      <c r="V11" s="16" t="s">
        <v>69</v>
      </c>
      <c r="W11" s="14" t="s">
        <v>5</v>
      </c>
    </row>
    <row r="12" spans="1:23" x14ac:dyDescent="0.25">
      <c r="A12" s="59"/>
      <c r="B12" s="60"/>
      <c r="C12" s="61"/>
      <c r="D12" s="61"/>
      <c r="E12" s="62"/>
      <c r="F12" s="63"/>
      <c r="G12" s="64"/>
      <c r="H12" s="62"/>
      <c r="I12" s="62"/>
      <c r="J12" s="62"/>
      <c r="K12" s="65"/>
      <c r="M12" s="42"/>
      <c r="N12" s="66"/>
      <c r="O12" s="45"/>
      <c r="P12" s="44"/>
      <c r="Q12" s="62"/>
      <c r="R12" s="62"/>
      <c r="S12" s="62"/>
      <c r="T12" s="62"/>
      <c r="U12" s="62"/>
      <c r="V12" s="45"/>
      <c r="W12" s="65"/>
    </row>
    <row r="13" spans="1:23" x14ac:dyDescent="0.25">
      <c r="A13" s="42"/>
      <c r="B13" s="43"/>
      <c r="C13" s="44"/>
      <c r="D13" s="44"/>
      <c r="E13" s="45"/>
      <c r="F13" s="67"/>
      <c r="G13" s="48"/>
      <c r="H13" s="45"/>
      <c r="I13" s="45"/>
      <c r="J13" s="45"/>
      <c r="K13" s="68"/>
      <c r="M13" s="42"/>
      <c r="N13" s="66"/>
      <c r="O13" s="45"/>
      <c r="P13" s="44"/>
      <c r="Q13" s="45"/>
      <c r="R13" s="45"/>
      <c r="S13" s="45"/>
      <c r="T13" s="45"/>
      <c r="U13" s="45"/>
      <c r="V13" s="45"/>
      <c r="W13" s="68"/>
    </row>
    <row r="14" spans="1:23" x14ac:dyDescent="0.25">
      <c r="A14" s="20" t="s">
        <v>22</v>
      </c>
      <c r="B14" s="34" t="s">
        <v>13</v>
      </c>
      <c r="C14" s="23">
        <v>1</v>
      </c>
      <c r="D14" s="23" t="s">
        <v>64</v>
      </c>
      <c r="E14" s="22" t="s">
        <v>65</v>
      </c>
      <c r="F14" s="24">
        <v>91.66</v>
      </c>
      <c r="G14" s="39">
        <v>103.22470534384006</v>
      </c>
      <c r="H14" s="25">
        <f>G14*0.025</f>
        <v>2.5806176335960016</v>
      </c>
      <c r="I14" s="22"/>
      <c r="J14" s="26">
        <f>((F14-G14)/G14)*100</f>
        <v>-11.203427808602784</v>
      </c>
      <c r="K14" s="37">
        <f>(F14-G14)/H14</f>
        <v>-4.4813711234411127</v>
      </c>
      <c r="L14" s="84"/>
      <c r="M14" s="20" t="s">
        <v>22</v>
      </c>
      <c r="N14" s="34" t="s">
        <v>13</v>
      </c>
      <c r="O14" s="22">
        <v>1</v>
      </c>
      <c r="P14" s="23" t="s">
        <v>64</v>
      </c>
      <c r="Q14" s="22" t="s">
        <v>65</v>
      </c>
      <c r="R14" s="36"/>
      <c r="S14" s="25"/>
      <c r="T14" s="22"/>
      <c r="U14" s="22"/>
      <c r="V14" s="22"/>
      <c r="W14" s="40"/>
    </row>
    <row r="15" spans="1:23" x14ac:dyDescent="0.25">
      <c r="A15" s="20" t="s">
        <v>16</v>
      </c>
      <c r="B15" s="34" t="s">
        <v>61</v>
      </c>
      <c r="C15" s="23">
        <v>2</v>
      </c>
      <c r="D15" s="23" t="s">
        <v>62</v>
      </c>
      <c r="E15" s="22" t="s">
        <v>63</v>
      </c>
      <c r="F15" s="36">
        <v>129.9</v>
      </c>
      <c r="G15" s="39">
        <v>129.9</v>
      </c>
      <c r="H15" s="25">
        <f>2/2</f>
        <v>1</v>
      </c>
      <c r="I15" s="22"/>
      <c r="J15" s="32">
        <f>F15-G15</f>
        <v>0</v>
      </c>
      <c r="K15" s="37">
        <f t="shared" ref="K15:K28" si="0">(F15-G15)/H15</f>
        <v>0</v>
      </c>
      <c r="L15" s="58"/>
      <c r="M15" s="20" t="s">
        <v>16</v>
      </c>
      <c r="N15" s="34" t="s">
        <v>61</v>
      </c>
      <c r="O15" s="22">
        <v>2</v>
      </c>
      <c r="P15" s="23" t="s">
        <v>62</v>
      </c>
      <c r="Q15" s="22" t="s">
        <v>63</v>
      </c>
      <c r="R15" s="36"/>
      <c r="S15" s="25"/>
      <c r="T15" s="22"/>
      <c r="U15" s="22"/>
      <c r="V15" s="22"/>
      <c r="W15" s="40"/>
    </row>
    <row r="16" spans="1:23" x14ac:dyDescent="0.25">
      <c r="A16" s="20" t="s">
        <v>12</v>
      </c>
      <c r="B16" s="34" t="s">
        <v>13</v>
      </c>
      <c r="C16" s="23">
        <v>3</v>
      </c>
      <c r="D16" s="23" t="s">
        <v>60</v>
      </c>
      <c r="E16" s="22" t="s">
        <v>55</v>
      </c>
      <c r="F16" s="24">
        <v>5.48</v>
      </c>
      <c r="G16" s="25">
        <v>5.4439742613128344</v>
      </c>
      <c r="H16" s="25">
        <f>G16*((14-0.53*G16)/200)</f>
        <v>0.30254053053363134</v>
      </c>
      <c r="I16" s="22"/>
      <c r="J16" s="26">
        <f>((F16-G16)/G16)*100</f>
        <v>0.66175439041253548</v>
      </c>
      <c r="K16" s="37">
        <f t="shared" si="0"/>
        <v>0.11907739641899433</v>
      </c>
      <c r="L16" s="84"/>
      <c r="M16" s="20" t="s">
        <v>12</v>
      </c>
      <c r="N16" s="34" t="s">
        <v>13</v>
      </c>
      <c r="O16" s="22">
        <v>3</v>
      </c>
      <c r="P16" s="23" t="s">
        <v>60</v>
      </c>
      <c r="Q16" s="22" t="s">
        <v>55</v>
      </c>
      <c r="R16" s="36"/>
      <c r="S16" s="25"/>
      <c r="T16" s="22"/>
      <c r="U16" s="22"/>
      <c r="V16" s="22"/>
      <c r="W16" s="40"/>
    </row>
    <row r="17" spans="1:23" x14ac:dyDescent="0.25">
      <c r="A17" s="20" t="s">
        <v>26</v>
      </c>
      <c r="B17" s="34" t="s">
        <v>13</v>
      </c>
      <c r="C17" s="23">
        <v>4</v>
      </c>
      <c r="D17" s="23" t="s">
        <v>59</v>
      </c>
      <c r="E17" s="22" t="s">
        <v>55</v>
      </c>
      <c r="F17" s="24">
        <v>5.48</v>
      </c>
      <c r="G17" s="25">
        <v>5.4600026986999701</v>
      </c>
      <c r="H17" s="25">
        <f t="shared" ref="H17:H19" si="1">G17*((14-0.53*G17)/200)</f>
        <v>0.30319937081399884</v>
      </c>
      <c r="I17" s="22"/>
      <c r="J17" s="26">
        <f>((F17-G17)/G17)*100</f>
        <v>0.36625075853518663</v>
      </c>
      <c r="K17" s="37">
        <f t="shared" si="0"/>
        <v>6.5954296825694522E-2</v>
      </c>
      <c r="L17" s="84"/>
      <c r="M17" s="20" t="s">
        <v>26</v>
      </c>
      <c r="N17" s="34" t="s">
        <v>13</v>
      </c>
      <c r="O17" s="22">
        <v>4</v>
      </c>
      <c r="P17" s="23" t="s">
        <v>59</v>
      </c>
      <c r="Q17" s="22" t="s">
        <v>55</v>
      </c>
      <c r="R17" s="36"/>
      <c r="S17" s="25"/>
      <c r="T17" s="22"/>
      <c r="U17" s="22"/>
      <c r="V17" s="22"/>
      <c r="W17" s="40"/>
    </row>
    <row r="18" spans="1:23" x14ac:dyDescent="0.25">
      <c r="A18" s="20" t="s">
        <v>24</v>
      </c>
      <c r="B18" s="34" t="s">
        <v>13</v>
      </c>
      <c r="C18" s="23">
        <v>6</v>
      </c>
      <c r="D18" s="23" t="s">
        <v>57</v>
      </c>
      <c r="E18" s="22" t="s">
        <v>55</v>
      </c>
      <c r="F18" s="24">
        <v>14.31</v>
      </c>
      <c r="G18" s="25">
        <v>14.308350223644902</v>
      </c>
      <c r="H18" s="25">
        <f t="shared" si="1"/>
        <v>0.45905296743057344</v>
      </c>
      <c r="I18" s="22"/>
      <c r="J18" s="26">
        <f>((F18-G18)/G18)*100</f>
        <v>1.1530164759118784E-2</v>
      </c>
      <c r="K18" s="37">
        <f t="shared" si="0"/>
        <v>3.5938692746769101E-3</v>
      </c>
      <c r="L18" s="84"/>
      <c r="M18" s="20" t="s">
        <v>24</v>
      </c>
      <c r="N18" s="34" t="s">
        <v>13</v>
      </c>
      <c r="O18" s="22">
        <v>6</v>
      </c>
      <c r="P18" s="23" t="s">
        <v>57</v>
      </c>
      <c r="Q18" s="22" t="s">
        <v>55</v>
      </c>
      <c r="R18" s="36"/>
      <c r="S18" s="25"/>
      <c r="T18" s="22"/>
      <c r="U18" s="22"/>
      <c r="V18" s="22"/>
      <c r="W18" s="40"/>
    </row>
    <row r="19" spans="1:23" x14ac:dyDescent="0.25">
      <c r="A19" s="20" t="s">
        <v>20</v>
      </c>
      <c r="B19" s="34" t="s">
        <v>13</v>
      </c>
      <c r="C19" s="23">
        <v>7</v>
      </c>
      <c r="D19" s="23" t="s">
        <v>56</v>
      </c>
      <c r="E19" s="22" t="s">
        <v>55</v>
      </c>
      <c r="F19" s="24">
        <v>14.13</v>
      </c>
      <c r="G19" s="25">
        <v>14.290804723208725</v>
      </c>
      <c r="H19" s="25">
        <f t="shared" si="1"/>
        <v>0.45915451658686601</v>
      </c>
      <c r="I19" s="22"/>
      <c r="J19" s="26">
        <f>((F19-G19)/G19)*100</f>
        <v>-1.1252321078012613</v>
      </c>
      <c r="K19" s="37">
        <f t="shared" si="0"/>
        <v>-0.35021919070745239</v>
      </c>
      <c r="L19" s="84"/>
      <c r="M19" s="20" t="s">
        <v>20</v>
      </c>
      <c r="N19" s="34" t="s">
        <v>13</v>
      </c>
      <c r="O19" s="22">
        <v>7</v>
      </c>
      <c r="P19" s="23" t="s">
        <v>56</v>
      </c>
      <c r="Q19" s="22" t="s">
        <v>55</v>
      </c>
      <c r="R19" s="36"/>
      <c r="S19" s="25"/>
      <c r="T19" s="22"/>
      <c r="U19" s="22"/>
      <c r="V19" s="22"/>
      <c r="W19" s="40"/>
    </row>
    <row r="20" spans="1:23" x14ac:dyDescent="0.25">
      <c r="A20" s="20" t="s">
        <v>17</v>
      </c>
      <c r="B20" s="34" t="s">
        <v>13</v>
      </c>
      <c r="C20" s="23">
        <v>9</v>
      </c>
      <c r="D20" s="23" t="s">
        <v>52</v>
      </c>
      <c r="E20" s="22" t="s">
        <v>53</v>
      </c>
      <c r="F20" s="24">
        <v>9.51</v>
      </c>
      <c r="G20" s="25">
        <v>8.8283292839989098</v>
      </c>
      <c r="H20" s="25">
        <f>G20*0.05</f>
        <v>0.44141646419994551</v>
      </c>
      <c r="I20" s="22"/>
      <c r="J20" s="26">
        <f t="shared" ref="J20:J28" si="2">((F20-G20)/G20)*100</f>
        <v>7.7214011176112152</v>
      </c>
      <c r="K20" s="37">
        <f t="shared" si="0"/>
        <v>1.5442802235222428</v>
      </c>
      <c r="L20" s="84"/>
      <c r="M20" s="20" t="s">
        <v>17</v>
      </c>
      <c r="N20" s="34" t="s">
        <v>13</v>
      </c>
      <c r="O20" s="22">
        <v>9</v>
      </c>
      <c r="P20" s="23" t="s">
        <v>52</v>
      </c>
      <c r="Q20" s="22" t="s">
        <v>53</v>
      </c>
      <c r="R20" s="36"/>
      <c r="S20" s="25"/>
      <c r="T20" s="22"/>
      <c r="U20" s="22"/>
      <c r="V20" s="22"/>
      <c r="W20" s="40"/>
    </row>
    <row r="21" spans="1:23" x14ac:dyDescent="0.25">
      <c r="A21" s="42" t="s">
        <v>51</v>
      </c>
      <c r="B21" s="43" t="s">
        <v>43</v>
      </c>
      <c r="C21" s="44">
        <v>10</v>
      </c>
      <c r="D21" s="44" t="s">
        <v>44</v>
      </c>
      <c r="E21" s="45" t="s">
        <v>45</v>
      </c>
      <c r="F21" s="46">
        <v>5.97</v>
      </c>
      <c r="G21" s="47">
        <v>5.8461800563488424</v>
      </c>
      <c r="H21" s="48">
        <f>G21*0.075/2</f>
        <v>0.21923175211308157</v>
      </c>
      <c r="I21" s="45"/>
      <c r="J21" s="49">
        <f t="shared" si="2"/>
        <v>2.1179632248358686</v>
      </c>
      <c r="K21" s="86">
        <f t="shared" si="0"/>
        <v>0.56479019328956503</v>
      </c>
      <c r="L21" s="84"/>
      <c r="M21" s="42" t="s">
        <v>51</v>
      </c>
      <c r="N21" s="66" t="s">
        <v>43</v>
      </c>
      <c r="O21" s="45">
        <v>10</v>
      </c>
      <c r="P21" s="44" t="s">
        <v>44</v>
      </c>
      <c r="Q21" s="45" t="s">
        <v>45</v>
      </c>
      <c r="R21" s="48"/>
      <c r="S21" s="48"/>
      <c r="T21" s="45"/>
      <c r="U21" s="45"/>
      <c r="V21" s="52"/>
      <c r="W21" s="68"/>
    </row>
    <row r="22" spans="1:23" x14ac:dyDescent="0.25">
      <c r="A22" s="42" t="s">
        <v>50</v>
      </c>
      <c r="B22" s="43" t="s">
        <v>43</v>
      </c>
      <c r="C22" s="44">
        <v>11</v>
      </c>
      <c r="D22" s="44" t="s">
        <v>44</v>
      </c>
      <c r="E22" s="45" t="s">
        <v>45</v>
      </c>
      <c r="F22" s="46">
        <v>14.12</v>
      </c>
      <c r="G22" s="47">
        <v>14.044561174786244</v>
      </c>
      <c r="H22" s="48">
        <f t="shared" ref="H22:H23" si="3">G22*0.075/2</f>
        <v>0.52667104405448417</v>
      </c>
      <c r="I22" s="52"/>
      <c r="J22" s="49">
        <f t="shared" si="2"/>
        <v>0.53713906952954971</v>
      </c>
      <c r="K22" s="86">
        <f t="shared" si="0"/>
        <v>0.14323708520787992</v>
      </c>
      <c r="L22" s="84"/>
      <c r="M22" s="42" t="s">
        <v>50</v>
      </c>
      <c r="N22" s="66" t="s">
        <v>43</v>
      </c>
      <c r="O22" s="45">
        <v>11</v>
      </c>
      <c r="P22" s="44" t="s">
        <v>44</v>
      </c>
      <c r="Q22" s="45" t="s">
        <v>45</v>
      </c>
      <c r="R22" s="48"/>
      <c r="S22" s="48"/>
      <c r="T22" s="45"/>
      <c r="U22" s="45"/>
      <c r="V22" s="52"/>
      <c r="W22" s="68"/>
    </row>
    <row r="23" spans="1:23" x14ac:dyDescent="0.25">
      <c r="A23" s="42" t="s">
        <v>49</v>
      </c>
      <c r="B23" s="43" t="s">
        <v>43</v>
      </c>
      <c r="C23" s="44">
        <v>12</v>
      </c>
      <c r="D23" s="44" t="s">
        <v>44</v>
      </c>
      <c r="E23" s="45" t="s">
        <v>45</v>
      </c>
      <c r="F23" s="46">
        <v>20.99</v>
      </c>
      <c r="G23" s="47">
        <v>20.295166152961816</v>
      </c>
      <c r="H23" s="48">
        <f t="shared" si="3"/>
        <v>0.76106873073606807</v>
      </c>
      <c r="I23" s="52"/>
      <c r="J23" s="49">
        <f t="shared" si="2"/>
        <v>3.423642072212258</v>
      </c>
      <c r="K23" s="86">
        <f t="shared" si="0"/>
        <v>0.91297121925660218</v>
      </c>
      <c r="M23" s="42" t="s">
        <v>49</v>
      </c>
      <c r="N23" s="66" t="s">
        <v>43</v>
      </c>
      <c r="O23" s="45">
        <v>12</v>
      </c>
      <c r="P23" s="44" t="s">
        <v>44</v>
      </c>
      <c r="Q23" s="45" t="s">
        <v>45</v>
      </c>
      <c r="R23" s="48"/>
      <c r="S23" s="48"/>
      <c r="T23" s="45"/>
      <c r="U23" s="45"/>
      <c r="V23" s="52"/>
      <c r="W23" s="68"/>
    </row>
    <row r="24" spans="1:23" x14ac:dyDescent="0.25">
      <c r="A24" s="42" t="s">
        <v>71</v>
      </c>
      <c r="B24" s="43" t="s">
        <v>43</v>
      </c>
      <c r="C24" s="44">
        <v>13</v>
      </c>
      <c r="D24" s="44" t="s">
        <v>44</v>
      </c>
      <c r="E24" s="45" t="s">
        <v>45</v>
      </c>
      <c r="F24" s="46" t="s">
        <v>89</v>
      </c>
      <c r="G24" s="51">
        <v>0</v>
      </c>
      <c r="H24" s="48"/>
      <c r="I24" s="52"/>
      <c r="J24" s="49"/>
      <c r="K24" s="86"/>
      <c r="M24" s="42" t="s">
        <v>71</v>
      </c>
      <c r="N24" s="66" t="s">
        <v>43</v>
      </c>
      <c r="O24" s="45">
        <v>13</v>
      </c>
      <c r="P24" s="44" t="s">
        <v>44</v>
      </c>
      <c r="Q24" s="45" t="s">
        <v>45</v>
      </c>
      <c r="R24" s="48"/>
      <c r="S24" s="48"/>
      <c r="T24" s="45"/>
      <c r="U24" s="45"/>
      <c r="V24" s="52"/>
      <c r="W24" s="68"/>
    </row>
    <row r="25" spans="1:23" x14ac:dyDescent="0.25">
      <c r="A25" s="42" t="s">
        <v>72</v>
      </c>
      <c r="B25" s="43" t="s">
        <v>43</v>
      </c>
      <c r="C25" s="44">
        <v>14</v>
      </c>
      <c r="D25" s="44" t="s">
        <v>44</v>
      </c>
      <c r="E25" s="45" t="s">
        <v>45</v>
      </c>
      <c r="F25" s="46" t="s">
        <v>89</v>
      </c>
      <c r="G25" s="51">
        <v>0</v>
      </c>
      <c r="H25" s="48"/>
      <c r="I25" s="52"/>
      <c r="J25" s="49"/>
      <c r="K25" s="86"/>
      <c r="M25" s="42" t="s">
        <v>72</v>
      </c>
      <c r="N25" s="66" t="s">
        <v>43</v>
      </c>
      <c r="O25" s="45">
        <v>14</v>
      </c>
      <c r="P25" s="44" t="s">
        <v>44</v>
      </c>
      <c r="Q25" s="45" t="s">
        <v>45</v>
      </c>
      <c r="R25" s="48"/>
      <c r="S25" s="48"/>
      <c r="T25" s="45"/>
      <c r="U25" s="45"/>
      <c r="V25" s="52"/>
      <c r="W25" s="68"/>
    </row>
    <row r="26" spans="1:23" x14ac:dyDescent="0.25">
      <c r="A26" s="42" t="s">
        <v>48</v>
      </c>
      <c r="B26" s="43" t="s">
        <v>43</v>
      </c>
      <c r="C26" s="44">
        <v>20</v>
      </c>
      <c r="D26" s="44" t="s">
        <v>44</v>
      </c>
      <c r="E26" s="45" t="s">
        <v>45</v>
      </c>
      <c r="F26" s="46">
        <v>87.49</v>
      </c>
      <c r="G26" s="47">
        <v>87.707603834119055</v>
      </c>
      <c r="H26" s="48">
        <f>G26*0.025</f>
        <v>2.1926900958529765</v>
      </c>
      <c r="I26" s="52"/>
      <c r="J26" s="49">
        <f t="shared" si="2"/>
        <v>-0.24810144686042671</v>
      </c>
      <c r="K26" s="86">
        <f t="shared" si="0"/>
        <v>-9.9240578744170679E-2</v>
      </c>
      <c r="M26" s="42" t="s">
        <v>48</v>
      </c>
      <c r="N26" s="66" t="s">
        <v>43</v>
      </c>
      <c r="O26" s="45">
        <v>20</v>
      </c>
      <c r="P26" s="44" t="s">
        <v>44</v>
      </c>
      <c r="Q26" s="45" t="s">
        <v>45</v>
      </c>
      <c r="R26" s="48"/>
      <c r="S26" s="48"/>
      <c r="T26" s="45"/>
      <c r="U26" s="45"/>
      <c r="V26" s="52"/>
      <c r="W26" s="68"/>
    </row>
    <row r="27" spans="1:23" x14ac:dyDescent="0.25">
      <c r="A27" s="42" t="s">
        <v>47</v>
      </c>
      <c r="B27" s="43" t="s">
        <v>43</v>
      </c>
      <c r="C27" s="44">
        <v>21</v>
      </c>
      <c r="D27" s="44" t="s">
        <v>44</v>
      </c>
      <c r="E27" s="45" t="s">
        <v>45</v>
      </c>
      <c r="F27" s="50">
        <v>114.5</v>
      </c>
      <c r="G27" s="51">
        <v>114.56061503015952</v>
      </c>
      <c r="H27" s="48">
        <f t="shared" ref="H27:H28" si="4">G27*0.025</f>
        <v>2.8640153757539881</v>
      </c>
      <c r="I27" s="52"/>
      <c r="J27" s="49">
        <f t="shared" si="2"/>
        <v>-5.2910880535659913E-2</v>
      </c>
      <c r="K27" s="86">
        <f t="shared" si="0"/>
        <v>-2.1164352214263965E-2</v>
      </c>
      <c r="M27" s="42" t="s">
        <v>47</v>
      </c>
      <c r="N27" s="66" t="s">
        <v>43</v>
      </c>
      <c r="O27" s="45">
        <v>21</v>
      </c>
      <c r="P27" s="44" t="s">
        <v>44</v>
      </c>
      <c r="Q27" s="45" t="s">
        <v>45</v>
      </c>
      <c r="R27" s="48"/>
      <c r="S27" s="48"/>
      <c r="T27" s="45"/>
      <c r="U27" s="45"/>
      <c r="V27" s="52"/>
      <c r="W27" s="68"/>
    </row>
    <row r="28" spans="1:23" x14ac:dyDescent="0.25">
      <c r="A28" s="42" t="s">
        <v>46</v>
      </c>
      <c r="B28" s="43" t="s">
        <v>43</v>
      </c>
      <c r="C28" s="44">
        <v>22</v>
      </c>
      <c r="D28" s="44" t="s">
        <v>44</v>
      </c>
      <c r="E28" s="45" t="s">
        <v>45</v>
      </c>
      <c r="F28" s="46">
        <v>201.07</v>
      </c>
      <c r="G28" s="51">
        <v>202.37972178470426</v>
      </c>
      <c r="H28" s="48">
        <f t="shared" si="4"/>
        <v>5.0594930446176072</v>
      </c>
      <c r="I28" s="52"/>
      <c r="J28" s="49">
        <f t="shared" si="2"/>
        <v>-0.6471605816800039</v>
      </c>
      <c r="K28" s="86">
        <f t="shared" si="0"/>
        <v>-0.25886423267200154</v>
      </c>
      <c r="M28" s="42" t="s">
        <v>46</v>
      </c>
      <c r="N28" s="66" t="s">
        <v>43</v>
      </c>
      <c r="O28" s="45">
        <v>22</v>
      </c>
      <c r="P28" s="44" t="s">
        <v>44</v>
      </c>
      <c r="Q28" s="45" t="s">
        <v>45</v>
      </c>
      <c r="R28" s="48"/>
      <c r="S28" s="48"/>
      <c r="T28" s="45"/>
      <c r="U28" s="45"/>
      <c r="V28" s="52"/>
      <c r="W28" s="68"/>
    </row>
    <row r="29" spans="1:23" x14ac:dyDescent="0.25">
      <c r="A29" s="42" t="s">
        <v>73</v>
      </c>
      <c r="B29" s="43" t="s">
        <v>43</v>
      </c>
      <c r="C29" s="44">
        <v>23</v>
      </c>
      <c r="D29" s="44" t="s">
        <v>44</v>
      </c>
      <c r="E29" s="45" t="s">
        <v>45</v>
      </c>
      <c r="F29" s="46" t="s">
        <v>89</v>
      </c>
      <c r="G29" s="51">
        <v>0</v>
      </c>
      <c r="H29" s="48"/>
      <c r="I29" s="52"/>
      <c r="J29" s="49"/>
      <c r="K29" s="86"/>
      <c r="M29" s="42" t="s">
        <v>73</v>
      </c>
      <c r="N29" s="66" t="s">
        <v>43</v>
      </c>
      <c r="O29" s="45">
        <v>23</v>
      </c>
      <c r="P29" s="44" t="s">
        <v>44</v>
      </c>
      <c r="Q29" s="45" t="s">
        <v>45</v>
      </c>
      <c r="R29" s="48"/>
      <c r="S29" s="69"/>
      <c r="T29" s="70"/>
      <c r="U29" s="45"/>
      <c r="V29" s="52"/>
      <c r="W29" s="68"/>
    </row>
    <row r="30" spans="1:23" x14ac:dyDescent="0.25">
      <c r="A30" s="42" t="s">
        <v>74</v>
      </c>
      <c r="B30" s="43" t="s">
        <v>43</v>
      </c>
      <c r="C30" s="44">
        <v>24</v>
      </c>
      <c r="D30" s="44" t="s">
        <v>44</v>
      </c>
      <c r="E30" s="45" t="s">
        <v>45</v>
      </c>
      <c r="F30" s="46" t="s">
        <v>89</v>
      </c>
      <c r="G30" s="51">
        <v>0</v>
      </c>
      <c r="H30" s="48"/>
      <c r="I30" s="52"/>
      <c r="J30" s="49"/>
      <c r="K30" s="86"/>
      <c r="M30" s="42" t="s">
        <v>74</v>
      </c>
      <c r="N30" s="66" t="s">
        <v>43</v>
      </c>
      <c r="O30" s="45">
        <v>24</v>
      </c>
      <c r="P30" s="44" t="s">
        <v>44</v>
      </c>
      <c r="Q30" s="45" t="s">
        <v>45</v>
      </c>
      <c r="R30" s="48"/>
      <c r="S30" s="69"/>
      <c r="T30" s="70"/>
      <c r="U30" s="45"/>
      <c r="V30" s="52"/>
      <c r="W30" s="68"/>
    </row>
    <row r="31" spans="1:23" x14ac:dyDescent="0.25">
      <c r="A31" s="20" t="s">
        <v>42</v>
      </c>
      <c r="B31" s="34" t="s">
        <v>13</v>
      </c>
      <c r="C31" s="23">
        <v>30</v>
      </c>
      <c r="D31" s="23" t="s">
        <v>29</v>
      </c>
      <c r="E31" s="22" t="s">
        <v>30</v>
      </c>
      <c r="F31" s="41">
        <v>49</v>
      </c>
      <c r="G31" s="36">
        <v>49.4</v>
      </c>
      <c r="H31" s="25">
        <f>0.05*G31</f>
        <v>2.4700000000000002</v>
      </c>
      <c r="I31" s="27">
        <v>4</v>
      </c>
      <c r="J31" s="27">
        <f t="shared" ref="J31:J33" si="5">((F31-G31)/G31)*100</f>
        <v>-0.80971659919028061</v>
      </c>
      <c r="K31" s="37">
        <f t="shared" ref="K31:K33" si="6">(F31-G31)/H31</f>
        <v>-0.1619433198380561</v>
      </c>
      <c r="M31" s="20" t="s">
        <v>42</v>
      </c>
      <c r="N31" s="21" t="s">
        <v>13</v>
      </c>
      <c r="O31" s="22">
        <v>30</v>
      </c>
      <c r="P31" s="23" t="s">
        <v>29</v>
      </c>
      <c r="Q31" s="22" t="s">
        <v>30</v>
      </c>
      <c r="R31" s="41">
        <f>ROUND(F31,1)</f>
        <v>49</v>
      </c>
      <c r="S31" s="24">
        <v>49.04</v>
      </c>
      <c r="T31" s="24">
        <v>1.48</v>
      </c>
      <c r="U31" s="22">
        <v>1</v>
      </c>
      <c r="V31" s="26">
        <f>((R31-S31)/S31)*100</f>
        <v>-8.1566068515495804E-2</v>
      </c>
      <c r="W31" s="38">
        <v>-0.03</v>
      </c>
    </row>
    <row r="32" spans="1:23" x14ac:dyDescent="0.25">
      <c r="A32" s="20" t="s">
        <v>41</v>
      </c>
      <c r="B32" s="34" t="s">
        <v>13</v>
      </c>
      <c r="C32" s="23">
        <v>31</v>
      </c>
      <c r="D32" s="23" t="s">
        <v>29</v>
      </c>
      <c r="E32" s="22" t="s">
        <v>30</v>
      </c>
      <c r="F32" s="41">
        <v>68</v>
      </c>
      <c r="G32" s="39">
        <v>68</v>
      </c>
      <c r="H32" s="25">
        <f t="shared" ref="H32:H33" si="7">0.05*G32</f>
        <v>3.4000000000000004</v>
      </c>
      <c r="I32" s="27">
        <v>4</v>
      </c>
      <c r="J32" s="27">
        <f t="shared" si="5"/>
        <v>0</v>
      </c>
      <c r="K32" s="37">
        <f t="shared" si="6"/>
        <v>0</v>
      </c>
      <c r="M32" s="20" t="s">
        <v>41</v>
      </c>
      <c r="N32" s="21" t="s">
        <v>13</v>
      </c>
      <c r="O32" s="22">
        <v>31</v>
      </c>
      <c r="P32" s="23" t="s">
        <v>29</v>
      </c>
      <c r="Q32" s="22" t="s">
        <v>30</v>
      </c>
      <c r="R32" s="41">
        <f t="shared" ref="R32:R43" si="8">ROUND(F32,1)</f>
        <v>68</v>
      </c>
      <c r="S32" s="24">
        <v>68.77</v>
      </c>
      <c r="T32" s="24">
        <v>1.48</v>
      </c>
      <c r="U32" s="22">
        <v>1</v>
      </c>
      <c r="V32" s="26">
        <f t="shared" ref="V32:V57" si="9">((R32-S32)/S32)*100</f>
        <v>-1.1196742765740819</v>
      </c>
      <c r="W32" s="38">
        <v>-0.52</v>
      </c>
    </row>
    <row r="33" spans="1:23" x14ac:dyDescent="0.25">
      <c r="A33" s="20" t="s">
        <v>40</v>
      </c>
      <c r="B33" s="34" t="s">
        <v>13</v>
      </c>
      <c r="C33" s="23">
        <v>32</v>
      </c>
      <c r="D33" s="23" t="s">
        <v>29</v>
      </c>
      <c r="E33" s="22" t="s">
        <v>30</v>
      </c>
      <c r="F33" s="41">
        <v>84</v>
      </c>
      <c r="G33" s="39">
        <v>89</v>
      </c>
      <c r="H33" s="25">
        <f t="shared" si="7"/>
        <v>4.45</v>
      </c>
      <c r="I33" s="27">
        <v>4</v>
      </c>
      <c r="J33" s="27">
        <f t="shared" si="5"/>
        <v>-5.6179775280898872</v>
      </c>
      <c r="K33" s="37">
        <f t="shared" si="6"/>
        <v>-1.1235955056179774</v>
      </c>
      <c r="M33" s="20" t="s">
        <v>40</v>
      </c>
      <c r="N33" s="21" t="s">
        <v>13</v>
      </c>
      <c r="O33" s="22">
        <v>32</v>
      </c>
      <c r="P33" s="23" t="s">
        <v>29</v>
      </c>
      <c r="Q33" s="22" t="s">
        <v>30</v>
      </c>
      <c r="R33" s="41">
        <f t="shared" si="8"/>
        <v>84</v>
      </c>
      <c r="S33" s="24">
        <v>90.17</v>
      </c>
      <c r="T33" s="24">
        <v>3.61</v>
      </c>
      <c r="U33" s="22">
        <v>1</v>
      </c>
      <c r="V33" s="26">
        <f t="shared" si="9"/>
        <v>-6.8426305866696264</v>
      </c>
      <c r="W33" s="38">
        <v>-1.71</v>
      </c>
    </row>
    <row r="34" spans="1:23" x14ac:dyDescent="0.25">
      <c r="A34" s="20" t="s">
        <v>39</v>
      </c>
      <c r="B34" s="34" t="s">
        <v>13</v>
      </c>
      <c r="C34" s="23">
        <v>33</v>
      </c>
      <c r="D34" s="23" t="s">
        <v>29</v>
      </c>
      <c r="E34" s="22" t="s">
        <v>30</v>
      </c>
      <c r="F34" s="41">
        <v>5</v>
      </c>
      <c r="G34" s="39">
        <v>11.1</v>
      </c>
      <c r="H34" s="25"/>
      <c r="I34" s="27"/>
      <c r="J34" s="27"/>
      <c r="K34" s="40"/>
      <c r="M34" s="20" t="s">
        <v>39</v>
      </c>
      <c r="N34" s="21" t="s">
        <v>13</v>
      </c>
      <c r="O34" s="22">
        <v>33</v>
      </c>
      <c r="P34" s="23" t="s">
        <v>29</v>
      </c>
      <c r="Q34" s="22" t="s">
        <v>30</v>
      </c>
      <c r="R34" s="41">
        <f t="shared" si="8"/>
        <v>5</v>
      </c>
      <c r="S34" s="24"/>
      <c r="T34" s="24"/>
      <c r="U34" s="22"/>
      <c r="V34" s="26"/>
      <c r="W34" s="40"/>
    </row>
    <row r="35" spans="1:23" x14ac:dyDescent="0.25">
      <c r="A35" s="20" t="s">
        <v>38</v>
      </c>
      <c r="B35" s="34" t="s">
        <v>13</v>
      </c>
      <c r="C35" s="23">
        <v>34</v>
      </c>
      <c r="D35" s="23" t="s">
        <v>29</v>
      </c>
      <c r="E35" s="22" t="s">
        <v>30</v>
      </c>
      <c r="F35" s="41">
        <v>7</v>
      </c>
      <c r="G35" s="39">
        <v>9.73</v>
      </c>
      <c r="H35" s="25"/>
      <c r="I35" s="27"/>
      <c r="J35" s="27"/>
      <c r="K35" s="40"/>
      <c r="M35" s="20" t="s">
        <v>38</v>
      </c>
      <c r="N35" s="21" t="s">
        <v>13</v>
      </c>
      <c r="O35" s="22">
        <v>34</v>
      </c>
      <c r="P35" s="23" t="s">
        <v>29</v>
      </c>
      <c r="Q35" s="22" t="s">
        <v>30</v>
      </c>
      <c r="R35" s="41">
        <f t="shared" si="8"/>
        <v>7</v>
      </c>
      <c r="S35" s="24"/>
      <c r="T35" s="24"/>
      <c r="U35" s="22"/>
      <c r="V35" s="26"/>
      <c r="W35" s="40"/>
    </row>
    <row r="36" spans="1:23" x14ac:dyDescent="0.25">
      <c r="A36" s="20" t="s">
        <v>37</v>
      </c>
      <c r="B36" s="34" t="s">
        <v>13</v>
      </c>
      <c r="C36" s="23">
        <v>35</v>
      </c>
      <c r="D36" s="23" t="s">
        <v>29</v>
      </c>
      <c r="E36" s="22" t="s">
        <v>30</v>
      </c>
      <c r="F36" s="41">
        <v>8</v>
      </c>
      <c r="G36" s="39">
        <v>13.4</v>
      </c>
      <c r="H36" s="25"/>
      <c r="I36" s="27"/>
      <c r="J36" s="27"/>
      <c r="K36" s="40"/>
      <c r="M36" s="20" t="s">
        <v>37</v>
      </c>
      <c r="N36" s="21" t="s">
        <v>13</v>
      </c>
      <c r="O36" s="22">
        <v>35</v>
      </c>
      <c r="P36" s="23" t="s">
        <v>29</v>
      </c>
      <c r="Q36" s="22" t="s">
        <v>30</v>
      </c>
      <c r="R36" s="41">
        <f t="shared" si="8"/>
        <v>8</v>
      </c>
      <c r="S36" s="24"/>
      <c r="T36" s="24"/>
      <c r="U36" s="22"/>
      <c r="V36" s="26"/>
      <c r="W36" s="40"/>
    </row>
    <row r="37" spans="1:23" x14ac:dyDescent="0.25">
      <c r="A37" s="20" t="s">
        <v>36</v>
      </c>
      <c r="B37" s="34" t="s">
        <v>13</v>
      </c>
      <c r="C37" s="23">
        <v>36</v>
      </c>
      <c r="D37" s="23" t="s">
        <v>29</v>
      </c>
      <c r="E37" s="22" t="s">
        <v>30</v>
      </c>
      <c r="F37" s="41"/>
      <c r="G37" s="39">
        <v>46.2</v>
      </c>
      <c r="H37" s="25"/>
      <c r="I37" s="27"/>
      <c r="J37" s="27"/>
      <c r="K37" s="40"/>
      <c r="M37" s="20" t="s">
        <v>36</v>
      </c>
      <c r="N37" s="21" t="s">
        <v>13</v>
      </c>
      <c r="O37" s="22">
        <v>36</v>
      </c>
      <c r="P37" s="23" t="s">
        <v>29</v>
      </c>
      <c r="Q37" s="22" t="s">
        <v>30</v>
      </c>
      <c r="R37" s="41"/>
      <c r="S37" s="24"/>
      <c r="T37" s="24"/>
      <c r="U37" s="22"/>
      <c r="V37" s="26"/>
      <c r="W37" s="40"/>
    </row>
    <row r="38" spans="1:23" x14ac:dyDescent="0.25">
      <c r="A38" s="20" t="s">
        <v>35</v>
      </c>
      <c r="B38" s="34" t="s">
        <v>13</v>
      </c>
      <c r="C38" s="23">
        <v>37</v>
      </c>
      <c r="D38" s="23" t="s">
        <v>29</v>
      </c>
      <c r="E38" s="22" t="s">
        <v>30</v>
      </c>
      <c r="F38" s="41">
        <v>35</v>
      </c>
      <c r="G38" s="39">
        <v>58.8</v>
      </c>
      <c r="H38" s="25"/>
      <c r="I38" s="27"/>
      <c r="J38" s="27"/>
      <c r="K38" s="40"/>
      <c r="M38" s="20" t="s">
        <v>35</v>
      </c>
      <c r="N38" s="21" t="s">
        <v>13</v>
      </c>
      <c r="O38" s="22">
        <v>37</v>
      </c>
      <c r="P38" s="23" t="s">
        <v>29</v>
      </c>
      <c r="Q38" s="22" t="s">
        <v>30</v>
      </c>
      <c r="R38" s="41">
        <f t="shared" si="8"/>
        <v>35</v>
      </c>
      <c r="S38" s="24"/>
      <c r="T38" s="24"/>
      <c r="U38" s="22"/>
      <c r="V38" s="26"/>
      <c r="W38" s="40"/>
    </row>
    <row r="39" spans="1:23" x14ac:dyDescent="0.25">
      <c r="A39" s="20" t="s">
        <v>34</v>
      </c>
      <c r="B39" s="34" t="s">
        <v>13</v>
      </c>
      <c r="C39" s="23">
        <v>38</v>
      </c>
      <c r="D39" s="23" t="s">
        <v>29</v>
      </c>
      <c r="E39" s="22" t="s">
        <v>30</v>
      </c>
      <c r="F39" s="41">
        <v>48</v>
      </c>
      <c r="G39" s="39">
        <v>70.5</v>
      </c>
      <c r="H39" s="25"/>
      <c r="I39" s="27"/>
      <c r="J39" s="27"/>
      <c r="K39" s="40"/>
      <c r="M39" s="20" t="s">
        <v>34</v>
      </c>
      <c r="N39" s="21" t="s">
        <v>13</v>
      </c>
      <c r="O39" s="22">
        <v>38</v>
      </c>
      <c r="P39" s="23" t="s">
        <v>29</v>
      </c>
      <c r="Q39" s="22" t="s">
        <v>30</v>
      </c>
      <c r="R39" s="41">
        <f t="shared" si="8"/>
        <v>48</v>
      </c>
      <c r="S39" s="24"/>
      <c r="T39" s="24"/>
      <c r="U39" s="22"/>
      <c r="V39" s="26"/>
      <c r="W39" s="40"/>
    </row>
    <row r="40" spans="1:23" x14ac:dyDescent="0.25">
      <c r="A40" s="20" t="s">
        <v>33</v>
      </c>
      <c r="B40" s="34" t="s">
        <v>13</v>
      </c>
      <c r="C40" s="23">
        <v>39</v>
      </c>
      <c r="D40" s="23" t="s">
        <v>29</v>
      </c>
      <c r="E40" s="22" t="s">
        <v>30</v>
      </c>
      <c r="F40" s="41">
        <v>110</v>
      </c>
      <c r="G40" s="27">
        <v>116</v>
      </c>
      <c r="H40" s="25"/>
      <c r="I40" s="27"/>
      <c r="J40" s="27"/>
      <c r="K40" s="40"/>
      <c r="M40" s="20" t="s">
        <v>33</v>
      </c>
      <c r="N40" s="21" t="s">
        <v>13</v>
      </c>
      <c r="O40" s="22">
        <v>39</v>
      </c>
      <c r="P40" s="23" t="s">
        <v>29</v>
      </c>
      <c r="Q40" s="22" t="s">
        <v>30</v>
      </c>
      <c r="R40" s="41">
        <f t="shared" si="8"/>
        <v>110</v>
      </c>
      <c r="S40" s="24"/>
      <c r="T40" s="24"/>
      <c r="U40" s="22"/>
      <c r="V40" s="26"/>
      <c r="W40" s="40"/>
    </row>
    <row r="41" spans="1:23" x14ac:dyDescent="0.25">
      <c r="A41" s="20" t="s">
        <v>32</v>
      </c>
      <c r="B41" s="34" t="s">
        <v>13</v>
      </c>
      <c r="C41" s="23">
        <v>40</v>
      </c>
      <c r="D41" s="23" t="s">
        <v>29</v>
      </c>
      <c r="E41" s="22" t="s">
        <v>30</v>
      </c>
      <c r="F41" s="41">
        <v>101</v>
      </c>
      <c r="G41" s="27">
        <v>101</v>
      </c>
      <c r="H41" s="25"/>
      <c r="I41" s="27"/>
      <c r="J41" s="27"/>
      <c r="K41" s="40"/>
      <c r="M41" s="20" t="s">
        <v>32</v>
      </c>
      <c r="N41" s="21" t="s">
        <v>13</v>
      </c>
      <c r="O41" s="22">
        <v>40</v>
      </c>
      <c r="P41" s="23" t="s">
        <v>29</v>
      </c>
      <c r="Q41" s="22" t="s">
        <v>30</v>
      </c>
      <c r="R41" s="41">
        <f t="shared" si="8"/>
        <v>101</v>
      </c>
      <c r="S41" s="24"/>
      <c r="T41" s="24"/>
      <c r="U41" s="22"/>
      <c r="V41" s="26"/>
      <c r="W41" s="40"/>
    </row>
    <row r="42" spans="1:23" x14ac:dyDescent="0.25">
      <c r="A42" s="20" t="s">
        <v>31</v>
      </c>
      <c r="B42" s="34" t="s">
        <v>13</v>
      </c>
      <c r="C42" s="23">
        <v>41</v>
      </c>
      <c r="D42" s="23" t="s">
        <v>29</v>
      </c>
      <c r="E42" s="22" t="s">
        <v>30</v>
      </c>
      <c r="F42" s="41">
        <v>80</v>
      </c>
      <c r="G42" s="39">
        <v>81.599999999999994</v>
      </c>
      <c r="H42" s="25"/>
      <c r="I42" s="27"/>
      <c r="J42" s="27"/>
      <c r="K42" s="40"/>
      <c r="M42" s="20" t="s">
        <v>31</v>
      </c>
      <c r="N42" s="21" t="s">
        <v>13</v>
      </c>
      <c r="O42" s="22">
        <v>41</v>
      </c>
      <c r="P42" s="23" t="s">
        <v>29</v>
      </c>
      <c r="Q42" s="22" t="s">
        <v>30</v>
      </c>
      <c r="R42" s="41">
        <f t="shared" si="8"/>
        <v>80</v>
      </c>
      <c r="S42" s="36"/>
      <c r="T42" s="24"/>
      <c r="U42" s="22"/>
      <c r="V42" s="26"/>
      <c r="W42" s="40"/>
    </row>
    <row r="43" spans="1:23" x14ac:dyDescent="0.25">
      <c r="A43" s="20" t="s">
        <v>28</v>
      </c>
      <c r="B43" s="34" t="s">
        <v>13</v>
      </c>
      <c r="C43" s="23">
        <v>42</v>
      </c>
      <c r="D43" s="23" t="s">
        <v>29</v>
      </c>
      <c r="E43" s="22" t="s">
        <v>30</v>
      </c>
      <c r="F43" s="41">
        <v>52</v>
      </c>
      <c r="G43" s="39">
        <v>49.4</v>
      </c>
      <c r="H43" s="25">
        <f t="shared" ref="H43" si="10">0.05*G43</f>
        <v>2.4700000000000002</v>
      </c>
      <c r="I43" s="27">
        <v>4</v>
      </c>
      <c r="J43" s="27">
        <f t="shared" ref="J43:J45" si="11">((F43-G43)/G43)*100</f>
        <v>5.2631578947368451</v>
      </c>
      <c r="K43" s="37">
        <f t="shared" ref="K43:K67" si="12">(F43-G43)/H43</f>
        <v>1.0526315789473688</v>
      </c>
      <c r="M43" s="20" t="s">
        <v>28</v>
      </c>
      <c r="N43" s="21" t="s">
        <v>13</v>
      </c>
      <c r="O43" s="22">
        <v>42</v>
      </c>
      <c r="P43" s="23" t="s">
        <v>29</v>
      </c>
      <c r="Q43" s="22" t="s">
        <v>30</v>
      </c>
      <c r="R43" s="41">
        <f t="shared" si="8"/>
        <v>52</v>
      </c>
      <c r="S43" s="36">
        <v>49.28</v>
      </c>
      <c r="T43" s="24">
        <v>1.76</v>
      </c>
      <c r="U43" s="22">
        <v>1</v>
      </c>
      <c r="V43" s="26">
        <f t="shared" si="9"/>
        <v>5.519480519480517</v>
      </c>
      <c r="W43" s="38">
        <v>1.54</v>
      </c>
    </row>
    <row r="44" spans="1:23" x14ac:dyDescent="0.25">
      <c r="A44" s="42" t="s">
        <v>16</v>
      </c>
      <c r="B44" s="43" t="s">
        <v>13</v>
      </c>
      <c r="C44" s="44">
        <v>43</v>
      </c>
      <c r="D44" s="44" t="s">
        <v>27</v>
      </c>
      <c r="E44" s="45" t="s">
        <v>23</v>
      </c>
      <c r="F44" s="85">
        <v>29</v>
      </c>
      <c r="G44" s="87">
        <v>29.8</v>
      </c>
      <c r="H44" s="48">
        <f>0.05*G44</f>
        <v>1.4900000000000002</v>
      </c>
      <c r="I44" s="52">
        <v>4</v>
      </c>
      <c r="J44" s="52">
        <f t="shared" si="11"/>
        <v>-2.6845637583892641</v>
      </c>
      <c r="K44" s="86">
        <f t="shared" si="12"/>
        <v>-0.5369127516778528</v>
      </c>
      <c r="M44" s="42" t="s">
        <v>16</v>
      </c>
      <c r="N44" s="43" t="s">
        <v>13</v>
      </c>
      <c r="O44" s="45">
        <v>43</v>
      </c>
      <c r="P44" s="44" t="s">
        <v>27</v>
      </c>
      <c r="Q44" s="45" t="s">
        <v>23</v>
      </c>
      <c r="R44" s="85">
        <f>F44</f>
        <v>29</v>
      </c>
      <c r="S44" s="48">
        <v>28.12</v>
      </c>
      <c r="T44" s="48">
        <v>2.14</v>
      </c>
      <c r="U44" s="45">
        <v>1</v>
      </c>
      <c r="V44" s="52">
        <f t="shared" si="9"/>
        <v>3.1294452347083892</v>
      </c>
      <c r="W44" s="86">
        <v>0.41</v>
      </c>
    </row>
    <row r="45" spans="1:23" x14ac:dyDescent="0.25">
      <c r="A45" s="42" t="s">
        <v>12</v>
      </c>
      <c r="B45" s="43" t="s">
        <v>13</v>
      </c>
      <c r="C45" s="44">
        <v>44</v>
      </c>
      <c r="D45" s="44" t="s">
        <v>27</v>
      </c>
      <c r="E45" s="45" t="s">
        <v>23</v>
      </c>
      <c r="F45" s="85">
        <v>161</v>
      </c>
      <c r="G45" s="52">
        <v>160</v>
      </c>
      <c r="H45" s="48">
        <f>0.05*G45</f>
        <v>8</v>
      </c>
      <c r="I45" s="52">
        <v>4</v>
      </c>
      <c r="J45" s="52">
        <f t="shared" si="11"/>
        <v>0.625</v>
      </c>
      <c r="K45" s="86">
        <f t="shared" si="12"/>
        <v>0.125</v>
      </c>
      <c r="M45" s="42" t="s">
        <v>12</v>
      </c>
      <c r="N45" s="43" t="s">
        <v>13</v>
      </c>
      <c r="O45" s="45">
        <v>44</v>
      </c>
      <c r="P45" s="44" t="s">
        <v>27</v>
      </c>
      <c r="Q45" s="45" t="s">
        <v>23</v>
      </c>
      <c r="R45" s="85">
        <f t="shared" ref="R45:R66" si="13">F45</f>
        <v>161</v>
      </c>
      <c r="S45" s="87">
        <v>156.6</v>
      </c>
      <c r="T45" s="48">
        <v>3.8</v>
      </c>
      <c r="U45" s="45">
        <v>1</v>
      </c>
      <c r="V45" s="52">
        <f t="shared" si="9"/>
        <v>2.8097062579821239</v>
      </c>
      <c r="W45" s="86">
        <v>1.1599999999999999</v>
      </c>
    </row>
    <row r="46" spans="1:23" x14ac:dyDescent="0.25">
      <c r="A46" s="42" t="s">
        <v>26</v>
      </c>
      <c r="B46" s="43" t="s">
        <v>13</v>
      </c>
      <c r="C46" s="44">
        <v>45</v>
      </c>
      <c r="D46" s="44" t="s">
        <v>27</v>
      </c>
      <c r="E46" s="45" t="s">
        <v>23</v>
      </c>
      <c r="F46" s="85">
        <v>211</v>
      </c>
      <c r="G46" s="52">
        <v>207</v>
      </c>
      <c r="H46" s="48">
        <f t="shared" ref="H46" si="14">0.05*G46</f>
        <v>10.350000000000001</v>
      </c>
      <c r="I46" s="52">
        <v>4</v>
      </c>
      <c r="J46" s="52">
        <f t="shared" ref="J46:J57" si="15">((F46-G46)/G46)*100</f>
        <v>1.932367149758454</v>
      </c>
      <c r="K46" s="86">
        <f t="shared" si="12"/>
        <v>0.38647342995169076</v>
      </c>
      <c r="M46" s="42" t="s">
        <v>26</v>
      </c>
      <c r="N46" s="43" t="s">
        <v>13</v>
      </c>
      <c r="O46" s="45">
        <v>45</v>
      </c>
      <c r="P46" s="44" t="s">
        <v>27</v>
      </c>
      <c r="Q46" s="45" t="s">
        <v>23</v>
      </c>
      <c r="R46" s="85">
        <f t="shared" si="13"/>
        <v>211</v>
      </c>
      <c r="S46" s="87">
        <v>204.8</v>
      </c>
      <c r="T46" s="48">
        <v>3.7</v>
      </c>
      <c r="U46" s="45">
        <v>1</v>
      </c>
      <c r="V46" s="52">
        <f t="shared" si="9"/>
        <v>3.0273437499999947</v>
      </c>
      <c r="W46" s="86">
        <v>1.67</v>
      </c>
    </row>
    <row r="47" spans="1:23" x14ac:dyDescent="0.25">
      <c r="A47" s="42" t="s">
        <v>16</v>
      </c>
      <c r="B47" s="43" t="s">
        <v>13</v>
      </c>
      <c r="C47" s="44">
        <v>46</v>
      </c>
      <c r="D47" s="44" t="s">
        <v>25</v>
      </c>
      <c r="E47" s="45" t="s">
        <v>23</v>
      </c>
      <c r="F47" s="85">
        <v>86</v>
      </c>
      <c r="G47" s="87">
        <v>98.3</v>
      </c>
      <c r="H47" s="48">
        <f>0.075*G47</f>
        <v>7.3724999999999996</v>
      </c>
      <c r="I47" s="52">
        <v>4</v>
      </c>
      <c r="J47" s="52">
        <f t="shared" si="15"/>
        <v>-12.512716174974564</v>
      </c>
      <c r="K47" s="86">
        <f t="shared" si="12"/>
        <v>-1.6683621566632754</v>
      </c>
      <c r="M47" s="42" t="s">
        <v>16</v>
      </c>
      <c r="N47" s="43" t="s">
        <v>13</v>
      </c>
      <c r="O47" s="45">
        <v>46</v>
      </c>
      <c r="P47" s="44" t="s">
        <v>25</v>
      </c>
      <c r="Q47" s="45" t="s">
        <v>23</v>
      </c>
      <c r="R47" s="85">
        <f t="shared" si="13"/>
        <v>86</v>
      </c>
      <c r="S47" s="48">
        <v>93.41</v>
      </c>
      <c r="T47" s="48">
        <v>4.78</v>
      </c>
      <c r="U47" s="45">
        <v>1</v>
      </c>
      <c r="V47" s="52">
        <f t="shared" si="9"/>
        <v>-7.9327695107590159</v>
      </c>
      <c r="W47" s="86">
        <v>-1.55</v>
      </c>
    </row>
    <row r="48" spans="1:23" x14ac:dyDescent="0.25">
      <c r="A48" s="42" t="s">
        <v>12</v>
      </c>
      <c r="B48" s="43" t="s">
        <v>13</v>
      </c>
      <c r="C48" s="44">
        <v>47</v>
      </c>
      <c r="D48" s="44" t="s">
        <v>25</v>
      </c>
      <c r="E48" s="45" t="s">
        <v>23</v>
      </c>
      <c r="F48" s="85">
        <v>93</v>
      </c>
      <c r="G48" s="52">
        <v>123</v>
      </c>
      <c r="H48" s="48">
        <f t="shared" ref="H48:H51" si="16">0.075*G48</f>
        <v>9.2249999999999996</v>
      </c>
      <c r="I48" s="52">
        <v>4</v>
      </c>
      <c r="J48" s="52">
        <f t="shared" si="15"/>
        <v>-24.390243902439025</v>
      </c>
      <c r="K48" s="86">
        <f t="shared" si="12"/>
        <v>-3.2520325203252032</v>
      </c>
      <c r="M48" s="42" t="s">
        <v>12</v>
      </c>
      <c r="N48" s="43" t="s">
        <v>13</v>
      </c>
      <c r="O48" s="45">
        <v>47</v>
      </c>
      <c r="P48" s="44" t="s">
        <v>25</v>
      </c>
      <c r="Q48" s="45" t="s">
        <v>23</v>
      </c>
      <c r="R48" s="85">
        <f t="shared" si="13"/>
        <v>93</v>
      </c>
      <c r="S48" s="87">
        <v>109.2</v>
      </c>
      <c r="T48" s="48">
        <v>7.5</v>
      </c>
      <c r="U48" s="45">
        <v>1</v>
      </c>
      <c r="V48" s="52">
        <f t="shared" si="9"/>
        <v>-14.835164835164838</v>
      </c>
      <c r="W48" s="86">
        <v>-2.1800000000000002</v>
      </c>
    </row>
    <row r="49" spans="1:23" x14ac:dyDescent="0.25">
      <c r="A49" s="42" t="s">
        <v>21</v>
      </c>
      <c r="B49" s="43" t="s">
        <v>13</v>
      </c>
      <c r="C49" s="44">
        <v>48</v>
      </c>
      <c r="D49" s="44" t="s">
        <v>25</v>
      </c>
      <c r="E49" s="45" t="s">
        <v>23</v>
      </c>
      <c r="F49" s="85">
        <v>55</v>
      </c>
      <c r="G49" s="87">
        <v>65.5</v>
      </c>
      <c r="H49" s="48">
        <f t="shared" si="16"/>
        <v>4.9124999999999996</v>
      </c>
      <c r="I49" s="52">
        <v>4</v>
      </c>
      <c r="J49" s="52">
        <f t="shared" si="15"/>
        <v>-16.030534351145036</v>
      </c>
      <c r="K49" s="86">
        <f t="shared" si="12"/>
        <v>-2.1374045801526718</v>
      </c>
      <c r="M49" s="42" t="s">
        <v>21</v>
      </c>
      <c r="N49" s="43" t="s">
        <v>13</v>
      </c>
      <c r="O49" s="45">
        <v>48</v>
      </c>
      <c r="P49" s="44" t="s">
        <v>25</v>
      </c>
      <c r="Q49" s="45" t="s">
        <v>23</v>
      </c>
      <c r="R49" s="85">
        <f t="shared" si="13"/>
        <v>55</v>
      </c>
      <c r="S49" s="48">
        <v>62.63</v>
      </c>
      <c r="T49" s="48">
        <v>4.09</v>
      </c>
      <c r="U49" s="45">
        <v>1</v>
      </c>
      <c r="V49" s="52">
        <f t="shared" si="9"/>
        <v>-12.182660067060517</v>
      </c>
      <c r="W49" s="86">
        <v>-1.87</v>
      </c>
    </row>
    <row r="50" spans="1:23" x14ac:dyDescent="0.25">
      <c r="A50" s="42" t="s">
        <v>20</v>
      </c>
      <c r="B50" s="43" t="s">
        <v>13</v>
      </c>
      <c r="C50" s="44">
        <v>49</v>
      </c>
      <c r="D50" s="44" t="s">
        <v>25</v>
      </c>
      <c r="E50" s="45" t="s">
        <v>23</v>
      </c>
      <c r="F50" s="85">
        <v>69</v>
      </c>
      <c r="G50" s="87">
        <v>80.599999999999994</v>
      </c>
      <c r="H50" s="48">
        <f t="shared" si="16"/>
        <v>6.044999999999999</v>
      </c>
      <c r="I50" s="52">
        <v>4</v>
      </c>
      <c r="J50" s="52">
        <f t="shared" si="15"/>
        <v>-14.392059553349871</v>
      </c>
      <c r="K50" s="86">
        <f t="shared" si="12"/>
        <v>-1.9189412737799829</v>
      </c>
      <c r="M50" s="42" t="s">
        <v>20</v>
      </c>
      <c r="N50" s="43" t="s">
        <v>13</v>
      </c>
      <c r="O50" s="45">
        <v>49</v>
      </c>
      <c r="P50" s="44" t="s">
        <v>25</v>
      </c>
      <c r="Q50" s="45" t="s">
        <v>23</v>
      </c>
      <c r="R50" s="85">
        <f t="shared" si="13"/>
        <v>69</v>
      </c>
      <c r="S50" s="48">
        <v>72.709999999999994</v>
      </c>
      <c r="T50" s="48">
        <v>6.75</v>
      </c>
      <c r="U50" s="45">
        <v>1</v>
      </c>
      <c r="V50" s="52">
        <f t="shared" si="9"/>
        <v>-5.1024618346857293</v>
      </c>
      <c r="W50" s="86">
        <v>-0.55000000000000004</v>
      </c>
    </row>
    <row r="51" spans="1:23" x14ac:dyDescent="0.25">
      <c r="A51" s="42" t="s">
        <v>19</v>
      </c>
      <c r="B51" s="43" t="s">
        <v>13</v>
      </c>
      <c r="C51" s="44">
        <v>50</v>
      </c>
      <c r="D51" s="44" t="s">
        <v>25</v>
      </c>
      <c r="E51" s="45" t="s">
        <v>23</v>
      </c>
      <c r="F51" s="85">
        <v>75</v>
      </c>
      <c r="G51" s="87">
        <v>79.400000000000006</v>
      </c>
      <c r="H51" s="48">
        <f t="shared" si="16"/>
        <v>5.9550000000000001</v>
      </c>
      <c r="I51" s="52">
        <v>4</v>
      </c>
      <c r="J51" s="52">
        <f t="shared" si="15"/>
        <v>-5.5415617128463541</v>
      </c>
      <c r="K51" s="86">
        <f t="shared" si="12"/>
        <v>-0.73887489504618065</v>
      </c>
      <c r="M51" s="42" t="s">
        <v>19</v>
      </c>
      <c r="N51" s="43" t="s">
        <v>13</v>
      </c>
      <c r="O51" s="45">
        <v>50</v>
      </c>
      <c r="P51" s="44" t="s">
        <v>25</v>
      </c>
      <c r="Q51" s="45" t="s">
        <v>23</v>
      </c>
      <c r="R51" s="85">
        <f t="shared" si="13"/>
        <v>75</v>
      </c>
      <c r="S51" s="48">
        <v>78.67</v>
      </c>
      <c r="T51" s="48">
        <v>4.09</v>
      </c>
      <c r="U51" s="45">
        <v>1</v>
      </c>
      <c r="V51" s="52">
        <f t="shared" si="9"/>
        <v>-4.665056565399774</v>
      </c>
      <c r="W51" s="86">
        <v>-0.9</v>
      </c>
    </row>
    <row r="52" spans="1:23" x14ac:dyDescent="0.25">
      <c r="A52" s="42" t="s">
        <v>22</v>
      </c>
      <c r="B52" s="43" t="s">
        <v>13</v>
      </c>
      <c r="C52" s="44">
        <v>51</v>
      </c>
      <c r="D52" s="44" t="s">
        <v>76</v>
      </c>
      <c r="E52" s="45" t="s">
        <v>23</v>
      </c>
      <c r="F52" s="85">
        <v>161</v>
      </c>
      <c r="G52" s="52">
        <v>155</v>
      </c>
      <c r="H52" s="48">
        <f>0.05*G52</f>
        <v>7.75</v>
      </c>
      <c r="I52" s="45">
        <v>4</v>
      </c>
      <c r="J52" s="52">
        <f t="shared" si="15"/>
        <v>3.870967741935484</v>
      </c>
      <c r="K52" s="86">
        <f t="shared" si="12"/>
        <v>0.77419354838709675</v>
      </c>
      <c r="M52" s="42" t="s">
        <v>22</v>
      </c>
      <c r="N52" s="43" t="s">
        <v>13</v>
      </c>
      <c r="O52" s="45">
        <v>51</v>
      </c>
      <c r="P52" s="44" t="s">
        <v>76</v>
      </c>
      <c r="Q52" s="45" t="s">
        <v>23</v>
      </c>
      <c r="R52" s="85">
        <f t="shared" si="13"/>
        <v>161</v>
      </c>
      <c r="S52" s="87">
        <v>153</v>
      </c>
      <c r="T52" s="48">
        <v>4.9000000000000004</v>
      </c>
      <c r="U52" s="45">
        <v>1</v>
      </c>
      <c r="V52" s="52">
        <f t="shared" si="9"/>
        <v>5.2287581699346406</v>
      </c>
      <c r="W52" s="86">
        <v>1.61</v>
      </c>
    </row>
    <row r="53" spans="1:23" x14ac:dyDescent="0.25">
      <c r="A53" s="42" t="s">
        <v>16</v>
      </c>
      <c r="B53" s="43" t="s">
        <v>13</v>
      </c>
      <c r="C53" s="44">
        <v>52</v>
      </c>
      <c r="D53" s="44" t="s">
        <v>76</v>
      </c>
      <c r="E53" s="45" t="s">
        <v>23</v>
      </c>
      <c r="F53" s="85">
        <v>238</v>
      </c>
      <c r="G53" s="52">
        <v>228</v>
      </c>
      <c r="H53" s="48">
        <f t="shared" ref="H53:H57" si="17">0.05*G53</f>
        <v>11.4</v>
      </c>
      <c r="I53" s="45">
        <v>4</v>
      </c>
      <c r="J53" s="52">
        <f t="shared" si="15"/>
        <v>4.3859649122807012</v>
      </c>
      <c r="K53" s="86">
        <f t="shared" si="12"/>
        <v>0.8771929824561403</v>
      </c>
      <c r="M53" s="42" t="s">
        <v>16</v>
      </c>
      <c r="N53" s="43" t="s">
        <v>13</v>
      </c>
      <c r="O53" s="45">
        <v>52</v>
      </c>
      <c r="P53" s="44" t="s">
        <v>76</v>
      </c>
      <c r="Q53" s="45" t="s">
        <v>23</v>
      </c>
      <c r="R53" s="85">
        <f t="shared" si="13"/>
        <v>238</v>
      </c>
      <c r="S53" s="87">
        <v>224.4</v>
      </c>
      <c r="T53" s="48">
        <v>7.3</v>
      </c>
      <c r="U53" s="45">
        <v>1</v>
      </c>
      <c r="V53" s="52">
        <f t="shared" si="9"/>
        <v>6.0606060606060579</v>
      </c>
      <c r="W53" s="86">
        <v>1.86</v>
      </c>
    </row>
    <row r="54" spans="1:23" x14ac:dyDescent="0.25">
      <c r="A54" s="42" t="s">
        <v>12</v>
      </c>
      <c r="B54" s="43" t="s">
        <v>13</v>
      </c>
      <c r="C54" s="44">
        <v>53</v>
      </c>
      <c r="D54" s="44" t="s">
        <v>76</v>
      </c>
      <c r="E54" s="45" t="s">
        <v>23</v>
      </c>
      <c r="F54" s="85">
        <v>314</v>
      </c>
      <c r="G54" s="52">
        <v>310</v>
      </c>
      <c r="H54" s="48">
        <f t="shared" si="17"/>
        <v>15.5</v>
      </c>
      <c r="I54" s="45">
        <v>4</v>
      </c>
      <c r="J54" s="52">
        <f t="shared" si="15"/>
        <v>1.2903225806451613</v>
      </c>
      <c r="K54" s="86">
        <f t="shared" si="12"/>
        <v>0.25806451612903225</v>
      </c>
      <c r="M54" s="42" t="s">
        <v>12</v>
      </c>
      <c r="N54" s="43" t="s">
        <v>13</v>
      </c>
      <c r="O54" s="45">
        <v>53</v>
      </c>
      <c r="P54" s="44" t="s">
        <v>76</v>
      </c>
      <c r="Q54" s="45" t="s">
        <v>23</v>
      </c>
      <c r="R54" s="85">
        <f t="shared" si="13"/>
        <v>314</v>
      </c>
      <c r="S54" s="87">
        <v>304.8</v>
      </c>
      <c r="T54" s="48">
        <v>8</v>
      </c>
      <c r="U54" s="45">
        <v>1</v>
      </c>
      <c r="V54" s="52">
        <f t="shared" si="9"/>
        <v>3.0183727034120698</v>
      </c>
      <c r="W54" s="86">
        <v>1.1399999999999999</v>
      </c>
    </row>
    <row r="55" spans="1:23" x14ac:dyDescent="0.25">
      <c r="A55" s="42" t="s">
        <v>21</v>
      </c>
      <c r="B55" s="43" t="s">
        <v>13</v>
      </c>
      <c r="C55" s="44">
        <v>54</v>
      </c>
      <c r="D55" s="44" t="s">
        <v>76</v>
      </c>
      <c r="E55" s="45" t="s">
        <v>23</v>
      </c>
      <c r="F55" s="85">
        <v>151</v>
      </c>
      <c r="G55" s="52">
        <v>146</v>
      </c>
      <c r="H55" s="48">
        <f t="shared" si="17"/>
        <v>7.3000000000000007</v>
      </c>
      <c r="I55" s="45">
        <v>4</v>
      </c>
      <c r="J55" s="52">
        <f t="shared" si="15"/>
        <v>3.4246575342465753</v>
      </c>
      <c r="K55" s="86">
        <f t="shared" si="12"/>
        <v>0.68493150684931503</v>
      </c>
      <c r="M55" s="42" t="s">
        <v>21</v>
      </c>
      <c r="N55" s="43" t="s">
        <v>13</v>
      </c>
      <c r="O55" s="45">
        <v>54</v>
      </c>
      <c r="P55" s="44" t="s">
        <v>76</v>
      </c>
      <c r="Q55" s="45" t="s">
        <v>23</v>
      </c>
      <c r="R55" s="85">
        <f t="shared" si="13"/>
        <v>151</v>
      </c>
      <c r="S55" s="87">
        <v>144.5</v>
      </c>
      <c r="T55" s="48">
        <v>5.8</v>
      </c>
      <c r="U55" s="45">
        <v>1</v>
      </c>
      <c r="V55" s="52">
        <f t="shared" si="9"/>
        <v>4.4982698961937722</v>
      </c>
      <c r="W55" s="86">
        <v>1.1299999999999999</v>
      </c>
    </row>
    <row r="56" spans="1:23" x14ac:dyDescent="0.25">
      <c r="A56" s="42" t="s">
        <v>24</v>
      </c>
      <c r="B56" s="43" t="s">
        <v>13</v>
      </c>
      <c r="C56" s="44">
        <v>55</v>
      </c>
      <c r="D56" s="44" t="s">
        <v>76</v>
      </c>
      <c r="E56" s="45" t="s">
        <v>23</v>
      </c>
      <c r="F56" s="85">
        <v>121</v>
      </c>
      <c r="G56" s="52">
        <v>118</v>
      </c>
      <c r="H56" s="48">
        <f t="shared" si="17"/>
        <v>5.9</v>
      </c>
      <c r="I56" s="45">
        <v>4</v>
      </c>
      <c r="J56" s="52">
        <f t="shared" si="15"/>
        <v>2.5423728813559325</v>
      </c>
      <c r="K56" s="86">
        <f t="shared" si="12"/>
        <v>0.50847457627118642</v>
      </c>
      <c r="M56" s="42" t="s">
        <v>24</v>
      </c>
      <c r="N56" s="43" t="s">
        <v>13</v>
      </c>
      <c r="O56" s="45">
        <v>55</v>
      </c>
      <c r="P56" s="44" t="s">
        <v>76</v>
      </c>
      <c r="Q56" s="45" t="s">
        <v>23</v>
      </c>
      <c r="R56" s="85">
        <f t="shared" si="13"/>
        <v>121</v>
      </c>
      <c r="S56" s="87">
        <v>118</v>
      </c>
      <c r="T56" s="48">
        <v>5.0999999999999996</v>
      </c>
      <c r="U56" s="45">
        <v>1</v>
      </c>
      <c r="V56" s="52">
        <f t="shared" si="9"/>
        <v>2.5423728813559325</v>
      </c>
      <c r="W56" s="86">
        <v>0.6</v>
      </c>
    </row>
    <row r="57" spans="1:23" x14ac:dyDescent="0.25">
      <c r="A57" s="42" t="s">
        <v>17</v>
      </c>
      <c r="B57" s="43" t="s">
        <v>13</v>
      </c>
      <c r="C57" s="44">
        <v>56</v>
      </c>
      <c r="D57" s="44" t="s">
        <v>76</v>
      </c>
      <c r="E57" s="45" t="s">
        <v>23</v>
      </c>
      <c r="F57" s="85">
        <v>53</v>
      </c>
      <c r="G57" s="87">
        <v>52.5</v>
      </c>
      <c r="H57" s="48">
        <f t="shared" si="17"/>
        <v>2.625</v>
      </c>
      <c r="I57" s="45">
        <v>4</v>
      </c>
      <c r="J57" s="52">
        <f t="shared" si="15"/>
        <v>0.95238095238095244</v>
      </c>
      <c r="K57" s="86">
        <f t="shared" si="12"/>
        <v>0.19047619047619047</v>
      </c>
      <c r="M57" s="42" t="s">
        <v>17</v>
      </c>
      <c r="N57" s="43" t="s">
        <v>13</v>
      </c>
      <c r="O57" s="45">
        <v>56</v>
      </c>
      <c r="P57" s="44" t="s">
        <v>76</v>
      </c>
      <c r="Q57" s="45" t="s">
        <v>23</v>
      </c>
      <c r="R57" s="85">
        <f t="shared" si="13"/>
        <v>53</v>
      </c>
      <c r="S57" s="48">
        <v>51.29</v>
      </c>
      <c r="T57" s="48">
        <v>5.46</v>
      </c>
      <c r="U57" s="45">
        <v>1</v>
      </c>
      <c r="V57" s="52">
        <f t="shared" si="9"/>
        <v>3.3339832325989494</v>
      </c>
      <c r="W57" s="86">
        <v>0.31</v>
      </c>
    </row>
    <row r="58" spans="1:23" x14ac:dyDescent="0.25">
      <c r="A58" s="42" t="s">
        <v>22</v>
      </c>
      <c r="B58" s="43" t="s">
        <v>13</v>
      </c>
      <c r="C58" s="44">
        <v>57</v>
      </c>
      <c r="D58" s="44" t="s">
        <v>18</v>
      </c>
      <c r="E58" s="45" t="s">
        <v>15</v>
      </c>
      <c r="F58" s="47">
        <v>12.95</v>
      </c>
      <c r="G58" s="48">
        <v>12.93</v>
      </c>
      <c r="H58" s="48">
        <v>0.15</v>
      </c>
      <c r="I58" s="45" t="s">
        <v>77</v>
      </c>
      <c r="J58" s="48">
        <f t="shared" ref="J58:J65" si="18">((F58-G58))</f>
        <v>1.9999999999999574E-2</v>
      </c>
      <c r="K58" s="86">
        <f t="shared" si="12"/>
        <v>0.1333333333333305</v>
      </c>
      <c r="M58" s="42" t="s">
        <v>22</v>
      </c>
      <c r="N58" s="43" t="s">
        <v>13</v>
      </c>
      <c r="O58" s="45">
        <v>57</v>
      </c>
      <c r="P58" s="44" t="s">
        <v>18</v>
      </c>
      <c r="Q58" s="45" t="s">
        <v>15</v>
      </c>
      <c r="R58" s="47">
        <f t="shared" si="13"/>
        <v>12.95</v>
      </c>
      <c r="S58" s="48">
        <v>12.95</v>
      </c>
      <c r="T58" s="48">
        <v>0.13</v>
      </c>
      <c r="U58" s="45" t="s">
        <v>75</v>
      </c>
      <c r="V58" s="48">
        <f>R58-S58</f>
        <v>0</v>
      </c>
      <c r="W58" s="86">
        <v>0</v>
      </c>
    </row>
    <row r="59" spans="1:23" x14ac:dyDescent="0.25">
      <c r="A59" s="42" t="s">
        <v>16</v>
      </c>
      <c r="B59" s="43" t="s">
        <v>13</v>
      </c>
      <c r="C59" s="44">
        <v>58</v>
      </c>
      <c r="D59" s="44" t="s">
        <v>18</v>
      </c>
      <c r="E59" s="45" t="s">
        <v>15</v>
      </c>
      <c r="F59" s="47">
        <v>12.41</v>
      </c>
      <c r="G59" s="48">
        <v>12.39</v>
      </c>
      <c r="H59" s="48">
        <v>0.15</v>
      </c>
      <c r="I59" s="45">
        <v>4</v>
      </c>
      <c r="J59" s="48">
        <f t="shared" si="18"/>
        <v>1.9999999999999574E-2</v>
      </c>
      <c r="K59" s="86">
        <f t="shared" si="12"/>
        <v>0.1333333333333305</v>
      </c>
      <c r="M59" s="42" t="s">
        <v>16</v>
      </c>
      <c r="N59" s="43" t="s">
        <v>13</v>
      </c>
      <c r="O59" s="45">
        <v>58</v>
      </c>
      <c r="P59" s="44" t="s">
        <v>18</v>
      </c>
      <c r="Q59" s="45" t="s">
        <v>15</v>
      </c>
      <c r="R59" s="47">
        <f t="shared" si="13"/>
        <v>12.41</v>
      </c>
      <c r="S59" s="48">
        <v>12.41</v>
      </c>
      <c r="T59" s="48">
        <v>0.12</v>
      </c>
      <c r="U59" s="45" t="s">
        <v>75</v>
      </c>
      <c r="V59" s="48">
        <f t="shared" ref="V59:V65" si="19">R59-S59</f>
        <v>0</v>
      </c>
      <c r="W59" s="86">
        <v>-0.03</v>
      </c>
    </row>
    <row r="60" spans="1:23" x14ac:dyDescent="0.25">
      <c r="A60" s="42" t="s">
        <v>12</v>
      </c>
      <c r="B60" s="43" t="s">
        <v>13</v>
      </c>
      <c r="C60" s="44">
        <v>59</v>
      </c>
      <c r="D60" s="44" t="s">
        <v>18</v>
      </c>
      <c r="E60" s="45" t="s">
        <v>15</v>
      </c>
      <c r="F60" s="47">
        <v>0.36</v>
      </c>
      <c r="G60" s="48">
        <v>0.34</v>
      </c>
      <c r="H60" s="48">
        <v>0.15</v>
      </c>
      <c r="I60" s="45">
        <v>4</v>
      </c>
      <c r="J60" s="48">
        <f t="shared" si="18"/>
        <v>1.9999999999999962E-2</v>
      </c>
      <c r="K60" s="86">
        <f t="shared" si="12"/>
        <v>0.13333333333333308</v>
      </c>
      <c r="M60" s="42" t="s">
        <v>12</v>
      </c>
      <c r="N60" s="43" t="s">
        <v>13</v>
      </c>
      <c r="O60" s="45">
        <v>59</v>
      </c>
      <c r="P60" s="44" t="s">
        <v>18</v>
      </c>
      <c r="Q60" s="45" t="s">
        <v>15</v>
      </c>
      <c r="R60" s="47">
        <f t="shared" si="13"/>
        <v>0.36</v>
      </c>
      <c r="S60" s="48">
        <v>0.34620000000000001</v>
      </c>
      <c r="T60" s="48">
        <v>6.0400000000000002E-2</v>
      </c>
      <c r="U60" s="45" t="s">
        <v>75</v>
      </c>
      <c r="V60" s="48">
        <f t="shared" si="19"/>
        <v>1.3799999999999979E-2</v>
      </c>
      <c r="W60" s="86">
        <v>0.23</v>
      </c>
    </row>
    <row r="61" spans="1:23" x14ac:dyDescent="0.25">
      <c r="A61" s="42" t="s">
        <v>21</v>
      </c>
      <c r="B61" s="43" t="s">
        <v>13</v>
      </c>
      <c r="C61" s="44">
        <v>60</v>
      </c>
      <c r="D61" s="44" t="s">
        <v>18</v>
      </c>
      <c r="E61" s="45" t="s">
        <v>15</v>
      </c>
      <c r="F61" s="47">
        <v>5.56</v>
      </c>
      <c r="G61" s="48">
        <v>5.5102766680774025</v>
      </c>
      <c r="H61" s="48">
        <v>0.15</v>
      </c>
      <c r="I61" s="45">
        <v>4</v>
      </c>
      <c r="J61" s="48">
        <f t="shared" si="18"/>
        <v>4.9723331922597147E-2</v>
      </c>
      <c r="K61" s="86">
        <f t="shared" si="12"/>
        <v>0.33148887948398098</v>
      </c>
      <c r="M61" s="42" t="s">
        <v>21</v>
      </c>
      <c r="N61" s="43" t="s">
        <v>13</v>
      </c>
      <c r="O61" s="45">
        <v>60</v>
      </c>
      <c r="P61" s="44" t="s">
        <v>18</v>
      </c>
      <c r="Q61" s="45" t="s">
        <v>15</v>
      </c>
      <c r="R61" s="47">
        <f t="shared" si="13"/>
        <v>5.56</v>
      </c>
      <c r="S61" s="48">
        <v>5.5330000000000004</v>
      </c>
      <c r="T61" s="48">
        <v>5.5E-2</v>
      </c>
      <c r="U61" s="45" t="s">
        <v>75</v>
      </c>
      <c r="V61" s="48">
        <f t="shared" si="19"/>
        <v>2.6999999999999247E-2</v>
      </c>
      <c r="W61" s="86">
        <v>0.49</v>
      </c>
    </row>
    <row r="62" spans="1:23" x14ac:dyDescent="0.25">
      <c r="A62" s="42" t="s">
        <v>24</v>
      </c>
      <c r="B62" s="43" t="s">
        <v>13</v>
      </c>
      <c r="C62" s="44">
        <v>61</v>
      </c>
      <c r="D62" s="44" t="s">
        <v>18</v>
      </c>
      <c r="E62" s="45" t="s">
        <v>15</v>
      </c>
      <c r="F62" s="47">
        <v>0.3</v>
      </c>
      <c r="G62" s="48">
        <v>0.27</v>
      </c>
      <c r="H62" s="48">
        <v>0.15</v>
      </c>
      <c r="I62" s="52">
        <v>4</v>
      </c>
      <c r="J62" s="48">
        <f t="shared" si="18"/>
        <v>2.9999999999999971E-2</v>
      </c>
      <c r="K62" s="86">
        <f t="shared" si="12"/>
        <v>0.19999999999999982</v>
      </c>
      <c r="M62" s="42" t="s">
        <v>24</v>
      </c>
      <c r="N62" s="43" t="s">
        <v>13</v>
      </c>
      <c r="O62" s="45">
        <v>61</v>
      </c>
      <c r="P62" s="44" t="s">
        <v>18</v>
      </c>
      <c r="Q62" s="45" t="s">
        <v>15</v>
      </c>
      <c r="R62" s="47">
        <f t="shared" si="13"/>
        <v>0.3</v>
      </c>
      <c r="S62" s="48">
        <v>0.27889999999999998</v>
      </c>
      <c r="T62" s="48">
        <v>5.0500000000000003E-2</v>
      </c>
      <c r="U62" s="45" t="s">
        <v>75</v>
      </c>
      <c r="V62" s="48">
        <f t="shared" si="19"/>
        <v>2.1100000000000008E-2</v>
      </c>
      <c r="W62" s="86">
        <v>0.42</v>
      </c>
    </row>
    <row r="63" spans="1:23" x14ac:dyDescent="0.25">
      <c r="A63" s="42" t="s">
        <v>20</v>
      </c>
      <c r="B63" s="43" t="s">
        <v>13</v>
      </c>
      <c r="C63" s="44">
        <v>62</v>
      </c>
      <c r="D63" s="44" t="s">
        <v>18</v>
      </c>
      <c r="E63" s="45" t="s">
        <v>15</v>
      </c>
      <c r="F63" s="47">
        <v>14.26</v>
      </c>
      <c r="G63" s="48">
        <v>14.18</v>
      </c>
      <c r="H63" s="48">
        <v>0.15</v>
      </c>
      <c r="I63" s="52">
        <v>4</v>
      </c>
      <c r="J63" s="48">
        <f t="shared" si="18"/>
        <v>8.0000000000000071E-2</v>
      </c>
      <c r="K63" s="86">
        <f t="shared" si="12"/>
        <v>0.53333333333333388</v>
      </c>
      <c r="M63" s="42" t="s">
        <v>20</v>
      </c>
      <c r="N63" s="43" t="s">
        <v>13</v>
      </c>
      <c r="O63" s="45">
        <v>62</v>
      </c>
      <c r="P63" s="44" t="s">
        <v>18</v>
      </c>
      <c r="Q63" s="45" t="s">
        <v>15</v>
      </c>
      <c r="R63" s="47">
        <f t="shared" si="13"/>
        <v>14.26</v>
      </c>
      <c r="S63" s="48">
        <v>14.24</v>
      </c>
      <c r="T63" s="48">
        <v>0.14000000000000001</v>
      </c>
      <c r="U63" s="45" t="s">
        <v>75</v>
      </c>
      <c r="V63" s="48">
        <f t="shared" si="19"/>
        <v>1.9999999999999574E-2</v>
      </c>
      <c r="W63" s="86">
        <v>0.17</v>
      </c>
    </row>
    <row r="64" spans="1:23" x14ac:dyDescent="0.25">
      <c r="A64" s="42" t="s">
        <v>19</v>
      </c>
      <c r="B64" s="43" t="s">
        <v>13</v>
      </c>
      <c r="C64" s="44">
        <v>63</v>
      </c>
      <c r="D64" s="44" t="s">
        <v>18</v>
      </c>
      <c r="E64" s="45" t="s">
        <v>15</v>
      </c>
      <c r="F64" s="47">
        <v>20.94</v>
      </c>
      <c r="G64" s="48">
        <v>20.94</v>
      </c>
      <c r="H64" s="48">
        <v>0.15</v>
      </c>
      <c r="I64" s="52">
        <v>4</v>
      </c>
      <c r="J64" s="48">
        <f t="shared" si="18"/>
        <v>0</v>
      </c>
      <c r="K64" s="86">
        <f t="shared" si="12"/>
        <v>0</v>
      </c>
      <c r="M64" s="42" t="s">
        <v>19</v>
      </c>
      <c r="N64" s="43" t="s">
        <v>13</v>
      </c>
      <c r="O64" s="45">
        <v>63</v>
      </c>
      <c r="P64" s="44" t="s">
        <v>18</v>
      </c>
      <c r="Q64" s="45" t="s">
        <v>15</v>
      </c>
      <c r="R64" s="47">
        <f t="shared" si="13"/>
        <v>20.94</v>
      </c>
      <c r="S64" s="48">
        <v>20.92</v>
      </c>
      <c r="T64" s="48">
        <v>0.21</v>
      </c>
      <c r="U64" s="45" t="s">
        <v>75</v>
      </c>
      <c r="V64" s="48">
        <f t="shared" si="19"/>
        <v>1.9999999999999574E-2</v>
      </c>
      <c r="W64" s="86">
        <v>0.08</v>
      </c>
    </row>
    <row r="65" spans="1:23" x14ac:dyDescent="0.25">
      <c r="A65" s="42" t="s">
        <v>17</v>
      </c>
      <c r="B65" s="43" t="s">
        <v>13</v>
      </c>
      <c r="C65" s="44">
        <v>64</v>
      </c>
      <c r="D65" s="44" t="s">
        <v>18</v>
      </c>
      <c r="E65" s="45" t="s">
        <v>15</v>
      </c>
      <c r="F65" s="47">
        <v>15.78</v>
      </c>
      <c r="G65" s="48">
        <v>15.81</v>
      </c>
      <c r="H65" s="48">
        <v>0.15</v>
      </c>
      <c r="I65" s="52">
        <v>4</v>
      </c>
      <c r="J65" s="48">
        <f t="shared" si="18"/>
        <v>-3.0000000000001137E-2</v>
      </c>
      <c r="K65" s="86">
        <f t="shared" si="12"/>
        <v>-0.20000000000000759</v>
      </c>
      <c r="M65" s="42" t="s">
        <v>17</v>
      </c>
      <c r="N65" s="43" t="s">
        <v>13</v>
      </c>
      <c r="O65" s="45">
        <v>64</v>
      </c>
      <c r="P65" s="44" t="s">
        <v>18</v>
      </c>
      <c r="Q65" s="45" t="s">
        <v>15</v>
      </c>
      <c r="R65" s="47">
        <f t="shared" si="13"/>
        <v>15.78</v>
      </c>
      <c r="S65" s="48">
        <v>15.78</v>
      </c>
      <c r="T65" s="48">
        <v>0.16</v>
      </c>
      <c r="U65" s="45">
        <v>1</v>
      </c>
      <c r="V65" s="48">
        <f t="shared" si="19"/>
        <v>0</v>
      </c>
      <c r="W65" s="86">
        <v>0.01</v>
      </c>
    </row>
    <row r="66" spans="1:23" x14ac:dyDescent="0.25">
      <c r="A66" s="42" t="s">
        <v>16</v>
      </c>
      <c r="B66" s="43" t="s">
        <v>13</v>
      </c>
      <c r="C66" s="44" t="s">
        <v>99</v>
      </c>
      <c r="D66" s="44" t="s">
        <v>14</v>
      </c>
      <c r="E66" s="45" t="s">
        <v>15</v>
      </c>
      <c r="F66" s="47">
        <v>3.67</v>
      </c>
      <c r="G66" s="48">
        <v>3.52</v>
      </c>
      <c r="H66" s="48">
        <f>G66*0.05</f>
        <v>0.17600000000000002</v>
      </c>
      <c r="I66" s="52">
        <v>4</v>
      </c>
      <c r="J66" s="52">
        <f t="shared" ref="J66:J67" si="20">((F66-G66)/G66)*100</f>
        <v>4.261363636363634</v>
      </c>
      <c r="K66" s="86">
        <f t="shared" si="12"/>
        <v>0.85227272727272674</v>
      </c>
      <c r="M66" s="42" t="s">
        <v>16</v>
      </c>
      <c r="N66" s="43" t="s">
        <v>13</v>
      </c>
      <c r="O66" s="45" t="s">
        <v>99</v>
      </c>
      <c r="P66" s="44" t="s">
        <v>14</v>
      </c>
      <c r="Q66" s="45" t="s">
        <v>15</v>
      </c>
      <c r="R66" s="47">
        <f t="shared" si="13"/>
        <v>3.67</v>
      </c>
      <c r="S66" s="48">
        <v>3.5489999999999999</v>
      </c>
      <c r="T66" s="48">
        <v>6.4000000000000001E-2</v>
      </c>
      <c r="U66" s="45">
        <v>1</v>
      </c>
      <c r="V66" s="52">
        <f>((R66-S66)/S66)*100</f>
        <v>3.4094111017187942</v>
      </c>
      <c r="W66" s="86">
        <v>1.88</v>
      </c>
    </row>
    <row r="67" spans="1:23" ht="15.75" thickBot="1" x14ac:dyDescent="0.3">
      <c r="A67" s="88" t="s">
        <v>12</v>
      </c>
      <c r="B67" s="89" t="s">
        <v>13</v>
      </c>
      <c r="C67" s="90" t="s">
        <v>100</v>
      </c>
      <c r="D67" s="91" t="s">
        <v>14</v>
      </c>
      <c r="E67" s="92" t="s">
        <v>15</v>
      </c>
      <c r="F67" s="93">
        <v>5.91</v>
      </c>
      <c r="G67" s="94">
        <v>5.72</v>
      </c>
      <c r="H67" s="94">
        <f>G67*0.05</f>
        <v>0.28599999999999998</v>
      </c>
      <c r="I67" s="95">
        <v>4</v>
      </c>
      <c r="J67" s="95">
        <f t="shared" si="20"/>
        <v>3.3216783216783288</v>
      </c>
      <c r="K67" s="96">
        <f t="shared" si="12"/>
        <v>0.66433566433566571</v>
      </c>
      <c r="M67" s="88" t="s">
        <v>12</v>
      </c>
      <c r="N67" s="89" t="s">
        <v>13</v>
      </c>
      <c r="O67" s="89" t="s">
        <v>100</v>
      </c>
      <c r="P67" s="91" t="s">
        <v>14</v>
      </c>
      <c r="Q67" s="92" t="s">
        <v>15</v>
      </c>
      <c r="R67" s="93">
        <f>ROUND(F67,2)</f>
        <v>5.91</v>
      </c>
      <c r="S67" s="94">
        <v>5.718</v>
      </c>
      <c r="T67" s="94">
        <v>0.09</v>
      </c>
      <c r="U67" s="92">
        <v>1</v>
      </c>
      <c r="V67" s="95">
        <f t="shared" ref="V67" si="21">((R67-S67)/S67)*100</f>
        <v>3.3578174186778624</v>
      </c>
      <c r="W67" s="96">
        <v>2.15</v>
      </c>
    </row>
  </sheetData>
  <sheetProtection algorithmName="SHA-512" hashValue="xPiXzCAiRg+NBsE2EmspYe8teLnid3rt+hrvwPTiYzML6LCwWTHhgxt+cjdbfwj+S0CZnPdmpYltB2jcQ0mebw==" saltValue="gZuPKBdgZQVl1NMIZHuS+A==" spinCount="100000" sheet="1" objects="1" scenarios="1" selectLockedCells="1" selectUnlockedCells="1"/>
  <mergeCells count="3">
    <mergeCell ref="A2:K2"/>
    <mergeCell ref="A8:K8"/>
    <mergeCell ref="M8:W8"/>
  </mergeCells>
  <phoneticPr fontId="17" type="noConversion"/>
  <conditionalFormatting sqref="K14:K30 W43:W67">
    <cfRule type="cellIs" dxfId="62" priority="19" stopIfTrue="1" operator="between">
      <formula>-2</formula>
      <formula>2</formula>
    </cfRule>
    <cfRule type="cellIs" dxfId="61" priority="20" stopIfTrue="1" operator="between">
      <formula>-3</formula>
      <formula>3</formula>
    </cfRule>
    <cfRule type="cellIs" dxfId="60" priority="21" operator="notBetween">
      <formula>-3</formula>
      <formula>3</formula>
    </cfRule>
  </conditionalFormatting>
  <conditionalFormatting sqref="W31:W33">
    <cfRule type="cellIs" dxfId="59" priority="16" stopIfTrue="1" operator="between">
      <formula>-2</formula>
      <formula>2</formula>
    </cfRule>
    <cfRule type="cellIs" dxfId="58" priority="17" stopIfTrue="1" operator="between">
      <formula>-3</formula>
      <formula>3</formula>
    </cfRule>
    <cfRule type="cellIs" dxfId="57" priority="18" operator="notBetween">
      <formula>-3</formula>
      <formula>3</formula>
    </cfRule>
  </conditionalFormatting>
  <conditionalFormatting sqref="K31:K33">
    <cfRule type="cellIs" dxfId="56" priority="4" stopIfTrue="1" operator="between">
      <formula>-2</formula>
      <formula>2</formula>
    </cfRule>
    <cfRule type="cellIs" dxfId="55" priority="5" stopIfTrue="1" operator="between">
      <formula>-3</formula>
      <formula>3</formula>
    </cfRule>
    <cfRule type="cellIs" dxfId="54" priority="6" operator="notBetween">
      <formula>-3</formula>
      <formula>3</formula>
    </cfRule>
  </conditionalFormatting>
  <conditionalFormatting sqref="K43:K67">
    <cfRule type="cellIs" dxfId="53" priority="1" stopIfTrue="1" operator="between">
      <formula>-2</formula>
      <formula>2</formula>
    </cfRule>
    <cfRule type="cellIs" dxfId="52" priority="2" stopIfTrue="1" operator="between">
      <formula>-3</formula>
      <formula>3</formula>
    </cfRule>
    <cfRule type="cellIs" dxfId="51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6160B-81E7-40BB-A34C-4EC02F6B63B3}">
  <sheetPr>
    <pageSetUpPr fitToPage="1"/>
  </sheetPr>
  <dimension ref="A1:W65"/>
  <sheetViews>
    <sheetView topLeftCell="A2" zoomScale="70" zoomScaleNormal="70" zoomScalePageLayoutView="85" workbookViewId="0">
      <selection activeCell="A2" sqref="A2:K2"/>
    </sheetView>
  </sheetViews>
  <sheetFormatPr defaultColWidth="9.140625" defaultRowHeight="15" x14ac:dyDescent="0.25"/>
  <cols>
    <col min="1" max="1" width="28" style="56" bestFit="1" customWidth="1"/>
    <col min="2" max="2" width="11.5703125" style="55" customWidth="1"/>
    <col min="3" max="3" width="4.7109375" style="55" customWidth="1"/>
    <col min="4" max="4" width="23.5703125" style="56" bestFit="1" customWidth="1"/>
    <col min="5" max="5" width="16.42578125" style="56" customWidth="1"/>
    <col min="6" max="6" width="17" style="57" customWidth="1"/>
    <col min="7" max="7" width="14.85546875" style="58" bestFit="1" customWidth="1"/>
    <col min="8" max="8" width="8" style="56" customWidth="1"/>
    <col min="9" max="9" width="9.5703125" style="56" customWidth="1"/>
    <col min="10" max="10" width="13.28515625" style="56" customWidth="1"/>
    <col min="11" max="11" width="10.5703125" style="56" bestFit="1" customWidth="1"/>
    <col min="12" max="12" width="9.140625" style="56"/>
    <col min="13" max="13" width="28" style="56" bestFit="1" customWidth="1"/>
    <col min="14" max="14" width="9.42578125" style="56" bestFit="1" customWidth="1"/>
    <col min="15" max="15" width="9.140625" style="56"/>
    <col min="16" max="16" width="23.5703125" style="56" bestFit="1" customWidth="1"/>
    <col min="17" max="17" width="16.42578125" style="56" bestFit="1" customWidth="1"/>
    <col min="18" max="18" width="15.5703125" style="56" bestFit="1" customWidth="1"/>
    <col min="19" max="21" width="9.140625" style="56"/>
    <col min="22" max="22" width="13" style="56" bestFit="1" customWidth="1"/>
    <col min="23" max="23" width="10" style="56" customWidth="1"/>
    <col min="24" max="16384" width="9.140625" style="56"/>
  </cols>
  <sheetData>
    <row r="1" spans="1:23" s="54" customFormat="1" ht="15.75" hidden="1" thickBot="1" x14ac:dyDescent="0.3">
      <c r="A1" s="2"/>
      <c r="B1" s="1"/>
      <c r="C1" s="1"/>
      <c r="D1" s="3"/>
      <c r="E1" s="2"/>
      <c r="F1" s="17"/>
      <c r="G1" s="28"/>
      <c r="H1" s="2"/>
      <c r="I1" s="2"/>
      <c r="J1" s="2"/>
      <c r="K1" s="1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9.5" thickTop="1" x14ac:dyDescent="0.3">
      <c r="A2" s="128" t="s">
        <v>11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23" s="82" customFormat="1" ht="12.75" x14ac:dyDescent="0.2">
      <c r="A3" s="4"/>
      <c r="B3" s="5"/>
      <c r="C3" s="5"/>
      <c r="D3" s="35">
        <v>45247</v>
      </c>
      <c r="E3" s="5"/>
      <c r="F3" s="18"/>
      <c r="G3" s="29"/>
      <c r="H3" s="29" t="s">
        <v>102</v>
      </c>
      <c r="I3" s="5"/>
      <c r="J3" s="5"/>
      <c r="K3" s="6" t="s">
        <v>68</v>
      </c>
    </row>
    <row r="4" spans="1:23" s="82" customFormat="1" ht="13.5" thickBot="1" x14ac:dyDescent="0.25">
      <c r="A4" s="7"/>
      <c r="B4" s="8"/>
      <c r="C4" s="8"/>
      <c r="D4" s="8"/>
      <c r="E4" s="8"/>
      <c r="F4" s="19"/>
      <c r="G4" s="30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71" t="s">
        <v>6</v>
      </c>
      <c r="B6" s="72">
        <v>689</v>
      </c>
      <c r="C6" s="73"/>
      <c r="D6" s="74"/>
      <c r="E6" s="74"/>
      <c r="F6" s="75"/>
      <c r="G6" s="76"/>
      <c r="H6" s="74"/>
      <c r="I6" s="74"/>
      <c r="J6" s="74"/>
      <c r="K6" s="77"/>
    </row>
    <row r="7" spans="1:23" ht="16.5" thickTop="1" thickBot="1" x14ac:dyDescent="0.3">
      <c r="A7" s="54"/>
      <c r="B7" s="78"/>
      <c r="C7" s="79"/>
      <c r="D7" s="54"/>
      <c r="E7" s="54"/>
      <c r="F7" s="80"/>
      <c r="G7" s="81"/>
      <c r="H7" s="54"/>
      <c r="I7" s="54"/>
      <c r="J7" s="54"/>
      <c r="K7" s="54"/>
    </row>
    <row r="8" spans="1:23" ht="16.5" thickTop="1" thickBot="1" x14ac:dyDescent="0.3">
      <c r="A8" s="131" t="s">
        <v>70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  <c r="M8" s="131" t="s">
        <v>67</v>
      </c>
      <c r="N8" s="132"/>
      <c r="O8" s="132"/>
      <c r="P8" s="132"/>
      <c r="Q8" s="132"/>
      <c r="R8" s="132"/>
      <c r="S8" s="132"/>
      <c r="T8" s="132"/>
      <c r="U8" s="132"/>
      <c r="V8" s="132"/>
      <c r="W8" s="133"/>
    </row>
    <row r="9" spans="1:23" ht="15.75" thickTop="1" x14ac:dyDescent="0.25">
      <c r="A9" s="54"/>
      <c r="O9" s="55"/>
    </row>
    <row r="10" spans="1:23" ht="15.75" thickBot="1" x14ac:dyDescent="0.3">
      <c r="O10" s="55"/>
    </row>
    <row r="11" spans="1:23" s="83" customFormat="1" ht="63" customHeight="1" thickBot="1" x14ac:dyDescent="0.3">
      <c r="A11" s="10" t="s">
        <v>1</v>
      </c>
      <c r="B11" s="33" t="s">
        <v>9</v>
      </c>
      <c r="C11" s="11" t="s">
        <v>2</v>
      </c>
      <c r="D11" s="11" t="s">
        <v>3</v>
      </c>
      <c r="E11" s="11" t="s">
        <v>4</v>
      </c>
      <c r="F11" s="126" t="s">
        <v>10</v>
      </c>
      <c r="G11" s="31" t="s">
        <v>66</v>
      </c>
      <c r="H11" s="12" t="s">
        <v>7</v>
      </c>
      <c r="I11" s="13" t="s">
        <v>8</v>
      </c>
      <c r="J11" s="16" t="s">
        <v>69</v>
      </c>
      <c r="K11" s="14" t="s">
        <v>5</v>
      </c>
      <c r="M11" s="10" t="s">
        <v>1</v>
      </c>
      <c r="N11" s="11" t="s">
        <v>9</v>
      </c>
      <c r="O11" s="11" t="s">
        <v>2</v>
      </c>
      <c r="P11" s="11" t="s">
        <v>3</v>
      </c>
      <c r="Q11" s="11" t="s">
        <v>4</v>
      </c>
      <c r="R11" s="127" t="s">
        <v>10</v>
      </c>
      <c r="S11" s="15" t="s">
        <v>0</v>
      </c>
      <c r="T11" s="12" t="s">
        <v>7</v>
      </c>
      <c r="U11" s="13" t="s">
        <v>8</v>
      </c>
      <c r="V11" s="16" t="s">
        <v>69</v>
      </c>
      <c r="W11" s="14" t="s">
        <v>5</v>
      </c>
    </row>
    <row r="12" spans="1:23" x14ac:dyDescent="0.25">
      <c r="A12" s="59"/>
      <c r="B12" s="60"/>
      <c r="C12" s="61"/>
      <c r="D12" s="61"/>
      <c r="E12" s="62"/>
      <c r="F12" s="63"/>
      <c r="G12" s="64"/>
      <c r="H12" s="62"/>
      <c r="I12" s="62"/>
      <c r="J12" s="62"/>
      <c r="K12" s="65"/>
      <c r="M12" s="42"/>
      <c r="N12" s="66"/>
      <c r="O12" s="45"/>
      <c r="P12" s="44"/>
      <c r="Q12" s="62"/>
      <c r="R12" s="62"/>
      <c r="S12" s="62"/>
      <c r="T12" s="62"/>
      <c r="U12" s="62"/>
      <c r="V12" s="45"/>
      <c r="W12" s="65"/>
    </row>
    <row r="13" spans="1:23" x14ac:dyDescent="0.25">
      <c r="A13" s="42"/>
      <c r="B13" s="43"/>
      <c r="C13" s="44"/>
      <c r="D13" s="44"/>
      <c r="E13" s="45"/>
      <c r="F13" s="67"/>
      <c r="G13" s="48"/>
      <c r="H13" s="45"/>
      <c r="I13" s="45"/>
      <c r="J13" s="45"/>
      <c r="K13" s="68"/>
      <c r="M13" s="42"/>
      <c r="N13" s="66"/>
      <c r="O13" s="45"/>
      <c r="P13" s="44"/>
      <c r="Q13" s="45"/>
      <c r="R13" s="45"/>
      <c r="S13" s="45"/>
      <c r="T13" s="45"/>
      <c r="U13" s="45"/>
      <c r="V13" s="45"/>
      <c r="W13" s="68"/>
    </row>
    <row r="14" spans="1:23" x14ac:dyDescent="0.25">
      <c r="A14" s="20" t="s">
        <v>22</v>
      </c>
      <c r="B14" s="34" t="s">
        <v>13</v>
      </c>
      <c r="C14" s="23">
        <v>1</v>
      </c>
      <c r="D14" s="23" t="s">
        <v>64</v>
      </c>
      <c r="E14" s="22" t="s">
        <v>65</v>
      </c>
      <c r="F14" s="36">
        <v>90.1</v>
      </c>
      <c r="G14" s="39">
        <v>90.052583980439152</v>
      </c>
      <c r="H14" s="25">
        <f>G14*0.025</f>
        <v>2.2513145995109789</v>
      </c>
      <c r="I14" s="22"/>
      <c r="J14" s="26">
        <f>((F14-G14)/G14)*100</f>
        <v>5.2653702386975892E-2</v>
      </c>
      <c r="K14" s="37">
        <f>(F14-G14)/H14</f>
        <v>2.1061480954790355E-2</v>
      </c>
      <c r="L14" s="84"/>
      <c r="M14" s="20" t="s">
        <v>22</v>
      </c>
      <c r="N14" s="34" t="s">
        <v>13</v>
      </c>
      <c r="O14" s="22">
        <v>1</v>
      </c>
      <c r="P14" s="23" t="s">
        <v>64</v>
      </c>
      <c r="Q14" s="22" t="s">
        <v>65</v>
      </c>
      <c r="R14" s="36"/>
      <c r="S14" s="25"/>
      <c r="T14" s="22"/>
      <c r="U14" s="22"/>
      <c r="V14" s="22"/>
      <c r="W14" s="40"/>
    </row>
    <row r="15" spans="1:23" x14ac:dyDescent="0.25">
      <c r="A15" s="20" t="s">
        <v>16</v>
      </c>
      <c r="B15" s="34" t="s">
        <v>61</v>
      </c>
      <c r="C15" s="23">
        <v>2</v>
      </c>
      <c r="D15" s="23" t="s">
        <v>62</v>
      </c>
      <c r="E15" s="22" t="s">
        <v>63</v>
      </c>
      <c r="F15" s="36">
        <v>129.69999999999999</v>
      </c>
      <c r="G15" s="39">
        <v>129.9</v>
      </c>
      <c r="H15" s="25">
        <f>2/2</f>
        <v>1</v>
      </c>
      <c r="I15" s="22"/>
      <c r="J15" s="32">
        <f>F15-G15</f>
        <v>-0.20000000000001705</v>
      </c>
      <c r="K15" s="37">
        <f t="shared" ref="K15:K26" si="0">(F15-G15)/H15</f>
        <v>-0.20000000000001705</v>
      </c>
      <c r="L15" s="58"/>
      <c r="M15" s="20" t="s">
        <v>16</v>
      </c>
      <c r="N15" s="34" t="s">
        <v>61</v>
      </c>
      <c r="O15" s="22">
        <v>2</v>
      </c>
      <c r="P15" s="23" t="s">
        <v>62</v>
      </c>
      <c r="Q15" s="22" t="s">
        <v>63</v>
      </c>
      <c r="R15" s="36"/>
      <c r="S15" s="25"/>
      <c r="T15" s="22"/>
      <c r="U15" s="22"/>
      <c r="V15" s="22"/>
      <c r="W15" s="40"/>
    </row>
    <row r="16" spans="1:23" x14ac:dyDescent="0.25">
      <c r="A16" s="20" t="s">
        <v>12</v>
      </c>
      <c r="B16" s="34" t="s">
        <v>13</v>
      </c>
      <c r="C16" s="23">
        <v>3</v>
      </c>
      <c r="D16" s="23" t="s">
        <v>60</v>
      </c>
      <c r="E16" s="22" t="s">
        <v>55</v>
      </c>
      <c r="F16" s="24">
        <v>5.36</v>
      </c>
      <c r="G16" s="25">
        <v>5.4154026047417814</v>
      </c>
      <c r="H16" s="25">
        <f>G16*((14-0.53*G16)/200)</f>
        <v>0.30136273109759792</v>
      </c>
      <c r="I16" s="22"/>
      <c r="J16" s="26">
        <f>((F16-G16)/G16)*100</f>
        <v>-1.0230560640730566</v>
      </c>
      <c r="K16" s="37">
        <f t="shared" si="0"/>
        <v>-0.18384026631295233</v>
      </c>
      <c r="L16" s="84"/>
      <c r="M16" s="20" t="s">
        <v>12</v>
      </c>
      <c r="N16" s="34" t="s">
        <v>13</v>
      </c>
      <c r="O16" s="22">
        <v>3</v>
      </c>
      <c r="P16" s="23" t="s">
        <v>60</v>
      </c>
      <c r="Q16" s="22" t="s">
        <v>55</v>
      </c>
      <c r="R16" s="36"/>
      <c r="S16" s="25"/>
      <c r="T16" s="22"/>
      <c r="U16" s="22"/>
      <c r="V16" s="22"/>
      <c r="W16" s="40"/>
    </row>
    <row r="17" spans="1:23" x14ac:dyDescent="0.25">
      <c r="A17" s="20" t="s">
        <v>24</v>
      </c>
      <c r="B17" s="34" t="s">
        <v>13</v>
      </c>
      <c r="C17" s="23">
        <v>6</v>
      </c>
      <c r="D17" s="23" t="s">
        <v>57</v>
      </c>
      <c r="E17" s="22" t="s">
        <v>55</v>
      </c>
      <c r="F17" s="36">
        <v>14</v>
      </c>
      <c r="G17" s="39">
        <v>14.246114196477999</v>
      </c>
      <c r="H17" s="25">
        <f t="shared" ref="H17" si="1">G17*((14-0.53*G17)/200)</f>
        <v>0.45940580405086617</v>
      </c>
      <c r="I17" s="22"/>
      <c r="J17" s="26">
        <f>((F17-G17)/G17)*100</f>
        <v>-1.727588260796368</v>
      </c>
      <c r="K17" s="37">
        <f t="shared" si="0"/>
        <v>-0.53572287138703312</v>
      </c>
      <c r="L17" s="84"/>
      <c r="M17" s="20" t="s">
        <v>24</v>
      </c>
      <c r="N17" s="34" t="s">
        <v>13</v>
      </c>
      <c r="O17" s="22">
        <v>6</v>
      </c>
      <c r="P17" s="23" t="s">
        <v>57</v>
      </c>
      <c r="Q17" s="22" t="s">
        <v>55</v>
      </c>
      <c r="R17" s="36"/>
      <c r="S17" s="25"/>
      <c r="T17" s="22"/>
      <c r="U17" s="22"/>
      <c r="V17" s="22"/>
      <c r="W17" s="40"/>
    </row>
    <row r="18" spans="1:23" x14ac:dyDescent="0.25">
      <c r="A18" s="20" t="s">
        <v>17</v>
      </c>
      <c r="B18" s="34" t="s">
        <v>13</v>
      </c>
      <c r="C18" s="23">
        <v>9</v>
      </c>
      <c r="D18" s="23" t="s">
        <v>52</v>
      </c>
      <c r="E18" s="22" t="s">
        <v>53</v>
      </c>
      <c r="F18" s="24">
        <v>8.39</v>
      </c>
      <c r="G18" s="25">
        <v>8.8283292839989098</v>
      </c>
      <c r="H18" s="25">
        <f>G18*0.05</f>
        <v>0.44141646419994551</v>
      </c>
      <c r="I18" s="22"/>
      <c r="J18" s="26">
        <f t="shared" ref="J18:J26" si="2">((F18-G18)/G18)*100</f>
        <v>-4.9650309803619166</v>
      </c>
      <c r="K18" s="37">
        <f t="shared" si="0"/>
        <v>-0.99300619607238327</v>
      </c>
      <c r="L18" s="84"/>
      <c r="M18" s="20" t="s">
        <v>17</v>
      </c>
      <c r="N18" s="34" t="s">
        <v>13</v>
      </c>
      <c r="O18" s="22">
        <v>9</v>
      </c>
      <c r="P18" s="23" t="s">
        <v>52</v>
      </c>
      <c r="Q18" s="22" t="s">
        <v>53</v>
      </c>
      <c r="R18" s="36"/>
      <c r="S18" s="25"/>
      <c r="T18" s="22"/>
      <c r="U18" s="22"/>
      <c r="V18" s="22"/>
      <c r="W18" s="40"/>
    </row>
    <row r="19" spans="1:23" x14ac:dyDescent="0.25">
      <c r="A19" s="42" t="s">
        <v>51</v>
      </c>
      <c r="B19" s="43" t="s">
        <v>43</v>
      </c>
      <c r="C19" s="44">
        <v>10</v>
      </c>
      <c r="D19" s="44" t="s">
        <v>44</v>
      </c>
      <c r="E19" s="45" t="s">
        <v>45</v>
      </c>
      <c r="F19" s="46">
        <v>6.05</v>
      </c>
      <c r="G19" s="47">
        <v>5.9225009448129278</v>
      </c>
      <c r="H19" s="48">
        <f>G19*0.075/2</f>
        <v>0.22209378543048477</v>
      </c>
      <c r="I19" s="45"/>
      <c r="J19" s="49">
        <f t="shared" si="2"/>
        <v>2.1527907952254335</v>
      </c>
      <c r="K19" s="86">
        <f t="shared" si="0"/>
        <v>0.57407754539344902</v>
      </c>
      <c r="L19" s="84"/>
      <c r="M19" s="42" t="s">
        <v>51</v>
      </c>
      <c r="N19" s="66" t="s">
        <v>43</v>
      </c>
      <c r="O19" s="45">
        <v>10</v>
      </c>
      <c r="P19" s="44" t="s">
        <v>44</v>
      </c>
      <c r="Q19" s="45" t="s">
        <v>45</v>
      </c>
      <c r="R19" s="48"/>
      <c r="S19" s="48"/>
      <c r="T19" s="45"/>
      <c r="U19" s="45"/>
      <c r="V19" s="52"/>
      <c r="W19" s="68"/>
    </row>
    <row r="20" spans="1:23" x14ac:dyDescent="0.25">
      <c r="A20" s="42" t="s">
        <v>50</v>
      </c>
      <c r="B20" s="43" t="s">
        <v>43</v>
      </c>
      <c r="C20" s="44">
        <v>11</v>
      </c>
      <c r="D20" s="44" t="s">
        <v>44</v>
      </c>
      <c r="E20" s="45" t="s">
        <v>45</v>
      </c>
      <c r="F20" s="50">
        <v>14</v>
      </c>
      <c r="G20" s="47">
        <v>13.908499764050964</v>
      </c>
      <c r="H20" s="48">
        <f t="shared" ref="H20:H21" si="3">G20*0.075/2</f>
        <v>0.5215687411519111</v>
      </c>
      <c r="I20" s="52"/>
      <c r="J20" s="49">
        <f t="shared" si="2"/>
        <v>0.65787279362462336</v>
      </c>
      <c r="K20" s="86">
        <f t="shared" si="0"/>
        <v>0.17543274496656625</v>
      </c>
      <c r="L20" s="84"/>
      <c r="M20" s="42" t="s">
        <v>50</v>
      </c>
      <c r="N20" s="66" t="s">
        <v>43</v>
      </c>
      <c r="O20" s="45">
        <v>11</v>
      </c>
      <c r="P20" s="44" t="s">
        <v>44</v>
      </c>
      <c r="Q20" s="45" t="s">
        <v>45</v>
      </c>
      <c r="R20" s="48"/>
      <c r="S20" s="48"/>
      <c r="T20" s="45"/>
      <c r="U20" s="45"/>
      <c r="V20" s="52"/>
      <c r="W20" s="68"/>
    </row>
    <row r="21" spans="1:23" x14ac:dyDescent="0.25">
      <c r="A21" s="42" t="s">
        <v>49</v>
      </c>
      <c r="B21" s="43" t="s">
        <v>43</v>
      </c>
      <c r="C21" s="44">
        <v>12</v>
      </c>
      <c r="D21" s="44" t="s">
        <v>44</v>
      </c>
      <c r="E21" s="45" t="s">
        <v>45</v>
      </c>
      <c r="F21" s="50">
        <v>21</v>
      </c>
      <c r="G21" s="47">
        <v>20.035363574196491</v>
      </c>
      <c r="H21" s="48">
        <f t="shared" si="3"/>
        <v>0.75132613403236836</v>
      </c>
      <c r="I21" s="52"/>
      <c r="J21" s="49">
        <f t="shared" si="2"/>
        <v>4.814668933913743</v>
      </c>
      <c r="K21" s="86">
        <f t="shared" si="0"/>
        <v>1.2839117157103315</v>
      </c>
      <c r="M21" s="42" t="s">
        <v>49</v>
      </c>
      <c r="N21" s="66" t="s">
        <v>43</v>
      </c>
      <c r="O21" s="45">
        <v>12</v>
      </c>
      <c r="P21" s="44" t="s">
        <v>44</v>
      </c>
      <c r="Q21" s="45" t="s">
        <v>45</v>
      </c>
      <c r="R21" s="48"/>
      <c r="S21" s="48"/>
      <c r="T21" s="45"/>
      <c r="U21" s="45"/>
      <c r="V21" s="52"/>
      <c r="W21" s="68"/>
    </row>
    <row r="22" spans="1:23" x14ac:dyDescent="0.25">
      <c r="A22" s="42" t="s">
        <v>71</v>
      </c>
      <c r="B22" s="43" t="s">
        <v>43</v>
      </c>
      <c r="C22" s="44">
        <v>13</v>
      </c>
      <c r="D22" s="44" t="s">
        <v>44</v>
      </c>
      <c r="E22" s="45" t="s">
        <v>45</v>
      </c>
      <c r="F22" s="46" t="s">
        <v>92</v>
      </c>
      <c r="G22" s="51">
        <v>0</v>
      </c>
      <c r="H22" s="48"/>
      <c r="I22" s="52"/>
      <c r="J22" s="49"/>
      <c r="K22" s="86"/>
      <c r="M22" s="42" t="s">
        <v>71</v>
      </c>
      <c r="N22" s="66" t="s">
        <v>43</v>
      </c>
      <c r="O22" s="45">
        <v>13</v>
      </c>
      <c r="P22" s="44" t="s">
        <v>44</v>
      </c>
      <c r="Q22" s="45" t="s">
        <v>45</v>
      </c>
      <c r="R22" s="48"/>
      <c r="S22" s="48"/>
      <c r="T22" s="45"/>
      <c r="U22" s="45"/>
      <c r="V22" s="52"/>
      <c r="W22" s="68"/>
    </row>
    <row r="23" spans="1:23" x14ac:dyDescent="0.25">
      <c r="A23" s="42" t="s">
        <v>72</v>
      </c>
      <c r="B23" s="43" t="s">
        <v>43</v>
      </c>
      <c r="C23" s="44">
        <v>14</v>
      </c>
      <c r="D23" s="44" t="s">
        <v>44</v>
      </c>
      <c r="E23" s="45" t="s">
        <v>45</v>
      </c>
      <c r="F23" s="46" t="s">
        <v>92</v>
      </c>
      <c r="G23" s="51">
        <v>0</v>
      </c>
      <c r="H23" s="48"/>
      <c r="I23" s="52"/>
      <c r="J23" s="49"/>
      <c r="K23" s="86"/>
      <c r="M23" s="42" t="s">
        <v>72</v>
      </c>
      <c r="N23" s="66" t="s">
        <v>43</v>
      </c>
      <c r="O23" s="45">
        <v>14</v>
      </c>
      <c r="P23" s="44" t="s">
        <v>44</v>
      </c>
      <c r="Q23" s="45" t="s">
        <v>45</v>
      </c>
      <c r="R23" s="48"/>
      <c r="S23" s="48"/>
      <c r="T23" s="45"/>
      <c r="U23" s="45"/>
      <c r="V23" s="52"/>
      <c r="W23" s="68"/>
    </row>
    <row r="24" spans="1:23" x14ac:dyDescent="0.25">
      <c r="A24" s="42" t="s">
        <v>48</v>
      </c>
      <c r="B24" s="43" t="s">
        <v>43</v>
      </c>
      <c r="C24" s="44">
        <v>20</v>
      </c>
      <c r="D24" s="44" t="s">
        <v>44</v>
      </c>
      <c r="E24" s="45" t="s">
        <v>45</v>
      </c>
      <c r="F24" s="50">
        <v>88</v>
      </c>
      <c r="G24" s="47">
        <v>87.781722935950711</v>
      </c>
      <c r="H24" s="48">
        <f>G24*0.025</f>
        <v>2.1945430733987679</v>
      </c>
      <c r="I24" s="52"/>
      <c r="J24" s="49">
        <f t="shared" si="2"/>
        <v>0.24865889703321645</v>
      </c>
      <c r="K24" s="86">
        <f t="shared" si="0"/>
        <v>9.9463558813286584E-2</v>
      </c>
      <c r="M24" s="42" t="s">
        <v>48</v>
      </c>
      <c r="N24" s="66" t="s">
        <v>43</v>
      </c>
      <c r="O24" s="45">
        <v>20</v>
      </c>
      <c r="P24" s="44" t="s">
        <v>44</v>
      </c>
      <c r="Q24" s="45" t="s">
        <v>45</v>
      </c>
      <c r="R24" s="48"/>
      <c r="S24" s="48"/>
      <c r="T24" s="45"/>
      <c r="U24" s="45"/>
      <c r="V24" s="52"/>
      <c r="W24" s="68"/>
    </row>
    <row r="25" spans="1:23" x14ac:dyDescent="0.25">
      <c r="A25" s="42" t="s">
        <v>47</v>
      </c>
      <c r="B25" s="43" t="s">
        <v>43</v>
      </c>
      <c r="C25" s="44">
        <v>21</v>
      </c>
      <c r="D25" s="44" t="s">
        <v>44</v>
      </c>
      <c r="E25" s="45" t="s">
        <v>45</v>
      </c>
      <c r="F25" s="53">
        <v>114</v>
      </c>
      <c r="G25" s="51">
        <v>113.87966032543481</v>
      </c>
      <c r="H25" s="48">
        <f t="shared" ref="H25:H26" si="4">G25*0.025</f>
        <v>2.8469915081358703</v>
      </c>
      <c r="I25" s="52"/>
      <c r="J25" s="49">
        <f t="shared" si="2"/>
        <v>0.10567266728869018</v>
      </c>
      <c r="K25" s="86">
        <f t="shared" si="0"/>
        <v>4.2269066915476071E-2</v>
      </c>
      <c r="M25" s="42" t="s">
        <v>47</v>
      </c>
      <c r="N25" s="66" t="s">
        <v>43</v>
      </c>
      <c r="O25" s="45">
        <v>21</v>
      </c>
      <c r="P25" s="44" t="s">
        <v>44</v>
      </c>
      <c r="Q25" s="45" t="s">
        <v>45</v>
      </c>
      <c r="R25" s="48"/>
      <c r="S25" s="48"/>
      <c r="T25" s="45"/>
      <c r="U25" s="45"/>
      <c r="V25" s="52"/>
      <c r="W25" s="68"/>
    </row>
    <row r="26" spans="1:23" x14ac:dyDescent="0.25">
      <c r="A26" s="42" t="s">
        <v>46</v>
      </c>
      <c r="B26" s="43" t="s">
        <v>43</v>
      </c>
      <c r="C26" s="44">
        <v>22</v>
      </c>
      <c r="D26" s="44" t="s">
        <v>44</v>
      </c>
      <c r="E26" s="45" t="s">
        <v>45</v>
      </c>
      <c r="F26" s="53">
        <v>206</v>
      </c>
      <c r="G26" s="51">
        <v>202.73545001986122</v>
      </c>
      <c r="H26" s="48">
        <f t="shared" si="4"/>
        <v>5.0683862504965305</v>
      </c>
      <c r="I26" s="52"/>
      <c r="J26" s="49">
        <f t="shared" si="2"/>
        <v>1.6102511819314116</v>
      </c>
      <c r="K26" s="86">
        <f t="shared" si="0"/>
        <v>0.64410047277256466</v>
      </c>
      <c r="M26" s="42" t="s">
        <v>46</v>
      </c>
      <c r="N26" s="66" t="s">
        <v>43</v>
      </c>
      <c r="O26" s="45">
        <v>22</v>
      </c>
      <c r="P26" s="44" t="s">
        <v>44</v>
      </c>
      <c r="Q26" s="45" t="s">
        <v>45</v>
      </c>
      <c r="R26" s="48"/>
      <c r="S26" s="48"/>
      <c r="T26" s="45"/>
      <c r="U26" s="45"/>
      <c r="V26" s="52"/>
      <c r="W26" s="68"/>
    </row>
    <row r="27" spans="1:23" x14ac:dyDescent="0.25">
      <c r="A27" s="42" t="s">
        <v>73</v>
      </c>
      <c r="B27" s="43" t="s">
        <v>43</v>
      </c>
      <c r="C27" s="44">
        <v>23</v>
      </c>
      <c r="D27" s="44" t="s">
        <v>44</v>
      </c>
      <c r="E27" s="45" t="s">
        <v>45</v>
      </c>
      <c r="F27" s="46" t="s">
        <v>92</v>
      </c>
      <c r="G27" s="51">
        <v>0</v>
      </c>
      <c r="H27" s="48"/>
      <c r="I27" s="52"/>
      <c r="J27" s="49"/>
      <c r="K27" s="86"/>
      <c r="M27" s="42" t="s">
        <v>73</v>
      </c>
      <c r="N27" s="66" t="s">
        <v>43</v>
      </c>
      <c r="O27" s="45">
        <v>23</v>
      </c>
      <c r="P27" s="44" t="s">
        <v>44</v>
      </c>
      <c r="Q27" s="45" t="s">
        <v>45</v>
      </c>
      <c r="R27" s="48"/>
      <c r="S27" s="69"/>
      <c r="T27" s="70"/>
      <c r="U27" s="45"/>
      <c r="V27" s="52"/>
      <c r="W27" s="68"/>
    </row>
    <row r="28" spans="1:23" x14ac:dyDescent="0.25">
      <c r="A28" s="42" t="s">
        <v>74</v>
      </c>
      <c r="B28" s="43" t="s">
        <v>43</v>
      </c>
      <c r="C28" s="44">
        <v>24</v>
      </c>
      <c r="D28" s="44" t="s">
        <v>44</v>
      </c>
      <c r="E28" s="45" t="s">
        <v>45</v>
      </c>
      <c r="F28" s="46" t="s">
        <v>92</v>
      </c>
      <c r="G28" s="51">
        <v>0</v>
      </c>
      <c r="H28" s="48"/>
      <c r="I28" s="52"/>
      <c r="J28" s="49"/>
      <c r="K28" s="86"/>
      <c r="M28" s="42" t="s">
        <v>74</v>
      </c>
      <c r="N28" s="66" t="s">
        <v>43</v>
      </c>
      <c r="O28" s="45">
        <v>24</v>
      </c>
      <c r="P28" s="44" t="s">
        <v>44</v>
      </c>
      <c r="Q28" s="45" t="s">
        <v>45</v>
      </c>
      <c r="R28" s="48"/>
      <c r="S28" s="69"/>
      <c r="T28" s="70"/>
      <c r="U28" s="45"/>
      <c r="V28" s="52"/>
      <c r="W28" s="68"/>
    </row>
    <row r="29" spans="1:23" x14ac:dyDescent="0.25">
      <c r="A29" s="20" t="s">
        <v>42</v>
      </c>
      <c r="B29" s="34" t="s">
        <v>13</v>
      </c>
      <c r="C29" s="23">
        <v>30</v>
      </c>
      <c r="D29" s="23" t="s">
        <v>29</v>
      </c>
      <c r="E29" s="22" t="s">
        <v>30</v>
      </c>
      <c r="F29" s="36">
        <v>48.1</v>
      </c>
      <c r="G29" s="36">
        <v>49.4</v>
      </c>
      <c r="H29" s="25">
        <f>0.05*G29</f>
        <v>2.4700000000000002</v>
      </c>
      <c r="I29" s="27">
        <v>4</v>
      </c>
      <c r="J29" s="27">
        <f t="shared" ref="J29:J31" si="5">((F29-G29)/G29)*100</f>
        <v>-2.6315789473684155</v>
      </c>
      <c r="K29" s="37">
        <f t="shared" ref="K29:K31" si="6">(F29-G29)/H29</f>
        <v>-0.52631578947368307</v>
      </c>
      <c r="M29" s="20" t="s">
        <v>42</v>
      </c>
      <c r="N29" s="21" t="s">
        <v>13</v>
      </c>
      <c r="O29" s="22">
        <v>30</v>
      </c>
      <c r="P29" s="23" t="s">
        <v>29</v>
      </c>
      <c r="Q29" s="22" t="s">
        <v>30</v>
      </c>
      <c r="R29" s="36">
        <f>ROUND(F29,1)</f>
        <v>48.1</v>
      </c>
      <c r="S29" s="24">
        <v>49.04</v>
      </c>
      <c r="T29" s="24">
        <v>1.48</v>
      </c>
      <c r="U29" s="22">
        <v>1</v>
      </c>
      <c r="V29" s="26">
        <f>((R29-S29)/S29)*100</f>
        <v>-1.9168026101141877</v>
      </c>
      <c r="W29" s="38">
        <v>-0.63</v>
      </c>
    </row>
    <row r="30" spans="1:23" x14ac:dyDescent="0.25">
      <c r="A30" s="20" t="s">
        <v>41</v>
      </c>
      <c r="B30" s="34" t="s">
        <v>13</v>
      </c>
      <c r="C30" s="23">
        <v>31</v>
      </c>
      <c r="D30" s="23" t="s">
        <v>29</v>
      </c>
      <c r="E30" s="22" t="s">
        <v>30</v>
      </c>
      <c r="F30" s="36">
        <v>67.099999999999994</v>
      </c>
      <c r="G30" s="39">
        <v>68</v>
      </c>
      <c r="H30" s="25">
        <f t="shared" ref="H30:H31" si="7">0.05*G30</f>
        <v>3.4000000000000004</v>
      </c>
      <c r="I30" s="27">
        <v>4</v>
      </c>
      <c r="J30" s="27">
        <f t="shared" si="5"/>
        <v>-1.3235294117647143</v>
      </c>
      <c r="K30" s="37">
        <f t="shared" si="6"/>
        <v>-0.26470588235294285</v>
      </c>
      <c r="M30" s="20" t="s">
        <v>41</v>
      </c>
      <c r="N30" s="21" t="s">
        <v>13</v>
      </c>
      <c r="O30" s="22">
        <v>31</v>
      </c>
      <c r="P30" s="23" t="s">
        <v>29</v>
      </c>
      <c r="Q30" s="22" t="s">
        <v>30</v>
      </c>
      <c r="R30" s="36">
        <f t="shared" ref="R30:R41" si="8">ROUND(F30,1)</f>
        <v>67.099999999999994</v>
      </c>
      <c r="S30" s="24">
        <v>68.77</v>
      </c>
      <c r="T30" s="24">
        <v>1.48</v>
      </c>
      <c r="U30" s="22">
        <v>1</v>
      </c>
      <c r="V30" s="26">
        <f t="shared" ref="V30:V55" si="9">((R30-S30)/S30)*100</f>
        <v>-2.4283844699723742</v>
      </c>
      <c r="W30" s="38">
        <v>-1.1299999999999999</v>
      </c>
    </row>
    <row r="31" spans="1:23" x14ac:dyDescent="0.25">
      <c r="A31" s="20" t="s">
        <v>40</v>
      </c>
      <c r="B31" s="34" t="s">
        <v>13</v>
      </c>
      <c r="C31" s="23">
        <v>32</v>
      </c>
      <c r="D31" s="23" t="s">
        <v>29</v>
      </c>
      <c r="E31" s="22" t="s">
        <v>30</v>
      </c>
      <c r="F31" s="36">
        <v>89.5</v>
      </c>
      <c r="G31" s="39">
        <v>89</v>
      </c>
      <c r="H31" s="25">
        <f t="shared" si="7"/>
        <v>4.45</v>
      </c>
      <c r="I31" s="27">
        <v>4</v>
      </c>
      <c r="J31" s="27">
        <f t="shared" si="5"/>
        <v>0.5617977528089888</v>
      </c>
      <c r="K31" s="37">
        <f t="shared" si="6"/>
        <v>0.11235955056179775</v>
      </c>
      <c r="M31" s="20" t="s">
        <v>40</v>
      </c>
      <c r="N31" s="21" t="s">
        <v>13</v>
      </c>
      <c r="O31" s="22">
        <v>32</v>
      </c>
      <c r="P31" s="23" t="s">
        <v>29</v>
      </c>
      <c r="Q31" s="22" t="s">
        <v>30</v>
      </c>
      <c r="R31" s="36">
        <f t="shared" si="8"/>
        <v>89.5</v>
      </c>
      <c r="S31" s="24">
        <v>90.17</v>
      </c>
      <c r="T31" s="24">
        <v>3.61</v>
      </c>
      <c r="U31" s="22">
        <v>1</v>
      </c>
      <c r="V31" s="26">
        <f t="shared" si="9"/>
        <v>-0.74304092270156563</v>
      </c>
      <c r="W31" s="38">
        <v>-0.18</v>
      </c>
    </row>
    <row r="32" spans="1:23" x14ac:dyDescent="0.25">
      <c r="A32" s="20" t="s">
        <v>39</v>
      </c>
      <c r="B32" s="34" t="s">
        <v>13</v>
      </c>
      <c r="C32" s="23">
        <v>33</v>
      </c>
      <c r="D32" s="23" t="s">
        <v>29</v>
      </c>
      <c r="E32" s="22" t="s">
        <v>30</v>
      </c>
      <c r="F32" s="24">
        <v>4.45</v>
      </c>
      <c r="G32" s="39">
        <v>11.1</v>
      </c>
      <c r="H32" s="25"/>
      <c r="I32" s="27"/>
      <c r="J32" s="27"/>
      <c r="K32" s="40"/>
      <c r="M32" s="20" t="s">
        <v>39</v>
      </c>
      <c r="N32" s="21" t="s">
        <v>13</v>
      </c>
      <c r="O32" s="22">
        <v>33</v>
      </c>
      <c r="P32" s="23" t="s">
        <v>29</v>
      </c>
      <c r="Q32" s="22" t="s">
        <v>30</v>
      </c>
      <c r="R32" s="24">
        <f t="shared" si="8"/>
        <v>4.5</v>
      </c>
      <c r="S32" s="24"/>
      <c r="T32" s="24"/>
      <c r="U32" s="22"/>
      <c r="V32" s="26"/>
      <c r="W32" s="40"/>
    </row>
    <row r="33" spans="1:23" x14ac:dyDescent="0.25">
      <c r="A33" s="20" t="s">
        <v>38</v>
      </c>
      <c r="B33" s="34" t="s">
        <v>13</v>
      </c>
      <c r="C33" s="23">
        <v>34</v>
      </c>
      <c r="D33" s="23" t="s">
        <v>29</v>
      </c>
      <c r="E33" s="22" t="s">
        <v>30</v>
      </c>
      <c r="F33" s="24">
        <v>5.5</v>
      </c>
      <c r="G33" s="39">
        <v>9.73</v>
      </c>
      <c r="H33" s="25"/>
      <c r="I33" s="27"/>
      <c r="J33" s="27"/>
      <c r="K33" s="40"/>
      <c r="M33" s="20" t="s">
        <v>38</v>
      </c>
      <c r="N33" s="21" t="s">
        <v>13</v>
      </c>
      <c r="O33" s="22">
        <v>34</v>
      </c>
      <c r="P33" s="23" t="s">
        <v>29</v>
      </c>
      <c r="Q33" s="22" t="s">
        <v>30</v>
      </c>
      <c r="R33" s="24">
        <f t="shared" si="8"/>
        <v>5.5</v>
      </c>
      <c r="S33" s="24"/>
      <c r="T33" s="24"/>
      <c r="U33" s="22"/>
      <c r="V33" s="26"/>
      <c r="W33" s="40"/>
    </row>
    <row r="34" spans="1:23" x14ac:dyDescent="0.25">
      <c r="A34" s="20" t="s">
        <v>37</v>
      </c>
      <c r="B34" s="34" t="s">
        <v>13</v>
      </c>
      <c r="C34" s="23">
        <v>35</v>
      </c>
      <c r="D34" s="23" t="s">
        <v>29</v>
      </c>
      <c r="E34" s="22" t="s">
        <v>30</v>
      </c>
      <c r="F34" s="24">
        <v>6.39</v>
      </c>
      <c r="G34" s="39">
        <v>13.4</v>
      </c>
      <c r="H34" s="25"/>
      <c r="I34" s="27"/>
      <c r="J34" s="27"/>
      <c r="K34" s="40"/>
      <c r="M34" s="20" t="s">
        <v>37</v>
      </c>
      <c r="N34" s="21" t="s">
        <v>13</v>
      </c>
      <c r="O34" s="22">
        <v>35</v>
      </c>
      <c r="P34" s="23" t="s">
        <v>29</v>
      </c>
      <c r="Q34" s="22" t="s">
        <v>30</v>
      </c>
      <c r="R34" s="24">
        <f t="shared" si="8"/>
        <v>6.4</v>
      </c>
      <c r="S34" s="24"/>
      <c r="T34" s="24"/>
      <c r="U34" s="22"/>
      <c r="V34" s="26"/>
      <c r="W34" s="40"/>
    </row>
    <row r="35" spans="1:23" x14ac:dyDescent="0.25">
      <c r="A35" s="20" t="s">
        <v>36</v>
      </c>
      <c r="B35" s="34" t="s">
        <v>13</v>
      </c>
      <c r="C35" s="23">
        <v>36</v>
      </c>
      <c r="D35" s="23" t="s">
        <v>29</v>
      </c>
      <c r="E35" s="22" t="s">
        <v>30</v>
      </c>
      <c r="F35" s="36">
        <v>30.6</v>
      </c>
      <c r="G35" s="39">
        <v>46.2</v>
      </c>
      <c r="H35" s="25"/>
      <c r="I35" s="27"/>
      <c r="J35" s="27"/>
      <c r="K35" s="40"/>
      <c r="M35" s="20" t="s">
        <v>36</v>
      </c>
      <c r="N35" s="21" t="s">
        <v>13</v>
      </c>
      <c r="O35" s="22">
        <v>36</v>
      </c>
      <c r="P35" s="23" t="s">
        <v>29</v>
      </c>
      <c r="Q35" s="22" t="s">
        <v>30</v>
      </c>
      <c r="R35" s="36">
        <f t="shared" si="8"/>
        <v>30.6</v>
      </c>
      <c r="S35" s="24"/>
      <c r="T35" s="24"/>
      <c r="U35" s="22"/>
      <c r="V35" s="26"/>
      <c r="W35" s="40"/>
    </row>
    <row r="36" spans="1:23" x14ac:dyDescent="0.25">
      <c r="A36" s="20" t="s">
        <v>35</v>
      </c>
      <c r="B36" s="34" t="s">
        <v>13</v>
      </c>
      <c r="C36" s="23">
        <v>37</v>
      </c>
      <c r="D36" s="23" t="s">
        <v>29</v>
      </c>
      <c r="E36" s="22" t="s">
        <v>30</v>
      </c>
      <c r="F36" s="36">
        <v>38.200000000000003</v>
      </c>
      <c r="G36" s="39">
        <v>58.8</v>
      </c>
      <c r="H36" s="25"/>
      <c r="I36" s="27"/>
      <c r="J36" s="27"/>
      <c r="K36" s="40"/>
      <c r="M36" s="20" t="s">
        <v>35</v>
      </c>
      <c r="N36" s="21" t="s">
        <v>13</v>
      </c>
      <c r="O36" s="22">
        <v>37</v>
      </c>
      <c r="P36" s="23" t="s">
        <v>29</v>
      </c>
      <c r="Q36" s="22" t="s">
        <v>30</v>
      </c>
      <c r="R36" s="36">
        <f t="shared" si="8"/>
        <v>38.200000000000003</v>
      </c>
      <c r="S36" s="24"/>
      <c r="T36" s="24"/>
      <c r="U36" s="22"/>
      <c r="V36" s="26"/>
      <c r="W36" s="40"/>
    </row>
    <row r="37" spans="1:23" x14ac:dyDescent="0.25">
      <c r="A37" s="20" t="s">
        <v>34</v>
      </c>
      <c r="B37" s="34" t="s">
        <v>13</v>
      </c>
      <c r="C37" s="23">
        <v>38</v>
      </c>
      <c r="D37" s="23" t="s">
        <v>29</v>
      </c>
      <c r="E37" s="22" t="s">
        <v>30</v>
      </c>
      <c r="F37" s="36">
        <v>45.8</v>
      </c>
      <c r="G37" s="39">
        <v>70.5</v>
      </c>
      <c r="H37" s="25"/>
      <c r="I37" s="27"/>
      <c r="J37" s="27"/>
      <c r="K37" s="40"/>
      <c r="M37" s="20" t="s">
        <v>34</v>
      </c>
      <c r="N37" s="21" t="s">
        <v>13</v>
      </c>
      <c r="O37" s="22">
        <v>38</v>
      </c>
      <c r="P37" s="23" t="s">
        <v>29</v>
      </c>
      <c r="Q37" s="22" t="s">
        <v>30</v>
      </c>
      <c r="R37" s="36">
        <f t="shared" si="8"/>
        <v>45.8</v>
      </c>
      <c r="S37" s="24"/>
      <c r="T37" s="24"/>
      <c r="U37" s="22"/>
      <c r="V37" s="26"/>
      <c r="W37" s="40"/>
    </row>
    <row r="38" spans="1:23" x14ac:dyDescent="0.25">
      <c r="A38" s="20" t="s">
        <v>33</v>
      </c>
      <c r="B38" s="34" t="s">
        <v>13</v>
      </c>
      <c r="C38" s="23">
        <v>39</v>
      </c>
      <c r="D38" s="23" t="s">
        <v>29</v>
      </c>
      <c r="E38" s="22" t="s">
        <v>30</v>
      </c>
      <c r="F38" s="36">
        <v>112</v>
      </c>
      <c r="G38" s="27">
        <v>116</v>
      </c>
      <c r="H38" s="25"/>
      <c r="I38" s="27"/>
      <c r="J38" s="27"/>
      <c r="K38" s="40"/>
      <c r="M38" s="20" t="s">
        <v>33</v>
      </c>
      <c r="N38" s="21" t="s">
        <v>13</v>
      </c>
      <c r="O38" s="22">
        <v>39</v>
      </c>
      <c r="P38" s="23" t="s">
        <v>29</v>
      </c>
      <c r="Q38" s="22" t="s">
        <v>30</v>
      </c>
      <c r="R38" s="36">
        <f t="shared" si="8"/>
        <v>112</v>
      </c>
      <c r="S38" s="24"/>
      <c r="T38" s="24"/>
      <c r="U38" s="22"/>
      <c r="V38" s="26"/>
      <c r="W38" s="40"/>
    </row>
    <row r="39" spans="1:23" x14ac:dyDescent="0.25">
      <c r="A39" s="20" t="s">
        <v>32</v>
      </c>
      <c r="B39" s="34" t="s">
        <v>13</v>
      </c>
      <c r="C39" s="23">
        <v>40</v>
      </c>
      <c r="D39" s="23" t="s">
        <v>29</v>
      </c>
      <c r="E39" s="22" t="s">
        <v>30</v>
      </c>
      <c r="F39" s="36">
        <v>95.1</v>
      </c>
      <c r="G39" s="27">
        <v>101</v>
      </c>
      <c r="H39" s="25"/>
      <c r="I39" s="27"/>
      <c r="J39" s="27"/>
      <c r="K39" s="40"/>
      <c r="M39" s="20" t="s">
        <v>32</v>
      </c>
      <c r="N39" s="21" t="s">
        <v>13</v>
      </c>
      <c r="O39" s="22">
        <v>40</v>
      </c>
      <c r="P39" s="23" t="s">
        <v>29</v>
      </c>
      <c r="Q39" s="22" t="s">
        <v>30</v>
      </c>
      <c r="R39" s="36">
        <f t="shared" si="8"/>
        <v>95.1</v>
      </c>
      <c r="S39" s="24"/>
      <c r="T39" s="24"/>
      <c r="U39" s="22"/>
      <c r="V39" s="26"/>
      <c r="W39" s="40"/>
    </row>
    <row r="40" spans="1:23" x14ac:dyDescent="0.25">
      <c r="A40" s="20" t="s">
        <v>31</v>
      </c>
      <c r="B40" s="34" t="s">
        <v>13</v>
      </c>
      <c r="C40" s="23">
        <v>41</v>
      </c>
      <c r="D40" s="23" t="s">
        <v>29</v>
      </c>
      <c r="E40" s="22" t="s">
        <v>30</v>
      </c>
      <c r="F40" s="36">
        <v>75.2</v>
      </c>
      <c r="G40" s="39">
        <v>81.599999999999994</v>
      </c>
      <c r="H40" s="25"/>
      <c r="I40" s="27"/>
      <c r="J40" s="27"/>
      <c r="K40" s="40"/>
      <c r="M40" s="20" t="s">
        <v>31</v>
      </c>
      <c r="N40" s="21" t="s">
        <v>13</v>
      </c>
      <c r="O40" s="22">
        <v>41</v>
      </c>
      <c r="P40" s="23" t="s">
        <v>29</v>
      </c>
      <c r="Q40" s="22" t="s">
        <v>30</v>
      </c>
      <c r="R40" s="36">
        <f t="shared" si="8"/>
        <v>75.2</v>
      </c>
      <c r="S40" s="36"/>
      <c r="T40" s="24"/>
      <c r="U40" s="22"/>
      <c r="V40" s="26"/>
      <c r="W40" s="40"/>
    </row>
    <row r="41" spans="1:23" x14ac:dyDescent="0.25">
      <c r="A41" s="20" t="s">
        <v>28</v>
      </c>
      <c r="B41" s="34" t="s">
        <v>13</v>
      </c>
      <c r="C41" s="23">
        <v>42</v>
      </c>
      <c r="D41" s="23" t="s">
        <v>29</v>
      </c>
      <c r="E41" s="22" t="s">
        <v>30</v>
      </c>
      <c r="F41" s="36">
        <v>47.7</v>
      </c>
      <c r="G41" s="39">
        <v>49.4</v>
      </c>
      <c r="H41" s="25">
        <f t="shared" ref="H41" si="10">0.05*G41</f>
        <v>2.4700000000000002</v>
      </c>
      <c r="I41" s="27">
        <v>4</v>
      </c>
      <c r="J41" s="27">
        <f t="shared" ref="J41:J43" si="11">((F41-G41)/G41)*100</f>
        <v>-3.4412955465586959</v>
      </c>
      <c r="K41" s="37">
        <f t="shared" ref="K41:K65" si="12">(F41-G41)/H41</f>
        <v>-0.68825910931173906</v>
      </c>
      <c r="M41" s="20" t="s">
        <v>28</v>
      </c>
      <c r="N41" s="21" t="s">
        <v>13</v>
      </c>
      <c r="O41" s="22">
        <v>42</v>
      </c>
      <c r="P41" s="23" t="s">
        <v>29</v>
      </c>
      <c r="Q41" s="22" t="s">
        <v>30</v>
      </c>
      <c r="R41" s="36">
        <f t="shared" si="8"/>
        <v>47.7</v>
      </c>
      <c r="S41" s="36">
        <v>49.28</v>
      </c>
      <c r="T41" s="24">
        <v>1.76</v>
      </c>
      <c r="U41" s="22">
        <v>1</v>
      </c>
      <c r="V41" s="26">
        <f t="shared" si="9"/>
        <v>-3.2061688311688279</v>
      </c>
      <c r="W41" s="38">
        <v>-0.9</v>
      </c>
    </row>
    <row r="42" spans="1:23" x14ac:dyDescent="0.25">
      <c r="A42" s="42" t="s">
        <v>16</v>
      </c>
      <c r="B42" s="43" t="s">
        <v>13</v>
      </c>
      <c r="C42" s="44">
        <v>43</v>
      </c>
      <c r="D42" s="44" t="s">
        <v>27</v>
      </c>
      <c r="E42" s="45" t="s">
        <v>23</v>
      </c>
      <c r="F42" s="51">
        <v>28.1</v>
      </c>
      <c r="G42" s="87">
        <v>29.8</v>
      </c>
      <c r="H42" s="48">
        <f>0.05*G42</f>
        <v>1.4900000000000002</v>
      </c>
      <c r="I42" s="52">
        <v>4</v>
      </c>
      <c r="J42" s="52">
        <f t="shared" si="11"/>
        <v>-5.7046979865771785</v>
      </c>
      <c r="K42" s="86">
        <f t="shared" si="12"/>
        <v>-1.1409395973154357</v>
      </c>
      <c r="M42" s="42" t="s">
        <v>16</v>
      </c>
      <c r="N42" s="43" t="s">
        <v>13</v>
      </c>
      <c r="O42" s="45">
        <v>43</v>
      </c>
      <c r="P42" s="44" t="s">
        <v>27</v>
      </c>
      <c r="Q42" s="45" t="s">
        <v>23</v>
      </c>
      <c r="R42" s="51">
        <f>F42</f>
        <v>28.1</v>
      </c>
      <c r="S42" s="48">
        <v>28.12</v>
      </c>
      <c r="T42" s="48">
        <v>2.14</v>
      </c>
      <c r="U42" s="45">
        <v>1</v>
      </c>
      <c r="V42" s="52">
        <f t="shared" si="9"/>
        <v>-7.1123755334280142E-2</v>
      </c>
      <c r="W42" s="86">
        <v>-0.01</v>
      </c>
    </row>
    <row r="43" spans="1:23" x14ac:dyDescent="0.25">
      <c r="A43" s="42" t="s">
        <v>12</v>
      </c>
      <c r="B43" s="43" t="s">
        <v>13</v>
      </c>
      <c r="C43" s="44">
        <v>44</v>
      </c>
      <c r="D43" s="44" t="s">
        <v>27</v>
      </c>
      <c r="E43" s="45" t="s">
        <v>23</v>
      </c>
      <c r="F43" s="85">
        <v>158</v>
      </c>
      <c r="G43" s="52">
        <v>160</v>
      </c>
      <c r="H43" s="48">
        <f>0.05*G43</f>
        <v>8</v>
      </c>
      <c r="I43" s="52">
        <v>4</v>
      </c>
      <c r="J43" s="52">
        <f t="shared" si="11"/>
        <v>-1.25</v>
      </c>
      <c r="K43" s="86">
        <f t="shared" si="12"/>
        <v>-0.25</v>
      </c>
      <c r="M43" s="42" t="s">
        <v>12</v>
      </c>
      <c r="N43" s="43" t="s">
        <v>13</v>
      </c>
      <c r="O43" s="45">
        <v>44</v>
      </c>
      <c r="P43" s="44" t="s">
        <v>27</v>
      </c>
      <c r="Q43" s="45" t="s">
        <v>23</v>
      </c>
      <c r="R43" s="85">
        <f t="shared" ref="R43:R64" si="13">F43</f>
        <v>158</v>
      </c>
      <c r="S43" s="87">
        <v>156.6</v>
      </c>
      <c r="T43" s="48">
        <v>3.8</v>
      </c>
      <c r="U43" s="45">
        <v>1</v>
      </c>
      <c r="V43" s="52">
        <f t="shared" si="9"/>
        <v>0.89399744572158724</v>
      </c>
      <c r="W43" s="86">
        <v>0.37</v>
      </c>
    </row>
    <row r="44" spans="1:23" x14ac:dyDescent="0.25">
      <c r="A44" s="42" t="s">
        <v>26</v>
      </c>
      <c r="B44" s="43" t="s">
        <v>13</v>
      </c>
      <c r="C44" s="44">
        <v>45</v>
      </c>
      <c r="D44" s="44" t="s">
        <v>27</v>
      </c>
      <c r="E44" s="45" t="s">
        <v>23</v>
      </c>
      <c r="F44" s="51">
        <v>206</v>
      </c>
      <c r="G44" s="52">
        <v>207</v>
      </c>
      <c r="H44" s="48">
        <f t="shared" ref="H44" si="14">0.05*G44</f>
        <v>10.350000000000001</v>
      </c>
      <c r="I44" s="52">
        <v>4</v>
      </c>
      <c r="J44" s="52">
        <f t="shared" ref="J44:J55" si="15">((F44-G44)/G44)*100</f>
        <v>-0.48309178743961351</v>
      </c>
      <c r="K44" s="86">
        <f t="shared" si="12"/>
        <v>-9.661835748792269E-2</v>
      </c>
      <c r="M44" s="42" t="s">
        <v>26</v>
      </c>
      <c r="N44" s="43" t="s">
        <v>13</v>
      </c>
      <c r="O44" s="45">
        <v>45</v>
      </c>
      <c r="P44" s="44" t="s">
        <v>27</v>
      </c>
      <c r="Q44" s="45" t="s">
        <v>23</v>
      </c>
      <c r="R44" s="51">
        <f t="shared" si="13"/>
        <v>206</v>
      </c>
      <c r="S44" s="87">
        <v>204.8</v>
      </c>
      <c r="T44" s="48">
        <v>3.7</v>
      </c>
      <c r="U44" s="45">
        <v>1</v>
      </c>
      <c r="V44" s="52">
        <f t="shared" si="9"/>
        <v>0.58593749999999445</v>
      </c>
      <c r="W44" s="86">
        <v>0.31</v>
      </c>
    </row>
    <row r="45" spans="1:23" x14ac:dyDescent="0.25">
      <c r="A45" s="42" t="s">
        <v>16</v>
      </c>
      <c r="B45" s="43" t="s">
        <v>13</v>
      </c>
      <c r="C45" s="44">
        <v>46</v>
      </c>
      <c r="D45" s="44" t="s">
        <v>25</v>
      </c>
      <c r="E45" s="45" t="s">
        <v>23</v>
      </c>
      <c r="F45" s="51">
        <v>97.7</v>
      </c>
      <c r="G45" s="87">
        <v>98.3</v>
      </c>
      <c r="H45" s="48">
        <f>0.075*G45</f>
        <v>7.3724999999999996</v>
      </c>
      <c r="I45" s="52">
        <v>4</v>
      </c>
      <c r="J45" s="52">
        <f t="shared" si="15"/>
        <v>-0.61037639877924144</v>
      </c>
      <c r="K45" s="86">
        <f t="shared" si="12"/>
        <v>-8.1383519837232188E-2</v>
      </c>
      <c r="M45" s="42" t="s">
        <v>16</v>
      </c>
      <c r="N45" s="43" t="s">
        <v>13</v>
      </c>
      <c r="O45" s="45">
        <v>46</v>
      </c>
      <c r="P45" s="44" t="s">
        <v>25</v>
      </c>
      <c r="Q45" s="45" t="s">
        <v>23</v>
      </c>
      <c r="R45" s="51">
        <f t="shared" si="13"/>
        <v>97.7</v>
      </c>
      <c r="S45" s="48">
        <v>93.41</v>
      </c>
      <c r="T45" s="48">
        <v>4.78</v>
      </c>
      <c r="U45" s="45">
        <v>1</v>
      </c>
      <c r="V45" s="52">
        <f t="shared" si="9"/>
        <v>4.5926560325447019</v>
      </c>
      <c r="W45" s="86">
        <v>0.9</v>
      </c>
    </row>
    <row r="46" spans="1:23" x14ac:dyDescent="0.25">
      <c r="A46" s="42" t="s">
        <v>12</v>
      </c>
      <c r="B46" s="43" t="s">
        <v>13</v>
      </c>
      <c r="C46" s="44">
        <v>47</v>
      </c>
      <c r="D46" s="44" t="s">
        <v>25</v>
      </c>
      <c r="E46" s="45" t="s">
        <v>23</v>
      </c>
      <c r="F46" s="85">
        <v>116</v>
      </c>
      <c r="G46" s="52">
        <v>123</v>
      </c>
      <c r="H46" s="48">
        <f t="shared" ref="H46:H49" si="16">0.075*G46</f>
        <v>9.2249999999999996</v>
      </c>
      <c r="I46" s="52">
        <v>4</v>
      </c>
      <c r="J46" s="52">
        <f t="shared" si="15"/>
        <v>-5.6910569105691051</v>
      </c>
      <c r="K46" s="86">
        <f t="shared" si="12"/>
        <v>-0.75880758807588078</v>
      </c>
      <c r="M46" s="42" t="s">
        <v>12</v>
      </c>
      <c r="N46" s="43" t="s">
        <v>13</v>
      </c>
      <c r="O46" s="45">
        <v>47</v>
      </c>
      <c r="P46" s="44" t="s">
        <v>25</v>
      </c>
      <c r="Q46" s="45" t="s">
        <v>23</v>
      </c>
      <c r="R46" s="85">
        <f t="shared" si="13"/>
        <v>116</v>
      </c>
      <c r="S46" s="87">
        <v>109.2</v>
      </c>
      <c r="T46" s="48">
        <v>7.5</v>
      </c>
      <c r="U46" s="45">
        <v>1</v>
      </c>
      <c r="V46" s="52">
        <f t="shared" si="9"/>
        <v>6.2271062271062245</v>
      </c>
      <c r="W46" s="86">
        <v>0.91</v>
      </c>
    </row>
    <row r="47" spans="1:23" x14ac:dyDescent="0.25">
      <c r="A47" s="42" t="s">
        <v>21</v>
      </c>
      <c r="B47" s="43" t="s">
        <v>13</v>
      </c>
      <c r="C47" s="44">
        <v>48</v>
      </c>
      <c r="D47" s="44" t="s">
        <v>25</v>
      </c>
      <c r="E47" s="45" t="s">
        <v>23</v>
      </c>
      <c r="F47" s="51">
        <v>67.099999999999994</v>
      </c>
      <c r="G47" s="87">
        <v>65.5</v>
      </c>
      <c r="H47" s="48">
        <f t="shared" si="16"/>
        <v>4.9124999999999996</v>
      </c>
      <c r="I47" s="52">
        <v>4</v>
      </c>
      <c r="J47" s="52">
        <f t="shared" si="15"/>
        <v>2.4427480916030446</v>
      </c>
      <c r="K47" s="86">
        <f t="shared" si="12"/>
        <v>0.32569974554707265</v>
      </c>
      <c r="M47" s="42" t="s">
        <v>21</v>
      </c>
      <c r="N47" s="43" t="s">
        <v>13</v>
      </c>
      <c r="O47" s="45">
        <v>48</v>
      </c>
      <c r="P47" s="44" t="s">
        <v>25</v>
      </c>
      <c r="Q47" s="45" t="s">
        <v>23</v>
      </c>
      <c r="R47" s="51">
        <f t="shared" si="13"/>
        <v>67.099999999999994</v>
      </c>
      <c r="S47" s="48">
        <v>62.63</v>
      </c>
      <c r="T47" s="48">
        <v>4.09</v>
      </c>
      <c r="U47" s="45">
        <v>1</v>
      </c>
      <c r="V47" s="52">
        <f t="shared" si="9"/>
        <v>7.1371547181861592</v>
      </c>
      <c r="W47" s="86">
        <v>1.0900000000000001</v>
      </c>
    </row>
    <row r="48" spans="1:23" x14ac:dyDescent="0.25">
      <c r="A48" s="42" t="s">
        <v>20</v>
      </c>
      <c r="B48" s="43" t="s">
        <v>13</v>
      </c>
      <c r="C48" s="44">
        <v>49</v>
      </c>
      <c r="D48" s="44" t="s">
        <v>25</v>
      </c>
      <c r="E48" s="45" t="s">
        <v>23</v>
      </c>
      <c r="F48" s="51">
        <v>80.900000000000006</v>
      </c>
      <c r="G48" s="87">
        <v>80.599999999999994</v>
      </c>
      <c r="H48" s="48">
        <f t="shared" si="16"/>
        <v>6.044999999999999</v>
      </c>
      <c r="I48" s="52">
        <v>4</v>
      </c>
      <c r="J48" s="52">
        <f t="shared" si="15"/>
        <v>0.37220843672457987</v>
      </c>
      <c r="K48" s="86">
        <f t="shared" si="12"/>
        <v>4.9627791563277325E-2</v>
      </c>
      <c r="M48" s="42" t="s">
        <v>20</v>
      </c>
      <c r="N48" s="43" t="s">
        <v>13</v>
      </c>
      <c r="O48" s="45">
        <v>49</v>
      </c>
      <c r="P48" s="44" t="s">
        <v>25</v>
      </c>
      <c r="Q48" s="45" t="s">
        <v>23</v>
      </c>
      <c r="R48" s="51">
        <f t="shared" si="13"/>
        <v>80.900000000000006</v>
      </c>
      <c r="S48" s="48">
        <v>72.709999999999994</v>
      </c>
      <c r="T48" s="48">
        <v>6.75</v>
      </c>
      <c r="U48" s="45">
        <v>1</v>
      </c>
      <c r="V48" s="52">
        <f t="shared" si="9"/>
        <v>11.263925182230796</v>
      </c>
      <c r="W48" s="86">
        <v>1.21</v>
      </c>
    </row>
    <row r="49" spans="1:23" x14ac:dyDescent="0.25">
      <c r="A49" s="42" t="s">
        <v>19</v>
      </c>
      <c r="B49" s="43" t="s">
        <v>13</v>
      </c>
      <c r="C49" s="44">
        <v>50</v>
      </c>
      <c r="D49" s="44" t="s">
        <v>25</v>
      </c>
      <c r="E49" s="45" t="s">
        <v>23</v>
      </c>
      <c r="F49" s="51">
        <v>83.7</v>
      </c>
      <c r="G49" s="87">
        <v>79.400000000000006</v>
      </c>
      <c r="H49" s="48">
        <f t="shared" si="16"/>
        <v>5.9550000000000001</v>
      </c>
      <c r="I49" s="52">
        <v>4</v>
      </c>
      <c r="J49" s="52">
        <f t="shared" si="15"/>
        <v>5.415617128463472</v>
      </c>
      <c r="K49" s="86">
        <f t="shared" si="12"/>
        <v>0.72208228379512962</v>
      </c>
      <c r="M49" s="42" t="s">
        <v>19</v>
      </c>
      <c r="N49" s="43" t="s">
        <v>13</v>
      </c>
      <c r="O49" s="45">
        <v>50</v>
      </c>
      <c r="P49" s="44" t="s">
        <v>25</v>
      </c>
      <c r="Q49" s="45" t="s">
        <v>23</v>
      </c>
      <c r="R49" s="51">
        <f t="shared" si="13"/>
        <v>83.7</v>
      </c>
      <c r="S49" s="48">
        <v>78.67</v>
      </c>
      <c r="T49" s="48">
        <v>4.09</v>
      </c>
      <c r="U49" s="45">
        <v>1</v>
      </c>
      <c r="V49" s="52">
        <f t="shared" si="9"/>
        <v>6.3937968730138568</v>
      </c>
      <c r="W49" s="86">
        <v>1.23</v>
      </c>
    </row>
    <row r="50" spans="1:23" x14ac:dyDescent="0.25">
      <c r="A50" s="42" t="s">
        <v>22</v>
      </c>
      <c r="B50" s="43" t="s">
        <v>13</v>
      </c>
      <c r="C50" s="44">
        <v>51</v>
      </c>
      <c r="D50" s="44" t="s">
        <v>76</v>
      </c>
      <c r="E50" s="45" t="s">
        <v>23</v>
      </c>
      <c r="F50" s="85">
        <v>151</v>
      </c>
      <c r="G50" s="52">
        <v>155</v>
      </c>
      <c r="H50" s="48">
        <f>0.05*G50</f>
        <v>7.75</v>
      </c>
      <c r="I50" s="45">
        <v>4</v>
      </c>
      <c r="J50" s="52">
        <f t="shared" si="15"/>
        <v>-2.5806451612903225</v>
      </c>
      <c r="K50" s="86">
        <f t="shared" si="12"/>
        <v>-0.5161290322580645</v>
      </c>
      <c r="M50" s="42" t="s">
        <v>22</v>
      </c>
      <c r="N50" s="43" t="s">
        <v>13</v>
      </c>
      <c r="O50" s="45">
        <v>51</v>
      </c>
      <c r="P50" s="44" t="s">
        <v>76</v>
      </c>
      <c r="Q50" s="45" t="s">
        <v>23</v>
      </c>
      <c r="R50" s="85">
        <f t="shared" si="13"/>
        <v>151</v>
      </c>
      <c r="S50" s="87">
        <v>153</v>
      </c>
      <c r="T50" s="48">
        <v>4.9000000000000004</v>
      </c>
      <c r="U50" s="45">
        <v>1</v>
      </c>
      <c r="V50" s="52">
        <f t="shared" si="9"/>
        <v>-1.3071895424836601</v>
      </c>
      <c r="W50" s="86">
        <v>-0.41</v>
      </c>
    </row>
    <row r="51" spans="1:23" x14ac:dyDescent="0.25">
      <c r="A51" s="42" t="s">
        <v>16</v>
      </c>
      <c r="B51" s="43" t="s">
        <v>13</v>
      </c>
      <c r="C51" s="44">
        <v>52</v>
      </c>
      <c r="D51" s="44" t="s">
        <v>76</v>
      </c>
      <c r="E51" s="45" t="s">
        <v>23</v>
      </c>
      <c r="F51" s="85">
        <v>219</v>
      </c>
      <c r="G51" s="52">
        <v>228</v>
      </c>
      <c r="H51" s="48">
        <f t="shared" ref="H51:H55" si="17">0.05*G51</f>
        <v>11.4</v>
      </c>
      <c r="I51" s="45">
        <v>4</v>
      </c>
      <c r="J51" s="52">
        <f t="shared" si="15"/>
        <v>-3.9473684210526314</v>
      </c>
      <c r="K51" s="86">
        <f t="shared" si="12"/>
        <v>-0.78947368421052633</v>
      </c>
      <c r="M51" s="42" t="s">
        <v>16</v>
      </c>
      <c r="N51" s="43" t="s">
        <v>13</v>
      </c>
      <c r="O51" s="45">
        <v>52</v>
      </c>
      <c r="P51" s="44" t="s">
        <v>76</v>
      </c>
      <c r="Q51" s="45" t="s">
        <v>23</v>
      </c>
      <c r="R51" s="85">
        <f t="shared" si="13"/>
        <v>219</v>
      </c>
      <c r="S51" s="87">
        <v>224.4</v>
      </c>
      <c r="T51" s="48">
        <v>7.3</v>
      </c>
      <c r="U51" s="45">
        <v>1</v>
      </c>
      <c r="V51" s="52">
        <f t="shared" si="9"/>
        <v>-2.4064171122994678</v>
      </c>
      <c r="W51" s="86">
        <v>-0.74</v>
      </c>
    </row>
    <row r="52" spans="1:23" x14ac:dyDescent="0.25">
      <c r="A52" s="42" t="s">
        <v>12</v>
      </c>
      <c r="B52" s="43" t="s">
        <v>13</v>
      </c>
      <c r="C52" s="44">
        <v>53</v>
      </c>
      <c r="D52" s="44" t="s">
        <v>76</v>
      </c>
      <c r="E52" s="45" t="s">
        <v>23</v>
      </c>
      <c r="F52" s="85">
        <v>301</v>
      </c>
      <c r="G52" s="52">
        <v>310</v>
      </c>
      <c r="H52" s="48">
        <f t="shared" si="17"/>
        <v>15.5</v>
      </c>
      <c r="I52" s="45">
        <v>4</v>
      </c>
      <c r="J52" s="52">
        <f t="shared" si="15"/>
        <v>-2.903225806451613</v>
      </c>
      <c r="K52" s="86">
        <f t="shared" si="12"/>
        <v>-0.58064516129032262</v>
      </c>
      <c r="M52" s="42" t="s">
        <v>12</v>
      </c>
      <c r="N52" s="43" t="s">
        <v>13</v>
      </c>
      <c r="O52" s="45">
        <v>53</v>
      </c>
      <c r="P52" s="44" t="s">
        <v>76</v>
      </c>
      <c r="Q52" s="45" t="s">
        <v>23</v>
      </c>
      <c r="R52" s="85">
        <f t="shared" si="13"/>
        <v>301</v>
      </c>
      <c r="S52" s="87">
        <v>304.8</v>
      </c>
      <c r="T52" s="48">
        <v>8</v>
      </c>
      <c r="U52" s="45">
        <v>1</v>
      </c>
      <c r="V52" s="52">
        <f t="shared" si="9"/>
        <v>-1.2467191601049905</v>
      </c>
      <c r="W52" s="86">
        <v>-0.47</v>
      </c>
    </row>
    <row r="53" spans="1:23" x14ac:dyDescent="0.25">
      <c r="A53" s="42" t="s">
        <v>21</v>
      </c>
      <c r="B53" s="43" t="s">
        <v>13</v>
      </c>
      <c r="C53" s="44">
        <v>54</v>
      </c>
      <c r="D53" s="44" t="s">
        <v>76</v>
      </c>
      <c r="E53" s="45" t="s">
        <v>23</v>
      </c>
      <c r="F53" s="85">
        <v>138.6</v>
      </c>
      <c r="G53" s="52">
        <v>146</v>
      </c>
      <c r="H53" s="48">
        <f t="shared" si="17"/>
        <v>7.3000000000000007</v>
      </c>
      <c r="I53" s="45">
        <v>4</v>
      </c>
      <c r="J53" s="52">
        <f t="shared" si="15"/>
        <v>-5.0684931506849358</v>
      </c>
      <c r="K53" s="86">
        <f t="shared" si="12"/>
        <v>-1.013698630136987</v>
      </c>
      <c r="M53" s="42" t="s">
        <v>21</v>
      </c>
      <c r="N53" s="43" t="s">
        <v>13</v>
      </c>
      <c r="O53" s="45">
        <v>54</v>
      </c>
      <c r="P53" s="44" t="s">
        <v>76</v>
      </c>
      <c r="Q53" s="45" t="s">
        <v>23</v>
      </c>
      <c r="R53" s="85">
        <f t="shared" si="13"/>
        <v>138.6</v>
      </c>
      <c r="S53" s="87">
        <v>144.5</v>
      </c>
      <c r="T53" s="48">
        <v>5.8</v>
      </c>
      <c r="U53" s="45">
        <v>1</v>
      </c>
      <c r="V53" s="52">
        <f t="shared" si="9"/>
        <v>-4.0830449826989659</v>
      </c>
      <c r="W53" s="86">
        <v>-1.02</v>
      </c>
    </row>
    <row r="54" spans="1:23" x14ac:dyDescent="0.25">
      <c r="A54" s="42" t="s">
        <v>24</v>
      </c>
      <c r="B54" s="43" t="s">
        <v>13</v>
      </c>
      <c r="C54" s="44">
        <v>55</v>
      </c>
      <c r="D54" s="44" t="s">
        <v>76</v>
      </c>
      <c r="E54" s="45" t="s">
        <v>23</v>
      </c>
      <c r="F54" s="85">
        <v>113</v>
      </c>
      <c r="G54" s="52">
        <v>118</v>
      </c>
      <c r="H54" s="48">
        <f t="shared" si="17"/>
        <v>5.9</v>
      </c>
      <c r="I54" s="45">
        <v>4</v>
      </c>
      <c r="J54" s="52">
        <f t="shared" si="15"/>
        <v>-4.2372881355932197</v>
      </c>
      <c r="K54" s="86">
        <f t="shared" si="12"/>
        <v>-0.84745762711864403</v>
      </c>
      <c r="M54" s="42" t="s">
        <v>24</v>
      </c>
      <c r="N54" s="43" t="s">
        <v>13</v>
      </c>
      <c r="O54" s="45">
        <v>55</v>
      </c>
      <c r="P54" s="44" t="s">
        <v>76</v>
      </c>
      <c r="Q54" s="45" t="s">
        <v>23</v>
      </c>
      <c r="R54" s="85">
        <f t="shared" si="13"/>
        <v>113</v>
      </c>
      <c r="S54" s="87">
        <v>118</v>
      </c>
      <c r="T54" s="48">
        <v>5.0999999999999996</v>
      </c>
      <c r="U54" s="45">
        <v>1</v>
      </c>
      <c r="V54" s="52">
        <f t="shared" si="9"/>
        <v>-4.2372881355932197</v>
      </c>
      <c r="W54" s="86">
        <v>-0.98</v>
      </c>
    </row>
    <row r="55" spans="1:23" x14ac:dyDescent="0.25">
      <c r="A55" s="42" t="s">
        <v>17</v>
      </c>
      <c r="B55" s="43" t="s">
        <v>13</v>
      </c>
      <c r="C55" s="44">
        <v>56</v>
      </c>
      <c r="D55" s="44" t="s">
        <v>76</v>
      </c>
      <c r="E55" s="45" t="s">
        <v>23</v>
      </c>
      <c r="F55" s="51">
        <v>45.6</v>
      </c>
      <c r="G55" s="87">
        <v>52.5</v>
      </c>
      <c r="H55" s="48">
        <f t="shared" si="17"/>
        <v>2.625</v>
      </c>
      <c r="I55" s="45">
        <v>4</v>
      </c>
      <c r="J55" s="52">
        <f t="shared" si="15"/>
        <v>-13.142857142857139</v>
      </c>
      <c r="K55" s="86">
        <f t="shared" si="12"/>
        <v>-2.6285714285714281</v>
      </c>
      <c r="M55" s="42" t="s">
        <v>17</v>
      </c>
      <c r="N55" s="43" t="s">
        <v>13</v>
      </c>
      <c r="O55" s="45">
        <v>56</v>
      </c>
      <c r="P55" s="44" t="s">
        <v>76</v>
      </c>
      <c r="Q55" s="45" t="s">
        <v>23</v>
      </c>
      <c r="R55" s="51">
        <f t="shared" si="13"/>
        <v>45.6</v>
      </c>
      <c r="S55" s="48">
        <v>51.29</v>
      </c>
      <c r="T55" s="48">
        <v>5.46</v>
      </c>
      <c r="U55" s="45">
        <v>1</v>
      </c>
      <c r="V55" s="52">
        <f t="shared" si="9"/>
        <v>-11.093780464028072</v>
      </c>
      <c r="W55" s="86">
        <v>-1.04</v>
      </c>
    </row>
    <row r="56" spans="1:23" x14ac:dyDescent="0.25">
      <c r="A56" s="42" t="s">
        <v>22</v>
      </c>
      <c r="B56" s="43" t="s">
        <v>13</v>
      </c>
      <c r="C56" s="44">
        <v>57</v>
      </c>
      <c r="D56" s="44" t="s">
        <v>18</v>
      </c>
      <c r="E56" s="45" t="s">
        <v>15</v>
      </c>
      <c r="F56" s="47">
        <v>12.74</v>
      </c>
      <c r="G56" s="48">
        <v>12.93</v>
      </c>
      <c r="H56" s="48">
        <v>0.15</v>
      </c>
      <c r="I56" s="45" t="s">
        <v>77</v>
      </c>
      <c r="J56" s="48">
        <f t="shared" ref="J56:J63" si="18">((F56-G56))</f>
        <v>-0.1899999999999995</v>
      </c>
      <c r="K56" s="86">
        <f t="shared" si="12"/>
        <v>-1.2666666666666635</v>
      </c>
      <c r="M56" s="42" t="s">
        <v>22</v>
      </c>
      <c r="N56" s="43" t="s">
        <v>13</v>
      </c>
      <c r="O56" s="45">
        <v>57</v>
      </c>
      <c r="P56" s="44" t="s">
        <v>18</v>
      </c>
      <c r="Q56" s="45" t="s">
        <v>15</v>
      </c>
      <c r="R56" s="47">
        <f t="shared" si="13"/>
        <v>12.74</v>
      </c>
      <c r="S56" s="48">
        <v>12.95</v>
      </c>
      <c r="T56" s="48">
        <v>0.13</v>
      </c>
      <c r="U56" s="45" t="s">
        <v>75</v>
      </c>
      <c r="V56" s="48">
        <f>R56-S56</f>
        <v>-0.20999999999999908</v>
      </c>
      <c r="W56" s="86">
        <v>-1.62</v>
      </c>
    </row>
    <row r="57" spans="1:23" x14ac:dyDescent="0.25">
      <c r="A57" s="42" t="s">
        <v>16</v>
      </c>
      <c r="B57" s="43" t="s">
        <v>13</v>
      </c>
      <c r="C57" s="44">
        <v>58</v>
      </c>
      <c r="D57" s="44" t="s">
        <v>18</v>
      </c>
      <c r="E57" s="45" t="s">
        <v>15</v>
      </c>
      <c r="F57" s="47">
        <v>12.21</v>
      </c>
      <c r="G57" s="48">
        <v>12.39</v>
      </c>
      <c r="H57" s="48">
        <v>0.15</v>
      </c>
      <c r="I57" s="45">
        <v>4</v>
      </c>
      <c r="J57" s="48">
        <f t="shared" si="18"/>
        <v>-0.17999999999999972</v>
      </c>
      <c r="K57" s="86">
        <f t="shared" si="12"/>
        <v>-1.1999999999999982</v>
      </c>
      <c r="M57" s="42" t="s">
        <v>16</v>
      </c>
      <c r="N57" s="43" t="s">
        <v>13</v>
      </c>
      <c r="O57" s="45">
        <v>58</v>
      </c>
      <c r="P57" s="44" t="s">
        <v>18</v>
      </c>
      <c r="Q57" s="45" t="s">
        <v>15</v>
      </c>
      <c r="R57" s="47">
        <f t="shared" si="13"/>
        <v>12.21</v>
      </c>
      <c r="S57" s="48">
        <v>12.41</v>
      </c>
      <c r="T57" s="48">
        <v>0.12</v>
      </c>
      <c r="U57" s="45" t="s">
        <v>75</v>
      </c>
      <c r="V57" s="48">
        <f t="shared" ref="V57:V63" si="19">R57-S57</f>
        <v>-0.19999999999999929</v>
      </c>
      <c r="W57" s="86">
        <v>-1.65</v>
      </c>
    </row>
    <row r="58" spans="1:23" x14ac:dyDescent="0.25">
      <c r="A58" s="42" t="s">
        <v>12</v>
      </c>
      <c r="B58" s="43" t="s">
        <v>13</v>
      </c>
      <c r="C58" s="44">
        <v>59</v>
      </c>
      <c r="D58" s="44" t="s">
        <v>18</v>
      </c>
      <c r="E58" s="45" t="s">
        <v>15</v>
      </c>
      <c r="F58" s="47">
        <v>0.25</v>
      </c>
      <c r="G58" s="48">
        <v>0.34</v>
      </c>
      <c r="H58" s="48">
        <v>0.15</v>
      </c>
      <c r="I58" s="45">
        <v>4</v>
      </c>
      <c r="J58" s="48">
        <f t="shared" si="18"/>
        <v>-9.0000000000000024E-2</v>
      </c>
      <c r="K58" s="86">
        <f t="shared" si="12"/>
        <v>-0.6000000000000002</v>
      </c>
      <c r="M58" s="42" t="s">
        <v>12</v>
      </c>
      <c r="N58" s="43" t="s">
        <v>13</v>
      </c>
      <c r="O58" s="45">
        <v>59</v>
      </c>
      <c r="P58" s="44" t="s">
        <v>18</v>
      </c>
      <c r="Q58" s="45" t="s">
        <v>15</v>
      </c>
      <c r="R58" s="47">
        <f t="shared" si="13"/>
        <v>0.25</v>
      </c>
      <c r="S58" s="48">
        <v>0.34620000000000001</v>
      </c>
      <c r="T58" s="48">
        <v>6.0400000000000002E-2</v>
      </c>
      <c r="U58" s="45" t="s">
        <v>75</v>
      </c>
      <c r="V58" s="48">
        <f t="shared" si="19"/>
        <v>-9.6200000000000008E-2</v>
      </c>
      <c r="W58" s="86">
        <v>-1.59</v>
      </c>
    </row>
    <row r="59" spans="1:23" x14ac:dyDescent="0.25">
      <c r="A59" s="42" t="s">
        <v>21</v>
      </c>
      <c r="B59" s="43" t="s">
        <v>13</v>
      </c>
      <c r="C59" s="44">
        <v>60</v>
      </c>
      <c r="D59" s="44" t="s">
        <v>18</v>
      </c>
      <c r="E59" s="45" t="s">
        <v>15</v>
      </c>
      <c r="F59" s="47">
        <v>5.43</v>
      </c>
      <c r="G59" s="48">
        <v>5.5102766680774025</v>
      </c>
      <c r="H59" s="48">
        <v>0.15</v>
      </c>
      <c r="I59" s="45">
        <v>4</v>
      </c>
      <c r="J59" s="48">
        <f t="shared" si="18"/>
        <v>-8.0276668077402746E-2</v>
      </c>
      <c r="K59" s="86">
        <f t="shared" si="12"/>
        <v>-0.53517778718268505</v>
      </c>
      <c r="M59" s="42" t="s">
        <v>21</v>
      </c>
      <c r="N59" s="43" t="s">
        <v>13</v>
      </c>
      <c r="O59" s="45">
        <v>60</v>
      </c>
      <c r="P59" s="44" t="s">
        <v>18</v>
      </c>
      <c r="Q59" s="45" t="s">
        <v>15</v>
      </c>
      <c r="R59" s="47">
        <f t="shared" si="13"/>
        <v>5.43</v>
      </c>
      <c r="S59" s="48">
        <v>5.5330000000000004</v>
      </c>
      <c r="T59" s="48">
        <v>5.5E-2</v>
      </c>
      <c r="U59" s="45" t="s">
        <v>75</v>
      </c>
      <c r="V59" s="48">
        <f t="shared" si="19"/>
        <v>-0.10300000000000065</v>
      </c>
      <c r="W59" s="86">
        <v>-1.86</v>
      </c>
    </row>
    <row r="60" spans="1:23" x14ac:dyDescent="0.25">
      <c r="A60" s="42" t="s">
        <v>24</v>
      </c>
      <c r="B60" s="43" t="s">
        <v>13</v>
      </c>
      <c r="C60" s="44">
        <v>61</v>
      </c>
      <c r="D60" s="44" t="s">
        <v>18</v>
      </c>
      <c r="E60" s="45" t="s">
        <v>15</v>
      </c>
      <c r="F60" s="47">
        <v>0.16</v>
      </c>
      <c r="G60" s="48">
        <v>0.27</v>
      </c>
      <c r="H60" s="48">
        <v>0.15</v>
      </c>
      <c r="I60" s="52">
        <v>4</v>
      </c>
      <c r="J60" s="48">
        <f t="shared" si="18"/>
        <v>-0.11000000000000001</v>
      </c>
      <c r="K60" s="86">
        <f t="shared" si="12"/>
        <v>-0.7333333333333335</v>
      </c>
      <c r="M60" s="42" t="s">
        <v>24</v>
      </c>
      <c r="N60" s="43" t="s">
        <v>13</v>
      </c>
      <c r="O60" s="45">
        <v>61</v>
      </c>
      <c r="P60" s="44" t="s">
        <v>18</v>
      </c>
      <c r="Q60" s="45" t="s">
        <v>15</v>
      </c>
      <c r="R60" s="47">
        <f t="shared" si="13"/>
        <v>0.16</v>
      </c>
      <c r="S60" s="48">
        <v>0.27889999999999998</v>
      </c>
      <c r="T60" s="48">
        <v>5.0500000000000003E-2</v>
      </c>
      <c r="U60" s="45" t="s">
        <v>75</v>
      </c>
      <c r="V60" s="48">
        <f t="shared" si="19"/>
        <v>-0.11889999999999998</v>
      </c>
      <c r="W60" s="86">
        <v>-2.36</v>
      </c>
    </row>
    <row r="61" spans="1:23" x14ac:dyDescent="0.25">
      <c r="A61" s="42" t="s">
        <v>20</v>
      </c>
      <c r="B61" s="43" t="s">
        <v>13</v>
      </c>
      <c r="C61" s="44">
        <v>62</v>
      </c>
      <c r="D61" s="44" t="s">
        <v>18</v>
      </c>
      <c r="E61" s="45" t="s">
        <v>15</v>
      </c>
      <c r="F61" s="47">
        <v>14.12</v>
      </c>
      <c r="G61" s="48">
        <v>14.18</v>
      </c>
      <c r="H61" s="48">
        <v>0.15</v>
      </c>
      <c r="I61" s="52">
        <v>4</v>
      </c>
      <c r="J61" s="48">
        <f t="shared" si="18"/>
        <v>-6.0000000000000497E-2</v>
      </c>
      <c r="K61" s="86">
        <f t="shared" si="12"/>
        <v>-0.40000000000000335</v>
      </c>
      <c r="M61" s="42" t="s">
        <v>20</v>
      </c>
      <c r="N61" s="43" t="s">
        <v>13</v>
      </c>
      <c r="O61" s="45">
        <v>62</v>
      </c>
      <c r="P61" s="44" t="s">
        <v>18</v>
      </c>
      <c r="Q61" s="45" t="s">
        <v>15</v>
      </c>
      <c r="R61" s="47">
        <f t="shared" si="13"/>
        <v>14.12</v>
      </c>
      <c r="S61" s="48">
        <v>14.24</v>
      </c>
      <c r="T61" s="48">
        <v>0.14000000000000001</v>
      </c>
      <c r="U61" s="45" t="s">
        <v>75</v>
      </c>
      <c r="V61" s="48">
        <f t="shared" si="19"/>
        <v>-0.12000000000000099</v>
      </c>
      <c r="W61" s="86">
        <v>-0.81</v>
      </c>
    </row>
    <row r="62" spans="1:23" x14ac:dyDescent="0.25">
      <c r="A62" s="42" t="s">
        <v>19</v>
      </c>
      <c r="B62" s="43" t="s">
        <v>13</v>
      </c>
      <c r="C62" s="44">
        <v>63</v>
      </c>
      <c r="D62" s="44" t="s">
        <v>18</v>
      </c>
      <c r="E62" s="45" t="s">
        <v>15</v>
      </c>
      <c r="F62" s="47">
        <v>20.8</v>
      </c>
      <c r="G62" s="48">
        <v>20.94</v>
      </c>
      <c r="H62" s="48">
        <v>0.15</v>
      </c>
      <c r="I62" s="52">
        <v>4</v>
      </c>
      <c r="J62" s="48">
        <f t="shared" si="18"/>
        <v>-0.14000000000000057</v>
      </c>
      <c r="K62" s="86">
        <f t="shared" si="12"/>
        <v>-0.93333333333333712</v>
      </c>
      <c r="M62" s="42" t="s">
        <v>19</v>
      </c>
      <c r="N62" s="43" t="s">
        <v>13</v>
      </c>
      <c r="O62" s="45">
        <v>63</v>
      </c>
      <c r="P62" s="44" t="s">
        <v>18</v>
      </c>
      <c r="Q62" s="45" t="s">
        <v>15</v>
      </c>
      <c r="R62" s="47">
        <f t="shared" si="13"/>
        <v>20.8</v>
      </c>
      <c r="S62" s="48">
        <v>20.92</v>
      </c>
      <c r="T62" s="48">
        <v>0.21</v>
      </c>
      <c r="U62" s="45" t="s">
        <v>75</v>
      </c>
      <c r="V62" s="48">
        <f t="shared" si="19"/>
        <v>-0.12000000000000099</v>
      </c>
      <c r="W62" s="86">
        <v>-0.59</v>
      </c>
    </row>
    <row r="63" spans="1:23" x14ac:dyDescent="0.25">
      <c r="A63" s="42" t="s">
        <v>17</v>
      </c>
      <c r="B63" s="43" t="s">
        <v>13</v>
      </c>
      <c r="C63" s="44">
        <v>64</v>
      </c>
      <c r="D63" s="44" t="s">
        <v>18</v>
      </c>
      <c r="E63" s="45" t="s">
        <v>15</v>
      </c>
      <c r="F63" s="47">
        <v>15.69</v>
      </c>
      <c r="G63" s="48">
        <v>15.81</v>
      </c>
      <c r="H63" s="48">
        <v>0.15</v>
      </c>
      <c r="I63" s="52">
        <v>4</v>
      </c>
      <c r="J63" s="48">
        <f t="shared" si="18"/>
        <v>-0.12000000000000099</v>
      </c>
      <c r="K63" s="86">
        <f t="shared" si="12"/>
        <v>-0.80000000000000671</v>
      </c>
      <c r="M63" s="42" t="s">
        <v>17</v>
      </c>
      <c r="N63" s="43" t="s">
        <v>13</v>
      </c>
      <c r="O63" s="45">
        <v>64</v>
      </c>
      <c r="P63" s="44" t="s">
        <v>18</v>
      </c>
      <c r="Q63" s="45" t="s">
        <v>15</v>
      </c>
      <c r="R63" s="47">
        <f t="shared" si="13"/>
        <v>15.69</v>
      </c>
      <c r="S63" s="48">
        <v>15.78</v>
      </c>
      <c r="T63" s="48">
        <v>0.16</v>
      </c>
      <c r="U63" s="45">
        <v>1</v>
      </c>
      <c r="V63" s="48">
        <f t="shared" si="19"/>
        <v>-8.9999999999999858E-2</v>
      </c>
      <c r="W63" s="86">
        <v>-0.56000000000000005</v>
      </c>
    </row>
    <row r="64" spans="1:23" x14ac:dyDescent="0.25">
      <c r="A64" s="42" t="s">
        <v>16</v>
      </c>
      <c r="B64" s="43" t="s">
        <v>13</v>
      </c>
      <c r="C64" s="44" t="s">
        <v>99</v>
      </c>
      <c r="D64" s="44" t="s">
        <v>14</v>
      </c>
      <c r="E64" s="45" t="s">
        <v>15</v>
      </c>
      <c r="F64" s="47">
        <v>3.6</v>
      </c>
      <c r="G64" s="48">
        <v>3.52</v>
      </c>
      <c r="H64" s="48">
        <f>G64*0.05</f>
        <v>0.17600000000000002</v>
      </c>
      <c r="I64" s="52">
        <v>4</v>
      </c>
      <c r="J64" s="52">
        <f t="shared" ref="J64:J65" si="20">((F64-G64)/G64)*100</f>
        <v>2.2727272727272747</v>
      </c>
      <c r="K64" s="86">
        <f t="shared" si="12"/>
        <v>0.45454545454545492</v>
      </c>
      <c r="M64" s="42" t="s">
        <v>16</v>
      </c>
      <c r="N64" s="43" t="s">
        <v>13</v>
      </c>
      <c r="O64" s="45" t="s">
        <v>99</v>
      </c>
      <c r="P64" s="44" t="s">
        <v>14</v>
      </c>
      <c r="Q64" s="45" t="s">
        <v>15</v>
      </c>
      <c r="R64" s="47">
        <f t="shared" si="13"/>
        <v>3.6</v>
      </c>
      <c r="S64" s="48">
        <v>3.5489999999999999</v>
      </c>
      <c r="T64" s="48">
        <v>6.4000000000000001E-2</v>
      </c>
      <c r="U64" s="45">
        <v>1</v>
      </c>
      <c r="V64" s="52">
        <f>((R64-S64)/S64)*100</f>
        <v>1.4370245139475954</v>
      </c>
      <c r="W64" s="86">
        <v>0.79</v>
      </c>
    </row>
    <row r="65" spans="1:23" ht="15.75" thickBot="1" x14ac:dyDescent="0.3">
      <c r="A65" s="88" t="s">
        <v>12</v>
      </c>
      <c r="B65" s="89" t="s">
        <v>13</v>
      </c>
      <c r="C65" s="90" t="s">
        <v>100</v>
      </c>
      <c r="D65" s="91" t="s">
        <v>14</v>
      </c>
      <c r="E65" s="92" t="s">
        <v>15</v>
      </c>
      <c r="F65" s="93">
        <v>5.81</v>
      </c>
      <c r="G65" s="94">
        <v>5.72</v>
      </c>
      <c r="H65" s="94">
        <f>G65*0.05</f>
        <v>0.28599999999999998</v>
      </c>
      <c r="I65" s="95">
        <v>4</v>
      </c>
      <c r="J65" s="95">
        <f t="shared" si="20"/>
        <v>1.5734265734265711</v>
      </c>
      <c r="K65" s="96">
        <f t="shared" si="12"/>
        <v>0.31468531468531419</v>
      </c>
      <c r="M65" s="88" t="s">
        <v>12</v>
      </c>
      <c r="N65" s="89" t="s">
        <v>13</v>
      </c>
      <c r="O65" s="89" t="s">
        <v>100</v>
      </c>
      <c r="P65" s="91" t="s">
        <v>14</v>
      </c>
      <c r="Q65" s="92" t="s">
        <v>15</v>
      </c>
      <c r="R65" s="93">
        <f>ROUND(F65,2)</f>
        <v>5.81</v>
      </c>
      <c r="S65" s="94">
        <v>5.718</v>
      </c>
      <c r="T65" s="94">
        <v>0.09</v>
      </c>
      <c r="U65" s="92">
        <v>1</v>
      </c>
      <c r="V65" s="95">
        <f t="shared" ref="V65" si="21">((R65-S65)/S65)*100</f>
        <v>1.6089541797831346</v>
      </c>
      <c r="W65" s="96">
        <v>1.03</v>
      </c>
    </row>
  </sheetData>
  <sheetProtection algorithmName="SHA-512" hashValue="SrFTzKsHmPn/GSRT3K2CNcEndvLTnOt1vGkViKhyZcaecwyTmkjhzcoLz7ViIaf7GhUZy9pG1yLxm3PoH9W8DA==" saltValue="IucRU7BHm94Dl9zuPsW9qg==" spinCount="100000" sheet="1" objects="1" scenarios="1" selectLockedCells="1" selectUnlockedCells="1"/>
  <mergeCells count="3">
    <mergeCell ref="A2:K2"/>
    <mergeCell ref="A8:K8"/>
    <mergeCell ref="M8:W8"/>
  </mergeCells>
  <phoneticPr fontId="17" type="noConversion"/>
  <conditionalFormatting sqref="K14:K28 W41:W65">
    <cfRule type="cellIs" dxfId="50" priority="22" stopIfTrue="1" operator="between">
      <formula>-2</formula>
      <formula>2</formula>
    </cfRule>
    <cfRule type="cellIs" dxfId="49" priority="23" stopIfTrue="1" operator="between">
      <formula>-3</formula>
      <formula>3</formula>
    </cfRule>
    <cfRule type="cellIs" dxfId="48" priority="24" operator="notBetween">
      <formula>-3</formula>
      <formula>3</formula>
    </cfRule>
  </conditionalFormatting>
  <conditionalFormatting sqref="W29:W31">
    <cfRule type="cellIs" dxfId="47" priority="19" stopIfTrue="1" operator="between">
      <formula>-2</formula>
      <formula>2</formula>
    </cfRule>
    <cfRule type="cellIs" dxfId="46" priority="20" stopIfTrue="1" operator="between">
      <formula>-3</formula>
      <formula>3</formula>
    </cfRule>
    <cfRule type="cellIs" dxfId="45" priority="21" operator="notBetween">
      <formula>-3</formula>
      <formula>3</formula>
    </cfRule>
  </conditionalFormatting>
  <conditionalFormatting sqref="K29:K31">
    <cfRule type="cellIs" dxfId="44" priority="4" stopIfTrue="1" operator="between">
      <formula>-2</formula>
      <formula>2</formula>
    </cfRule>
    <cfRule type="cellIs" dxfId="43" priority="5" stopIfTrue="1" operator="between">
      <formula>-3</formula>
      <formula>3</formula>
    </cfRule>
    <cfRule type="cellIs" dxfId="42" priority="6" operator="notBetween">
      <formula>-3</formula>
      <formula>3</formula>
    </cfRule>
  </conditionalFormatting>
  <conditionalFormatting sqref="K41:K65">
    <cfRule type="cellIs" dxfId="41" priority="1" stopIfTrue="1" operator="between">
      <formula>-2</formula>
      <formula>2</formula>
    </cfRule>
    <cfRule type="cellIs" dxfId="40" priority="2" stopIfTrue="1" operator="between">
      <formula>-3</formula>
      <formula>3</formula>
    </cfRule>
    <cfRule type="cellIs" dxfId="39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1E00-0D3A-4C0C-9A5A-7D03887DB247}">
  <sheetPr>
    <pageSetUpPr fitToPage="1"/>
  </sheetPr>
  <dimension ref="A1:W65"/>
  <sheetViews>
    <sheetView topLeftCell="A2" zoomScale="70" zoomScaleNormal="70" zoomScalePageLayoutView="85" workbookViewId="0">
      <selection activeCell="A2" sqref="A2:K2"/>
    </sheetView>
  </sheetViews>
  <sheetFormatPr defaultColWidth="9.140625" defaultRowHeight="15" x14ac:dyDescent="0.25"/>
  <cols>
    <col min="1" max="1" width="28" style="56" bestFit="1" customWidth="1"/>
    <col min="2" max="2" width="11.5703125" style="55" customWidth="1"/>
    <col min="3" max="3" width="4.7109375" style="55" customWidth="1"/>
    <col min="4" max="4" width="23.5703125" style="56" bestFit="1" customWidth="1"/>
    <col min="5" max="5" width="16.42578125" style="56" customWidth="1"/>
    <col min="6" max="6" width="17" style="57" customWidth="1"/>
    <col min="7" max="7" width="14.85546875" style="58" bestFit="1" customWidth="1"/>
    <col min="8" max="8" width="8" style="56" customWidth="1"/>
    <col min="9" max="9" width="9.5703125" style="56" customWidth="1"/>
    <col min="10" max="10" width="13.28515625" style="56" customWidth="1"/>
    <col min="11" max="11" width="10.5703125" style="56" bestFit="1" customWidth="1"/>
    <col min="12" max="12" width="9.140625" style="56"/>
    <col min="13" max="13" width="28" style="56" bestFit="1" customWidth="1"/>
    <col min="14" max="14" width="9.42578125" style="56" bestFit="1" customWidth="1"/>
    <col min="15" max="15" width="9.140625" style="56"/>
    <col min="16" max="16" width="23.5703125" style="56" bestFit="1" customWidth="1"/>
    <col min="17" max="17" width="16.42578125" style="56" bestFit="1" customWidth="1"/>
    <col min="18" max="18" width="15.5703125" style="56" bestFit="1" customWidth="1"/>
    <col min="19" max="21" width="9.140625" style="56"/>
    <col min="22" max="22" width="13" style="56" bestFit="1" customWidth="1"/>
    <col min="23" max="23" width="10" style="56" customWidth="1"/>
    <col min="24" max="16384" width="9.140625" style="56"/>
  </cols>
  <sheetData>
    <row r="1" spans="1:23" s="54" customFormat="1" ht="15.75" hidden="1" thickBot="1" x14ac:dyDescent="0.3">
      <c r="A1" s="2"/>
      <c r="B1" s="1"/>
      <c r="C1" s="1"/>
      <c r="D1" s="3"/>
      <c r="E1" s="2"/>
      <c r="F1" s="17"/>
      <c r="G1" s="28"/>
      <c r="H1" s="2"/>
      <c r="I1" s="2"/>
      <c r="J1" s="2"/>
      <c r="K1" s="1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9.5" thickTop="1" x14ac:dyDescent="0.3">
      <c r="A2" s="128" t="s">
        <v>11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23" s="82" customFormat="1" ht="12.75" x14ac:dyDescent="0.2">
      <c r="A3" s="4"/>
      <c r="B3" s="5"/>
      <c r="C3" s="5"/>
      <c r="D3" s="35">
        <v>45247</v>
      </c>
      <c r="E3" s="5"/>
      <c r="F3" s="18"/>
      <c r="G3" s="29"/>
      <c r="H3" s="29" t="s">
        <v>102</v>
      </c>
      <c r="I3" s="5"/>
      <c r="J3" s="5"/>
      <c r="K3" s="6" t="s">
        <v>68</v>
      </c>
    </row>
    <row r="4" spans="1:23" s="82" customFormat="1" ht="13.5" thickBot="1" x14ac:dyDescent="0.25">
      <c r="A4" s="7"/>
      <c r="B4" s="8"/>
      <c r="C4" s="8"/>
      <c r="D4" s="8"/>
      <c r="E4" s="8"/>
      <c r="F4" s="19"/>
      <c r="G4" s="30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71" t="s">
        <v>6</v>
      </c>
      <c r="B6" s="72">
        <v>717</v>
      </c>
      <c r="C6" s="73"/>
      <c r="D6" s="74"/>
      <c r="E6" s="74"/>
      <c r="F6" s="72"/>
      <c r="G6" s="76"/>
      <c r="H6" s="74"/>
      <c r="I6" s="74"/>
      <c r="J6" s="74"/>
      <c r="K6" s="77"/>
    </row>
    <row r="7" spans="1:23" ht="16.5" thickTop="1" thickBot="1" x14ac:dyDescent="0.3">
      <c r="A7" s="54"/>
      <c r="B7" s="78"/>
      <c r="C7" s="79"/>
      <c r="D7" s="54"/>
      <c r="E7" s="54"/>
      <c r="F7" s="80"/>
      <c r="G7" s="81"/>
      <c r="H7" s="54"/>
      <c r="I7" s="54"/>
      <c r="J7" s="54"/>
      <c r="K7" s="54"/>
    </row>
    <row r="8" spans="1:23" ht="16.5" thickTop="1" thickBot="1" x14ac:dyDescent="0.3">
      <c r="A8" s="131" t="s">
        <v>70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  <c r="M8" s="131" t="s">
        <v>67</v>
      </c>
      <c r="N8" s="132"/>
      <c r="O8" s="132"/>
      <c r="P8" s="132"/>
      <c r="Q8" s="132"/>
      <c r="R8" s="132"/>
      <c r="S8" s="132"/>
      <c r="T8" s="132"/>
      <c r="U8" s="132"/>
      <c r="V8" s="132"/>
      <c r="W8" s="133"/>
    </row>
    <row r="9" spans="1:23" ht="15.75" thickTop="1" x14ac:dyDescent="0.25">
      <c r="A9" s="54"/>
      <c r="O9" s="55"/>
    </row>
    <row r="10" spans="1:23" ht="15.75" thickBot="1" x14ac:dyDescent="0.3">
      <c r="O10" s="55"/>
    </row>
    <row r="11" spans="1:23" s="83" customFormat="1" ht="63" customHeight="1" thickBot="1" x14ac:dyDescent="0.3">
      <c r="A11" s="10" t="s">
        <v>1</v>
      </c>
      <c r="B11" s="33" t="s">
        <v>9</v>
      </c>
      <c r="C11" s="11" t="s">
        <v>2</v>
      </c>
      <c r="D11" s="11" t="s">
        <v>3</v>
      </c>
      <c r="E11" s="11" t="s">
        <v>4</v>
      </c>
      <c r="F11" s="126" t="s">
        <v>10</v>
      </c>
      <c r="G11" s="31" t="s">
        <v>66</v>
      </c>
      <c r="H11" s="12" t="s">
        <v>7</v>
      </c>
      <c r="I11" s="13" t="s">
        <v>8</v>
      </c>
      <c r="J11" s="16" t="s">
        <v>69</v>
      </c>
      <c r="K11" s="14" t="s">
        <v>5</v>
      </c>
      <c r="M11" s="10" t="s">
        <v>1</v>
      </c>
      <c r="N11" s="11" t="s">
        <v>9</v>
      </c>
      <c r="O11" s="11" t="s">
        <v>2</v>
      </c>
      <c r="P11" s="11" t="s">
        <v>3</v>
      </c>
      <c r="Q11" s="11" t="s">
        <v>4</v>
      </c>
      <c r="R11" s="127" t="s">
        <v>10</v>
      </c>
      <c r="S11" s="15" t="s">
        <v>0</v>
      </c>
      <c r="T11" s="12" t="s">
        <v>7</v>
      </c>
      <c r="U11" s="13" t="s">
        <v>8</v>
      </c>
      <c r="V11" s="16" t="s">
        <v>69</v>
      </c>
      <c r="W11" s="14" t="s">
        <v>5</v>
      </c>
    </row>
    <row r="12" spans="1:23" x14ac:dyDescent="0.25">
      <c r="A12" s="59"/>
      <c r="B12" s="60"/>
      <c r="C12" s="61"/>
      <c r="D12" s="61"/>
      <c r="E12" s="62"/>
      <c r="F12" s="63"/>
      <c r="G12" s="64"/>
      <c r="H12" s="62"/>
      <c r="I12" s="62"/>
      <c r="J12" s="62"/>
      <c r="K12" s="65"/>
      <c r="M12" s="42"/>
      <c r="N12" s="66"/>
      <c r="O12" s="45"/>
      <c r="P12" s="44"/>
      <c r="Q12" s="62"/>
      <c r="R12" s="62"/>
      <c r="S12" s="62"/>
      <c r="T12" s="62"/>
      <c r="U12" s="62"/>
      <c r="V12" s="45"/>
      <c r="W12" s="65"/>
    </row>
    <row r="13" spans="1:23" x14ac:dyDescent="0.25">
      <c r="A13" s="42"/>
      <c r="B13" s="43"/>
      <c r="C13" s="44"/>
      <c r="D13" s="44"/>
      <c r="E13" s="45"/>
      <c r="F13" s="67"/>
      <c r="G13" s="48"/>
      <c r="H13" s="45"/>
      <c r="I13" s="45"/>
      <c r="J13" s="45"/>
      <c r="K13" s="68"/>
      <c r="M13" s="42"/>
      <c r="N13" s="66"/>
      <c r="O13" s="45"/>
      <c r="P13" s="44"/>
      <c r="Q13" s="45"/>
      <c r="R13" s="45"/>
      <c r="S13" s="45"/>
      <c r="T13" s="45"/>
      <c r="U13" s="45"/>
      <c r="V13" s="45"/>
      <c r="W13" s="68"/>
    </row>
    <row r="14" spans="1:23" x14ac:dyDescent="0.25">
      <c r="A14" s="20" t="s">
        <v>22</v>
      </c>
      <c r="B14" s="34" t="s">
        <v>13</v>
      </c>
      <c r="C14" s="23">
        <v>1</v>
      </c>
      <c r="D14" s="23" t="s">
        <v>64</v>
      </c>
      <c r="E14" s="22" t="s">
        <v>65</v>
      </c>
      <c r="F14" s="36">
        <v>101</v>
      </c>
      <c r="G14" s="39">
        <v>99.332972614922852</v>
      </c>
      <c r="H14" s="25">
        <f>G14*0.025</f>
        <v>2.4833243153730713</v>
      </c>
      <c r="I14" s="22"/>
      <c r="J14" s="26">
        <f>((F14-G14)/G14)*100</f>
        <v>1.6782215826154683</v>
      </c>
      <c r="K14" s="37">
        <f>(F14-G14)/H14</f>
        <v>0.67128863304618736</v>
      </c>
      <c r="L14" s="84"/>
      <c r="M14" s="20" t="s">
        <v>22</v>
      </c>
      <c r="N14" s="34" t="s">
        <v>13</v>
      </c>
      <c r="O14" s="22">
        <v>1</v>
      </c>
      <c r="P14" s="23" t="s">
        <v>64</v>
      </c>
      <c r="Q14" s="22" t="s">
        <v>65</v>
      </c>
      <c r="R14" s="36"/>
      <c r="S14" s="25"/>
      <c r="T14" s="22"/>
      <c r="U14" s="22"/>
      <c r="V14" s="22"/>
      <c r="W14" s="40"/>
    </row>
    <row r="15" spans="1:23" x14ac:dyDescent="0.25">
      <c r="A15" s="20" t="s">
        <v>16</v>
      </c>
      <c r="B15" s="34" t="s">
        <v>61</v>
      </c>
      <c r="C15" s="23">
        <v>2</v>
      </c>
      <c r="D15" s="23" t="s">
        <v>62</v>
      </c>
      <c r="E15" s="22" t="s">
        <v>63</v>
      </c>
      <c r="F15" s="36">
        <v>130.80000000000001</v>
      </c>
      <c r="G15" s="39">
        <v>129.80000000000001</v>
      </c>
      <c r="H15" s="25">
        <f>2/2</f>
        <v>1</v>
      </c>
      <c r="I15" s="22"/>
      <c r="J15" s="32">
        <f>F15-G15</f>
        <v>1</v>
      </c>
      <c r="K15" s="37">
        <f t="shared" ref="K15:K26" si="0">(F15-G15)/H15</f>
        <v>1</v>
      </c>
      <c r="L15" s="58"/>
      <c r="M15" s="20" t="s">
        <v>16</v>
      </c>
      <c r="N15" s="34" t="s">
        <v>61</v>
      </c>
      <c r="O15" s="22">
        <v>2</v>
      </c>
      <c r="P15" s="23" t="s">
        <v>62</v>
      </c>
      <c r="Q15" s="22" t="s">
        <v>63</v>
      </c>
      <c r="R15" s="36"/>
      <c r="S15" s="25"/>
      <c r="T15" s="22"/>
      <c r="U15" s="22"/>
      <c r="V15" s="22"/>
      <c r="W15" s="40"/>
    </row>
    <row r="16" spans="1:23" x14ac:dyDescent="0.25">
      <c r="A16" s="20" t="s">
        <v>12</v>
      </c>
      <c r="B16" s="34" t="s">
        <v>13</v>
      </c>
      <c r="C16" s="23">
        <v>3</v>
      </c>
      <c r="D16" s="23" t="s">
        <v>60</v>
      </c>
      <c r="E16" s="22" t="s">
        <v>55</v>
      </c>
      <c r="F16" s="36">
        <v>5.3</v>
      </c>
      <c r="G16" s="25">
        <v>5.473714010351947</v>
      </c>
      <c r="H16" s="25">
        <f>G16*((14-0.53*G16)/200)</f>
        <v>0.30376188629675982</v>
      </c>
      <c r="I16" s="22"/>
      <c r="J16" s="26">
        <f t="shared" ref="J16:J26" si="1">((F16-G16)/G16)*100</f>
        <v>-3.1736040652364625</v>
      </c>
      <c r="K16" s="37">
        <f t="shared" si="0"/>
        <v>-0.57187559792224074</v>
      </c>
      <c r="L16" s="84"/>
      <c r="M16" s="20" t="s">
        <v>12</v>
      </c>
      <c r="N16" s="34" t="s">
        <v>13</v>
      </c>
      <c r="O16" s="22">
        <v>3</v>
      </c>
      <c r="P16" s="23" t="s">
        <v>60</v>
      </c>
      <c r="Q16" s="22" t="s">
        <v>55</v>
      </c>
      <c r="R16" s="36"/>
      <c r="S16" s="25"/>
      <c r="T16" s="22"/>
      <c r="U16" s="22"/>
      <c r="V16" s="22"/>
      <c r="W16" s="40"/>
    </row>
    <row r="17" spans="1:23" x14ac:dyDescent="0.25">
      <c r="A17" s="20" t="s">
        <v>24</v>
      </c>
      <c r="B17" s="34" t="s">
        <v>13</v>
      </c>
      <c r="C17" s="23">
        <v>6</v>
      </c>
      <c r="D17" s="23" t="s">
        <v>57</v>
      </c>
      <c r="E17" s="22" t="s">
        <v>55</v>
      </c>
      <c r="F17" s="36">
        <v>13.8</v>
      </c>
      <c r="G17" s="39">
        <v>14.159710343122153</v>
      </c>
      <c r="H17" s="25">
        <f t="shared" ref="H17" si="2">G17*((14-0.53*G17)/200)</f>
        <v>0.45986162196558139</v>
      </c>
      <c r="I17" s="22"/>
      <c r="J17" s="26">
        <f t="shared" si="1"/>
        <v>-2.5403792479192631</v>
      </c>
      <c r="K17" s="37">
        <f t="shared" si="0"/>
        <v>-0.78221431391610108</v>
      </c>
      <c r="L17" s="84"/>
      <c r="M17" s="20" t="s">
        <v>24</v>
      </c>
      <c r="N17" s="34" t="s">
        <v>13</v>
      </c>
      <c r="O17" s="22">
        <v>6</v>
      </c>
      <c r="P17" s="23" t="s">
        <v>57</v>
      </c>
      <c r="Q17" s="22" t="s">
        <v>55</v>
      </c>
      <c r="R17" s="36"/>
      <c r="S17" s="25"/>
      <c r="T17" s="22"/>
      <c r="U17" s="22"/>
      <c r="V17" s="22"/>
      <c r="W17" s="40"/>
    </row>
    <row r="18" spans="1:23" x14ac:dyDescent="0.25">
      <c r="A18" s="20" t="s">
        <v>17</v>
      </c>
      <c r="B18" s="34" t="s">
        <v>13</v>
      </c>
      <c r="C18" s="23">
        <v>9</v>
      </c>
      <c r="D18" s="23" t="s">
        <v>52</v>
      </c>
      <c r="E18" s="22" t="s">
        <v>53</v>
      </c>
      <c r="F18" s="24">
        <v>7.61</v>
      </c>
      <c r="G18" s="25">
        <v>8.8283292839989098</v>
      </c>
      <c r="H18" s="25">
        <f>G18*0.05</f>
        <v>0.44141646419994551</v>
      </c>
      <c r="I18" s="22"/>
      <c r="J18" s="26">
        <f t="shared" si="1"/>
        <v>-13.800224762878926</v>
      </c>
      <c r="K18" s="37">
        <f t="shared" si="0"/>
        <v>-2.7600449525757855</v>
      </c>
      <c r="L18" s="84"/>
      <c r="M18" s="20" t="s">
        <v>17</v>
      </c>
      <c r="N18" s="34" t="s">
        <v>13</v>
      </c>
      <c r="O18" s="22">
        <v>9</v>
      </c>
      <c r="P18" s="23" t="s">
        <v>52</v>
      </c>
      <c r="Q18" s="22" t="s">
        <v>53</v>
      </c>
      <c r="R18" s="36"/>
      <c r="S18" s="25"/>
      <c r="T18" s="22"/>
      <c r="U18" s="22"/>
      <c r="V18" s="22"/>
      <c r="W18" s="40"/>
    </row>
    <row r="19" spans="1:23" x14ac:dyDescent="0.25">
      <c r="A19" s="42" t="s">
        <v>51</v>
      </c>
      <c r="B19" s="43" t="s">
        <v>43</v>
      </c>
      <c r="C19" s="44">
        <v>10</v>
      </c>
      <c r="D19" s="44" t="s">
        <v>44</v>
      </c>
      <c r="E19" s="45" t="s">
        <v>45</v>
      </c>
      <c r="F19" s="46">
        <v>6.17</v>
      </c>
      <c r="G19" s="47">
        <v>5.8767084117344766</v>
      </c>
      <c r="H19" s="48">
        <f>G19*0.075/2</f>
        <v>0.22037656544004286</v>
      </c>
      <c r="I19" s="45"/>
      <c r="J19" s="49">
        <f t="shared" si="1"/>
        <v>4.9907459706506021</v>
      </c>
      <c r="K19" s="86">
        <f t="shared" si="0"/>
        <v>1.330865592173494</v>
      </c>
      <c r="L19" s="84"/>
      <c r="M19" s="42" t="s">
        <v>51</v>
      </c>
      <c r="N19" s="66" t="s">
        <v>43</v>
      </c>
      <c r="O19" s="45">
        <v>10</v>
      </c>
      <c r="P19" s="44" t="s">
        <v>44</v>
      </c>
      <c r="Q19" s="45" t="s">
        <v>45</v>
      </c>
      <c r="R19" s="48"/>
      <c r="S19" s="48"/>
      <c r="T19" s="45"/>
      <c r="U19" s="45"/>
      <c r="V19" s="52"/>
      <c r="W19" s="68"/>
    </row>
    <row r="20" spans="1:23" x14ac:dyDescent="0.25">
      <c r="A20" s="42" t="s">
        <v>50</v>
      </c>
      <c r="B20" s="43" t="s">
        <v>43</v>
      </c>
      <c r="C20" s="44">
        <v>11</v>
      </c>
      <c r="D20" s="44" t="s">
        <v>44</v>
      </c>
      <c r="E20" s="45" t="s">
        <v>45</v>
      </c>
      <c r="F20" s="50">
        <v>14.2</v>
      </c>
      <c r="G20" s="47">
        <v>13.984089436681675</v>
      </c>
      <c r="H20" s="48">
        <f t="shared" ref="H20:H21" si="3">G20*0.075/2</f>
        <v>0.52440335387556281</v>
      </c>
      <c r="I20" s="52"/>
      <c r="J20" s="49">
        <f t="shared" si="1"/>
        <v>1.5439729865569174</v>
      </c>
      <c r="K20" s="86">
        <f t="shared" si="0"/>
        <v>0.41172612974851136</v>
      </c>
      <c r="L20" s="84"/>
      <c r="M20" s="42" t="s">
        <v>50</v>
      </c>
      <c r="N20" s="66" t="s">
        <v>43</v>
      </c>
      <c r="O20" s="45">
        <v>11</v>
      </c>
      <c r="P20" s="44" t="s">
        <v>44</v>
      </c>
      <c r="Q20" s="45" t="s">
        <v>45</v>
      </c>
      <c r="R20" s="48"/>
      <c r="S20" s="48"/>
      <c r="T20" s="45"/>
      <c r="U20" s="45"/>
      <c r="V20" s="52"/>
      <c r="W20" s="68"/>
    </row>
    <row r="21" spans="1:23" x14ac:dyDescent="0.25">
      <c r="A21" s="42" t="s">
        <v>49</v>
      </c>
      <c r="B21" s="43" t="s">
        <v>43</v>
      </c>
      <c r="C21" s="44">
        <v>12</v>
      </c>
      <c r="D21" s="44" t="s">
        <v>44</v>
      </c>
      <c r="E21" s="45" t="s">
        <v>45</v>
      </c>
      <c r="F21" s="50">
        <v>21.7</v>
      </c>
      <c r="G21" s="47">
        <v>20.616098750260157</v>
      </c>
      <c r="H21" s="48">
        <f t="shared" si="3"/>
        <v>0.77310370313475585</v>
      </c>
      <c r="I21" s="52"/>
      <c r="J21" s="49">
        <f t="shared" si="1"/>
        <v>5.2575478167330969</v>
      </c>
      <c r="K21" s="86">
        <f t="shared" si="0"/>
        <v>1.4020127511288258</v>
      </c>
      <c r="M21" s="42" t="s">
        <v>49</v>
      </c>
      <c r="N21" s="66" t="s">
        <v>43</v>
      </c>
      <c r="O21" s="45">
        <v>12</v>
      </c>
      <c r="P21" s="44" t="s">
        <v>44</v>
      </c>
      <c r="Q21" s="45" t="s">
        <v>45</v>
      </c>
      <c r="R21" s="48"/>
      <c r="S21" s="48"/>
      <c r="T21" s="45"/>
      <c r="U21" s="45"/>
      <c r="V21" s="52"/>
      <c r="W21" s="68"/>
    </row>
    <row r="22" spans="1:23" x14ac:dyDescent="0.25">
      <c r="A22" s="42" t="s">
        <v>71</v>
      </c>
      <c r="B22" s="43" t="s">
        <v>43</v>
      </c>
      <c r="C22" s="44">
        <v>13</v>
      </c>
      <c r="D22" s="44" t="s">
        <v>44</v>
      </c>
      <c r="E22" s="45" t="s">
        <v>45</v>
      </c>
      <c r="F22" s="46" t="s">
        <v>97</v>
      </c>
      <c r="G22" s="51">
        <v>0</v>
      </c>
      <c r="H22" s="48"/>
      <c r="I22" s="52"/>
      <c r="J22" s="49"/>
      <c r="K22" s="86"/>
      <c r="M22" s="42" t="s">
        <v>71</v>
      </c>
      <c r="N22" s="66" t="s">
        <v>43</v>
      </c>
      <c r="O22" s="45">
        <v>13</v>
      </c>
      <c r="P22" s="44" t="s">
        <v>44</v>
      </c>
      <c r="Q22" s="45" t="s">
        <v>45</v>
      </c>
      <c r="R22" s="48"/>
      <c r="S22" s="48"/>
      <c r="T22" s="45"/>
      <c r="U22" s="45"/>
      <c r="V22" s="52"/>
      <c r="W22" s="68"/>
    </row>
    <row r="23" spans="1:23" x14ac:dyDescent="0.25">
      <c r="A23" s="42" t="s">
        <v>72</v>
      </c>
      <c r="B23" s="43" t="s">
        <v>43</v>
      </c>
      <c r="C23" s="44">
        <v>14</v>
      </c>
      <c r="D23" s="44" t="s">
        <v>44</v>
      </c>
      <c r="E23" s="45" t="s">
        <v>45</v>
      </c>
      <c r="F23" s="46" t="s">
        <v>97</v>
      </c>
      <c r="G23" s="51">
        <v>0</v>
      </c>
      <c r="H23" s="48"/>
      <c r="I23" s="52"/>
      <c r="J23" s="49"/>
      <c r="K23" s="86"/>
      <c r="M23" s="42" t="s">
        <v>72</v>
      </c>
      <c r="N23" s="66" t="s">
        <v>43</v>
      </c>
      <c r="O23" s="45">
        <v>14</v>
      </c>
      <c r="P23" s="44" t="s">
        <v>44</v>
      </c>
      <c r="Q23" s="45" t="s">
        <v>45</v>
      </c>
      <c r="R23" s="48"/>
      <c r="S23" s="48"/>
      <c r="T23" s="45"/>
      <c r="U23" s="45"/>
      <c r="V23" s="52"/>
      <c r="W23" s="68"/>
    </row>
    <row r="24" spans="1:23" x14ac:dyDescent="0.25">
      <c r="A24" s="42" t="s">
        <v>48</v>
      </c>
      <c r="B24" s="43" t="s">
        <v>43</v>
      </c>
      <c r="C24" s="44">
        <v>20</v>
      </c>
      <c r="D24" s="44" t="s">
        <v>44</v>
      </c>
      <c r="E24" s="45" t="s">
        <v>45</v>
      </c>
      <c r="F24" s="50">
        <v>88.1</v>
      </c>
      <c r="G24" s="47">
        <v>87.608778365010195</v>
      </c>
      <c r="H24" s="48">
        <f>G24*0.025</f>
        <v>2.1902194591252551</v>
      </c>
      <c r="I24" s="52"/>
      <c r="J24" s="49">
        <f t="shared" si="1"/>
        <v>0.56069910362542663</v>
      </c>
      <c r="K24" s="86">
        <f t="shared" si="0"/>
        <v>0.22427964145017062</v>
      </c>
      <c r="M24" s="42" t="s">
        <v>48</v>
      </c>
      <c r="N24" s="66" t="s">
        <v>43</v>
      </c>
      <c r="O24" s="45">
        <v>20</v>
      </c>
      <c r="P24" s="44" t="s">
        <v>44</v>
      </c>
      <c r="Q24" s="45" t="s">
        <v>45</v>
      </c>
      <c r="R24" s="48"/>
      <c r="S24" s="48"/>
      <c r="T24" s="45"/>
      <c r="U24" s="45"/>
      <c r="V24" s="52"/>
      <c r="W24" s="68"/>
    </row>
    <row r="25" spans="1:23" x14ac:dyDescent="0.25">
      <c r="A25" s="42" t="s">
        <v>47</v>
      </c>
      <c r="B25" s="43" t="s">
        <v>43</v>
      </c>
      <c r="C25" s="44">
        <v>21</v>
      </c>
      <c r="D25" s="44" t="s">
        <v>44</v>
      </c>
      <c r="E25" s="45" t="s">
        <v>45</v>
      </c>
      <c r="F25" s="53">
        <v>114</v>
      </c>
      <c r="G25" s="51">
        <v>113.95977264363771</v>
      </c>
      <c r="H25" s="48">
        <f t="shared" ref="H25:H26" si="4">G25*0.025</f>
        <v>2.848994316090943</v>
      </c>
      <c r="I25" s="52"/>
      <c r="J25" s="49">
        <f t="shared" si="1"/>
        <v>3.5299610932086216E-2</v>
      </c>
      <c r="K25" s="86">
        <f t="shared" si="0"/>
        <v>1.4119844372834485E-2</v>
      </c>
      <c r="M25" s="42" t="s">
        <v>47</v>
      </c>
      <c r="N25" s="66" t="s">
        <v>43</v>
      </c>
      <c r="O25" s="45">
        <v>21</v>
      </c>
      <c r="P25" s="44" t="s">
        <v>44</v>
      </c>
      <c r="Q25" s="45" t="s">
        <v>45</v>
      </c>
      <c r="R25" s="48"/>
      <c r="S25" s="48"/>
      <c r="T25" s="45"/>
      <c r="U25" s="45"/>
      <c r="V25" s="52"/>
      <c r="W25" s="68"/>
    </row>
    <row r="26" spans="1:23" x14ac:dyDescent="0.25">
      <c r="A26" s="42" t="s">
        <v>46</v>
      </c>
      <c r="B26" s="43" t="s">
        <v>43</v>
      </c>
      <c r="C26" s="44">
        <v>22</v>
      </c>
      <c r="D26" s="44" t="s">
        <v>44</v>
      </c>
      <c r="E26" s="45" t="s">
        <v>45</v>
      </c>
      <c r="F26" s="53">
        <v>207</v>
      </c>
      <c r="G26" s="51">
        <v>202.7058060002648</v>
      </c>
      <c r="H26" s="48">
        <f t="shared" si="4"/>
        <v>5.0676451500066202</v>
      </c>
      <c r="I26" s="52"/>
      <c r="J26" s="49">
        <f t="shared" si="1"/>
        <v>2.118436607449512</v>
      </c>
      <c r="K26" s="86">
        <f t="shared" si="0"/>
        <v>0.84737464297980492</v>
      </c>
      <c r="M26" s="42" t="s">
        <v>46</v>
      </c>
      <c r="N26" s="66" t="s">
        <v>43</v>
      </c>
      <c r="O26" s="45">
        <v>22</v>
      </c>
      <c r="P26" s="44" t="s">
        <v>44</v>
      </c>
      <c r="Q26" s="45" t="s">
        <v>45</v>
      </c>
      <c r="R26" s="48"/>
      <c r="S26" s="48"/>
      <c r="T26" s="45"/>
      <c r="U26" s="45"/>
      <c r="V26" s="52"/>
      <c r="W26" s="68"/>
    </row>
    <row r="27" spans="1:23" x14ac:dyDescent="0.25">
      <c r="A27" s="42" t="s">
        <v>73</v>
      </c>
      <c r="B27" s="43" t="s">
        <v>43</v>
      </c>
      <c r="C27" s="44">
        <v>23</v>
      </c>
      <c r="D27" s="44" t="s">
        <v>44</v>
      </c>
      <c r="E27" s="45" t="s">
        <v>45</v>
      </c>
      <c r="F27" s="46" t="s">
        <v>97</v>
      </c>
      <c r="G27" s="51">
        <v>0</v>
      </c>
      <c r="H27" s="48"/>
      <c r="I27" s="52"/>
      <c r="J27" s="49"/>
      <c r="K27" s="86"/>
      <c r="M27" s="42" t="s">
        <v>73</v>
      </c>
      <c r="N27" s="66" t="s">
        <v>43</v>
      </c>
      <c r="O27" s="45">
        <v>23</v>
      </c>
      <c r="P27" s="44" t="s">
        <v>44</v>
      </c>
      <c r="Q27" s="45" t="s">
        <v>45</v>
      </c>
      <c r="R27" s="48"/>
      <c r="S27" s="69"/>
      <c r="T27" s="70"/>
      <c r="U27" s="45"/>
      <c r="V27" s="52"/>
      <c r="W27" s="68"/>
    </row>
    <row r="28" spans="1:23" x14ac:dyDescent="0.25">
      <c r="A28" s="42" t="s">
        <v>74</v>
      </c>
      <c r="B28" s="43" t="s">
        <v>43</v>
      </c>
      <c r="C28" s="44">
        <v>24</v>
      </c>
      <c r="D28" s="44" t="s">
        <v>44</v>
      </c>
      <c r="E28" s="45" t="s">
        <v>45</v>
      </c>
      <c r="F28" s="46" t="s">
        <v>97</v>
      </c>
      <c r="G28" s="51">
        <v>0</v>
      </c>
      <c r="H28" s="48"/>
      <c r="I28" s="52"/>
      <c r="J28" s="49"/>
      <c r="K28" s="86"/>
      <c r="M28" s="42" t="s">
        <v>74</v>
      </c>
      <c r="N28" s="66" t="s">
        <v>43</v>
      </c>
      <c r="O28" s="45">
        <v>24</v>
      </c>
      <c r="P28" s="44" t="s">
        <v>44</v>
      </c>
      <c r="Q28" s="45" t="s">
        <v>45</v>
      </c>
      <c r="R28" s="48"/>
      <c r="S28" s="69"/>
      <c r="T28" s="70"/>
      <c r="U28" s="45"/>
      <c r="V28" s="52"/>
      <c r="W28" s="68"/>
    </row>
    <row r="29" spans="1:23" x14ac:dyDescent="0.25">
      <c r="A29" s="20" t="s">
        <v>42</v>
      </c>
      <c r="B29" s="34" t="s">
        <v>13</v>
      </c>
      <c r="C29" s="23">
        <v>30</v>
      </c>
      <c r="D29" s="23" t="s">
        <v>29</v>
      </c>
      <c r="E29" s="22" t="s">
        <v>30</v>
      </c>
      <c r="F29" s="36">
        <v>46.7</v>
      </c>
      <c r="G29" s="36">
        <v>49.4</v>
      </c>
      <c r="H29" s="25">
        <f>0.05*G29</f>
        <v>2.4700000000000002</v>
      </c>
      <c r="I29" s="27">
        <v>4</v>
      </c>
      <c r="J29" s="27">
        <f t="shared" ref="J29:J31" si="5">((F29-G29)/G29)*100</f>
        <v>-5.4655870445344039</v>
      </c>
      <c r="K29" s="37">
        <f t="shared" ref="K29:K31" si="6">(F29-G29)/H29</f>
        <v>-1.0931174089068807</v>
      </c>
      <c r="M29" s="20" t="s">
        <v>42</v>
      </c>
      <c r="N29" s="21" t="s">
        <v>13</v>
      </c>
      <c r="O29" s="22">
        <v>30</v>
      </c>
      <c r="P29" s="23" t="s">
        <v>29</v>
      </c>
      <c r="Q29" s="22" t="s">
        <v>30</v>
      </c>
      <c r="R29" s="36">
        <f>ROUND(F29,1)</f>
        <v>46.7</v>
      </c>
      <c r="S29" s="24">
        <v>49.04</v>
      </c>
      <c r="T29" s="24">
        <v>1.48</v>
      </c>
      <c r="U29" s="22">
        <v>1</v>
      </c>
      <c r="V29" s="26">
        <f>((R29-S29)/S29)*100</f>
        <v>-4.7716150081565996</v>
      </c>
      <c r="W29" s="38">
        <v>-1.58</v>
      </c>
    </row>
    <row r="30" spans="1:23" x14ac:dyDescent="0.25">
      <c r="A30" s="20" t="s">
        <v>41</v>
      </c>
      <c r="B30" s="34" t="s">
        <v>13</v>
      </c>
      <c r="C30" s="23">
        <v>31</v>
      </c>
      <c r="D30" s="23" t="s">
        <v>29</v>
      </c>
      <c r="E30" s="22" t="s">
        <v>30</v>
      </c>
      <c r="F30" s="36">
        <v>68.5</v>
      </c>
      <c r="G30" s="39">
        <v>68</v>
      </c>
      <c r="H30" s="25">
        <f t="shared" ref="H30:H31" si="7">0.05*G30</f>
        <v>3.4000000000000004</v>
      </c>
      <c r="I30" s="27">
        <v>4</v>
      </c>
      <c r="J30" s="27">
        <f t="shared" si="5"/>
        <v>0.73529411764705876</v>
      </c>
      <c r="K30" s="37">
        <f t="shared" si="6"/>
        <v>0.14705882352941174</v>
      </c>
      <c r="M30" s="20" t="s">
        <v>41</v>
      </c>
      <c r="N30" s="21" t="s">
        <v>13</v>
      </c>
      <c r="O30" s="22">
        <v>31</v>
      </c>
      <c r="P30" s="23" t="s">
        <v>29</v>
      </c>
      <c r="Q30" s="22" t="s">
        <v>30</v>
      </c>
      <c r="R30" s="36">
        <f t="shared" ref="R30:R41" si="8">ROUND(F30,1)</f>
        <v>68.5</v>
      </c>
      <c r="S30" s="24">
        <v>68.77</v>
      </c>
      <c r="T30" s="24">
        <v>1.48</v>
      </c>
      <c r="U30" s="22">
        <v>1</v>
      </c>
      <c r="V30" s="26">
        <f t="shared" ref="V30:V55" si="9">((R30-S30)/S30)*100</f>
        <v>-0.39261305801947949</v>
      </c>
      <c r="W30" s="38">
        <v>-0.18</v>
      </c>
    </row>
    <row r="31" spans="1:23" x14ac:dyDescent="0.25">
      <c r="A31" s="20" t="s">
        <v>40</v>
      </c>
      <c r="B31" s="34" t="s">
        <v>13</v>
      </c>
      <c r="C31" s="23">
        <v>32</v>
      </c>
      <c r="D31" s="23" t="s">
        <v>29</v>
      </c>
      <c r="E31" s="22" t="s">
        <v>30</v>
      </c>
      <c r="F31" s="36">
        <v>79.2</v>
      </c>
      <c r="G31" s="39">
        <v>89</v>
      </c>
      <c r="H31" s="25">
        <f t="shared" si="7"/>
        <v>4.45</v>
      </c>
      <c r="I31" s="27">
        <v>4</v>
      </c>
      <c r="J31" s="27">
        <f t="shared" si="5"/>
        <v>-11.011235955056177</v>
      </c>
      <c r="K31" s="37">
        <f t="shared" si="6"/>
        <v>-2.2022471910112351</v>
      </c>
      <c r="M31" s="20" t="s">
        <v>40</v>
      </c>
      <c r="N31" s="21" t="s">
        <v>13</v>
      </c>
      <c r="O31" s="22">
        <v>32</v>
      </c>
      <c r="P31" s="23" t="s">
        <v>29</v>
      </c>
      <c r="Q31" s="22" t="s">
        <v>30</v>
      </c>
      <c r="R31" s="36">
        <f t="shared" si="8"/>
        <v>79.2</v>
      </c>
      <c r="S31" s="24">
        <v>90.17</v>
      </c>
      <c r="T31" s="24">
        <v>3.61</v>
      </c>
      <c r="U31" s="22">
        <v>1</v>
      </c>
      <c r="V31" s="26">
        <f t="shared" si="9"/>
        <v>-12.165908838859931</v>
      </c>
      <c r="W31" s="38">
        <v>-3.04</v>
      </c>
    </row>
    <row r="32" spans="1:23" x14ac:dyDescent="0.25">
      <c r="A32" s="20" t="s">
        <v>39</v>
      </c>
      <c r="B32" s="34" t="s">
        <v>13</v>
      </c>
      <c r="C32" s="23">
        <v>33</v>
      </c>
      <c r="D32" s="23" t="s">
        <v>29</v>
      </c>
      <c r="E32" s="22" t="s">
        <v>30</v>
      </c>
      <c r="F32" s="36" t="s">
        <v>101</v>
      </c>
      <c r="G32" s="39">
        <v>11.1</v>
      </c>
      <c r="H32" s="25"/>
      <c r="I32" s="27"/>
      <c r="J32" s="27"/>
      <c r="K32" s="40"/>
      <c r="M32" s="20" t="s">
        <v>39</v>
      </c>
      <c r="N32" s="21" t="s">
        <v>13</v>
      </c>
      <c r="O32" s="22">
        <v>33</v>
      </c>
      <c r="P32" s="23" t="s">
        <v>29</v>
      </c>
      <c r="Q32" s="22" t="s">
        <v>30</v>
      </c>
      <c r="R32" s="36" t="s">
        <v>101</v>
      </c>
      <c r="S32" s="24"/>
      <c r="T32" s="24"/>
      <c r="U32" s="22"/>
      <c r="V32" s="26"/>
      <c r="W32" s="40"/>
    </row>
    <row r="33" spans="1:23" x14ac:dyDescent="0.25">
      <c r="A33" s="20" t="s">
        <v>38</v>
      </c>
      <c r="B33" s="34" t="s">
        <v>13</v>
      </c>
      <c r="C33" s="23">
        <v>34</v>
      </c>
      <c r="D33" s="23" t="s">
        <v>29</v>
      </c>
      <c r="E33" s="22" t="s">
        <v>30</v>
      </c>
      <c r="F33" s="36">
        <v>6.7</v>
      </c>
      <c r="G33" s="39">
        <v>9.73</v>
      </c>
      <c r="H33" s="25"/>
      <c r="I33" s="27"/>
      <c r="J33" s="27"/>
      <c r="K33" s="40"/>
      <c r="M33" s="20" t="s">
        <v>38</v>
      </c>
      <c r="N33" s="21" t="s">
        <v>13</v>
      </c>
      <c r="O33" s="22">
        <v>34</v>
      </c>
      <c r="P33" s="23" t="s">
        <v>29</v>
      </c>
      <c r="Q33" s="22" t="s">
        <v>30</v>
      </c>
      <c r="R33" s="36">
        <f t="shared" si="8"/>
        <v>6.7</v>
      </c>
      <c r="S33" s="24"/>
      <c r="T33" s="24"/>
      <c r="U33" s="22"/>
      <c r="V33" s="26"/>
      <c r="W33" s="40"/>
    </row>
    <row r="34" spans="1:23" x14ac:dyDescent="0.25">
      <c r="A34" s="20" t="s">
        <v>37</v>
      </c>
      <c r="B34" s="34" t="s">
        <v>13</v>
      </c>
      <c r="C34" s="23">
        <v>35</v>
      </c>
      <c r="D34" s="23" t="s">
        <v>29</v>
      </c>
      <c r="E34" s="22" t="s">
        <v>30</v>
      </c>
      <c r="F34" s="24">
        <v>5.86</v>
      </c>
      <c r="G34" s="39">
        <v>13.4</v>
      </c>
      <c r="H34" s="25"/>
      <c r="I34" s="27"/>
      <c r="J34" s="27"/>
      <c r="K34" s="40"/>
      <c r="M34" s="20" t="s">
        <v>37</v>
      </c>
      <c r="N34" s="21" t="s">
        <v>13</v>
      </c>
      <c r="O34" s="22">
        <v>35</v>
      </c>
      <c r="P34" s="23" t="s">
        <v>29</v>
      </c>
      <c r="Q34" s="22" t="s">
        <v>30</v>
      </c>
      <c r="R34" s="24">
        <f t="shared" si="8"/>
        <v>5.9</v>
      </c>
      <c r="S34" s="24"/>
      <c r="T34" s="24"/>
      <c r="U34" s="22"/>
      <c r="V34" s="26"/>
      <c r="W34" s="40"/>
    </row>
    <row r="35" spans="1:23" x14ac:dyDescent="0.25">
      <c r="A35" s="20" t="s">
        <v>36</v>
      </c>
      <c r="B35" s="34" t="s">
        <v>13</v>
      </c>
      <c r="C35" s="23">
        <v>36</v>
      </c>
      <c r="D35" s="23" t="s">
        <v>29</v>
      </c>
      <c r="E35" s="22" t="s">
        <v>30</v>
      </c>
      <c r="F35" s="36">
        <v>28.2</v>
      </c>
      <c r="G35" s="39">
        <v>46.2</v>
      </c>
      <c r="H35" s="25"/>
      <c r="I35" s="27"/>
      <c r="J35" s="27"/>
      <c r="K35" s="40"/>
      <c r="M35" s="20" t="s">
        <v>36</v>
      </c>
      <c r="N35" s="21" t="s">
        <v>13</v>
      </c>
      <c r="O35" s="22">
        <v>36</v>
      </c>
      <c r="P35" s="23" t="s">
        <v>29</v>
      </c>
      <c r="Q35" s="22" t="s">
        <v>30</v>
      </c>
      <c r="R35" s="36">
        <f t="shared" si="8"/>
        <v>28.2</v>
      </c>
      <c r="S35" s="24"/>
      <c r="T35" s="24"/>
      <c r="U35" s="22"/>
      <c r="V35" s="26"/>
      <c r="W35" s="40"/>
    </row>
    <row r="36" spans="1:23" x14ac:dyDescent="0.25">
      <c r="A36" s="20" t="s">
        <v>35</v>
      </c>
      <c r="B36" s="34" t="s">
        <v>13</v>
      </c>
      <c r="C36" s="23">
        <v>37</v>
      </c>
      <c r="D36" s="23" t="s">
        <v>29</v>
      </c>
      <c r="E36" s="22" t="s">
        <v>30</v>
      </c>
      <c r="F36" s="36">
        <v>37.1</v>
      </c>
      <c r="G36" s="39">
        <v>58.8</v>
      </c>
      <c r="H36" s="25"/>
      <c r="I36" s="27"/>
      <c r="J36" s="27"/>
      <c r="K36" s="40"/>
      <c r="M36" s="20" t="s">
        <v>35</v>
      </c>
      <c r="N36" s="21" t="s">
        <v>13</v>
      </c>
      <c r="O36" s="22">
        <v>37</v>
      </c>
      <c r="P36" s="23" t="s">
        <v>29</v>
      </c>
      <c r="Q36" s="22" t="s">
        <v>30</v>
      </c>
      <c r="R36" s="36">
        <f t="shared" si="8"/>
        <v>37.1</v>
      </c>
      <c r="S36" s="24"/>
      <c r="T36" s="24"/>
      <c r="U36" s="22"/>
      <c r="V36" s="26"/>
      <c r="W36" s="40"/>
    </row>
    <row r="37" spans="1:23" x14ac:dyDescent="0.25">
      <c r="A37" s="20" t="s">
        <v>34</v>
      </c>
      <c r="B37" s="34" t="s">
        <v>13</v>
      </c>
      <c r="C37" s="23">
        <v>38</v>
      </c>
      <c r="D37" s="23" t="s">
        <v>29</v>
      </c>
      <c r="E37" s="22" t="s">
        <v>30</v>
      </c>
      <c r="F37" s="36">
        <v>49.1</v>
      </c>
      <c r="G37" s="39">
        <v>70.5</v>
      </c>
      <c r="H37" s="25"/>
      <c r="I37" s="27"/>
      <c r="J37" s="27"/>
      <c r="K37" s="40"/>
      <c r="M37" s="20" t="s">
        <v>34</v>
      </c>
      <c r="N37" s="21" t="s">
        <v>13</v>
      </c>
      <c r="O37" s="22">
        <v>38</v>
      </c>
      <c r="P37" s="23" t="s">
        <v>29</v>
      </c>
      <c r="Q37" s="22" t="s">
        <v>30</v>
      </c>
      <c r="R37" s="36">
        <f t="shared" si="8"/>
        <v>49.1</v>
      </c>
      <c r="S37" s="24"/>
      <c r="T37" s="24"/>
      <c r="U37" s="22"/>
      <c r="V37" s="26"/>
      <c r="W37" s="40"/>
    </row>
    <row r="38" spans="1:23" x14ac:dyDescent="0.25">
      <c r="A38" s="20" t="s">
        <v>33</v>
      </c>
      <c r="B38" s="34" t="s">
        <v>13</v>
      </c>
      <c r="C38" s="23">
        <v>39</v>
      </c>
      <c r="D38" s="23" t="s">
        <v>29</v>
      </c>
      <c r="E38" s="22" t="s">
        <v>30</v>
      </c>
      <c r="F38" s="36">
        <v>97.1</v>
      </c>
      <c r="G38" s="27">
        <v>116</v>
      </c>
      <c r="H38" s="25"/>
      <c r="I38" s="27"/>
      <c r="J38" s="27"/>
      <c r="K38" s="40"/>
      <c r="M38" s="20" t="s">
        <v>33</v>
      </c>
      <c r="N38" s="21" t="s">
        <v>13</v>
      </c>
      <c r="O38" s="22">
        <v>39</v>
      </c>
      <c r="P38" s="23" t="s">
        <v>29</v>
      </c>
      <c r="Q38" s="22" t="s">
        <v>30</v>
      </c>
      <c r="R38" s="36">
        <f t="shared" si="8"/>
        <v>97.1</v>
      </c>
      <c r="S38" s="24"/>
      <c r="T38" s="24"/>
      <c r="U38" s="22"/>
      <c r="V38" s="26"/>
      <c r="W38" s="40"/>
    </row>
    <row r="39" spans="1:23" x14ac:dyDescent="0.25">
      <c r="A39" s="20" t="s">
        <v>32</v>
      </c>
      <c r="B39" s="34" t="s">
        <v>13</v>
      </c>
      <c r="C39" s="23">
        <v>40</v>
      </c>
      <c r="D39" s="23" t="s">
        <v>29</v>
      </c>
      <c r="E39" s="22" t="s">
        <v>30</v>
      </c>
      <c r="F39" s="36">
        <v>93.2</v>
      </c>
      <c r="G39" s="27">
        <v>101</v>
      </c>
      <c r="H39" s="25"/>
      <c r="I39" s="27"/>
      <c r="J39" s="27"/>
      <c r="K39" s="40"/>
      <c r="M39" s="20" t="s">
        <v>32</v>
      </c>
      <c r="N39" s="21" t="s">
        <v>13</v>
      </c>
      <c r="O39" s="22">
        <v>40</v>
      </c>
      <c r="P39" s="23" t="s">
        <v>29</v>
      </c>
      <c r="Q39" s="22" t="s">
        <v>30</v>
      </c>
      <c r="R39" s="36">
        <f t="shared" si="8"/>
        <v>93.2</v>
      </c>
      <c r="S39" s="24"/>
      <c r="T39" s="24"/>
      <c r="U39" s="22"/>
      <c r="V39" s="26"/>
      <c r="W39" s="40"/>
    </row>
    <row r="40" spans="1:23" x14ac:dyDescent="0.25">
      <c r="A40" s="20" t="s">
        <v>31</v>
      </c>
      <c r="B40" s="34" t="s">
        <v>13</v>
      </c>
      <c r="C40" s="23">
        <v>41</v>
      </c>
      <c r="D40" s="23" t="s">
        <v>29</v>
      </c>
      <c r="E40" s="22" t="s">
        <v>30</v>
      </c>
      <c r="F40" s="36">
        <v>70.5</v>
      </c>
      <c r="G40" s="39">
        <v>81.599999999999994</v>
      </c>
      <c r="H40" s="25"/>
      <c r="I40" s="27"/>
      <c r="J40" s="27"/>
      <c r="K40" s="40"/>
      <c r="M40" s="20" t="s">
        <v>31</v>
      </c>
      <c r="N40" s="21" t="s">
        <v>13</v>
      </c>
      <c r="O40" s="22">
        <v>41</v>
      </c>
      <c r="P40" s="23" t="s">
        <v>29</v>
      </c>
      <c r="Q40" s="22" t="s">
        <v>30</v>
      </c>
      <c r="R40" s="36">
        <f t="shared" si="8"/>
        <v>70.5</v>
      </c>
      <c r="S40" s="36"/>
      <c r="T40" s="24"/>
      <c r="U40" s="22"/>
      <c r="V40" s="26"/>
      <c r="W40" s="40"/>
    </row>
    <row r="41" spans="1:23" x14ac:dyDescent="0.25">
      <c r="A41" s="20" t="s">
        <v>28</v>
      </c>
      <c r="B41" s="34" t="s">
        <v>13</v>
      </c>
      <c r="C41" s="23">
        <v>42</v>
      </c>
      <c r="D41" s="23" t="s">
        <v>29</v>
      </c>
      <c r="E41" s="22" t="s">
        <v>30</v>
      </c>
      <c r="F41" s="36">
        <v>47.1</v>
      </c>
      <c r="G41" s="39">
        <v>49.4</v>
      </c>
      <c r="H41" s="25">
        <f t="shared" ref="H41" si="10">0.05*G41</f>
        <v>2.4700000000000002</v>
      </c>
      <c r="I41" s="27">
        <v>4</v>
      </c>
      <c r="J41" s="27">
        <f t="shared" ref="J41:J43" si="11">((F41-G41)/G41)*100</f>
        <v>-4.6558704453441244</v>
      </c>
      <c r="K41" s="37">
        <f t="shared" ref="K41:K65" si="12">(F41-G41)/H41</f>
        <v>-0.93117408906882471</v>
      </c>
      <c r="M41" s="20" t="s">
        <v>28</v>
      </c>
      <c r="N41" s="21" t="s">
        <v>13</v>
      </c>
      <c r="O41" s="22">
        <v>42</v>
      </c>
      <c r="P41" s="23" t="s">
        <v>29</v>
      </c>
      <c r="Q41" s="22" t="s">
        <v>30</v>
      </c>
      <c r="R41" s="36">
        <f t="shared" si="8"/>
        <v>47.1</v>
      </c>
      <c r="S41" s="36">
        <v>49.28</v>
      </c>
      <c r="T41" s="24">
        <v>1.76</v>
      </c>
      <c r="U41" s="22">
        <v>1</v>
      </c>
      <c r="V41" s="26">
        <f t="shared" si="9"/>
        <v>-4.4237012987012978</v>
      </c>
      <c r="W41" s="38">
        <v>-1.24</v>
      </c>
    </row>
    <row r="42" spans="1:23" x14ac:dyDescent="0.25">
      <c r="A42" s="42" t="s">
        <v>16</v>
      </c>
      <c r="B42" s="43" t="s">
        <v>13</v>
      </c>
      <c r="C42" s="44">
        <v>43</v>
      </c>
      <c r="D42" s="44" t="s">
        <v>27</v>
      </c>
      <c r="E42" s="45" t="s">
        <v>23</v>
      </c>
      <c r="F42" s="85">
        <v>28</v>
      </c>
      <c r="G42" s="87">
        <v>29.8</v>
      </c>
      <c r="H42" s="48">
        <f>0.05*G42</f>
        <v>1.4900000000000002</v>
      </c>
      <c r="I42" s="52">
        <v>4</v>
      </c>
      <c r="J42" s="52">
        <f t="shared" si="11"/>
        <v>-6.0402684563758413</v>
      </c>
      <c r="K42" s="86">
        <f t="shared" si="12"/>
        <v>-1.208053691275168</v>
      </c>
      <c r="M42" s="42" t="s">
        <v>16</v>
      </c>
      <c r="N42" s="43" t="s">
        <v>13</v>
      </c>
      <c r="O42" s="45">
        <v>43</v>
      </c>
      <c r="P42" s="44" t="s">
        <v>27</v>
      </c>
      <c r="Q42" s="45" t="s">
        <v>23</v>
      </c>
      <c r="R42" s="85">
        <f>F42</f>
        <v>28</v>
      </c>
      <c r="S42" s="48">
        <v>28.12</v>
      </c>
      <c r="T42" s="48">
        <v>2.14</v>
      </c>
      <c r="U42" s="45">
        <v>1</v>
      </c>
      <c r="V42" s="52">
        <f t="shared" si="9"/>
        <v>-0.4267425320056934</v>
      </c>
      <c r="W42" s="86">
        <v>-0.06</v>
      </c>
    </row>
    <row r="43" spans="1:23" x14ac:dyDescent="0.25">
      <c r="A43" s="42" t="s">
        <v>12</v>
      </c>
      <c r="B43" s="43" t="s">
        <v>13</v>
      </c>
      <c r="C43" s="44">
        <v>44</v>
      </c>
      <c r="D43" s="44" t="s">
        <v>27</v>
      </c>
      <c r="E43" s="45" t="s">
        <v>23</v>
      </c>
      <c r="F43" s="85">
        <v>158</v>
      </c>
      <c r="G43" s="52">
        <v>160</v>
      </c>
      <c r="H43" s="48">
        <f>0.05*G43</f>
        <v>8</v>
      </c>
      <c r="I43" s="52">
        <v>4</v>
      </c>
      <c r="J43" s="52">
        <f t="shared" si="11"/>
        <v>-1.25</v>
      </c>
      <c r="K43" s="86">
        <f t="shared" si="12"/>
        <v>-0.25</v>
      </c>
      <c r="M43" s="42" t="s">
        <v>12</v>
      </c>
      <c r="N43" s="43" t="s">
        <v>13</v>
      </c>
      <c r="O43" s="45">
        <v>44</v>
      </c>
      <c r="P43" s="44" t="s">
        <v>27</v>
      </c>
      <c r="Q43" s="45" t="s">
        <v>23</v>
      </c>
      <c r="R43" s="85">
        <f t="shared" ref="R43:R64" si="13">F43</f>
        <v>158</v>
      </c>
      <c r="S43" s="87">
        <v>156.6</v>
      </c>
      <c r="T43" s="48">
        <v>3.8</v>
      </c>
      <c r="U43" s="45">
        <v>1</v>
      </c>
      <c r="V43" s="52">
        <f t="shared" si="9"/>
        <v>0.89399744572158724</v>
      </c>
      <c r="W43" s="86">
        <v>0.37</v>
      </c>
    </row>
    <row r="44" spans="1:23" x14ac:dyDescent="0.25">
      <c r="A44" s="42" t="s">
        <v>26</v>
      </c>
      <c r="B44" s="43" t="s">
        <v>13</v>
      </c>
      <c r="C44" s="44">
        <v>45</v>
      </c>
      <c r="D44" s="44" t="s">
        <v>27</v>
      </c>
      <c r="E44" s="45" t="s">
        <v>23</v>
      </c>
      <c r="F44" s="85">
        <v>206</v>
      </c>
      <c r="G44" s="52">
        <v>207</v>
      </c>
      <c r="H44" s="48">
        <f t="shared" ref="H44" si="14">0.05*G44</f>
        <v>10.350000000000001</v>
      </c>
      <c r="I44" s="52">
        <v>4</v>
      </c>
      <c r="J44" s="52">
        <f t="shared" ref="J44:J55" si="15">((F44-G44)/G44)*100</f>
        <v>-0.48309178743961351</v>
      </c>
      <c r="K44" s="86">
        <f t="shared" si="12"/>
        <v>-9.661835748792269E-2</v>
      </c>
      <c r="M44" s="42" t="s">
        <v>26</v>
      </c>
      <c r="N44" s="43" t="s">
        <v>13</v>
      </c>
      <c r="O44" s="45">
        <v>45</v>
      </c>
      <c r="P44" s="44" t="s">
        <v>27</v>
      </c>
      <c r="Q44" s="45" t="s">
        <v>23</v>
      </c>
      <c r="R44" s="85">
        <f t="shared" si="13"/>
        <v>206</v>
      </c>
      <c r="S44" s="87">
        <v>204.8</v>
      </c>
      <c r="T44" s="48">
        <v>3.7</v>
      </c>
      <c r="U44" s="45">
        <v>1</v>
      </c>
      <c r="V44" s="52">
        <f t="shared" si="9"/>
        <v>0.58593749999999445</v>
      </c>
      <c r="W44" s="86">
        <v>0.31</v>
      </c>
    </row>
    <row r="45" spans="1:23" x14ac:dyDescent="0.25">
      <c r="A45" s="42" t="s">
        <v>16</v>
      </c>
      <c r="B45" s="43" t="s">
        <v>13</v>
      </c>
      <c r="C45" s="44">
        <v>46</v>
      </c>
      <c r="D45" s="44" t="s">
        <v>25</v>
      </c>
      <c r="E45" s="45" t="s">
        <v>23</v>
      </c>
      <c r="F45" s="51">
        <v>94.5</v>
      </c>
      <c r="G45" s="87">
        <v>98.3</v>
      </c>
      <c r="H45" s="48">
        <f>0.075*G45</f>
        <v>7.3724999999999996</v>
      </c>
      <c r="I45" s="52">
        <v>4</v>
      </c>
      <c r="J45" s="52">
        <f t="shared" si="15"/>
        <v>-3.8657171922685625</v>
      </c>
      <c r="K45" s="86">
        <f t="shared" si="12"/>
        <v>-0.51542895896914176</v>
      </c>
      <c r="M45" s="42" t="s">
        <v>16</v>
      </c>
      <c r="N45" s="43" t="s">
        <v>13</v>
      </c>
      <c r="O45" s="45">
        <v>46</v>
      </c>
      <c r="P45" s="44" t="s">
        <v>25</v>
      </c>
      <c r="Q45" s="45" t="s">
        <v>23</v>
      </c>
      <c r="R45" s="51">
        <f t="shared" si="13"/>
        <v>94.5</v>
      </c>
      <c r="S45" s="48">
        <v>93.41</v>
      </c>
      <c r="T45" s="48">
        <v>4.78</v>
      </c>
      <c r="U45" s="45">
        <v>1</v>
      </c>
      <c r="V45" s="52">
        <f t="shared" si="9"/>
        <v>1.1668986189915462</v>
      </c>
      <c r="W45" s="86">
        <v>0.23</v>
      </c>
    </row>
    <row r="46" spans="1:23" x14ac:dyDescent="0.25">
      <c r="A46" s="42" t="s">
        <v>12</v>
      </c>
      <c r="B46" s="43" t="s">
        <v>13</v>
      </c>
      <c r="C46" s="44">
        <v>47</v>
      </c>
      <c r="D46" s="44" t="s">
        <v>25</v>
      </c>
      <c r="E46" s="45" t="s">
        <v>23</v>
      </c>
      <c r="F46" s="85">
        <v>112</v>
      </c>
      <c r="G46" s="52">
        <v>123</v>
      </c>
      <c r="H46" s="48">
        <f t="shared" ref="H46:H49" si="16">0.075*G46</f>
        <v>9.2249999999999996</v>
      </c>
      <c r="I46" s="52">
        <v>4</v>
      </c>
      <c r="J46" s="52">
        <f t="shared" si="15"/>
        <v>-8.9430894308943092</v>
      </c>
      <c r="K46" s="86">
        <f t="shared" si="12"/>
        <v>-1.1924119241192412</v>
      </c>
      <c r="M46" s="42" t="s">
        <v>12</v>
      </c>
      <c r="N46" s="43" t="s">
        <v>13</v>
      </c>
      <c r="O46" s="45">
        <v>47</v>
      </c>
      <c r="P46" s="44" t="s">
        <v>25</v>
      </c>
      <c r="Q46" s="45" t="s">
        <v>23</v>
      </c>
      <c r="R46" s="85">
        <f t="shared" si="13"/>
        <v>112</v>
      </c>
      <c r="S46" s="87">
        <v>109.2</v>
      </c>
      <c r="T46" s="48">
        <v>7.5</v>
      </c>
      <c r="U46" s="45">
        <v>1</v>
      </c>
      <c r="V46" s="52">
        <f t="shared" si="9"/>
        <v>2.5641025641025617</v>
      </c>
      <c r="W46" s="86">
        <v>0.37</v>
      </c>
    </row>
    <row r="47" spans="1:23" x14ac:dyDescent="0.25">
      <c r="A47" s="42" t="s">
        <v>21</v>
      </c>
      <c r="B47" s="43" t="s">
        <v>13</v>
      </c>
      <c r="C47" s="44">
        <v>48</v>
      </c>
      <c r="D47" s="44" t="s">
        <v>25</v>
      </c>
      <c r="E47" s="45" t="s">
        <v>23</v>
      </c>
      <c r="F47" s="51">
        <v>62.8</v>
      </c>
      <c r="G47" s="87">
        <v>65.5</v>
      </c>
      <c r="H47" s="48">
        <f t="shared" si="16"/>
        <v>4.9124999999999996</v>
      </c>
      <c r="I47" s="52">
        <v>4</v>
      </c>
      <c r="J47" s="52">
        <f t="shared" si="15"/>
        <v>-4.1221374045801573</v>
      </c>
      <c r="K47" s="86">
        <f t="shared" si="12"/>
        <v>-0.54961832061068761</v>
      </c>
      <c r="M47" s="42" t="s">
        <v>21</v>
      </c>
      <c r="N47" s="43" t="s">
        <v>13</v>
      </c>
      <c r="O47" s="45">
        <v>48</v>
      </c>
      <c r="P47" s="44" t="s">
        <v>25</v>
      </c>
      <c r="Q47" s="45" t="s">
        <v>23</v>
      </c>
      <c r="R47" s="51">
        <f t="shared" si="13"/>
        <v>62.8</v>
      </c>
      <c r="S47" s="48">
        <v>62.63</v>
      </c>
      <c r="T47" s="48">
        <v>4.09</v>
      </c>
      <c r="U47" s="45">
        <v>1</v>
      </c>
      <c r="V47" s="52">
        <f t="shared" si="9"/>
        <v>0.27143541433816798</v>
      </c>
      <c r="W47" s="86">
        <v>0.04</v>
      </c>
    </row>
    <row r="48" spans="1:23" x14ac:dyDescent="0.25">
      <c r="A48" s="42" t="s">
        <v>20</v>
      </c>
      <c r="B48" s="43" t="s">
        <v>13</v>
      </c>
      <c r="C48" s="44">
        <v>49</v>
      </c>
      <c r="D48" s="44" t="s">
        <v>25</v>
      </c>
      <c r="E48" s="45" t="s">
        <v>23</v>
      </c>
      <c r="F48" s="51">
        <v>78.599999999999994</v>
      </c>
      <c r="G48" s="87">
        <v>80.599999999999994</v>
      </c>
      <c r="H48" s="48">
        <f t="shared" si="16"/>
        <v>6.044999999999999</v>
      </c>
      <c r="I48" s="52">
        <v>4</v>
      </c>
      <c r="J48" s="52">
        <f t="shared" si="15"/>
        <v>-2.481389578163772</v>
      </c>
      <c r="K48" s="86">
        <f t="shared" si="12"/>
        <v>-0.33085194375516963</v>
      </c>
      <c r="M48" s="42" t="s">
        <v>20</v>
      </c>
      <c r="N48" s="43" t="s">
        <v>13</v>
      </c>
      <c r="O48" s="45">
        <v>49</v>
      </c>
      <c r="P48" s="44" t="s">
        <v>25</v>
      </c>
      <c r="Q48" s="45" t="s">
        <v>23</v>
      </c>
      <c r="R48" s="51">
        <f t="shared" si="13"/>
        <v>78.599999999999994</v>
      </c>
      <c r="S48" s="48">
        <v>72.709999999999994</v>
      </c>
      <c r="T48" s="48">
        <v>6.75</v>
      </c>
      <c r="U48" s="45">
        <v>1</v>
      </c>
      <c r="V48" s="52">
        <f t="shared" si="9"/>
        <v>8.10067391005364</v>
      </c>
      <c r="W48" s="86">
        <v>0.87</v>
      </c>
    </row>
    <row r="49" spans="1:23" x14ac:dyDescent="0.25">
      <c r="A49" s="42" t="s">
        <v>19</v>
      </c>
      <c r="B49" s="43" t="s">
        <v>13</v>
      </c>
      <c r="C49" s="44">
        <v>50</v>
      </c>
      <c r="D49" s="44" t="s">
        <v>25</v>
      </c>
      <c r="E49" s="45" t="s">
        <v>23</v>
      </c>
      <c r="F49" s="85">
        <v>81</v>
      </c>
      <c r="G49" s="87">
        <v>79.400000000000006</v>
      </c>
      <c r="H49" s="48">
        <f t="shared" si="16"/>
        <v>5.9550000000000001</v>
      </c>
      <c r="I49" s="52">
        <v>4</v>
      </c>
      <c r="J49" s="52">
        <f t="shared" si="15"/>
        <v>2.0151133501259371</v>
      </c>
      <c r="K49" s="86">
        <f t="shared" si="12"/>
        <v>0.26868178001679166</v>
      </c>
      <c r="M49" s="42" t="s">
        <v>19</v>
      </c>
      <c r="N49" s="43" t="s">
        <v>13</v>
      </c>
      <c r="O49" s="45">
        <v>50</v>
      </c>
      <c r="P49" s="44" t="s">
        <v>25</v>
      </c>
      <c r="Q49" s="45" t="s">
        <v>23</v>
      </c>
      <c r="R49" s="85">
        <f t="shared" si="13"/>
        <v>81</v>
      </c>
      <c r="S49" s="48">
        <v>78.67</v>
      </c>
      <c r="T49" s="48">
        <v>4.09</v>
      </c>
      <c r="U49" s="45">
        <v>1</v>
      </c>
      <c r="V49" s="52">
        <f t="shared" si="9"/>
        <v>2.9617389093682447</v>
      </c>
      <c r="W49" s="86">
        <v>0.56999999999999995</v>
      </c>
    </row>
    <row r="50" spans="1:23" x14ac:dyDescent="0.25">
      <c r="A50" s="42" t="s">
        <v>22</v>
      </c>
      <c r="B50" s="43" t="s">
        <v>13</v>
      </c>
      <c r="C50" s="44">
        <v>51</v>
      </c>
      <c r="D50" s="44" t="s">
        <v>76</v>
      </c>
      <c r="E50" s="45" t="s">
        <v>23</v>
      </c>
      <c r="F50" s="85">
        <v>149</v>
      </c>
      <c r="G50" s="52">
        <v>155</v>
      </c>
      <c r="H50" s="48">
        <f>0.05*G50</f>
        <v>7.75</v>
      </c>
      <c r="I50" s="45">
        <v>4</v>
      </c>
      <c r="J50" s="52">
        <f t="shared" si="15"/>
        <v>-3.870967741935484</v>
      </c>
      <c r="K50" s="86">
        <f t="shared" si="12"/>
        <v>-0.77419354838709675</v>
      </c>
      <c r="M50" s="42" t="s">
        <v>22</v>
      </c>
      <c r="N50" s="43" t="s">
        <v>13</v>
      </c>
      <c r="O50" s="45">
        <v>51</v>
      </c>
      <c r="P50" s="44" t="s">
        <v>76</v>
      </c>
      <c r="Q50" s="45" t="s">
        <v>23</v>
      </c>
      <c r="R50" s="85">
        <f t="shared" si="13"/>
        <v>149</v>
      </c>
      <c r="S50" s="87">
        <v>153</v>
      </c>
      <c r="T50" s="48">
        <v>4.9000000000000004</v>
      </c>
      <c r="U50" s="45">
        <v>1</v>
      </c>
      <c r="V50" s="52">
        <f t="shared" si="9"/>
        <v>-2.6143790849673203</v>
      </c>
      <c r="W50" s="86">
        <v>-0.81</v>
      </c>
    </row>
    <row r="51" spans="1:23" x14ac:dyDescent="0.25">
      <c r="A51" s="42" t="s">
        <v>16</v>
      </c>
      <c r="B51" s="43" t="s">
        <v>13</v>
      </c>
      <c r="C51" s="44">
        <v>52</v>
      </c>
      <c r="D51" s="44" t="s">
        <v>76</v>
      </c>
      <c r="E51" s="45" t="s">
        <v>23</v>
      </c>
      <c r="F51" s="85">
        <v>220</v>
      </c>
      <c r="G51" s="52">
        <v>228</v>
      </c>
      <c r="H51" s="48">
        <f t="shared" ref="H51:H55" si="17">0.05*G51</f>
        <v>11.4</v>
      </c>
      <c r="I51" s="45">
        <v>4</v>
      </c>
      <c r="J51" s="52">
        <f t="shared" si="15"/>
        <v>-3.5087719298245612</v>
      </c>
      <c r="K51" s="86">
        <f t="shared" si="12"/>
        <v>-0.70175438596491224</v>
      </c>
      <c r="M51" s="42" t="s">
        <v>16</v>
      </c>
      <c r="N51" s="43" t="s">
        <v>13</v>
      </c>
      <c r="O51" s="45">
        <v>52</v>
      </c>
      <c r="P51" s="44" t="s">
        <v>76</v>
      </c>
      <c r="Q51" s="45" t="s">
        <v>23</v>
      </c>
      <c r="R51" s="85">
        <f t="shared" si="13"/>
        <v>220</v>
      </c>
      <c r="S51" s="87">
        <v>224.4</v>
      </c>
      <c r="T51" s="48">
        <v>7.3</v>
      </c>
      <c r="U51" s="45">
        <v>1</v>
      </c>
      <c r="V51" s="52">
        <f t="shared" si="9"/>
        <v>-1.9607843137254926</v>
      </c>
      <c r="W51" s="86">
        <v>-0.6</v>
      </c>
    </row>
    <row r="52" spans="1:23" x14ac:dyDescent="0.25">
      <c r="A52" s="42" t="s">
        <v>12</v>
      </c>
      <c r="B52" s="43" t="s">
        <v>13</v>
      </c>
      <c r="C52" s="44">
        <v>53</v>
      </c>
      <c r="D52" s="44" t="s">
        <v>76</v>
      </c>
      <c r="E52" s="45" t="s">
        <v>23</v>
      </c>
      <c r="F52" s="85">
        <v>302</v>
      </c>
      <c r="G52" s="52">
        <v>310</v>
      </c>
      <c r="H52" s="48">
        <f t="shared" si="17"/>
        <v>15.5</v>
      </c>
      <c r="I52" s="45">
        <v>4</v>
      </c>
      <c r="J52" s="52">
        <f t="shared" si="15"/>
        <v>-2.5806451612903225</v>
      </c>
      <c r="K52" s="86">
        <f t="shared" si="12"/>
        <v>-0.5161290322580645</v>
      </c>
      <c r="M52" s="42" t="s">
        <v>12</v>
      </c>
      <c r="N52" s="43" t="s">
        <v>13</v>
      </c>
      <c r="O52" s="45">
        <v>53</v>
      </c>
      <c r="P52" s="44" t="s">
        <v>76</v>
      </c>
      <c r="Q52" s="45" t="s">
        <v>23</v>
      </c>
      <c r="R52" s="85">
        <f t="shared" si="13"/>
        <v>302</v>
      </c>
      <c r="S52" s="87">
        <v>304.8</v>
      </c>
      <c r="T52" s="48">
        <v>8</v>
      </c>
      <c r="U52" s="45">
        <v>1</v>
      </c>
      <c r="V52" s="52">
        <f t="shared" si="9"/>
        <v>-0.91863517060367816</v>
      </c>
      <c r="W52" s="86">
        <v>-0.35</v>
      </c>
    </row>
    <row r="53" spans="1:23" x14ac:dyDescent="0.25">
      <c r="A53" s="42" t="s">
        <v>21</v>
      </c>
      <c r="B53" s="43" t="s">
        <v>13</v>
      </c>
      <c r="C53" s="44">
        <v>54</v>
      </c>
      <c r="D53" s="44" t="s">
        <v>76</v>
      </c>
      <c r="E53" s="45" t="s">
        <v>23</v>
      </c>
      <c r="F53" s="85">
        <v>138</v>
      </c>
      <c r="G53" s="52">
        <v>146</v>
      </c>
      <c r="H53" s="48">
        <f t="shared" si="17"/>
        <v>7.3000000000000007</v>
      </c>
      <c r="I53" s="45">
        <v>4</v>
      </c>
      <c r="J53" s="52">
        <f t="shared" si="15"/>
        <v>-5.4794520547945202</v>
      </c>
      <c r="K53" s="86">
        <f t="shared" si="12"/>
        <v>-1.095890410958904</v>
      </c>
      <c r="M53" s="42" t="s">
        <v>21</v>
      </c>
      <c r="N53" s="43" t="s">
        <v>13</v>
      </c>
      <c r="O53" s="45">
        <v>54</v>
      </c>
      <c r="P53" s="44" t="s">
        <v>76</v>
      </c>
      <c r="Q53" s="45" t="s">
        <v>23</v>
      </c>
      <c r="R53" s="85">
        <f t="shared" si="13"/>
        <v>138</v>
      </c>
      <c r="S53" s="87">
        <v>144.5</v>
      </c>
      <c r="T53" s="48">
        <v>5.8</v>
      </c>
      <c r="U53" s="45">
        <v>1</v>
      </c>
      <c r="V53" s="52">
        <f t="shared" si="9"/>
        <v>-4.4982698961937722</v>
      </c>
      <c r="W53" s="86">
        <v>-1.1200000000000001</v>
      </c>
    </row>
    <row r="54" spans="1:23" x14ac:dyDescent="0.25">
      <c r="A54" s="42" t="s">
        <v>24</v>
      </c>
      <c r="B54" s="43" t="s">
        <v>13</v>
      </c>
      <c r="C54" s="44">
        <v>55</v>
      </c>
      <c r="D54" s="44" t="s">
        <v>76</v>
      </c>
      <c r="E54" s="45" t="s">
        <v>23</v>
      </c>
      <c r="F54" s="85">
        <v>114</v>
      </c>
      <c r="G54" s="52">
        <v>118</v>
      </c>
      <c r="H54" s="48">
        <f t="shared" si="17"/>
        <v>5.9</v>
      </c>
      <c r="I54" s="45">
        <v>4</v>
      </c>
      <c r="J54" s="52">
        <f t="shared" si="15"/>
        <v>-3.3898305084745761</v>
      </c>
      <c r="K54" s="86">
        <f t="shared" si="12"/>
        <v>-0.67796610169491522</v>
      </c>
      <c r="M54" s="42" t="s">
        <v>24</v>
      </c>
      <c r="N54" s="43" t="s">
        <v>13</v>
      </c>
      <c r="O54" s="45">
        <v>55</v>
      </c>
      <c r="P54" s="44" t="s">
        <v>76</v>
      </c>
      <c r="Q54" s="45" t="s">
        <v>23</v>
      </c>
      <c r="R54" s="85">
        <f t="shared" si="13"/>
        <v>114</v>
      </c>
      <c r="S54" s="87">
        <v>118</v>
      </c>
      <c r="T54" s="48">
        <v>5.0999999999999996</v>
      </c>
      <c r="U54" s="45">
        <v>1</v>
      </c>
      <c r="V54" s="52">
        <f t="shared" si="9"/>
        <v>-3.3898305084745761</v>
      </c>
      <c r="W54" s="86">
        <v>-0.79</v>
      </c>
    </row>
    <row r="55" spans="1:23" x14ac:dyDescent="0.25">
      <c r="A55" s="42" t="s">
        <v>17</v>
      </c>
      <c r="B55" s="43" t="s">
        <v>13</v>
      </c>
      <c r="C55" s="44">
        <v>56</v>
      </c>
      <c r="D55" s="44" t="s">
        <v>76</v>
      </c>
      <c r="E55" s="45" t="s">
        <v>23</v>
      </c>
      <c r="F55" s="51">
        <v>44.9</v>
      </c>
      <c r="G55" s="87">
        <v>52.5</v>
      </c>
      <c r="H55" s="48">
        <f t="shared" si="17"/>
        <v>2.625</v>
      </c>
      <c r="I55" s="45">
        <v>4</v>
      </c>
      <c r="J55" s="52">
        <f t="shared" si="15"/>
        <v>-14.476190476190478</v>
      </c>
      <c r="K55" s="86">
        <f t="shared" si="12"/>
        <v>-2.8952380952380956</v>
      </c>
      <c r="M55" s="42" t="s">
        <v>17</v>
      </c>
      <c r="N55" s="43" t="s">
        <v>13</v>
      </c>
      <c r="O55" s="45">
        <v>56</v>
      </c>
      <c r="P55" s="44" t="s">
        <v>76</v>
      </c>
      <c r="Q55" s="45" t="s">
        <v>23</v>
      </c>
      <c r="R55" s="51">
        <f t="shared" si="13"/>
        <v>44.9</v>
      </c>
      <c r="S55" s="48">
        <v>51.29</v>
      </c>
      <c r="T55" s="48">
        <v>5.46</v>
      </c>
      <c r="U55" s="45">
        <v>1</v>
      </c>
      <c r="V55" s="52">
        <f t="shared" si="9"/>
        <v>-12.45856892181712</v>
      </c>
      <c r="W55" s="86">
        <v>-1.17</v>
      </c>
    </row>
    <row r="56" spans="1:23" x14ac:dyDescent="0.25">
      <c r="A56" s="42" t="s">
        <v>22</v>
      </c>
      <c r="B56" s="43" t="s">
        <v>13</v>
      </c>
      <c r="C56" s="44">
        <v>57</v>
      </c>
      <c r="D56" s="44" t="s">
        <v>18</v>
      </c>
      <c r="E56" s="45" t="s">
        <v>15</v>
      </c>
      <c r="F56" s="47">
        <v>13.06</v>
      </c>
      <c r="G56" s="48">
        <v>12.93</v>
      </c>
      <c r="H56" s="48">
        <v>0.15</v>
      </c>
      <c r="I56" s="45" t="s">
        <v>77</v>
      </c>
      <c r="J56" s="48">
        <f t="shared" ref="J56:J63" si="18">((F56-G56))</f>
        <v>0.13000000000000078</v>
      </c>
      <c r="K56" s="86">
        <f t="shared" si="12"/>
        <v>0.86666666666667191</v>
      </c>
      <c r="M56" s="42" t="s">
        <v>22</v>
      </c>
      <c r="N56" s="43" t="s">
        <v>13</v>
      </c>
      <c r="O56" s="45">
        <v>57</v>
      </c>
      <c r="P56" s="44" t="s">
        <v>18</v>
      </c>
      <c r="Q56" s="45" t="s">
        <v>15</v>
      </c>
      <c r="R56" s="47">
        <f t="shared" si="13"/>
        <v>13.06</v>
      </c>
      <c r="S56" s="48">
        <v>12.95</v>
      </c>
      <c r="T56" s="48">
        <v>0.13</v>
      </c>
      <c r="U56" s="45" t="s">
        <v>75</v>
      </c>
      <c r="V56" s="48">
        <f>R56-S56</f>
        <v>0.11000000000000121</v>
      </c>
      <c r="W56" s="86">
        <v>0.85</v>
      </c>
    </row>
    <row r="57" spans="1:23" x14ac:dyDescent="0.25">
      <c r="A57" s="42" t="s">
        <v>16</v>
      </c>
      <c r="B57" s="43" t="s">
        <v>13</v>
      </c>
      <c r="C57" s="44">
        <v>58</v>
      </c>
      <c r="D57" s="44" t="s">
        <v>18</v>
      </c>
      <c r="E57" s="45" t="s">
        <v>15</v>
      </c>
      <c r="F57" s="47">
        <v>12.49</v>
      </c>
      <c r="G57" s="48">
        <v>12.39</v>
      </c>
      <c r="H57" s="48">
        <v>0.15</v>
      </c>
      <c r="I57" s="45">
        <v>4</v>
      </c>
      <c r="J57" s="48">
        <f t="shared" si="18"/>
        <v>9.9999999999999645E-2</v>
      </c>
      <c r="K57" s="86">
        <f t="shared" si="12"/>
        <v>0.6666666666666643</v>
      </c>
      <c r="M57" s="42" t="s">
        <v>16</v>
      </c>
      <c r="N57" s="43" t="s">
        <v>13</v>
      </c>
      <c r="O57" s="45">
        <v>58</v>
      </c>
      <c r="P57" s="44" t="s">
        <v>18</v>
      </c>
      <c r="Q57" s="45" t="s">
        <v>15</v>
      </c>
      <c r="R57" s="47">
        <f t="shared" si="13"/>
        <v>12.49</v>
      </c>
      <c r="S57" s="48">
        <v>12.41</v>
      </c>
      <c r="T57" s="48">
        <v>0.12</v>
      </c>
      <c r="U57" s="45" t="s">
        <v>75</v>
      </c>
      <c r="V57" s="48">
        <f t="shared" ref="V57:V63" si="19">R57-S57</f>
        <v>8.0000000000000071E-2</v>
      </c>
      <c r="W57" s="86">
        <v>0.61</v>
      </c>
    </row>
    <row r="58" spans="1:23" x14ac:dyDescent="0.25">
      <c r="A58" s="42" t="s">
        <v>12</v>
      </c>
      <c r="B58" s="43" t="s">
        <v>13</v>
      </c>
      <c r="C58" s="44">
        <v>59</v>
      </c>
      <c r="D58" s="44" t="s">
        <v>18</v>
      </c>
      <c r="E58" s="45" t="s">
        <v>15</v>
      </c>
      <c r="F58" s="47">
        <v>0.37</v>
      </c>
      <c r="G58" s="48">
        <v>0.34</v>
      </c>
      <c r="H58" s="48">
        <v>0.15</v>
      </c>
      <c r="I58" s="45">
        <v>4</v>
      </c>
      <c r="J58" s="48">
        <f t="shared" si="18"/>
        <v>2.9999999999999971E-2</v>
      </c>
      <c r="K58" s="86">
        <f t="shared" si="12"/>
        <v>0.19999999999999982</v>
      </c>
      <c r="M58" s="42" t="s">
        <v>12</v>
      </c>
      <c r="N58" s="43" t="s">
        <v>13</v>
      </c>
      <c r="O58" s="45">
        <v>59</v>
      </c>
      <c r="P58" s="44" t="s">
        <v>18</v>
      </c>
      <c r="Q58" s="45" t="s">
        <v>15</v>
      </c>
      <c r="R58" s="47">
        <f t="shared" si="13"/>
        <v>0.37</v>
      </c>
      <c r="S58" s="48">
        <v>0.34620000000000001</v>
      </c>
      <c r="T58" s="48">
        <v>6.0400000000000002E-2</v>
      </c>
      <c r="U58" s="45" t="s">
        <v>75</v>
      </c>
      <c r="V58" s="48">
        <f t="shared" si="19"/>
        <v>2.3799999999999988E-2</v>
      </c>
      <c r="W58" s="86">
        <v>0.39</v>
      </c>
    </row>
    <row r="59" spans="1:23" x14ac:dyDescent="0.25">
      <c r="A59" s="42" t="s">
        <v>21</v>
      </c>
      <c r="B59" s="43" t="s">
        <v>13</v>
      </c>
      <c r="C59" s="44">
        <v>60</v>
      </c>
      <c r="D59" s="44" t="s">
        <v>18</v>
      </c>
      <c r="E59" s="45" t="s">
        <v>15</v>
      </c>
      <c r="F59" s="47">
        <v>5.58</v>
      </c>
      <c r="G59" s="48">
        <v>5.5102766680774025</v>
      </c>
      <c r="H59" s="48">
        <v>0.15</v>
      </c>
      <c r="I59" s="45">
        <v>4</v>
      </c>
      <c r="J59" s="48">
        <f t="shared" si="18"/>
        <v>6.9723331922597609E-2</v>
      </c>
      <c r="K59" s="86">
        <f t="shared" si="12"/>
        <v>0.46482221281731739</v>
      </c>
      <c r="M59" s="42" t="s">
        <v>21</v>
      </c>
      <c r="N59" s="43" t="s">
        <v>13</v>
      </c>
      <c r="O59" s="45">
        <v>60</v>
      </c>
      <c r="P59" s="44" t="s">
        <v>18</v>
      </c>
      <c r="Q59" s="45" t="s">
        <v>15</v>
      </c>
      <c r="R59" s="47">
        <f t="shared" si="13"/>
        <v>5.58</v>
      </c>
      <c r="S59" s="48">
        <v>5.5330000000000004</v>
      </c>
      <c r="T59" s="48">
        <v>5.5E-2</v>
      </c>
      <c r="U59" s="45" t="s">
        <v>75</v>
      </c>
      <c r="V59" s="48">
        <f t="shared" si="19"/>
        <v>4.6999999999999709E-2</v>
      </c>
      <c r="W59" s="86">
        <v>0.85</v>
      </c>
    </row>
    <row r="60" spans="1:23" x14ac:dyDescent="0.25">
      <c r="A60" s="42" t="s">
        <v>24</v>
      </c>
      <c r="B60" s="43" t="s">
        <v>13</v>
      </c>
      <c r="C60" s="44">
        <v>61</v>
      </c>
      <c r="D60" s="44" t="s">
        <v>18</v>
      </c>
      <c r="E60" s="45" t="s">
        <v>15</v>
      </c>
      <c r="F60" s="47">
        <v>0.28999999999999998</v>
      </c>
      <c r="G60" s="48">
        <v>0.27</v>
      </c>
      <c r="H60" s="48">
        <v>0.15</v>
      </c>
      <c r="I60" s="52">
        <v>4</v>
      </c>
      <c r="J60" s="48">
        <f t="shared" si="18"/>
        <v>1.9999999999999962E-2</v>
      </c>
      <c r="K60" s="86">
        <f t="shared" si="12"/>
        <v>0.13333333333333308</v>
      </c>
      <c r="M60" s="42" t="s">
        <v>24</v>
      </c>
      <c r="N60" s="43" t="s">
        <v>13</v>
      </c>
      <c r="O60" s="45">
        <v>61</v>
      </c>
      <c r="P60" s="44" t="s">
        <v>18</v>
      </c>
      <c r="Q60" s="45" t="s">
        <v>15</v>
      </c>
      <c r="R60" s="47">
        <f t="shared" si="13"/>
        <v>0.28999999999999998</v>
      </c>
      <c r="S60" s="48">
        <v>0.27889999999999998</v>
      </c>
      <c r="T60" s="48">
        <v>5.0500000000000003E-2</v>
      </c>
      <c r="U60" s="45" t="s">
        <v>75</v>
      </c>
      <c r="V60" s="48">
        <f t="shared" si="19"/>
        <v>1.1099999999999999E-2</v>
      </c>
      <c r="W60" s="86">
        <v>0.22</v>
      </c>
    </row>
    <row r="61" spans="1:23" x14ac:dyDescent="0.25">
      <c r="A61" s="42" t="s">
        <v>20</v>
      </c>
      <c r="B61" s="43" t="s">
        <v>13</v>
      </c>
      <c r="C61" s="44">
        <v>62</v>
      </c>
      <c r="D61" s="44" t="s">
        <v>18</v>
      </c>
      <c r="E61" s="45" t="s">
        <v>15</v>
      </c>
      <c r="F61" s="47">
        <v>14.36</v>
      </c>
      <c r="G61" s="48">
        <v>14.18</v>
      </c>
      <c r="H61" s="48">
        <v>0.15</v>
      </c>
      <c r="I61" s="52">
        <v>4</v>
      </c>
      <c r="J61" s="48">
        <f t="shared" si="18"/>
        <v>0.17999999999999972</v>
      </c>
      <c r="K61" s="86">
        <f t="shared" si="12"/>
        <v>1.1999999999999982</v>
      </c>
      <c r="M61" s="42" t="s">
        <v>20</v>
      </c>
      <c r="N61" s="43" t="s">
        <v>13</v>
      </c>
      <c r="O61" s="45">
        <v>62</v>
      </c>
      <c r="P61" s="44" t="s">
        <v>18</v>
      </c>
      <c r="Q61" s="45" t="s">
        <v>15</v>
      </c>
      <c r="R61" s="47">
        <f t="shared" si="13"/>
        <v>14.36</v>
      </c>
      <c r="S61" s="48">
        <v>14.24</v>
      </c>
      <c r="T61" s="48">
        <v>0.14000000000000001</v>
      </c>
      <c r="U61" s="45" t="s">
        <v>75</v>
      </c>
      <c r="V61" s="48">
        <f t="shared" si="19"/>
        <v>0.11999999999999922</v>
      </c>
      <c r="W61" s="86">
        <v>0.87</v>
      </c>
    </row>
    <row r="62" spans="1:23" x14ac:dyDescent="0.25">
      <c r="A62" s="42" t="s">
        <v>19</v>
      </c>
      <c r="B62" s="43" t="s">
        <v>13</v>
      </c>
      <c r="C62" s="44">
        <v>63</v>
      </c>
      <c r="D62" s="44" t="s">
        <v>18</v>
      </c>
      <c r="E62" s="45" t="s">
        <v>15</v>
      </c>
      <c r="F62" s="47">
        <v>21.09</v>
      </c>
      <c r="G62" s="48">
        <v>20.94</v>
      </c>
      <c r="H62" s="48">
        <v>0.15</v>
      </c>
      <c r="I62" s="52">
        <v>4</v>
      </c>
      <c r="J62" s="48">
        <f t="shared" si="18"/>
        <v>0.14999999999999858</v>
      </c>
      <c r="K62" s="86">
        <f t="shared" si="12"/>
        <v>0.99999999999999056</v>
      </c>
      <c r="M62" s="42" t="s">
        <v>19</v>
      </c>
      <c r="N62" s="43" t="s">
        <v>13</v>
      </c>
      <c r="O62" s="45">
        <v>63</v>
      </c>
      <c r="P62" s="44" t="s">
        <v>18</v>
      </c>
      <c r="Q62" s="45" t="s">
        <v>15</v>
      </c>
      <c r="R62" s="47">
        <f t="shared" si="13"/>
        <v>21.09</v>
      </c>
      <c r="S62" s="48">
        <v>20.92</v>
      </c>
      <c r="T62" s="48">
        <v>0.21</v>
      </c>
      <c r="U62" s="45" t="s">
        <v>75</v>
      </c>
      <c r="V62" s="48">
        <f t="shared" si="19"/>
        <v>0.16999999999999815</v>
      </c>
      <c r="W62" s="86">
        <v>0.79</v>
      </c>
    </row>
    <row r="63" spans="1:23" x14ac:dyDescent="0.25">
      <c r="A63" s="42" t="s">
        <v>17</v>
      </c>
      <c r="B63" s="43" t="s">
        <v>13</v>
      </c>
      <c r="C63" s="44">
        <v>64</v>
      </c>
      <c r="D63" s="44" t="s">
        <v>18</v>
      </c>
      <c r="E63" s="45" t="s">
        <v>15</v>
      </c>
      <c r="F63" s="47">
        <v>15.9</v>
      </c>
      <c r="G63" s="48">
        <v>15.81</v>
      </c>
      <c r="H63" s="48">
        <v>0.15</v>
      </c>
      <c r="I63" s="52">
        <v>4</v>
      </c>
      <c r="J63" s="48">
        <f t="shared" si="18"/>
        <v>8.9999999999999858E-2</v>
      </c>
      <c r="K63" s="86">
        <f t="shared" si="12"/>
        <v>0.59999999999999909</v>
      </c>
      <c r="M63" s="42" t="s">
        <v>17</v>
      </c>
      <c r="N63" s="43" t="s">
        <v>13</v>
      </c>
      <c r="O63" s="45">
        <v>64</v>
      </c>
      <c r="P63" s="44" t="s">
        <v>18</v>
      </c>
      <c r="Q63" s="45" t="s">
        <v>15</v>
      </c>
      <c r="R63" s="47">
        <f t="shared" si="13"/>
        <v>15.9</v>
      </c>
      <c r="S63" s="48">
        <v>15.78</v>
      </c>
      <c r="T63" s="48">
        <v>0.16</v>
      </c>
      <c r="U63" s="45">
        <v>1</v>
      </c>
      <c r="V63" s="48">
        <f t="shared" si="19"/>
        <v>0.12000000000000099</v>
      </c>
      <c r="W63" s="86">
        <v>0.77</v>
      </c>
    </row>
    <row r="64" spans="1:23" x14ac:dyDescent="0.25">
      <c r="A64" s="42" t="s">
        <v>16</v>
      </c>
      <c r="B64" s="43" t="s">
        <v>13</v>
      </c>
      <c r="C64" s="44" t="s">
        <v>99</v>
      </c>
      <c r="D64" s="44" t="s">
        <v>14</v>
      </c>
      <c r="E64" s="45" t="s">
        <v>15</v>
      </c>
      <c r="F64" s="47">
        <v>3.52</v>
      </c>
      <c r="G64" s="48">
        <v>3.52</v>
      </c>
      <c r="H64" s="48">
        <f>G64*0.05</f>
        <v>0.17600000000000002</v>
      </c>
      <c r="I64" s="52">
        <v>4</v>
      </c>
      <c r="J64" s="52">
        <f t="shared" ref="J64:J65" si="20">((F64-G64)/G64)*100</f>
        <v>0</v>
      </c>
      <c r="K64" s="86">
        <f t="shared" si="12"/>
        <v>0</v>
      </c>
      <c r="M64" s="42" t="s">
        <v>16</v>
      </c>
      <c r="N64" s="43" t="s">
        <v>13</v>
      </c>
      <c r="O64" s="45" t="s">
        <v>99</v>
      </c>
      <c r="P64" s="44" t="s">
        <v>14</v>
      </c>
      <c r="Q64" s="45" t="s">
        <v>15</v>
      </c>
      <c r="R64" s="47">
        <f t="shared" si="13"/>
        <v>3.52</v>
      </c>
      <c r="S64" s="48">
        <v>3.5489999999999999</v>
      </c>
      <c r="T64" s="48">
        <v>6.4000000000000001E-2</v>
      </c>
      <c r="U64" s="45">
        <v>1</v>
      </c>
      <c r="V64" s="52">
        <f>((R64-S64)/S64)*100</f>
        <v>-0.81713158636235317</v>
      </c>
      <c r="W64" s="86">
        <v>-0.46</v>
      </c>
    </row>
    <row r="65" spans="1:23" ht="15.75" thickBot="1" x14ac:dyDescent="0.3">
      <c r="A65" s="88" t="s">
        <v>12</v>
      </c>
      <c r="B65" s="89" t="s">
        <v>13</v>
      </c>
      <c r="C65" s="90" t="s">
        <v>100</v>
      </c>
      <c r="D65" s="91" t="s">
        <v>14</v>
      </c>
      <c r="E65" s="92" t="s">
        <v>15</v>
      </c>
      <c r="F65" s="93">
        <v>5.73</v>
      </c>
      <c r="G65" s="94">
        <v>5.72</v>
      </c>
      <c r="H65" s="94">
        <f>G65*0.05</f>
        <v>0.28599999999999998</v>
      </c>
      <c r="I65" s="95">
        <v>4</v>
      </c>
      <c r="J65" s="95">
        <f t="shared" si="20"/>
        <v>0.17482517482518664</v>
      </c>
      <c r="K65" s="96">
        <f t="shared" si="12"/>
        <v>3.4965034965037327E-2</v>
      </c>
      <c r="M65" s="88" t="s">
        <v>12</v>
      </c>
      <c r="N65" s="89" t="s">
        <v>13</v>
      </c>
      <c r="O65" s="89" t="s">
        <v>100</v>
      </c>
      <c r="P65" s="91" t="s">
        <v>14</v>
      </c>
      <c r="Q65" s="92" t="s">
        <v>15</v>
      </c>
      <c r="R65" s="93">
        <f>ROUND(F65,2)</f>
        <v>5.73</v>
      </c>
      <c r="S65" s="94">
        <v>5.718</v>
      </c>
      <c r="T65" s="94">
        <v>0.09</v>
      </c>
      <c r="U65" s="92">
        <v>1</v>
      </c>
      <c r="V65" s="95">
        <f t="shared" ref="V65" si="21">((R65-S65)/S65)*100</f>
        <v>0.20986358866737415</v>
      </c>
      <c r="W65" s="96">
        <v>0.14000000000000001</v>
      </c>
    </row>
  </sheetData>
  <sheetProtection algorithmName="SHA-512" hashValue="h/wli96dNi8PLr+fop1s/DrN1HM4bC+8BWKyCDKR/17eJydZSc25IkYvTbNhYYIjGJYtOxFIJa6ur/8Pdt47kg==" saltValue="7ZntGGYxTTWdEG8yGS2NVw==" spinCount="100000" sheet="1" objects="1" scenarios="1" selectLockedCells="1" selectUnlockedCells="1"/>
  <mergeCells count="3">
    <mergeCell ref="A2:K2"/>
    <mergeCell ref="A8:K8"/>
    <mergeCell ref="M8:W8"/>
  </mergeCells>
  <phoneticPr fontId="17" type="noConversion"/>
  <conditionalFormatting sqref="W41:W65 K14:K28">
    <cfRule type="cellIs" dxfId="38" priority="19" stopIfTrue="1" operator="between">
      <formula>-2</formula>
      <formula>2</formula>
    </cfRule>
    <cfRule type="cellIs" dxfId="37" priority="20" stopIfTrue="1" operator="between">
      <formula>-3</formula>
      <formula>3</formula>
    </cfRule>
    <cfRule type="cellIs" dxfId="36" priority="21" operator="notBetween">
      <formula>-3</formula>
      <formula>3</formula>
    </cfRule>
  </conditionalFormatting>
  <conditionalFormatting sqref="W29:W31">
    <cfRule type="cellIs" dxfId="35" priority="16" stopIfTrue="1" operator="between">
      <formula>-2</formula>
      <formula>2</formula>
    </cfRule>
    <cfRule type="cellIs" dxfId="34" priority="17" stopIfTrue="1" operator="between">
      <formula>-3</formula>
      <formula>3</formula>
    </cfRule>
    <cfRule type="cellIs" dxfId="33" priority="18" operator="notBetween">
      <formula>-3</formula>
      <formula>3</formula>
    </cfRule>
  </conditionalFormatting>
  <conditionalFormatting sqref="K29:K31">
    <cfRule type="cellIs" dxfId="32" priority="4" stopIfTrue="1" operator="between">
      <formula>-2</formula>
      <formula>2</formula>
    </cfRule>
    <cfRule type="cellIs" dxfId="31" priority="5" stopIfTrue="1" operator="between">
      <formula>-3</formula>
      <formula>3</formula>
    </cfRule>
    <cfRule type="cellIs" dxfId="30" priority="6" operator="notBetween">
      <formula>-3</formula>
      <formula>3</formula>
    </cfRule>
  </conditionalFormatting>
  <conditionalFormatting sqref="K41:K65">
    <cfRule type="cellIs" dxfId="29" priority="1" stopIfTrue="1" operator="between">
      <formula>-2</formula>
      <formula>2</formula>
    </cfRule>
    <cfRule type="cellIs" dxfId="28" priority="2" stopIfTrue="1" operator="between">
      <formula>-3</formula>
      <formula>3</formula>
    </cfRule>
    <cfRule type="cellIs" dxfId="27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037E6-0835-4D77-9FB5-FD93673CC4F1}">
  <sheetPr>
    <pageSetUpPr fitToPage="1"/>
  </sheetPr>
  <dimension ref="A1:W67"/>
  <sheetViews>
    <sheetView topLeftCell="A2" zoomScale="70" zoomScaleNormal="70" zoomScalePageLayoutView="85" workbookViewId="0">
      <selection activeCell="A2" sqref="A2:K2"/>
    </sheetView>
  </sheetViews>
  <sheetFormatPr defaultColWidth="9.140625" defaultRowHeight="15" x14ac:dyDescent="0.25"/>
  <cols>
    <col min="1" max="1" width="28" style="56" bestFit="1" customWidth="1"/>
    <col min="2" max="2" width="11.5703125" style="55" customWidth="1"/>
    <col min="3" max="3" width="4.7109375" style="55" customWidth="1"/>
    <col min="4" max="4" width="23.5703125" style="56" bestFit="1" customWidth="1"/>
    <col min="5" max="5" width="16.42578125" style="56" customWidth="1"/>
    <col min="6" max="6" width="17" style="57" customWidth="1"/>
    <col min="7" max="7" width="14.85546875" style="58" bestFit="1" customWidth="1"/>
    <col min="8" max="8" width="8" style="56" customWidth="1"/>
    <col min="9" max="9" width="9.5703125" style="56" customWidth="1"/>
    <col min="10" max="10" width="13.28515625" style="56" customWidth="1"/>
    <col min="11" max="11" width="10.5703125" style="56" bestFit="1" customWidth="1"/>
    <col min="12" max="12" width="9.140625" style="56"/>
    <col min="13" max="13" width="28" style="56" bestFit="1" customWidth="1"/>
    <col min="14" max="14" width="9.42578125" style="56" bestFit="1" customWidth="1"/>
    <col min="15" max="15" width="9.140625" style="56"/>
    <col min="16" max="16" width="23.5703125" style="56" bestFit="1" customWidth="1"/>
    <col min="17" max="17" width="16.42578125" style="56" bestFit="1" customWidth="1"/>
    <col min="18" max="18" width="15.5703125" style="56" bestFit="1" customWidth="1"/>
    <col min="19" max="21" width="9.140625" style="56"/>
    <col min="22" max="22" width="13" style="56" bestFit="1" customWidth="1"/>
    <col min="23" max="23" width="10" style="56" customWidth="1"/>
    <col min="24" max="16384" width="9.140625" style="56"/>
  </cols>
  <sheetData>
    <row r="1" spans="1:23" s="54" customFormat="1" ht="15.75" hidden="1" thickBot="1" x14ac:dyDescent="0.3">
      <c r="A1" s="2"/>
      <c r="B1" s="1"/>
      <c r="C1" s="1"/>
      <c r="D1" s="3"/>
      <c r="E1" s="2"/>
      <c r="F1" s="17"/>
      <c r="G1" s="28"/>
      <c r="H1" s="2"/>
      <c r="I1" s="2"/>
      <c r="J1" s="2"/>
      <c r="K1" s="1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9.5" thickTop="1" x14ac:dyDescent="0.3">
      <c r="A2" s="128" t="s">
        <v>11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23" s="82" customFormat="1" ht="12.75" x14ac:dyDescent="0.2">
      <c r="A3" s="4"/>
      <c r="B3" s="5"/>
      <c r="C3" s="5"/>
      <c r="D3" s="35">
        <v>45247</v>
      </c>
      <c r="E3" s="5"/>
      <c r="F3" s="18"/>
      <c r="G3" s="29"/>
      <c r="H3" s="29" t="s">
        <v>102</v>
      </c>
      <c r="I3" s="5"/>
      <c r="J3" s="5"/>
      <c r="K3" s="6" t="s">
        <v>68</v>
      </c>
    </row>
    <row r="4" spans="1:23" s="82" customFormat="1" ht="13.5" thickBot="1" x14ac:dyDescent="0.25">
      <c r="A4" s="7"/>
      <c r="B4" s="8"/>
      <c r="C4" s="8"/>
      <c r="D4" s="8"/>
      <c r="E4" s="8"/>
      <c r="F4" s="19"/>
      <c r="G4" s="30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71" t="s">
        <v>6</v>
      </c>
      <c r="B6" s="72">
        <v>744</v>
      </c>
      <c r="C6" s="73"/>
      <c r="D6" s="74"/>
      <c r="E6" s="74"/>
      <c r="F6" s="75"/>
      <c r="G6" s="76"/>
      <c r="H6" s="74"/>
      <c r="I6" s="74"/>
      <c r="J6" s="74"/>
      <c r="K6" s="77"/>
    </row>
    <row r="7" spans="1:23" ht="16.5" thickTop="1" thickBot="1" x14ac:dyDescent="0.3">
      <c r="A7" s="54"/>
      <c r="B7" s="78"/>
      <c r="C7" s="79"/>
      <c r="D7" s="54"/>
      <c r="E7" s="54"/>
      <c r="F7" s="80"/>
      <c r="G7" s="81"/>
      <c r="H7" s="54"/>
      <c r="I7" s="54"/>
      <c r="J7" s="54"/>
      <c r="K7" s="54"/>
    </row>
    <row r="8" spans="1:23" ht="16.5" thickTop="1" thickBot="1" x14ac:dyDescent="0.3">
      <c r="A8" s="131" t="s">
        <v>70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  <c r="M8" s="131" t="s">
        <v>67</v>
      </c>
      <c r="N8" s="132"/>
      <c r="O8" s="132"/>
      <c r="P8" s="132"/>
      <c r="Q8" s="132"/>
      <c r="R8" s="132"/>
      <c r="S8" s="132"/>
      <c r="T8" s="132"/>
      <c r="U8" s="132"/>
      <c r="V8" s="132"/>
      <c r="W8" s="133"/>
    </row>
    <row r="9" spans="1:23" ht="15.75" thickTop="1" x14ac:dyDescent="0.25">
      <c r="A9" s="54"/>
      <c r="O9" s="55"/>
    </row>
    <row r="10" spans="1:23" ht="15.75" thickBot="1" x14ac:dyDescent="0.3">
      <c r="O10" s="55"/>
    </row>
    <row r="11" spans="1:23" s="83" customFormat="1" ht="63" customHeight="1" thickBot="1" x14ac:dyDescent="0.3">
      <c r="A11" s="10" t="s">
        <v>1</v>
      </c>
      <c r="B11" s="33" t="s">
        <v>9</v>
      </c>
      <c r="C11" s="11" t="s">
        <v>2</v>
      </c>
      <c r="D11" s="11" t="s">
        <v>3</v>
      </c>
      <c r="E11" s="11" t="s">
        <v>4</v>
      </c>
      <c r="F11" s="126" t="s">
        <v>10</v>
      </c>
      <c r="G11" s="31" t="s">
        <v>66</v>
      </c>
      <c r="H11" s="12" t="s">
        <v>7</v>
      </c>
      <c r="I11" s="13" t="s">
        <v>8</v>
      </c>
      <c r="J11" s="16" t="s">
        <v>69</v>
      </c>
      <c r="K11" s="14" t="s">
        <v>5</v>
      </c>
      <c r="M11" s="10" t="s">
        <v>1</v>
      </c>
      <c r="N11" s="11" t="s">
        <v>9</v>
      </c>
      <c r="O11" s="11" t="s">
        <v>2</v>
      </c>
      <c r="P11" s="11" t="s">
        <v>3</v>
      </c>
      <c r="Q11" s="11" t="s">
        <v>4</v>
      </c>
      <c r="R11" s="127" t="s">
        <v>10</v>
      </c>
      <c r="S11" s="15" t="s">
        <v>0</v>
      </c>
      <c r="T11" s="12" t="s">
        <v>7</v>
      </c>
      <c r="U11" s="13" t="s">
        <v>8</v>
      </c>
      <c r="V11" s="16" t="s">
        <v>69</v>
      </c>
      <c r="W11" s="14" t="s">
        <v>5</v>
      </c>
    </row>
    <row r="12" spans="1:23" x14ac:dyDescent="0.25">
      <c r="A12" s="59"/>
      <c r="B12" s="60"/>
      <c r="C12" s="61"/>
      <c r="D12" s="61"/>
      <c r="E12" s="62"/>
      <c r="F12" s="63"/>
      <c r="G12" s="64"/>
      <c r="H12" s="62"/>
      <c r="I12" s="62"/>
      <c r="J12" s="62"/>
      <c r="K12" s="65"/>
      <c r="M12" s="42"/>
      <c r="N12" s="66"/>
      <c r="O12" s="45"/>
      <c r="P12" s="44"/>
      <c r="Q12" s="62"/>
      <c r="R12" s="62"/>
      <c r="S12" s="62"/>
      <c r="T12" s="62"/>
      <c r="U12" s="62"/>
      <c r="V12" s="45"/>
      <c r="W12" s="65"/>
    </row>
    <row r="13" spans="1:23" x14ac:dyDescent="0.25">
      <c r="A13" s="42"/>
      <c r="B13" s="43"/>
      <c r="C13" s="44"/>
      <c r="D13" s="44"/>
      <c r="E13" s="45"/>
      <c r="F13" s="67"/>
      <c r="G13" s="48"/>
      <c r="H13" s="45"/>
      <c r="I13" s="45"/>
      <c r="J13" s="45"/>
      <c r="K13" s="68"/>
      <c r="M13" s="42"/>
      <c r="N13" s="66"/>
      <c r="O13" s="45"/>
      <c r="P13" s="44"/>
      <c r="Q13" s="45"/>
      <c r="R13" s="45"/>
      <c r="S13" s="45"/>
      <c r="T13" s="45"/>
      <c r="U13" s="45"/>
      <c r="V13" s="45"/>
      <c r="W13" s="68"/>
    </row>
    <row r="14" spans="1:23" x14ac:dyDescent="0.25">
      <c r="A14" s="20" t="s">
        <v>22</v>
      </c>
      <c r="B14" s="34" t="s">
        <v>13</v>
      </c>
      <c r="C14" s="23">
        <v>1</v>
      </c>
      <c r="D14" s="23" t="s">
        <v>64</v>
      </c>
      <c r="E14" s="22" t="s">
        <v>65</v>
      </c>
      <c r="F14" s="36">
        <v>91.2</v>
      </c>
      <c r="G14" s="39">
        <v>91.332875754914369</v>
      </c>
      <c r="H14" s="25">
        <f>G14*0.025</f>
        <v>2.2833218938728592</v>
      </c>
      <c r="I14" s="22"/>
      <c r="J14" s="26">
        <f>((F14-G14)/G14)*100</f>
        <v>-0.1454851320689049</v>
      </c>
      <c r="K14" s="37">
        <f>(F14-G14)/H14</f>
        <v>-5.819405282756196E-2</v>
      </c>
      <c r="L14" s="84"/>
      <c r="M14" s="20" t="s">
        <v>22</v>
      </c>
      <c r="N14" s="34" t="s">
        <v>13</v>
      </c>
      <c r="O14" s="22">
        <v>1</v>
      </c>
      <c r="P14" s="23" t="s">
        <v>64</v>
      </c>
      <c r="Q14" s="22" t="s">
        <v>65</v>
      </c>
      <c r="R14" s="36"/>
      <c r="S14" s="25"/>
      <c r="T14" s="22"/>
      <c r="U14" s="22"/>
      <c r="V14" s="22"/>
      <c r="W14" s="40"/>
    </row>
    <row r="15" spans="1:23" x14ac:dyDescent="0.25">
      <c r="A15" s="20" t="s">
        <v>16</v>
      </c>
      <c r="B15" s="34" t="s">
        <v>61</v>
      </c>
      <c r="C15" s="23">
        <v>2</v>
      </c>
      <c r="D15" s="23" t="s">
        <v>62</v>
      </c>
      <c r="E15" s="22" t="s">
        <v>63</v>
      </c>
      <c r="F15" s="36">
        <v>129.80000000000001</v>
      </c>
      <c r="G15" s="39">
        <v>129.9</v>
      </c>
      <c r="H15" s="25">
        <f>2/2</f>
        <v>1</v>
      </c>
      <c r="I15" s="22"/>
      <c r="J15" s="32">
        <f>F15-G15</f>
        <v>-9.9999999999994316E-2</v>
      </c>
      <c r="K15" s="37">
        <f t="shared" ref="K15:K28" si="0">(F15-G15)/H15</f>
        <v>-9.9999999999994316E-2</v>
      </c>
      <c r="L15" s="58"/>
      <c r="M15" s="20" t="s">
        <v>16</v>
      </c>
      <c r="N15" s="34" t="s">
        <v>61</v>
      </c>
      <c r="O15" s="22">
        <v>2</v>
      </c>
      <c r="P15" s="23" t="s">
        <v>62</v>
      </c>
      <c r="Q15" s="22" t="s">
        <v>63</v>
      </c>
      <c r="R15" s="36"/>
      <c r="S15" s="25"/>
      <c r="T15" s="22"/>
      <c r="U15" s="22"/>
      <c r="V15" s="22"/>
      <c r="W15" s="40"/>
    </row>
    <row r="16" spans="1:23" x14ac:dyDescent="0.25">
      <c r="A16" s="20" t="s">
        <v>12</v>
      </c>
      <c r="B16" s="34" t="s">
        <v>13</v>
      </c>
      <c r="C16" s="23">
        <v>3</v>
      </c>
      <c r="D16" s="23" t="s">
        <v>60</v>
      </c>
      <c r="E16" s="22" t="s">
        <v>55</v>
      </c>
      <c r="F16" s="24">
        <v>5.18</v>
      </c>
      <c r="G16" s="25">
        <v>5.3688350452890665</v>
      </c>
      <c r="H16" s="25">
        <f>G16*((14-0.53*G16)/200)</f>
        <v>0.29943382034989585</v>
      </c>
      <c r="I16" s="22"/>
      <c r="J16" s="26">
        <f>((F16-G16)/G16)*100</f>
        <v>-3.5172443127073136</v>
      </c>
      <c r="K16" s="37">
        <f t="shared" si="0"/>
        <v>-0.63064033671416397</v>
      </c>
      <c r="L16" s="84"/>
      <c r="M16" s="20" t="s">
        <v>12</v>
      </c>
      <c r="N16" s="34" t="s">
        <v>13</v>
      </c>
      <c r="O16" s="22">
        <v>3</v>
      </c>
      <c r="P16" s="23" t="s">
        <v>60</v>
      </c>
      <c r="Q16" s="22" t="s">
        <v>55</v>
      </c>
      <c r="R16" s="36"/>
      <c r="S16" s="25"/>
      <c r="T16" s="22"/>
      <c r="U16" s="22"/>
      <c r="V16" s="22"/>
      <c r="W16" s="40"/>
    </row>
    <row r="17" spans="1:23" x14ac:dyDescent="0.25">
      <c r="A17" s="20" t="s">
        <v>26</v>
      </c>
      <c r="B17" s="34" t="s">
        <v>13</v>
      </c>
      <c r="C17" s="23">
        <v>4</v>
      </c>
      <c r="D17" s="23" t="s">
        <v>59</v>
      </c>
      <c r="E17" s="22" t="s">
        <v>55</v>
      </c>
      <c r="F17" s="24">
        <v>5.26</v>
      </c>
      <c r="G17" s="25">
        <v>5.3543825262312659</v>
      </c>
      <c r="H17" s="25">
        <f t="shared" ref="H17:H19" si="1">G17*((14-0.53*G17)/200)</f>
        <v>0.29883283440758024</v>
      </c>
      <c r="I17" s="22"/>
      <c r="J17" s="26">
        <f>((F17-G17)/G17)*100</f>
        <v>-1.7627154161826042</v>
      </c>
      <c r="K17" s="37">
        <f t="shared" si="0"/>
        <v>-0.3158372018201222</v>
      </c>
      <c r="L17" s="84"/>
      <c r="M17" s="20" t="s">
        <v>26</v>
      </c>
      <c r="N17" s="34" t="s">
        <v>13</v>
      </c>
      <c r="O17" s="22">
        <v>4</v>
      </c>
      <c r="P17" s="23" t="s">
        <v>59</v>
      </c>
      <c r="Q17" s="22" t="s">
        <v>55</v>
      </c>
      <c r="R17" s="36"/>
      <c r="S17" s="25"/>
      <c r="T17" s="22"/>
      <c r="U17" s="22"/>
      <c r="V17" s="22"/>
      <c r="W17" s="40"/>
    </row>
    <row r="18" spans="1:23" x14ac:dyDescent="0.25">
      <c r="A18" s="20" t="s">
        <v>24</v>
      </c>
      <c r="B18" s="34" t="s">
        <v>13</v>
      </c>
      <c r="C18" s="23">
        <v>6</v>
      </c>
      <c r="D18" s="23" t="s">
        <v>57</v>
      </c>
      <c r="E18" s="22" t="s">
        <v>55</v>
      </c>
      <c r="F18" s="36">
        <v>13.7</v>
      </c>
      <c r="G18" s="39">
        <v>14.134557886101492</v>
      </c>
      <c r="H18" s="25">
        <f t="shared" si="1"/>
        <v>0.45998687644288666</v>
      </c>
      <c r="I18" s="22"/>
      <c r="J18" s="26">
        <f>((F18-G18)/G18)*100</f>
        <v>-3.0744356463302838</v>
      </c>
      <c r="K18" s="37">
        <f t="shared" si="0"/>
        <v>-0.94471800904834835</v>
      </c>
      <c r="L18" s="84"/>
      <c r="M18" s="20" t="s">
        <v>24</v>
      </c>
      <c r="N18" s="34" t="s">
        <v>13</v>
      </c>
      <c r="O18" s="22">
        <v>6</v>
      </c>
      <c r="P18" s="23" t="s">
        <v>57</v>
      </c>
      <c r="Q18" s="22" t="s">
        <v>55</v>
      </c>
      <c r="R18" s="36"/>
      <c r="S18" s="25"/>
      <c r="T18" s="22"/>
      <c r="U18" s="22"/>
      <c r="V18" s="22"/>
      <c r="W18" s="40"/>
    </row>
    <row r="19" spans="1:23" x14ac:dyDescent="0.25">
      <c r="A19" s="20" t="s">
        <v>20</v>
      </c>
      <c r="B19" s="34" t="s">
        <v>13</v>
      </c>
      <c r="C19" s="23">
        <v>7</v>
      </c>
      <c r="D19" s="23" t="s">
        <v>56</v>
      </c>
      <c r="E19" s="22" t="s">
        <v>55</v>
      </c>
      <c r="F19" s="36">
        <v>14.2</v>
      </c>
      <c r="G19" s="39">
        <v>14.128637652172213</v>
      </c>
      <c r="H19" s="25">
        <f t="shared" si="1"/>
        <v>0.46001587060015225</v>
      </c>
      <c r="I19" s="22"/>
      <c r="J19" s="26">
        <f t="shared" ref="J19:J28" si="2">((F19-G19)/G19)*100</f>
        <v>0.50509008429991897</v>
      </c>
      <c r="K19" s="37">
        <f t="shared" si="0"/>
        <v>0.15513018656222663</v>
      </c>
      <c r="L19" s="84"/>
      <c r="M19" s="20" t="s">
        <v>20</v>
      </c>
      <c r="N19" s="34" t="s">
        <v>13</v>
      </c>
      <c r="O19" s="22">
        <v>7</v>
      </c>
      <c r="P19" s="23" t="s">
        <v>56</v>
      </c>
      <c r="Q19" s="22" t="s">
        <v>55</v>
      </c>
      <c r="R19" s="36"/>
      <c r="S19" s="25"/>
      <c r="T19" s="22"/>
      <c r="U19" s="22"/>
      <c r="V19" s="22"/>
      <c r="W19" s="40"/>
    </row>
    <row r="20" spans="1:23" x14ac:dyDescent="0.25">
      <c r="A20" s="20" t="s">
        <v>17</v>
      </c>
      <c r="B20" s="34" t="s">
        <v>13</v>
      </c>
      <c r="C20" s="23">
        <v>9</v>
      </c>
      <c r="D20" s="23" t="s">
        <v>52</v>
      </c>
      <c r="E20" s="22" t="s">
        <v>53</v>
      </c>
      <c r="F20" s="24">
        <v>8.41</v>
      </c>
      <c r="G20" s="25">
        <v>8.8283292839989098</v>
      </c>
      <c r="H20" s="25">
        <f>G20*0.05</f>
        <v>0.44141646419994551</v>
      </c>
      <c r="I20" s="22"/>
      <c r="J20" s="26">
        <f t="shared" si="2"/>
        <v>-4.7384875500409729</v>
      </c>
      <c r="K20" s="37">
        <f t="shared" si="0"/>
        <v>-0.94769751000819447</v>
      </c>
      <c r="L20" s="84"/>
      <c r="M20" s="20" t="s">
        <v>17</v>
      </c>
      <c r="N20" s="34" t="s">
        <v>13</v>
      </c>
      <c r="O20" s="22">
        <v>9</v>
      </c>
      <c r="P20" s="23" t="s">
        <v>52</v>
      </c>
      <c r="Q20" s="22" t="s">
        <v>53</v>
      </c>
      <c r="R20" s="36"/>
      <c r="S20" s="25"/>
      <c r="T20" s="22"/>
      <c r="U20" s="22"/>
      <c r="V20" s="22"/>
      <c r="W20" s="40"/>
    </row>
    <row r="21" spans="1:23" x14ac:dyDescent="0.25">
      <c r="A21" s="42" t="s">
        <v>51</v>
      </c>
      <c r="B21" s="43" t="s">
        <v>43</v>
      </c>
      <c r="C21" s="44">
        <v>10</v>
      </c>
      <c r="D21" s="44" t="s">
        <v>44</v>
      </c>
      <c r="E21" s="45" t="s">
        <v>45</v>
      </c>
      <c r="F21" s="46">
        <v>5.66</v>
      </c>
      <c r="G21" s="47">
        <v>5.8767084117344766</v>
      </c>
      <c r="H21" s="48">
        <f>G21*0.075/2</f>
        <v>0.22037656544004286</v>
      </c>
      <c r="I21" s="45"/>
      <c r="J21" s="49">
        <f t="shared" si="2"/>
        <v>-3.6875814920774017</v>
      </c>
      <c r="K21" s="86">
        <f t="shared" si="0"/>
        <v>-0.98335506455397392</v>
      </c>
      <c r="L21" s="84"/>
      <c r="M21" s="42" t="s">
        <v>51</v>
      </c>
      <c r="N21" s="66" t="s">
        <v>43</v>
      </c>
      <c r="O21" s="45">
        <v>10</v>
      </c>
      <c r="P21" s="44" t="s">
        <v>44</v>
      </c>
      <c r="Q21" s="45" t="s">
        <v>45</v>
      </c>
      <c r="R21" s="48"/>
      <c r="S21" s="48"/>
      <c r="T21" s="45"/>
      <c r="U21" s="45"/>
      <c r="V21" s="52"/>
      <c r="W21" s="68"/>
    </row>
    <row r="22" spans="1:23" x14ac:dyDescent="0.25">
      <c r="A22" s="42" t="s">
        <v>50</v>
      </c>
      <c r="B22" s="43" t="s">
        <v>43</v>
      </c>
      <c r="C22" s="44">
        <v>11</v>
      </c>
      <c r="D22" s="44" t="s">
        <v>44</v>
      </c>
      <c r="E22" s="45" t="s">
        <v>45</v>
      </c>
      <c r="F22" s="50">
        <v>13.5</v>
      </c>
      <c r="G22" s="47">
        <v>13.787556287841825</v>
      </c>
      <c r="H22" s="48">
        <f t="shared" ref="H22:H23" si="3">G22*0.075/2</f>
        <v>0.51703336079406848</v>
      </c>
      <c r="I22" s="52"/>
      <c r="J22" s="49">
        <f t="shared" si="2"/>
        <v>-2.0856218595850735</v>
      </c>
      <c r="K22" s="86">
        <f t="shared" si="0"/>
        <v>-0.5561658292226862</v>
      </c>
      <c r="L22" s="84"/>
      <c r="M22" s="42" t="s">
        <v>50</v>
      </c>
      <c r="N22" s="66" t="s">
        <v>43</v>
      </c>
      <c r="O22" s="45">
        <v>11</v>
      </c>
      <c r="P22" s="44" t="s">
        <v>44</v>
      </c>
      <c r="Q22" s="45" t="s">
        <v>45</v>
      </c>
      <c r="R22" s="48"/>
      <c r="S22" s="48"/>
      <c r="T22" s="45"/>
      <c r="U22" s="45"/>
      <c r="V22" s="52"/>
      <c r="W22" s="68"/>
    </row>
    <row r="23" spans="1:23" x14ac:dyDescent="0.25">
      <c r="A23" s="42" t="s">
        <v>49</v>
      </c>
      <c r="B23" s="43" t="s">
        <v>43</v>
      </c>
      <c r="C23" s="44">
        <v>12</v>
      </c>
      <c r="D23" s="44" t="s">
        <v>44</v>
      </c>
      <c r="E23" s="45" t="s">
        <v>45</v>
      </c>
      <c r="F23" s="50">
        <v>20.7</v>
      </c>
      <c r="G23" s="47">
        <v>20.447991199294361</v>
      </c>
      <c r="H23" s="48">
        <f t="shared" si="3"/>
        <v>0.76679966997353854</v>
      </c>
      <c r="I23" s="52"/>
      <c r="J23" s="49">
        <f t="shared" si="2"/>
        <v>1.2324379360762601</v>
      </c>
      <c r="K23" s="86">
        <f t="shared" si="0"/>
        <v>0.32865011628700264</v>
      </c>
      <c r="M23" s="42" t="s">
        <v>49</v>
      </c>
      <c r="N23" s="66" t="s">
        <v>43</v>
      </c>
      <c r="O23" s="45">
        <v>12</v>
      </c>
      <c r="P23" s="44" t="s">
        <v>44</v>
      </c>
      <c r="Q23" s="45" t="s">
        <v>45</v>
      </c>
      <c r="R23" s="48"/>
      <c r="S23" s="48"/>
      <c r="T23" s="45"/>
      <c r="U23" s="45"/>
      <c r="V23" s="52"/>
      <c r="W23" s="68"/>
    </row>
    <row r="24" spans="1:23" x14ac:dyDescent="0.25">
      <c r="A24" s="42" t="s">
        <v>71</v>
      </c>
      <c r="B24" s="43" t="s">
        <v>43</v>
      </c>
      <c r="C24" s="44">
        <v>13</v>
      </c>
      <c r="D24" s="44" t="s">
        <v>44</v>
      </c>
      <c r="E24" s="45" t="s">
        <v>45</v>
      </c>
      <c r="F24" s="46" t="s">
        <v>95</v>
      </c>
      <c r="G24" s="51">
        <v>0</v>
      </c>
      <c r="H24" s="48"/>
      <c r="I24" s="52"/>
      <c r="J24" s="49"/>
      <c r="K24" s="86"/>
      <c r="M24" s="42" t="s">
        <v>71</v>
      </c>
      <c r="N24" s="66" t="s">
        <v>43</v>
      </c>
      <c r="O24" s="45">
        <v>13</v>
      </c>
      <c r="P24" s="44" t="s">
        <v>44</v>
      </c>
      <c r="Q24" s="45" t="s">
        <v>45</v>
      </c>
      <c r="R24" s="48"/>
      <c r="S24" s="48"/>
      <c r="T24" s="45"/>
      <c r="U24" s="45"/>
      <c r="V24" s="52"/>
      <c r="W24" s="68"/>
    </row>
    <row r="25" spans="1:23" x14ac:dyDescent="0.25">
      <c r="A25" s="42" t="s">
        <v>72</v>
      </c>
      <c r="B25" s="43" t="s">
        <v>43</v>
      </c>
      <c r="C25" s="44">
        <v>14</v>
      </c>
      <c r="D25" s="44" t="s">
        <v>44</v>
      </c>
      <c r="E25" s="45" t="s">
        <v>45</v>
      </c>
      <c r="F25" s="46" t="s">
        <v>95</v>
      </c>
      <c r="G25" s="51">
        <v>0</v>
      </c>
      <c r="H25" s="48"/>
      <c r="I25" s="52"/>
      <c r="J25" s="49"/>
      <c r="K25" s="86"/>
      <c r="M25" s="42" t="s">
        <v>72</v>
      </c>
      <c r="N25" s="66" t="s">
        <v>43</v>
      </c>
      <c r="O25" s="45">
        <v>14</v>
      </c>
      <c r="P25" s="44" t="s">
        <v>44</v>
      </c>
      <c r="Q25" s="45" t="s">
        <v>45</v>
      </c>
      <c r="R25" s="48"/>
      <c r="S25" s="48"/>
      <c r="T25" s="45"/>
      <c r="U25" s="45"/>
      <c r="V25" s="52"/>
      <c r="W25" s="68"/>
    </row>
    <row r="26" spans="1:23" x14ac:dyDescent="0.25">
      <c r="A26" s="42" t="s">
        <v>48</v>
      </c>
      <c r="B26" s="43" t="s">
        <v>43</v>
      </c>
      <c r="C26" s="44">
        <v>20</v>
      </c>
      <c r="D26" s="44" t="s">
        <v>44</v>
      </c>
      <c r="E26" s="45" t="s">
        <v>45</v>
      </c>
      <c r="F26" s="50">
        <v>88.5</v>
      </c>
      <c r="G26" s="47">
        <v>79.924864751352473</v>
      </c>
      <c r="H26" s="48">
        <f>G26*0.025</f>
        <v>1.998121618783812</v>
      </c>
      <c r="I26" s="52"/>
      <c r="J26" s="49">
        <f t="shared" si="2"/>
        <v>10.728995632741963</v>
      </c>
      <c r="K26" s="86">
        <f t="shared" si="0"/>
        <v>4.2915982530967849</v>
      </c>
      <c r="M26" s="42" t="s">
        <v>48</v>
      </c>
      <c r="N26" s="66" t="s">
        <v>43</v>
      </c>
      <c r="O26" s="45">
        <v>20</v>
      </c>
      <c r="P26" s="44" t="s">
        <v>44</v>
      </c>
      <c r="Q26" s="45" t="s">
        <v>45</v>
      </c>
      <c r="R26" s="48"/>
      <c r="S26" s="48"/>
      <c r="T26" s="45"/>
      <c r="U26" s="45"/>
      <c r="V26" s="52"/>
      <c r="W26" s="68"/>
    </row>
    <row r="27" spans="1:23" x14ac:dyDescent="0.25">
      <c r="A27" s="42" t="s">
        <v>47</v>
      </c>
      <c r="B27" s="43" t="s">
        <v>43</v>
      </c>
      <c r="C27" s="44">
        <v>21</v>
      </c>
      <c r="D27" s="44" t="s">
        <v>44</v>
      </c>
      <c r="E27" s="45" t="s">
        <v>45</v>
      </c>
      <c r="F27" s="53">
        <v>127</v>
      </c>
      <c r="G27" s="51">
        <v>126.58363443485277</v>
      </c>
      <c r="H27" s="48">
        <f t="shared" ref="H27:H28" si="4">G27*0.025</f>
        <v>3.1645908608713196</v>
      </c>
      <c r="I27" s="52"/>
      <c r="J27" s="49">
        <f t="shared" si="2"/>
        <v>0.32892527300716495</v>
      </c>
      <c r="K27" s="86">
        <f t="shared" si="0"/>
        <v>0.13157010920286596</v>
      </c>
      <c r="M27" s="42" t="s">
        <v>47</v>
      </c>
      <c r="N27" s="66" t="s">
        <v>43</v>
      </c>
      <c r="O27" s="45">
        <v>21</v>
      </c>
      <c r="P27" s="44" t="s">
        <v>44</v>
      </c>
      <c r="Q27" s="45" t="s">
        <v>45</v>
      </c>
      <c r="R27" s="48"/>
      <c r="S27" s="48"/>
      <c r="T27" s="45"/>
      <c r="U27" s="45"/>
      <c r="V27" s="52"/>
      <c r="W27" s="68"/>
    </row>
    <row r="28" spans="1:23" x14ac:dyDescent="0.25">
      <c r="A28" s="42" t="s">
        <v>46</v>
      </c>
      <c r="B28" s="43" t="s">
        <v>43</v>
      </c>
      <c r="C28" s="44">
        <v>22</v>
      </c>
      <c r="D28" s="44" t="s">
        <v>44</v>
      </c>
      <c r="E28" s="45" t="s">
        <v>45</v>
      </c>
      <c r="F28" s="53">
        <v>190</v>
      </c>
      <c r="G28" s="51">
        <v>173.20168634064083</v>
      </c>
      <c r="H28" s="48">
        <f t="shared" si="4"/>
        <v>4.3300421585160214</v>
      </c>
      <c r="I28" s="52"/>
      <c r="J28" s="49">
        <f t="shared" si="2"/>
        <v>9.6987009851171013</v>
      </c>
      <c r="K28" s="86">
        <f t="shared" si="0"/>
        <v>3.8794803940468405</v>
      </c>
      <c r="M28" s="42" t="s">
        <v>46</v>
      </c>
      <c r="N28" s="66" t="s">
        <v>43</v>
      </c>
      <c r="O28" s="45">
        <v>22</v>
      </c>
      <c r="P28" s="44" t="s">
        <v>44</v>
      </c>
      <c r="Q28" s="45" t="s">
        <v>45</v>
      </c>
      <c r="R28" s="48"/>
      <c r="S28" s="48"/>
      <c r="T28" s="45"/>
      <c r="U28" s="45"/>
      <c r="V28" s="52"/>
      <c r="W28" s="68"/>
    </row>
    <row r="29" spans="1:23" x14ac:dyDescent="0.25">
      <c r="A29" s="42" t="s">
        <v>73</v>
      </c>
      <c r="B29" s="43" t="s">
        <v>43</v>
      </c>
      <c r="C29" s="44">
        <v>23</v>
      </c>
      <c r="D29" s="44" t="s">
        <v>44</v>
      </c>
      <c r="E29" s="45" t="s">
        <v>45</v>
      </c>
      <c r="F29" s="46" t="s">
        <v>96</v>
      </c>
      <c r="G29" s="51">
        <v>0</v>
      </c>
      <c r="H29" s="48"/>
      <c r="I29" s="52"/>
      <c r="J29" s="49"/>
      <c r="K29" s="86"/>
      <c r="M29" s="42" t="s">
        <v>73</v>
      </c>
      <c r="N29" s="66" t="s">
        <v>43</v>
      </c>
      <c r="O29" s="45">
        <v>23</v>
      </c>
      <c r="P29" s="44" t="s">
        <v>44</v>
      </c>
      <c r="Q29" s="45" t="s">
        <v>45</v>
      </c>
      <c r="R29" s="48"/>
      <c r="S29" s="69"/>
      <c r="T29" s="70"/>
      <c r="U29" s="45"/>
      <c r="V29" s="52"/>
      <c r="W29" s="68"/>
    </row>
    <row r="30" spans="1:23" x14ac:dyDescent="0.25">
      <c r="A30" s="42" t="s">
        <v>74</v>
      </c>
      <c r="B30" s="43" t="s">
        <v>43</v>
      </c>
      <c r="C30" s="44">
        <v>24</v>
      </c>
      <c r="D30" s="44" t="s">
        <v>44</v>
      </c>
      <c r="E30" s="45" t="s">
        <v>45</v>
      </c>
      <c r="F30" s="46" t="s">
        <v>96</v>
      </c>
      <c r="G30" s="51">
        <v>0</v>
      </c>
      <c r="H30" s="48"/>
      <c r="I30" s="52"/>
      <c r="J30" s="49"/>
      <c r="K30" s="86"/>
      <c r="M30" s="42" t="s">
        <v>74</v>
      </c>
      <c r="N30" s="66" t="s">
        <v>43</v>
      </c>
      <c r="O30" s="45">
        <v>24</v>
      </c>
      <c r="P30" s="44" t="s">
        <v>44</v>
      </c>
      <c r="Q30" s="45" t="s">
        <v>45</v>
      </c>
      <c r="R30" s="48"/>
      <c r="S30" s="69"/>
      <c r="T30" s="70"/>
      <c r="U30" s="45"/>
      <c r="V30" s="52"/>
      <c r="W30" s="68"/>
    </row>
    <row r="31" spans="1:23" x14ac:dyDescent="0.25">
      <c r="A31" s="20" t="s">
        <v>42</v>
      </c>
      <c r="B31" s="34" t="s">
        <v>13</v>
      </c>
      <c r="C31" s="23">
        <v>30</v>
      </c>
      <c r="D31" s="23" t="s">
        <v>29</v>
      </c>
      <c r="E31" s="22" t="s">
        <v>30</v>
      </c>
      <c r="F31" s="36">
        <v>48.9</v>
      </c>
      <c r="G31" s="36">
        <v>49.4</v>
      </c>
      <c r="H31" s="25">
        <f>0.05*G31</f>
        <v>2.4700000000000002</v>
      </c>
      <c r="I31" s="27">
        <v>4</v>
      </c>
      <c r="J31" s="27">
        <f t="shared" ref="J31:J33" si="5">((F31-G31)/G31)*100</f>
        <v>-1.0121457489878543</v>
      </c>
      <c r="K31" s="37">
        <f t="shared" ref="K31:K33" si="6">(F31-G31)/H31</f>
        <v>-0.20242914979757085</v>
      </c>
      <c r="M31" s="20" t="s">
        <v>42</v>
      </c>
      <c r="N31" s="21" t="s">
        <v>13</v>
      </c>
      <c r="O31" s="22">
        <v>30</v>
      </c>
      <c r="P31" s="23" t="s">
        <v>29</v>
      </c>
      <c r="Q31" s="22" t="s">
        <v>30</v>
      </c>
      <c r="R31" s="36">
        <f>ROUND(F31,1)</f>
        <v>48.9</v>
      </c>
      <c r="S31" s="24">
        <v>49.04</v>
      </c>
      <c r="T31" s="24">
        <v>1.48</v>
      </c>
      <c r="U31" s="22">
        <v>1</v>
      </c>
      <c r="V31" s="26">
        <f>((R31-S31)/S31)*100</f>
        <v>-0.28548123980424256</v>
      </c>
      <c r="W31" s="38">
        <v>-0.09</v>
      </c>
    </row>
    <row r="32" spans="1:23" x14ac:dyDescent="0.25">
      <c r="A32" s="20" t="s">
        <v>41</v>
      </c>
      <c r="B32" s="34" t="s">
        <v>13</v>
      </c>
      <c r="C32" s="23">
        <v>31</v>
      </c>
      <c r="D32" s="23" t="s">
        <v>29</v>
      </c>
      <c r="E32" s="22" t="s">
        <v>30</v>
      </c>
      <c r="F32" s="36">
        <v>68.400000000000006</v>
      </c>
      <c r="G32" s="39">
        <v>68</v>
      </c>
      <c r="H32" s="25">
        <f t="shared" ref="H32:H33" si="7">0.05*G32</f>
        <v>3.4000000000000004</v>
      </c>
      <c r="I32" s="27">
        <v>4</v>
      </c>
      <c r="J32" s="27">
        <f t="shared" si="5"/>
        <v>0.58823529411765541</v>
      </c>
      <c r="K32" s="37">
        <f t="shared" si="6"/>
        <v>0.11764705882353108</v>
      </c>
      <c r="M32" s="20" t="s">
        <v>41</v>
      </c>
      <c r="N32" s="21" t="s">
        <v>13</v>
      </c>
      <c r="O32" s="22">
        <v>31</v>
      </c>
      <c r="P32" s="23" t="s">
        <v>29</v>
      </c>
      <c r="Q32" s="22" t="s">
        <v>30</v>
      </c>
      <c r="R32" s="36">
        <f t="shared" ref="R32:R43" si="8">ROUND(F32,1)</f>
        <v>68.400000000000006</v>
      </c>
      <c r="S32" s="24">
        <v>68.77</v>
      </c>
      <c r="T32" s="24">
        <v>1.48</v>
      </c>
      <c r="U32" s="22">
        <v>1</v>
      </c>
      <c r="V32" s="26">
        <f t="shared" ref="V32:V57" si="9">((R32-S32)/S32)*100</f>
        <v>-0.53802530173039165</v>
      </c>
      <c r="W32" s="38">
        <v>-0.25</v>
      </c>
    </row>
    <row r="33" spans="1:23" x14ac:dyDescent="0.25">
      <c r="A33" s="20" t="s">
        <v>40</v>
      </c>
      <c r="B33" s="34" t="s">
        <v>13</v>
      </c>
      <c r="C33" s="23">
        <v>32</v>
      </c>
      <c r="D33" s="23" t="s">
        <v>29</v>
      </c>
      <c r="E33" s="22" t="s">
        <v>30</v>
      </c>
      <c r="F33" s="36">
        <v>90.5</v>
      </c>
      <c r="G33" s="39">
        <v>89</v>
      </c>
      <c r="H33" s="25">
        <f t="shared" si="7"/>
        <v>4.45</v>
      </c>
      <c r="I33" s="27">
        <v>4</v>
      </c>
      <c r="J33" s="27">
        <f t="shared" si="5"/>
        <v>1.6853932584269662</v>
      </c>
      <c r="K33" s="37">
        <f t="shared" si="6"/>
        <v>0.33707865168539325</v>
      </c>
      <c r="M33" s="20" t="s">
        <v>40</v>
      </c>
      <c r="N33" s="21" t="s">
        <v>13</v>
      </c>
      <c r="O33" s="22">
        <v>32</v>
      </c>
      <c r="P33" s="23" t="s">
        <v>29</v>
      </c>
      <c r="Q33" s="22" t="s">
        <v>30</v>
      </c>
      <c r="R33" s="36">
        <f t="shared" si="8"/>
        <v>90.5</v>
      </c>
      <c r="S33" s="24">
        <v>90.17</v>
      </c>
      <c r="T33" s="24">
        <v>3.61</v>
      </c>
      <c r="U33" s="22">
        <v>1</v>
      </c>
      <c r="V33" s="26">
        <f t="shared" si="9"/>
        <v>0.3659753798380817</v>
      </c>
      <c r="W33" s="38">
        <v>0.09</v>
      </c>
    </row>
    <row r="34" spans="1:23" x14ac:dyDescent="0.25">
      <c r="A34" s="20" t="s">
        <v>39</v>
      </c>
      <c r="B34" s="34" t="s">
        <v>13</v>
      </c>
      <c r="C34" s="23">
        <v>33</v>
      </c>
      <c r="D34" s="23" t="s">
        <v>29</v>
      </c>
      <c r="E34" s="22" t="s">
        <v>30</v>
      </c>
      <c r="F34" s="24">
        <v>5.36</v>
      </c>
      <c r="G34" s="39">
        <v>11.1</v>
      </c>
      <c r="H34" s="25"/>
      <c r="I34" s="27"/>
      <c r="J34" s="27"/>
      <c r="K34" s="40"/>
      <c r="M34" s="20" t="s">
        <v>39</v>
      </c>
      <c r="N34" s="21" t="s">
        <v>13</v>
      </c>
      <c r="O34" s="22">
        <v>33</v>
      </c>
      <c r="P34" s="23" t="s">
        <v>29</v>
      </c>
      <c r="Q34" s="22" t="s">
        <v>30</v>
      </c>
      <c r="R34" s="24">
        <f t="shared" si="8"/>
        <v>5.4</v>
      </c>
      <c r="S34" s="24"/>
      <c r="T34" s="24"/>
      <c r="U34" s="22"/>
      <c r="V34" s="26"/>
      <c r="W34" s="40"/>
    </row>
    <row r="35" spans="1:23" x14ac:dyDescent="0.25">
      <c r="A35" s="20" t="s">
        <v>38</v>
      </c>
      <c r="B35" s="34" t="s">
        <v>13</v>
      </c>
      <c r="C35" s="23">
        <v>34</v>
      </c>
      <c r="D35" s="23" t="s">
        <v>29</v>
      </c>
      <c r="E35" s="22" t="s">
        <v>30</v>
      </c>
      <c r="F35" s="24">
        <v>6.68</v>
      </c>
      <c r="G35" s="39">
        <v>9.73</v>
      </c>
      <c r="H35" s="25"/>
      <c r="I35" s="27"/>
      <c r="J35" s="27"/>
      <c r="K35" s="40"/>
      <c r="M35" s="20" t="s">
        <v>38</v>
      </c>
      <c r="N35" s="21" t="s">
        <v>13</v>
      </c>
      <c r="O35" s="22">
        <v>34</v>
      </c>
      <c r="P35" s="23" t="s">
        <v>29</v>
      </c>
      <c r="Q35" s="22" t="s">
        <v>30</v>
      </c>
      <c r="R35" s="24">
        <f t="shared" si="8"/>
        <v>6.7</v>
      </c>
      <c r="S35" s="24"/>
      <c r="T35" s="24"/>
      <c r="U35" s="22"/>
      <c r="V35" s="26"/>
      <c r="W35" s="40"/>
    </row>
    <row r="36" spans="1:23" x14ac:dyDescent="0.25">
      <c r="A36" s="20" t="s">
        <v>37</v>
      </c>
      <c r="B36" s="34" t="s">
        <v>13</v>
      </c>
      <c r="C36" s="23">
        <v>35</v>
      </c>
      <c r="D36" s="23" t="s">
        <v>29</v>
      </c>
      <c r="E36" s="22" t="s">
        <v>30</v>
      </c>
      <c r="F36" s="24">
        <v>7.84</v>
      </c>
      <c r="G36" s="39">
        <v>13.4</v>
      </c>
      <c r="H36" s="25"/>
      <c r="I36" s="27"/>
      <c r="J36" s="27"/>
      <c r="K36" s="40"/>
      <c r="M36" s="20" t="s">
        <v>37</v>
      </c>
      <c r="N36" s="21" t="s">
        <v>13</v>
      </c>
      <c r="O36" s="22">
        <v>35</v>
      </c>
      <c r="P36" s="23" t="s">
        <v>29</v>
      </c>
      <c r="Q36" s="22" t="s">
        <v>30</v>
      </c>
      <c r="R36" s="24">
        <f t="shared" si="8"/>
        <v>7.8</v>
      </c>
      <c r="S36" s="24"/>
      <c r="T36" s="24"/>
      <c r="U36" s="22"/>
      <c r="V36" s="26"/>
      <c r="W36" s="40"/>
    </row>
    <row r="37" spans="1:23" x14ac:dyDescent="0.25">
      <c r="A37" s="20" t="s">
        <v>36</v>
      </c>
      <c r="B37" s="34" t="s">
        <v>13</v>
      </c>
      <c r="C37" s="23">
        <v>36</v>
      </c>
      <c r="D37" s="23" t="s">
        <v>29</v>
      </c>
      <c r="E37" s="22" t="s">
        <v>30</v>
      </c>
      <c r="F37" s="36">
        <v>26.6</v>
      </c>
      <c r="G37" s="39">
        <v>46.2</v>
      </c>
      <c r="H37" s="25"/>
      <c r="I37" s="27"/>
      <c r="J37" s="27"/>
      <c r="K37" s="40"/>
      <c r="M37" s="20" t="s">
        <v>36</v>
      </c>
      <c r="N37" s="21" t="s">
        <v>13</v>
      </c>
      <c r="O37" s="22">
        <v>36</v>
      </c>
      <c r="P37" s="23" t="s">
        <v>29</v>
      </c>
      <c r="Q37" s="22" t="s">
        <v>30</v>
      </c>
      <c r="R37" s="36">
        <f t="shared" si="8"/>
        <v>26.6</v>
      </c>
      <c r="S37" s="24"/>
      <c r="T37" s="24"/>
      <c r="U37" s="22"/>
      <c r="V37" s="26"/>
      <c r="W37" s="40"/>
    </row>
    <row r="38" spans="1:23" x14ac:dyDescent="0.25">
      <c r="A38" s="20" t="s">
        <v>35</v>
      </c>
      <c r="B38" s="34" t="s">
        <v>13</v>
      </c>
      <c r="C38" s="23">
        <v>37</v>
      </c>
      <c r="D38" s="23" t="s">
        <v>29</v>
      </c>
      <c r="E38" s="22" t="s">
        <v>30</v>
      </c>
      <c r="F38" s="36">
        <v>36.700000000000003</v>
      </c>
      <c r="G38" s="39">
        <v>58.8</v>
      </c>
      <c r="H38" s="25"/>
      <c r="I38" s="27"/>
      <c r="J38" s="27"/>
      <c r="K38" s="40"/>
      <c r="M38" s="20" t="s">
        <v>35</v>
      </c>
      <c r="N38" s="21" t="s">
        <v>13</v>
      </c>
      <c r="O38" s="22">
        <v>37</v>
      </c>
      <c r="P38" s="23" t="s">
        <v>29</v>
      </c>
      <c r="Q38" s="22" t="s">
        <v>30</v>
      </c>
      <c r="R38" s="36">
        <f t="shared" si="8"/>
        <v>36.700000000000003</v>
      </c>
      <c r="S38" s="24"/>
      <c r="T38" s="24"/>
      <c r="U38" s="22"/>
      <c r="V38" s="26"/>
      <c r="W38" s="40"/>
    </row>
    <row r="39" spans="1:23" x14ac:dyDescent="0.25">
      <c r="A39" s="20" t="s">
        <v>34</v>
      </c>
      <c r="B39" s="34" t="s">
        <v>13</v>
      </c>
      <c r="C39" s="23">
        <v>38</v>
      </c>
      <c r="D39" s="23" t="s">
        <v>29</v>
      </c>
      <c r="E39" s="22" t="s">
        <v>30</v>
      </c>
      <c r="F39" s="36">
        <v>45</v>
      </c>
      <c r="G39" s="39">
        <v>70.5</v>
      </c>
      <c r="H39" s="25"/>
      <c r="I39" s="27"/>
      <c r="J39" s="27"/>
      <c r="K39" s="40"/>
      <c r="M39" s="20" t="s">
        <v>34</v>
      </c>
      <c r="N39" s="21" t="s">
        <v>13</v>
      </c>
      <c r="O39" s="22">
        <v>38</v>
      </c>
      <c r="P39" s="23" t="s">
        <v>29</v>
      </c>
      <c r="Q39" s="22" t="s">
        <v>30</v>
      </c>
      <c r="R39" s="36">
        <f t="shared" si="8"/>
        <v>45</v>
      </c>
      <c r="S39" s="24"/>
      <c r="T39" s="24"/>
      <c r="U39" s="22"/>
      <c r="V39" s="26"/>
      <c r="W39" s="40"/>
    </row>
    <row r="40" spans="1:23" x14ac:dyDescent="0.25">
      <c r="A40" s="20" t="s">
        <v>33</v>
      </c>
      <c r="B40" s="34" t="s">
        <v>13</v>
      </c>
      <c r="C40" s="23">
        <v>39</v>
      </c>
      <c r="D40" s="23" t="s">
        <v>29</v>
      </c>
      <c r="E40" s="22" t="s">
        <v>30</v>
      </c>
      <c r="F40" s="41">
        <v>113</v>
      </c>
      <c r="G40" s="27">
        <v>116</v>
      </c>
      <c r="H40" s="25"/>
      <c r="I40" s="27"/>
      <c r="J40" s="27"/>
      <c r="K40" s="40"/>
      <c r="M40" s="20" t="s">
        <v>33</v>
      </c>
      <c r="N40" s="21" t="s">
        <v>13</v>
      </c>
      <c r="O40" s="22">
        <v>39</v>
      </c>
      <c r="P40" s="23" t="s">
        <v>29</v>
      </c>
      <c r="Q40" s="22" t="s">
        <v>30</v>
      </c>
      <c r="R40" s="41">
        <f t="shared" si="8"/>
        <v>113</v>
      </c>
      <c r="S40" s="24"/>
      <c r="T40" s="24"/>
      <c r="U40" s="22"/>
      <c r="V40" s="26"/>
      <c r="W40" s="40"/>
    </row>
    <row r="41" spans="1:23" x14ac:dyDescent="0.25">
      <c r="A41" s="20" t="s">
        <v>32</v>
      </c>
      <c r="B41" s="34" t="s">
        <v>13</v>
      </c>
      <c r="C41" s="23">
        <v>40</v>
      </c>
      <c r="D41" s="23" t="s">
        <v>29</v>
      </c>
      <c r="E41" s="22" t="s">
        <v>30</v>
      </c>
      <c r="F41" s="41">
        <v>101</v>
      </c>
      <c r="G41" s="27">
        <v>101</v>
      </c>
      <c r="H41" s="25"/>
      <c r="I41" s="27"/>
      <c r="J41" s="27"/>
      <c r="K41" s="40"/>
      <c r="M41" s="20" t="s">
        <v>32</v>
      </c>
      <c r="N41" s="21" t="s">
        <v>13</v>
      </c>
      <c r="O41" s="22">
        <v>40</v>
      </c>
      <c r="P41" s="23" t="s">
        <v>29</v>
      </c>
      <c r="Q41" s="22" t="s">
        <v>30</v>
      </c>
      <c r="R41" s="41">
        <f t="shared" si="8"/>
        <v>101</v>
      </c>
      <c r="S41" s="24"/>
      <c r="T41" s="24"/>
      <c r="U41" s="22"/>
      <c r="V41" s="26"/>
      <c r="W41" s="40"/>
    </row>
    <row r="42" spans="1:23" x14ac:dyDescent="0.25">
      <c r="A42" s="20" t="s">
        <v>31</v>
      </c>
      <c r="B42" s="34" t="s">
        <v>13</v>
      </c>
      <c r="C42" s="23">
        <v>41</v>
      </c>
      <c r="D42" s="23" t="s">
        <v>29</v>
      </c>
      <c r="E42" s="22" t="s">
        <v>30</v>
      </c>
      <c r="F42" s="36">
        <v>77.8</v>
      </c>
      <c r="G42" s="39">
        <v>81.599999999999994</v>
      </c>
      <c r="H42" s="25"/>
      <c r="I42" s="27"/>
      <c r="J42" s="27"/>
      <c r="K42" s="40"/>
      <c r="M42" s="20" t="s">
        <v>31</v>
      </c>
      <c r="N42" s="21" t="s">
        <v>13</v>
      </c>
      <c r="O42" s="22">
        <v>41</v>
      </c>
      <c r="P42" s="23" t="s">
        <v>29</v>
      </c>
      <c r="Q42" s="22" t="s">
        <v>30</v>
      </c>
      <c r="R42" s="36">
        <f t="shared" si="8"/>
        <v>77.8</v>
      </c>
      <c r="S42" s="36"/>
      <c r="T42" s="24"/>
      <c r="U42" s="22"/>
      <c r="V42" s="26"/>
      <c r="W42" s="40"/>
    </row>
    <row r="43" spans="1:23" x14ac:dyDescent="0.25">
      <c r="A43" s="20" t="s">
        <v>28</v>
      </c>
      <c r="B43" s="34" t="s">
        <v>13</v>
      </c>
      <c r="C43" s="23">
        <v>42</v>
      </c>
      <c r="D43" s="23" t="s">
        <v>29</v>
      </c>
      <c r="E43" s="22" t="s">
        <v>30</v>
      </c>
      <c r="F43" s="36">
        <v>49.4</v>
      </c>
      <c r="G43" s="39">
        <v>49.4</v>
      </c>
      <c r="H43" s="25">
        <f t="shared" ref="H43" si="10">0.05*G43</f>
        <v>2.4700000000000002</v>
      </c>
      <c r="I43" s="27">
        <v>4</v>
      </c>
      <c r="J43" s="27">
        <f t="shared" ref="J43:J45" si="11">((F43-G43)/G43)*100</f>
        <v>0</v>
      </c>
      <c r="K43" s="37">
        <f t="shared" ref="K43:K67" si="12">(F43-G43)/H43</f>
        <v>0</v>
      </c>
      <c r="M43" s="20" t="s">
        <v>28</v>
      </c>
      <c r="N43" s="21" t="s">
        <v>13</v>
      </c>
      <c r="O43" s="22">
        <v>42</v>
      </c>
      <c r="P43" s="23" t="s">
        <v>29</v>
      </c>
      <c r="Q43" s="22" t="s">
        <v>30</v>
      </c>
      <c r="R43" s="36">
        <f t="shared" si="8"/>
        <v>49.4</v>
      </c>
      <c r="S43" s="36">
        <v>49.28</v>
      </c>
      <c r="T43" s="24">
        <v>1.76</v>
      </c>
      <c r="U43" s="22">
        <v>1</v>
      </c>
      <c r="V43" s="26">
        <f t="shared" si="9"/>
        <v>0.24350649350648829</v>
      </c>
      <c r="W43" s="38">
        <v>7.0000000000000007E-2</v>
      </c>
    </row>
    <row r="44" spans="1:23" x14ac:dyDescent="0.25">
      <c r="A44" s="42" t="s">
        <v>16</v>
      </c>
      <c r="B44" s="43" t="s">
        <v>13</v>
      </c>
      <c r="C44" s="44">
        <v>43</v>
      </c>
      <c r="D44" s="44" t="s">
        <v>27</v>
      </c>
      <c r="E44" s="45" t="s">
        <v>23</v>
      </c>
      <c r="F44" s="87">
        <v>27.2</v>
      </c>
      <c r="G44" s="87">
        <v>29.8</v>
      </c>
      <c r="H44" s="48">
        <f>0.05*G44</f>
        <v>1.4900000000000002</v>
      </c>
      <c r="I44" s="52">
        <v>4</v>
      </c>
      <c r="J44" s="52">
        <f t="shared" si="11"/>
        <v>-8.7248322147651045</v>
      </c>
      <c r="K44" s="86">
        <f t="shared" si="12"/>
        <v>-1.7449664429530209</v>
      </c>
      <c r="M44" s="42" t="s">
        <v>16</v>
      </c>
      <c r="N44" s="43" t="s">
        <v>13</v>
      </c>
      <c r="O44" s="45">
        <v>43</v>
      </c>
      <c r="P44" s="44" t="s">
        <v>27</v>
      </c>
      <c r="Q44" s="45" t="s">
        <v>23</v>
      </c>
      <c r="R44" s="87">
        <f>F44</f>
        <v>27.2</v>
      </c>
      <c r="S44" s="48">
        <v>28.12</v>
      </c>
      <c r="T44" s="48">
        <v>2.14</v>
      </c>
      <c r="U44" s="45">
        <v>1</v>
      </c>
      <c r="V44" s="52">
        <f t="shared" si="9"/>
        <v>-3.2716927453769618</v>
      </c>
      <c r="W44" s="86">
        <v>-0.43</v>
      </c>
    </row>
    <row r="45" spans="1:23" x14ac:dyDescent="0.25">
      <c r="A45" s="42" t="s">
        <v>12</v>
      </c>
      <c r="B45" s="43" t="s">
        <v>13</v>
      </c>
      <c r="C45" s="44">
        <v>44</v>
      </c>
      <c r="D45" s="44" t="s">
        <v>27</v>
      </c>
      <c r="E45" s="45" t="s">
        <v>23</v>
      </c>
      <c r="F45" s="52">
        <v>152</v>
      </c>
      <c r="G45" s="52">
        <v>160</v>
      </c>
      <c r="H45" s="48">
        <f>0.05*G45</f>
        <v>8</v>
      </c>
      <c r="I45" s="52">
        <v>4</v>
      </c>
      <c r="J45" s="52">
        <f t="shared" si="11"/>
        <v>-5</v>
      </c>
      <c r="K45" s="86">
        <f t="shared" si="12"/>
        <v>-1</v>
      </c>
      <c r="M45" s="42" t="s">
        <v>12</v>
      </c>
      <c r="N45" s="43" t="s">
        <v>13</v>
      </c>
      <c r="O45" s="45">
        <v>44</v>
      </c>
      <c r="P45" s="44" t="s">
        <v>27</v>
      </c>
      <c r="Q45" s="45" t="s">
        <v>23</v>
      </c>
      <c r="R45" s="52">
        <f t="shared" ref="R45:R66" si="13">F45</f>
        <v>152</v>
      </c>
      <c r="S45" s="87">
        <v>156.6</v>
      </c>
      <c r="T45" s="48">
        <v>3.8</v>
      </c>
      <c r="U45" s="45">
        <v>1</v>
      </c>
      <c r="V45" s="52">
        <f t="shared" si="9"/>
        <v>-2.9374201787994858</v>
      </c>
      <c r="W45" s="86">
        <v>-1.21</v>
      </c>
    </row>
    <row r="46" spans="1:23" x14ac:dyDescent="0.25">
      <c r="A46" s="42" t="s">
        <v>26</v>
      </c>
      <c r="B46" s="43" t="s">
        <v>13</v>
      </c>
      <c r="C46" s="44">
        <v>45</v>
      </c>
      <c r="D46" s="44" t="s">
        <v>27</v>
      </c>
      <c r="E46" s="45" t="s">
        <v>23</v>
      </c>
      <c r="F46" s="52">
        <v>197</v>
      </c>
      <c r="G46" s="52">
        <v>207</v>
      </c>
      <c r="H46" s="48">
        <f t="shared" ref="H46" si="14">0.05*G46</f>
        <v>10.350000000000001</v>
      </c>
      <c r="I46" s="52">
        <v>4</v>
      </c>
      <c r="J46" s="52">
        <f t="shared" ref="J46:J57" si="15">((F46-G46)/G46)*100</f>
        <v>-4.8309178743961354</v>
      </c>
      <c r="K46" s="86">
        <f t="shared" si="12"/>
        <v>-0.9661835748792269</v>
      </c>
      <c r="M46" s="42" t="s">
        <v>26</v>
      </c>
      <c r="N46" s="43" t="s">
        <v>13</v>
      </c>
      <c r="O46" s="45">
        <v>45</v>
      </c>
      <c r="P46" s="44" t="s">
        <v>27</v>
      </c>
      <c r="Q46" s="45" t="s">
        <v>23</v>
      </c>
      <c r="R46" s="52">
        <f t="shared" si="13"/>
        <v>197</v>
      </c>
      <c r="S46" s="87">
        <v>204.8</v>
      </c>
      <c r="T46" s="48">
        <v>3.7</v>
      </c>
      <c r="U46" s="45">
        <v>1</v>
      </c>
      <c r="V46" s="52">
        <f t="shared" si="9"/>
        <v>-3.8085937500000053</v>
      </c>
      <c r="W46" s="86">
        <v>-2.13</v>
      </c>
    </row>
    <row r="47" spans="1:23" x14ac:dyDescent="0.25">
      <c r="A47" s="42" t="s">
        <v>16</v>
      </c>
      <c r="B47" s="43" t="s">
        <v>13</v>
      </c>
      <c r="C47" s="44">
        <v>46</v>
      </c>
      <c r="D47" s="44" t="s">
        <v>25</v>
      </c>
      <c r="E47" s="45" t="s">
        <v>23</v>
      </c>
      <c r="F47" s="87">
        <v>94.2</v>
      </c>
      <c r="G47" s="87">
        <v>98.3</v>
      </c>
      <c r="H47" s="48">
        <f>0.075*G47</f>
        <v>7.3724999999999996</v>
      </c>
      <c r="I47" s="52">
        <v>4</v>
      </c>
      <c r="J47" s="52">
        <f t="shared" si="15"/>
        <v>-4.1709053916581835</v>
      </c>
      <c r="K47" s="86">
        <f t="shared" si="12"/>
        <v>-0.55612071888775783</v>
      </c>
      <c r="M47" s="42" t="s">
        <v>16</v>
      </c>
      <c r="N47" s="43" t="s">
        <v>13</v>
      </c>
      <c r="O47" s="45">
        <v>46</v>
      </c>
      <c r="P47" s="44" t="s">
        <v>25</v>
      </c>
      <c r="Q47" s="45" t="s">
        <v>23</v>
      </c>
      <c r="R47" s="87">
        <f t="shared" si="13"/>
        <v>94.2</v>
      </c>
      <c r="S47" s="48">
        <v>93.41</v>
      </c>
      <c r="T47" s="48">
        <v>4.78</v>
      </c>
      <c r="U47" s="45">
        <v>1</v>
      </c>
      <c r="V47" s="52">
        <f t="shared" si="9"/>
        <v>0.84573386147094132</v>
      </c>
      <c r="W47" s="86">
        <v>0.17</v>
      </c>
    </row>
    <row r="48" spans="1:23" x14ac:dyDescent="0.25">
      <c r="A48" s="42" t="s">
        <v>12</v>
      </c>
      <c r="B48" s="43" t="s">
        <v>13</v>
      </c>
      <c r="C48" s="44">
        <v>47</v>
      </c>
      <c r="D48" s="44" t="s">
        <v>25</v>
      </c>
      <c r="E48" s="45" t="s">
        <v>23</v>
      </c>
      <c r="F48" s="52">
        <v>110</v>
      </c>
      <c r="G48" s="52">
        <v>123</v>
      </c>
      <c r="H48" s="48">
        <f t="shared" ref="H48:H51" si="16">0.075*G48</f>
        <v>9.2249999999999996</v>
      </c>
      <c r="I48" s="52">
        <v>4</v>
      </c>
      <c r="J48" s="52">
        <f t="shared" si="15"/>
        <v>-10.569105691056912</v>
      </c>
      <c r="K48" s="86">
        <f t="shared" si="12"/>
        <v>-1.4092140921409215</v>
      </c>
      <c r="M48" s="42" t="s">
        <v>12</v>
      </c>
      <c r="N48" s="43" t="s">
        <v>13</v>
      </c>
      <c r="O48" s="45">
        <v>47</v>
      </c>
      <c r="P48" s="44" t="s">
        <v>25</v>
      </c>
      <c r="Q48" s="45" t="s">
        <v>23</v>
      </c>
      <c r="R48" s="52">
        <f t="shared" si="13"/>
        <v>110</v>
      </c>
      <c r="S48" s="87">
        <v>109.2</v>
      </c>
      <c r="T48" s="48">
        <v>7.5</v>
      </c>
      <c r="U48" s="45">
        <v>1</v>
      </c>
      <c r="V48" s="52">
        <f t="shared" si="9"/>
        <v>0.73260073260073</v>
      </c>
      <c r="W48" s="86">
        <v>0.1</v>
      </c>
    </row>
    <row r="49" spans="1:23" x14ac:dyDescent="0.25">
      <c r="A49" s="42" t="s">
        <v>21</v>
      </c>
      <c r="B49" s="43" t="s">
        <v>13</v>
      </c>
      <c r="C49" s="44">
        <v>48</v>
      </c>
      <c r="D49" s="44" t="s">
        <v>25</v>
      </c>
      <c r="E49" s="45" t="s">
        <v>23</v>
      </c>
      <c r="F49" s="87">
        <v>66.3</v>
      </c>
      <c r="G49" s="87">
        <v>65.5</v>
      </c>
      <c r="H49" s="48">
        <f t="shared" si="16"/>
        <v>4.9124999999999996</v>
      </c>
      <c r="I49" s="52">
        <v>4</v>
      </c>
      <c r="J49" s="52">
        <f t="shared" si="15"/>
        <v>1.2213740458015223</v>
      </c>
      <c r="K49" s="86">
        <f t="shared" si="12"/>
        <v>0.16284987277353632</v>
      </c>
      <c r="M49" s="42" t="s">
        <v>21</v>
      </c>
      <c r="N49" s="43" t="s">
        <v>13</v>
      </c>
      <c r="O49" s="45">
        <v>48</v>
      </c>
      <c r="P49" s="44" t="s">
        <v>25</v>
      </c>
      <c r="Q49" s="45" t="s">
        <v>23</v>
      </c>
      <c r="R49" s="87">
        <f t="shared" si="13"/>
        <v>66.3</v>
      </c>
      <c r="S49" s="48">
        <v>62.63</v>
      </c>
      <c r="T49" s="48">
        <v>4.09</v>
      </c>
      <c r="U49" s="45">
        <v>1</v>
      </c>
      <c r="V49" s="52">
        <f t="shared" si="9"/>
        <v>5.859811591888862</v>
      </c>
      <c r="W49" s="86">
        <v>0.9</v>
      </c>
    </row>
    <row r="50" spans="1:23" x14ac:dyDescent="0.25">
      <c r="A50" s="42" t="s">
        <v>20</v>
      </c>
      <c r="B50" s="43" t="s">
        <v>13</v>
      </c>
      <c r="C50" s="44">
        <v>49</v>
      </c>
      <c r="D50" s="44" t="s">
        <v>25</v>
      </c>
      <c r="E50" s="45" t="s">
        <v>23</v>
      </c>
      <c r="F50" s="87">
        <v>70.7</v>
      </c>
      <c r="G50" s="87">
        <v>80.599999999999994</v>
      </c>
      <c r="H50" s="48">
        <f t="shared" si="16"/>
        <v>6.044999999999999</v>
      </c>
      <c r="I50" s="52">
        <v>4</v>
      </c>
      <c r="J50" s="52">
        <f t="shared" si="15"/>
        <v>-12.28287841191066</v>
      </c>
      <c r="K50" s="86">
        <f t="shared" si="12"/>
        <v>-1.6377171215880881</v>
      </c>
      <c r="M50" s="42" t="s">
        <v>20</v>
      </c>
      <c r="N50" s="43" t="s">
        <v>13</v>
      </c>
      <c r="O50" s="45">
        <v>49</v>
      </c>
      <c r="P50" s="44" t="s">
        <v>25</v>
      </c>
      <c r="Q50" s="45" t="s">
        <v>23</v>
      </c>
      <c r="R50" s="87">
        <f t="shared" si="13"/>
        <v>70.7</v>
      </c>
      <c r="S50" s="48">
        <v>72.709999999999994</v>
      </c>
      <c r="T50" s="48">
        <v>6.75</v>
      </c>
      <c r="U50" s="45">
        <v>1</v>
      </c>
      <c r="V50" s="52">
        <f t="shared" si="9"/>
        <v>-2.7644065465547945</v>
      </c>
      <c r="W50" s="86">
        <v>-0.3</v>
      </c>
    </row>
    <row r="51" spans="1:23" x14ac:dyDescent="0.25">
      <c r="A51" s="42" t="s">
        <v>19</v>
      </c>
      <c r="B51" s="43" t="s">
        <v>13</v>
      </c>
      <c r="C51" s="44">
        <v>50</v>
      </c>
      <c r="D51" s="44" t="s">
        <v>25</v>
      </c>
      <c r="E51" s="45" t="s">
        <v>23</v>
      </c>
      <c r="F51" s="87">
        <v>77.2</v>
      </c>
      <c r="G51" s="87">
        <v>79.400000000000006</v>
      </c>
      <c r="H51" s="48">
        <f t="shared" si="16"/>
        <v>5.9550000000000001</v>
      </c>
      <c r="I51" s="52">
        <v>4</v>
      </c>
      <c r="J51" s="52">
        <f t="shared" si="15"/>
        <v>-2.7707808564231771</v>
      </c>
      <c r="K51" s="86">
        <f t="shared" si="12"/>
        <v>-0.36943744752309032</v>
      </c>
      <c r="M51" s="42" t="s">
        <v>19</v>
      </c>
      <c r="N51" s="43" t="s">
        <v>13</v>
      </c>
      <c r="O51" s="45">
        <v>50</v>
      </c>
      <c r="P51" s="44" t="s">
        <v>25</v>
      </c>
      <c r="Q51" s="45" t="s">
        <v>23</v>
      </c>
      <c r="R51" s="87">
        <f t="shared" si="13"/>
        <v>77.2</v>
      </c>
      <c r="S51" s="48">
        <v>78.67</v>
      </c>
      <c r="T51" s="48">
        <v>4.09</v>
      </c>
      <c r="U51" s="45">
        <v>1</v>
      </c>
      <c r="V51" s="52">
        <f t="shared" si="9"/>
        <v>-1.8685648913181629</v>
      </c>
      <c r="W51" s="86">
        <v>-0.36</v>
      </c>
    </row>
    <row r="52" spans="1:23" x14ac:dyDescent="0.25">
      <c r="A52" s="42" t="s">
        <v>22</v>
      </c>
      <c r="B52" s="43" t="s">
        <v>13</v>
      </c>
      <c r="C52" s="44">
        <v>51</v>
      </c>
      <c r="D52" s="44" t="s">
        <v>76</v>
      </c>
      <c r="E52" s="45" t="s">
        <v>23</v>
      </c>
      <c r="F52" s="52">
        <v>151</v>
      </c>
      <c r="G52" s="52">
        <v>155</v>
      </c>
      <c r="H52" s="48">
        <f>0.05*G52</f>
        <v>7.75</v>
      </c>
      <c r="I52" s="45">
        <v>4</v>
      </c>
      <c r="J52" s="52">
        <f t="shared" si="15"/>
        <v>-2.5806451612903225</v>
      </c>
      <c r="K52" s="86">
        <f t="shared" si="12"/>
        <v>-0.5161290322580645</v>
      </c>
      <c r="M52" s="42" t="s">
        <v>22</v>
      </c>
      <c r="N52" s="43" t="s">
        <v>13</v>
      </c>
      <c r="O52" s="45">
        <v>51</v>
      </c>
      <c r="P52" s="44" t="s">
        <v>76</v>
      </c>
      <c r="Q52" s="45" t="s">
        <v>23</v>
      </c>
      <c r="R52" s="52">
        <f t="shared" si="13"/>
        <v>151</v>
      </c>
      <c r="S52" s="87">
        <v>153</v>
      </c>
      <c r="T52" s="48">
        <v>4.9000000000000004</v>
      </c>
      <c r="U52" s="45">
        <v>1</v>
      </c>
      <c r="V52" s="52">
        <f t="shared" si="9"/>
        <v>-1.3071895424836601</v>
      </c>
      <c r="W52" s="86">
        <v>-0.41</v>
      </c>
    </row>
    <row r="53" spans="1:23" x14ac:dyDescent="0.25">
      <c r="A53" s="42" t="s">
        <v>16</v>
      </c>
      <c r="B53" s="43" t="s">
        <v>13</v>
      </c>
      <c r="C53" s="44">
        <v>52</v>
      </c>
      <c r="D53" s="44" t="s">
        <v>76</v>
      </c>
      <c r="E53" s="45" t="s">
        <v>23</v>
      </c>
      <c r="F53" s="52">
        <v>226</v>
      </c>
      <c r="G53" s="52">
        <v>228</v>
      </c>
      <c r="H53" s="48">
        <f t="shared" ref="H53:H57" si="17">0.05*G53</f>
        <v>11.4</v>
      </c>
      <c r="I53" s="45">
        <v>4</v>
      </c>
      <c r="J53" s="52">
        <f t="shared" si="15"/>
        <v>-0.8771929824561403</v>
      </c>
      <c r="K53" s="86">
        <f t="shared" si="12"/>
        <v>-0.17543859649122806</v>
      </c>
      <c r="M53" s="42" t="s">
        <v>16</v>
      </c>
      <c r="N53" s="43" t="s">
        <v>13</v>
      </c>
      <c r="O53" s="45">
        <v>52</v>
      </c>
      <c r="P53" s="44" t="s">
        <v>76</v>
      </c>
      <c r="Q53" s="45" t="s">
        <v>23</v>
      </c>
      <c r="R53" s="52">
        <f t="shared" si="13"/>
        <v>226</v>
      </c>
      <c r="S53" s="87">
        <v>224.4</v>
      </c>
      <c r="T53" s="48">
        <v>7.3</v>
      </c>
      <c r="U53" s="45">
        <v>1</v>
      </c>
      <c r="V53" s="52">
        <f t="shared" si="9"/>
        <v>0.71301247771835752</v>
      </c>
      <c r="W53" s="86">
        <v>0.22</v>
      </c>
    </row>
    <row r="54" spans="1:23" x14ac:dyDescent="0.25">
      <c r="A54" s="42" t="s">
        <v>12</v>
      </c>
      <c r="B54" s="43" t="s">
        <v>13</v>
      </c>
      <c r="C54" s="44">
        <v>53</v>
      </c>
      <c r="D54" s="44" t="s">
        <v>76</v>
      </c>
      <c r="E54" s="45" t="s">
        <v>23</v>
      </c>
      <c r="F54" s="52">
        <v>309</v>
      </c>
      <c r="G54" s="52">
        <v>310</v>
      </c>
      <c r="H54" s="48">
        <f t="shared" si="17"/>
        <v>15.5</v>
      </c>
      <c r="I54" s="45">
        <v>4</v>
      </c>
      <c r="J54" s="52">
        <f t="shared" si="15"/>
        <v>-0.32258064516129031</v>
      </c>
      <c r="K54" s="86">
        <f t="shared" si="12"/>
        <v>-6.4516129032258063E-2</v>
      </c>
      <c r="M54" s="42" t="s">
        <v>12</v>
      </c>
      <c r="N54" s="43" t="s">
        <v>13</v>
      </c>
      <c r="O54" s="45">
        <v>53</v>
      </c>
      <c r="P54" s="44" t="s">
        <v>76</v>
      </c>
      <c r="Q54" s="45" t="s">
        <v>23</v>
      </c>
      <c r="R54" s="52">
        <f t="shared" si="13"/>
        <v>309</v>
      </c>
      <c r="S54" s="87">
        <v>304.8</v>
      </c>
      <c r="T54" s="48">
        <v>8</v>
      </c>
      <c r="U54" s="45">
        <v>1</v>
      </c>
      <c r="V54" s="52">
        <f t="shared" si="9"/>
        <v>1.377952755905508</v>
      </c>
      <c r="W54" s="86">
        <v>0.52</v>
      </c>
    </row>
    <row r="55" spans="1:23" x14ac:dyDescent="0.25">
      <c r="A55" s="42" t="s">
        <v>21</v>
      </c>
      <c r="B55" s="43" t="s">
        <v>13</v>
      </c>
      <c r="C55" s="44">
        <v>54</v>
      </c>
      <c r="D55" s="44" t="s">
        <v>76</v>
      </c>
      <c r="E55" s="45" t="s">
        <v>23</v>
      </c>
      <c r="F55" s="52">
        <v>150</v>
      </c>
      <c r="G55" s="52">
        <v>146</v>
      </c>
      <c r="H55" s="48">
        <f t="shared" si="17"/>
        <v>7.3000000000000007</v>
      </c>
      <c r="I55" s="45">
        <v>4</v>
      </c>
      <c r="J55" s="52">
        <f t="shared" si="15"/>
        <v>2.7397260273972601</v>
      </c>
      <c r="K55" s="86">
        <f t="shared" si="12"/>
        <v>0.54794520547945202</v>
      </c>
      <c r="M55" s="42" t="s">
        <v>21</v>
      </c>
      <c r="N55" s="43" t="s">
        <v>13</v>
      </c>
      <c r="O55" s="45">
        <v>54</v>
      </c>
      <c r="P55" s="44" t="s">
        <v>76</v>
      </c>
      <c r="Q55" s="45" t="s">
        <v>23</v>
      </c>
      <c r="R55" s="52">
        <f t="shared" si="13"/>
        <v>150</v>
      </c>
      <c r="S55" s="87">
        <v>144.5</v>
      </c>
      <c r="T55" s="48">
        <v>5.8</v>
      </c>
      <c r="U55" s="45">
        <v>1</v>
      </c>
      <c r="V55" s="52">
        <f t="shared" si="9"/>
        <v>3.8062283737024223</v>
      </c>
      <c r="W55" s="86">
        <v>0.96</v>
      </c>
    </row>
    <row r="56" spans="1:23" x14ac:dyDescent="0.25">
      <c r="A56" s="42" t="s">
        <v>24</v>
      </c>
      <c r="B56" s="43" t="s">
        <v>13</v>
      </c>
      <c r="C56" s="44">
        <v>55</v>
      </c>
      <c r="D56" s="44" t="s">
        <v>76</v>
      </c>
      <c r="E56" s="45" t="s">
        <v>23</v>
      </c>
      <c r="F56" s="52">
        <v>123</v>
      </c>
      <c r="G56" s="52">
        <v>118</v>
      </c>
      <c r="H56" s="48">
        <f t="shared" si="17"/>
        <v>5.9</v>
      </c>
      <c r="I56" s="45">
        <v>4</v>
      </c>
      <c r="J56" s="52">
        <f t="shared" si="15"/>
        <v>4.2372881355932197</v>
      </c>
      <c r="K56" s="86">
        <f t="shared" si="12"/>
        <v>0.84745762711864403</v>
      </c>
      <c r="M56" s="42" t="s">
        <v>24</v>
      </c>
      <c r="N56" s="43" t="s">
        <v>13</v>
      </c>
      <c r="O56" s="45">
        <v>55</v>
      </c>
      <c r="P56" s="44" t="s">
        <v>76</v>
      </c>
      <c r="Q56" s="45" t="s">
        <v>23</v>
      </c>
      <c r="R56" s="52">
        <f t="shared" si="13"/>
        <v>123</v>
      </c>
      <c r="S56" s="87">
        <v>118</v>
      </c>
      <c r="T56" s="48">
        <v>5.0999999999999996</v>
      </c>
      <c r="U56" s="45">
        <v>1</v>
      </c>
      <c r="V56" s="52">
        <f t="shared" si="9"/>
        <v>4.2372881355932197</v>
      </c>
      <c r="W56" s="86">
        <v>1</v>
      </c>
    </row>
    <row r="57" spans="1:23" x14ac:dyDescent="0.25">
      <c r="A57" s="42" t="s">
        <v>17</v>
      </c>
      <c r="B57" s="43" t="s">
        <v>13</v>
      </c>
      <c r="C57" s="44">
        <v>56</v>
      </c>
      <c r="D57" s="44" t="s">
        <v>76</v>
      </c>
      <c r="E57" s="45" t="s">
        <v>23</v>
      </c>
      <c r="F57" s="87">
        <v>60.3</v>
      </c>
      <c r="G57" s="87">
        <v>52.5</v>
      </c>
      <c r="H57" s="48">
        <f t="shared" si="17"/>
        <v>2.625</v>
      </c>
      <c r="I57" s="45">
        <v>4</v>
      </c>
      <c r="J57" s="52">
        <f t="shared" si="15"/>
        <v>14.857142857142852</v>
      </c>
      <c r="K57" s="86">
        <f t="shared" si="12"/>
        <v>2.9714285714285702</v>
      </c>
      <c r="M57" s="42" t="s">
        <v>17</v>
      </c>
      <c r="N57" s="43" t="s">
        <v>13</v>
      </c>
      <c r="O57" s="45">
        <v>56</v>
      </c>
      <c r="P57" s="44" t="s">
        <v>76</v>
      </c>
      <c r="Q57" s="45" t="s">
        <v>23</v>
      </c>
      <c r="R57" s="87">
        <f t="shared" si="13"/>
        <v>60.3</v>
      </c>
      <c r="S57" s="48">
        <v>51.29</v>
      </c>
      <c r="T57" s="48">
        <v>5.46</v>
      </c>
      <c r="U57" s="45">
        <v>1</v>
      </c>
      <c r="V57" s="52">
        <f t="shared" si="9"/>
        <v>17.566777149541817</v>
      </c>
      <c r="W57" s="86">
        <v>1.65</v>
      </c>
    </row>
    <row r="58" spans="1:23" x14ac:dyDescent="0.25">
      <c r="A58" s="42" t="s">
        <v>22</v>
      </c>
      <c r="B58" s="43" t="s">
        <v>13</v>
      </c>
      <c r="C58" s="44">
        <v>57</v>
      </c>
      <c r="D58" s="44" t="s">
        <v>18</v>
      </c>
      <c r="E58" s="45" t="s">
        <v>15</v>
      </c>
      <c r="F58" s="47">
        <v>12.97</v>
      </c>
      <c r="G58" s="48">
        <v>12.93</v>
      </c>
      <c r="H58" s="48">
        <v>0.15</v>
      </c>
      <c r="I58" s="45" t="s">
        <v>77</v>
      </c>
      <c r="J58" s="48">
        <f t="shared" ref="J58:J65" si="18">((F58-G58))</f>
        <v>4.0000000000000924E-2</v>
      </c>
      <c r="K58" s="86">
        <f t="shared" si="12"/>
        <v>0.26666666666667282</v>
      </c>
      <c r="M58" s="42" t="s">
        <v>22</v>
      </c>
      <c r="N58" s="43" t="s">
        <v>13</v>
      </c>
      <c r="O58" s="45">
        <v>57</v>
      </c>
      <c r="P58" s="44" t="s">
        <v>18</v>
      </c>
      <c r="Q58" s="45" t="s">
        <v>15</v>
      </c>
      <c r="R58" s="47">
        <f t="shared" si="13"/>
        <v>12.97</v>
      </c>
      <c r="S58" s="48">
        <v>12.95</v>
      </c>
      <c r="T58" s="48">
        <v>0.13</v>
      </c>
      <c r="U58" s="45" t="s">
        <v>75</v>
      </c>
      <c r="V58" s="48">
        <f>R58-S58</f>
        <v>2.000000000000135E-2</v>
      </c>
      <c r="W58" s="86">
        <v>0.16</v>
      </c>
    </row>
    <row r="59" spans="1:23" x14ac:dyDescent="0.25">
      <c r="A59" s="42" t="s">
        <v>16</v>
      </c>
      <c r="B59" s="43" t="s">
        <v>13</v>
      </c>
      <c r="C59" s="44">
        <v>58</v>
      </c>
      <c r="D59" s="44" t="s">
        <v>18</v>
      </c>
      <c r="E59" s="45" t="s">
        <v>15</v>
      </c>
      <c r="F59" s="47">
        <v>12.42</v>
      </c>
      <c r="G59" s="48">
        <v>12.39</v>
      </c>
      <c r="H59" s="48">
        <v>0.15</v>
      </c>
      <c r="I59" s="45">
        <v>4</v>
      </c>
      <c r="J59" s="48">
        <f t="shared" si="18"/>
        <v>2.9999999999999361E-2</v>
      </c>
      <c r="K59" s="86">
        <f t="shared" si="12"/>
        <v>0.19999999999999574</v>
      </c>
      <c r="M59" s="42" t="s">
        <v>16</v>
      </c>
      <c r="N59" s="43" t="s">
        <v>13</v>
      </c>
      <c r="O59" s="45">
        <v>58</v>
      </c>
      <c r="P59" s="44" t="s">
        <v>18</v>
      </c>
      <c r="Q59" s="45" t="s">
        <v>15</v>
      </c>
      <c r="R59" s="47">
        <f t="shared" si="13"/>
        <v>12.42</v>
      </c>
      <c r="S59" s="48">
        <v>12.41</v>
      </c>
      <c r="T59" s="48">
        <v>0.12</v>
      </c>
      <c r="U59" s="45" t="s">
        <v>75</v>
      </c>
      <c r="V59" s="48">
        <f t="shared" ref="V59:V65" si="19">R59-S59</f>
        <v>9.9999999999997868E-3</v>
      </c>
      <c r="W59" s="86">
        <v>0.05</v>
      </c>
    </row>
    <row r="60" spans="1:23" x14ac:dyDescent="0.25">
      <c r="A60" s="42" t="s">
        <v>12</v>
      </c>
      <c r="B60" s="43" t="s">
        <v>13</v>
      </c>
      <c r="C60" s="44">
        <v>59</v>
      </c>
      <c r="D60" s="44" t="s">
        <v>18</v>
      </c>
      <c r="E60" s="45" t="s">
        <v>15</v>
      </c>
      <c r="F60" s="47">
        <v>0.31</v>
      </c>
      <c r="G60" s="48">
        <v>0.34</v>
      </c>
      <c r="H60" s="48">
        <v>0.15</v>
      </c>
      <c r="I60" s="45">
        <v>4</v>
      </c>
      <c r="J60" s="48">
        <f t="shared" si="18"/>
        <v>-3.0000000000000027E-2</v>
      </c>
      <c r="K60" s="86">
        <f t="shared" si="12"/>
        <v>-0.20000000000000018</v>
      </c>
      <c r="M60" s="42" t="s">
        <v>12</v>
      </c>
      <c r="N60" s="43" t="s">
        <v>13</v>
      </c>
      <c r="O60" s="45">
        <v>59</v>
      </c>
      <c r="P60" s="44" t="s">
        <v>18</v>
      </c>
      <c r="Q60" s="45" t="s">
        <v>15</v>
      </c>
      <c r="R60" s="47">
        <f t="shared" si="13"/>
        <v>0.31</v>
      </c>
      <c r="S60" s="48">
        <v>0.34620000000000001</v>
      </c>
      <c r="T60" s="48">
        <v>6.0400000000000002E-2</v>
      </c>
      <c r="U60" s="45" t="s">
        <v>75</v>
      </c>
      <c r="V60" s="48">
        <f t="shared" si="19"/>
        <v>-3.620000000000001E-2</v>
      </c>
      <c r="W60" s="86">
        <v>-0.6</v>
      </c>
    </row>
    <row r="61" spans="1:23" x14ac:dyDescent="0.25">
      <c r="A61" s="42" t="s">
        <v>21</v>
      </c>
      <c r="B61" s="43" t="s">
        <v>13</v>
      </c>
      <c r="C61" s="44">
        <v>60</v>
      </c>
      <c r="D61" s="44" t="s">
        <v>18</v>
      </c>
      <c r="E61" s="45" t="s">
        <v>15</v>
      </c>
      <c r="F61" s="47">
        <v>5.55</v>
      </c>
      <c r="G61" s="48">
        <v>5.5102766680774025</v>
      </c>
      <c r="H61" s="48">
        <v>0.15</v>
      </c>
      <c r="I61" s="45">
        <v>4</v>
      </c>
      <c r="J61" s="48">
        <f t="shared" si="18"/>
        <v>3.972333192259736E-2</v>
      </c>
      <c r="K61" s="86">
        <f t="shared" si="12"/>
        <v>0.26482221281731577</v>
      </c>
      <c r="M61" s="42" t="s">
        <v>21</v>
      </c>
      <c r="N61" s="43" t="s">
        <v>13</v>
      </c>
      <c r="O61" s="45">
        <v>60</v>
      </c>
      <c r="P61" s="44" t="s">
        <v>18</v>
      </c>
      <c r="Q61" s="45" t="s">
        <v>15</v>
      </c>
      <c r="R61" s="47">
        <f t="shared" si="13"/>
        <v>5.55</v>
      </c>
      <c r="S61" s="48">
        <v>5.5330000000000004</v>
      </c>
      <c r="T61" s="48">
        <v>5.5E-2</v>
      </c>
      <c r="U61" s="45" t="s">
        <v>75</v>
      </c>
      <c r="V61" s="48">
        <f t="shared" si="19"/>
        <v>1.699999999999946E-2</v>
      </c>
      <c r="W61" s="86">
        <v>0.31</v>
      </c>
    </row>
    <row r="62" spans="1:23" x14ac:dyDescent="0.25">
      <c r="A62" s="42" t="s">
        <v>24</v>
      </c>
      <c r="B62" s="43" t="s">
        <v>13</v>
      </c>
      <c r="C62" s="44">
        <v>61</v>
      </c>
      <c r="D62" s="44" t="s">
        <v>18</v>
      </c>
      <c r="E62" s="45" t="s">
        <v>15</v>
      </c>
      <c r="F62" s="47">
        <v>0.26</v>
      </c>
      <c r="G62" s="48">
        <v>0.27</v>
      </c>
      <c r="H62" s="48">
        <v>0.15</v>
      </c>
      <c r="I62" s="52">
        <v>4</v>
      </c>
      <c r="J62" s="48">
        <f t="shared" si="18"/>
        <v>-1.0000000000000009E-2</v>
      </c>
      <c r="K62" s="86">
        <f t="shared" si="12"/>
        <v>-6.6666666666666735E-2</v>
      </c>
      <c r="M62" s="42" t="s">
        <v>24</v>
      </c>
      <c r="N62" s="43" t="s">
        <v>13</v>
      </c>
      <c r="O62" s="45">
        <v>61</v>
      </c>
      <c r="P62" s="44" t="s">
        <v>18</v>
      </c>
      <c r="Q62" s="45" t="s">
        <v>15</v>
      </c>
      <c r="R62" s="47">
        <f t="shared" si="13"/>
        <v>0.26</v>
      </c>
      <c r="S62" s="48">
        <v>0.27889999999999998</v>
      </c>
      <c r="T62" s="48">
        <v>5.0500000000000003E-2</v>
      </c>
      <c r="U62" s="45" t="s">
        <v>75</v>
      </c>
      <c r="V62" s="48">
        <f t="shared" si="19"/>
        <v>-1.8899999999999972E-2</v>
      </c>
      <c r="W62" s="86">
        <v>-0.37</v>
      </c>
    </row>
    <row r="63" spans="1:23" x14ac:dyDescent="0.25">
      <c r="A63" s="42" t="s">
        <v>20</v>
      </c>
      <c r="B63" s="43" t="s">
        <v>13</v>
      </c>
      <c r="C63" s="44">
        <v>62</v>
      </c>
      <c r="D63" s="44" t="s">
        <v>18</v>
      </c>
      <c r="E63" s="45" t="s">
        <v>15</v>
      </c>
      <c r="F63" s="47">
        <v>14.28</v>
      </c>
      <c r="G63" s="48">
        <v>14.18</v>
      </c>
      <c r="H63" s="48">
        <v>0.15</v>
      </c>
      <c r="I63" s="52">
        <v>4</v>
      </c>
      <c r="J63" s="48">
        <f t="shared" si="18"/>
        <v>9.9999999999999645E-2</v>
      </c>
      <c r="K63" s="86">
        <f t="shared" si="12"/>
        <v>0.6666666666666643</v>
      </c>
      <c r="M63" s="42" t="s">
        <v>20</v>
      </c>
      <c r="N63" s="43" t="s">
        <v>13</v>
      </c>
      <c r="O63" s="45">
        <v>62</v>
      </c>
      <c r="P63" s="44" t="s">
        <v>18</v>
      </c>
      <c r="Q63" s="45" t="s">
        <v>15</v>
      </c>
      <c r="R63" s="47">
        <f t="shared" si="13"/>
        <v>14.28</v>
      </c>
      <c r="S63" s="48">
        <v>14.24</v>
      </c>
      <c r="T63" s="48">
        <v>0.14000000000000001</v>
      </c>
      <c r="U63" s="45" t="s">
        <v>75</v>
      </c>
      <c r="V63" s="48">
        <f t="shared" si="19"/>
        <v>3.9999999999999147E-2</v>
      </c>
      <c r="W63" s="86">
        <v>0.31</v>
      </c>
    </row>
    <row r="64" spans="1:23" x14ac:dyDescent="0.25">
      <c r="A64" s="42" t="s">
        <v>19</v>
      </c>
      <c r="B64" s="43" t="s">
        <v>13</v>
      </c>
      <c r="C64" s="44">
        <v>63</v>
      </c>
      <c r="D64" s="44" t="s">
        <v>18</v>
      </c>
      <c r="E64" s="45" t="s">
        <v>15</v>
      </c>
      <c r="F64" s="47">
        <v>20.98</v>
      </c>
      <c r="G64" s="48">
        <v>20.94</v>
      </c>
      <c r="H64" s="48">
        <v>0.15</v>
      </c>
      <c r="I64" s="52">
        <v>4</v>
      </c>
      <c r="J64" s="48">
        <f t="shared" si="18"/>
        <v>3.9999999999999147E-2</v>
      </c>
      <c r="K64" s="86">
        <f t="shared" si="12"/>
        <v>0.266666666666661</v>
      </c>
      <c r="M64" s="42" t="s">
        <v>19</v>
      </c>
      <c r="N64" s="43" t="s">
        <v>13</v>
      </c>
      <c r="O64" s="45">
        <v>63</v>
      </c>
      <c r="P64" s="44" t="s">
        <v>18</v>
      </c>
      <c r="Q64" s="45" t="s">
        <v>15</v>
      </c>
      <c r="R64" s="47">
        <f t="shared" si="13"/>
        <v>20.98</v>
      </c>
      <c r="S64" s="48">
        <v>20.92</v>
      </c>
      <c r="T64" s="48">
        <v>0.21</v>
      </c>
      <c r="U64" s="45" t="s">
        <v>75</v>
      </c>
      <c r="V64" s="48">
        <f t="shared" si="19"/>
        <v>5.9999999999998721E-2</v>
      </c>
      <c r="W64" s="86">
        <v>0.27</v>
      </c>
    </row>
    <row r="65" spans="1:23" x14ac:dyDescent="0.25">
      <c r="A65" s="42" t="s">
        <v>17</v>
      </c>
      <c r="B65" s="43" t="s">
        <v>13</v>
      </c>
      <c r="C65" s="44">
        <v>64</v>
      </c>
      <c r="D65" s="44" t="s">
        <v>18</v>
      </c>
      <c r="E65" s="45" t="s">
        <v>15</v>
      </c>
      <c r="F65" s="47">
        <v>15.82</v>
      </c>
      <c r="G65" s="48">
        <v>15.81</v>
      </c>
      <c r="H65" s="48">
        <v>0.15</v>
      </c>
      <c r="I65" s="52">
        <v>4</v>
      </c>
      <c r="J65" s="48">
        <f t="shared" si="18"/>
        <v>9.9999999999997868E-3</v>
      </c>
      <c r="K65" s="86">
        <f t="shared" si="12"/>
        <v>6.666666666666525E-2</v>
      </c>
      <c r="M65" s="42" t="s">
        <v>17</v>
      </c>
      <c r="N65" s="43" t="s">
        <v>13</v>
      </c>
      <c r="O65" s="45">
        <v>64</v>
      </c>
      <c r="P65" s="44" t="s">
        <v>18</v>
      </c>
      <c r="Q65" s="45" t="s">
        <v>15</v>
      </c>
      <c r="R65" s="47">
        <f t="shared" si="13"/>
        <v>15.82</v>
      </c>
      <c r="S65" s="48">
        <v>15.78</v>
      </c>
      <c r="T65" s="48">
        <v>0.16</v>
      </c>
      <c r="U65" s="45">
        <v>1</v>
      </c>
      <c r="V65" s="48">
        <f t="shared" si="19"/>
        <v>4.0000000000000924E-2</v>
      </c>
      <c r="W65" s="86">
        <v>0.27</v>
      </c>
    </row>
    <row r="66" spans="1:23" x14ac:dyDescent="0.25">
      <c r="A66" s="42" t="s">
        <v>16</v>
      </c>
      <c r="B66" s="43" t="s">
        <v>13</v>
      </c>
      <c r="C66" s="44" t="s">
        <v>99</v>
      </c>
      <c r="D66" s="44" t="s">
        <v>14</v>
      </c>
      <c r="E66" s="45" t="s">
        <v>15</v>
      </c>
      <c r="F66" s="47">
        <v>3.55</v>
      </c>
      <c r="G66" s="48">
        <v>3.52</v>
      </c>
      <c r="H66" s="48">
        <f>G66*0.05</f>
        <v>0.17600000000000002</v>
      </c>
      <c r="I66" s="52">
        <v>4</v>
      </c>
      <c r="J66" s="52">
        <f t="shared" ref="J66:J67" si="20">((F66-G66)/G66)*100</f>
        <v>0.85227272727272163</v>
      </c>
      <c r="K66" s="86">
        <f t="shared" si="12"/>
        <v>0.17045454545454433</v>
      </c>
      <c r="M66" s="42" t="s">
        <v>16</v>
      </c>
      <c r="N66" s="43" t="s">
        <v>13</v>
      </c>
      <c r="O66" s="45" t="s">
        <v>99</v>
      </c>
      <c r="P66" s="44" t="s">
        <v>14</v>
      </c>
      <c r="Q66" s="45" t="s">
        <v>15</v>
      </c>
      <c r="R66" s="47">
        <f t="shared" si="13"/>
        <v>3.55</v>
      </c>
      <c r="S66" s="48">
        <v>3.5489999999999999</v>
      </c>
      <c r="T66" s="48">
        <v>6.4000000000000001E-2</v>
      </c>
      <c r="U66" s="45">
        <v>1</v>
      </c>
      <c r="V66" s="52">
        <f>((R66-S66)/S66)*100</f>
        <v>2.8176951253871228E-2</v>
      </c>
      <c r="W66" s="86">
        <v>0.01</v>
      </c>
    </row>
    <row r="67" spans="1:23" ht="15.75" thickBot="1" x14ac:dyDescent="0.3">
      <c r="A67" s="88" t="s">
        <v>12</v>
      </c>
      <c r="B67" s="89" t="s">
        <v>13</v>
      </c>
      <c r="C67" s="90" t="s">
        <v>100</v>
      </c>
      <c r="D67" s="91" t="s">
        <v>14</v>
      </c>
      <c r="E67" s="92" t="s">
        <v>15</v>
      </c>
      <c r="F67" s="93">
        <v>5.7</v>
      </c>
      <c r="G67" s="94">
        <v>5.72</v>
      </c>
      <c r="H67" s="94">
        <f>G67*0.05</f>
        <v>0.28599999999999998</v>
      </c>
      <c r="I67" s="95">
        <v>4</v>
      </c>
      <c r="J67" s="95">
        <f t="shared" si="20"/>
        <v>-0.3496503496503422</v>
      </c>
      <c r="K67" s="96">
        <f t="shared" si="12"/>
        <v>-6.993006993006845E-2</v>
      </c>
      <c r="M67" s="88" t="s">
        <v>12</v>
      </c>
      <c r="N67" s="89" t="s">
        <v>13</v>
      </c>
      <c r="O67" s="89" t="s">
        <v>100</v>
      </c>
      <c r="P67" s="91" t="s">
        <v>14</v>
      </c>
      <c r="Q67" s="92" t="s">
        <v>15</v>
      </c>
      <c r="R67" s="93">
        <f>ROUND(F67,2)</f>
        <v>5.7</v>
      </c>
      <c r="S67" s="94">
        <v>5.718</v>
      </c>
      <c r="T67" s="94">
        <v>0.09</v>
      </c>
      <c r="U67" s="92">
        <v>1</v>
      </c>
      <c r="V67" s="95">
        <f t="shared" ref="V67" si="21">((R67-S67)/S67)*100</f>
        <v>-0.3147953830010457</v>
      </c>
      <c r="W67" s="96">
        <v>-0.2</v>
      </c>
    </row>
  </sheetData>
  <sheetProtection algorithmName="SHA-512" hashValue="L6WPDNI2qAQmk1xMOhRjegnSlsD2qtFemdEJTWUuC4Ll6gLG9JY+JJO7p6nFn6rUMjo6SHs+4l2OLqiz2fFtyQ==" saltValue="Rcp5PD/mveDFoK3NflGxdA==" spinCount="100000" sheet="1" objects="1" scenarios="1" selectLockedCells="1" selectUnlockedCells="1"/>
  <mergeCells count="3">
    <mergeCell ref="A2:K2"/>
    <mergeCell ref="A8:K8"/>
    <mergeCell ref="M8:W8"/>
  </mergeCells>
  <phoneticPr fontId="17" type="noConversion"/>
  <conditionalFormatting sqref="W43:W67 K14:K30">
    <cfRule type="cellIs" dxfId="26" priority="19" stopIfTrue="1" operator="between">
      <formula>-2</formula>
      <formula>2</formula>
    </cfRule>
    <cfRule type="cellIs" dxfId="25" priority="20" stopIfTrue="1" operator="between">
      <formula>-3</formula>
      <formula>3</formula>
    </cfRule>
    <cfRule type="cellIs" dxfId="24" priority="21" operator="notBetween">
      <formula>-3</formula>
      <formula>3</formula>
    </cfRule>
  </conditionalFormatting>
  <conditionalFormatting sqref="W31:W33">
    <cfRule type="cellIs" dxfId="23" priority="16" stopIfTrue="1" operator="between">
      <formula>-2</formula>
      <formula>2</formula>
    </cfRule>
    <cfRule type="cellIs" dxfId="22" priority="17" stopIfTrue="1" operator="between">
      <formula>-3</formula>
      <formula>3</formula>
    </cfRule>
    <cfRule type="cellIs" dxfId="21" priority="18" operator="notBetween">
      <formula>-3</formula>
      <formula>3</formula>
    </cfRule>
  </conditionalFormatting>
  <conditionalFormatting sqref="K31:K33">
    <cfRule type="cellIs" dxfId="20" priority="4" stopIfTrue="1" operator="between">
      <formula>-2</formula>
      <formula>2</formula>
    </cfRule>
    <cfRule type="cellIs" dxfId="19" priority="5" stopIfTrue="1" operator="between">
      <formula>-3</formula>
      <formula>3</formula>
    </cfRule>
    <cfRule type="cellIs" dxfId="18" priority="6" operator="notBetween">
      <formula>-3</formula>
      <formula>3</formula>
    </cfRule>
  </conditionalFormatting>
  <conditionalFormatting sqref="K43:K67">
    <cfRule type="cellIs" dxfId="17" priority="1" stopIfTrue="1" operator="between">
      <formula>-2</formula>
      <formula>2</formula>
    </cfRule>
    <cfRule type="cellIs" dxfId="16" priority="2" stopIfTrue="1" operator="between">
      <formula>-3</formula>
      <formula>3</formula>
    </cfRule>
    <cfRule type="cellIs" dxfId="15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2FAF9-FC60-48FD-90E6-94A4CB386F1A}">
  <sheetPr>
    <pageSetUpPr fitToPage="1"/>
  </sheetPr>
  <dimension ref="A1:W41"/>
  <sheetViews>
    <sheetView topLeftCell="A2" zoomScale="70" zoomScaleNormal="70" zoomScalePageLayoutView="85" workbookViewId="0">
      <selection activeCell="A2" sqref="A2:K2"/>
    </sheetView>
  </sheetViews>
  <sheetFormatPr defaultColWidth="9.140625" defaultRowHeight="15" x14ac:dyDescent="0.25"/>
  <cols>
    <col min="1" max="1" width="28" style="56" bestFit="1" customWidth="1"/>
    <col min="2" max="2" width="11.5703125" style="55" customWidth="1"/>
    <col min="3" max="3" width="4.7109375" style="55" customWidth="1"/>
    <col min="4" max="4" width="23.5703125" style="56" bestFit="1" customWidth="1"/>
    <col min="5" max="5" width="16.42578125" style="56" customWidth="1"/>
    <col min="6" max="6" width="17" style="57" customWidth="1"/>
    <col min="7" max="7" width="14.85546875" style="58" bestFit="1" customWidth="1"/>
    <col min="8" max="8" width="8" style="56" customWidth="1"/>
    <col min="9" max="9" width="9.5703125" style="56" customWidth="1"/>
    <col min="10" max="10" width="13.28515625" style="56" customWidth="1"/>
    <col min="11" max="11" width="10.5703125" style="56" bestFit="1" customWidth="1"/>
    <col min="12" max="12" width="9.140625" style="56"/>
    <col min="13" max="13" width="28" style="56" bestFit="1" customWidth="1"/>
    <col min="14" max="14" width="9.42578125" style="56" bestFit="1" customWidth="1"/>
    <col min="15" max="15" width="9.140625" style="56"/>
    <col min="16" max="16" width="23.5703125" style="56" bestFit="1" customWidth="1"/>
    <col min="17" max="17" width="16.42578125" style="56" bestFit="1" customWidth="1"/>
    <col min="18" max="18" width="15.5703125" style="56" bestFit="1" customWidth="1"/>
    <col min="19" max="21" width="9.140625" style="56"/>
    <col min="22" max="22" width="13" style="56" bestFit="1" customWidth="1"/>
    <col min="23" max="23" width="10" style="56" customWidth="1"/>
    <col min="24" max="16384" width="9.140625" style="56"/>
  </cols>
  <sheetData>
    <row r="1" spans="1:23" s="54" customFormat="1" ht="15.75" hidden="1" thickBot="1" x14ac:dyDescent="0.3">
      <c r="A1" s="2"/>
      <c r="B1" s="1"/>
      <c r="C1" s="1"/>
      <c r="D1" s="3"/>
      <c r="E1" s="2"/>
      <c r="F1" s="17"/>
      <c r="G1" s="28"/>
      <c r="H1" s="2"/>
      <c r="I1" s="2"/>
      <c r="J1" s="2"/>
      <c r="K1" s="1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9.5" thickTop="1" x14ac:dyDescent="0.3">
      <c r="A2" s="128" t="s">
        <v>11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23" s="82" customFormat="1" ht="12.75" x14ac:dyDescent="0.2">
      <c r="A3" s="4"/>
      <c r="B3" s="5"/>
      <c r="C3" s="5"/>
      <c r="D3" s="35">
        <v>45247</v>
      </c>
      <c r="E3" s="5"/>
      <c r="F3" s="18"/>
      <c r="G3" s="29"/>
      <c r="H3" s="29" t="s">
        <v>102</v>
      </c>
      <c r="I3" s="5"/>
      <c r="J3" s="5"/>
      <c r="K3" s="6" t="s">
        <v>68</v>
      </c>
    </row>
    <row r="4" spans="1:23" s="82" customFormat="1" ht="13.5" thickBot="1" x14ac:dyDescent="0.25">
      <c r="A4" s="7"/>
      <c r="B4" s="8"/>
      <c r="C4" s="8"/>
      <c r="D4" s="8"/>
      <c r="E4" s="8"/>
      <c r="F4" s="19"/>
      <c r="G4" s="30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71" t="s">
        <v>6</v>
      </c>
      <c r="B6" s="72">
        <v>928</v>
      </c>
      <c r="C6" s="73"/>
      <c r="D6" s="74"/>
      <c r="E6" s="74"/>
      <c r="F6" s="75"/>
      <c r="G6" s="76"/>
      <c r="H6" s="74"/>
      <c r="I6" s="74"/>
      <c r="J6" s="74"/>
      <c r="K6" s="77"/>
    </row>
    <row r="7" spans="1:23" ht="16.5" thickTop="1" thickBot="1" x14ac:dyDescent="0.3">
      <c r="A7" s="54"/>
      <c r="B7" s="78"/>
      <c r="C7" s="79"/>
      <c r="D7" s="54"/>
      <c r="E7" s="54"/>
      <c r="F7" s="80"/>
      <c r="G7" s="81"/>
      <c r="H7" s="54"/>
      <c r="I7" s="54"/>
      <c r="J7" s="54"/>
      <c r="K7" s="54"/>
    </row>
    <row r="8" spans="1:23" ht="16.5" thickTop="1" thickBot="1" x14ac:dyDescent="0.3">
      <c r="A8" s="131" t="s">
        <v>70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  <c r="M8" s="131" t="s">
        <v>67</v>
      </c>
      <c r="N8" s="132"/>
      <c r="O8" s="132"/>
      <c r="P8" s="132"/>
      <c r="Q8" s="132"/>
      <c r="R8" s="132"/>
      <c r="S8" s="132"/>
      <c r="T8" s="132"/>
      <c r="U8" s="132"/>
      <c r="V8" s="132"/>
      <c r="W8" s="133"/>
    </row>
    <row r="9" spans="1:23" ht="15.75" thickTop="1" x14ac:dyDescent="0.25">
      <c r="A9" s="54"/>
      <c r="O9" s="55"/>
    </row>
    <row r="10" spans="1:23" ht="15.75" thickBot="1" x14ac:dyDescent="0.3">
      <c r="O10" s="55"/>
    </row>
    <row r="11" spans="1:23" s="83" customFormat="1" ht="63" customHeight="1" thickBot="1" x14ac:dyDescent="0.3">
      <c r="A11" s="10" t="s">
        <v>1</v>
      </c>
      <c r="B11" s="33" t="s">
        <v>9</v>
      </c>
      <c r="C11" s="11" t="s">
        <v>2</v>
      </c>
      <c r="D11" s="11" t="s">
        <v>3</v>
      </c>
      <c r="E11" s="11" t="s">
        <v>4</v>
      </c>
      <c r="F11" s="126" t="s">
        <v>10</v>
      </c>
      <c r="G11" s="31" t="s">
        <v>66</v>
      </c>
      <c r="H11" s="12" t="s">
        <v>7</v>
      </c>
      <c r="I11" s="13" t="s">
        <v>8</v>
      </c>
      <c r="J11" s="16" t="s">
        <v>69</v>
      </c>
      <c r="K11" s="14" t="s">
        <v>5</v>
      </c>
      <c r="M11" s="10" t="s">
        <v>1</v>
      </c>
      <c r="N11" s="11" t="s">
        <v>9</v>
      </c>
      <c r="O11" s="11" t="s">
        <v>2</v>
      </c>
      <c r="P11" s="11" t="s">
        <v>3</v>
      </c>
      <c r="Q11" s="11" t="s">
        <v>4</v>
      </c>
      <c r="R11" s="127" t="s">
        <v>10</v>
      </c>
      <c r="S11" s="15" t="s">
        <v>0</v>
      </c>
      <c r="T11" s="12" t="s">
        <v>7</v>
      </c>
      <c r="U11" s="13" t="s">
        <v>8</v>
      </c>
      <c r="V11" s="16" t="s">
        <v>69</v>
      </c>
      <c r="W11" s="14" t="s">
        <v>5</v>
      </c>
    </row>
    <row r="12" spans="1:23" x14ac:dyDescent="0.25">
      <c r="A12" s="59"/>
      <c r="B12" s="60"/>
      <c r="C12" s="61"/>
      <c r="D12" s="61"/>
      <c r="E12" s="62"/>
      <c r="F12" s="63"/>
      <c r="G12" s="64"/>
      <c r="H12" s="62"/>
      <c r="I12" s="62"/>
      <c r="J12" s="62"/>
      <c r="K12" s="65"/>
      <c r="M12" s="59"/>
      <c r="N12" s="118"/>
      <c r="O12" s="62"/>
      <c r="P12" s="61"/>
      <c r="Q12" s="62"/>
      <c r="R12" s="62"/>
      <c r="S12" s="62"/>
      <c r="T12" s="62"/>
      <c r="U12" s="62"/>
      <c r="V12" s="62"/>
      <c r="W12" s="65"/>
    </row>
    <row r="13" spans="1:23" x14ac:dyDescent="0.25">
      <c r="A13" s="42"/>
      <c r="B13" s="43"/>
      <c r="C13" s="44"/>
      <c r="D13" s="44"/>
      <c r="E13" s="45"/>
      <c r="F13" s="67"/>
      <c r="G13" s="48"/>
      <c r="H13" s="45"/>
      <c r="I13" s="45"/>
      <c r="J13" s="45"/>
      <c r="K13" s="68"/>
      <c r="M13" s="42"/>
      <c r="N13" s="66"/>
      <c r="O13" s="45"/>
      <c r="P13" s="44"/>
      <c r="Q13" s="45"/>
      <c r="R13" s="45"/>
      <c r="S13" s="45"/>
      <c r="T13" s="45"/>
      <c r="U13" s="45"/>
      <c r="V13" s="45"/>
      <c r="W13" s="68"/>
    </row>
    <row r="14" spans="1:23" x14ac:dyDescent="0.25">
      <c r="A14" s="20" t="s">
        <v>22</v>
      </c>
      <c r="B14" s="34" t="s">
        <v>13</v>
      </c>
      <c r="C14" s="23">
        <v>1</v>
      </c>
      <c r="D14" s="23" t="s">
        <v>64</v>
      </c>
      <c r="E14" s="22" t="s">
        <v>65</v>
      </c>
      <c r="F14" s="36">
        <v>89.6</v>
      </c>
      <c r="G14" s="39">
        <v>89.812331271477859</v>
      </c>
      <c r="H14" s="25">
        <f>G14*0.025</f>
        <v>2.2453082817869467</v>
      </c>
      <c r="I14" s="22"/>
      <c r="J14" s="26">
        <f>((F14-G14)/G14)*100</f>
        <v>-0.2364166128101565</v>
      </c>
      <c r="K14" s="37">
        <f>(F14-G14)/H14</f>
        <v>-9.4566645124062584E-2</v>
      </c>
      <c r="L14" s="84"/>
      <c r="M14" s="20" t="s">
        <v>22</v>
      </c>
      <c r="N14" s="34" t="s">
        <v>13</v>
      </c>
      <c r="O14" s="22">
        <v>1</v>
      </c>
      <c r="P14" s="23" t="s">
        <v>64</v>
      </c>
      <c r="Q14" s="22" t="s">
        <v>65</v>
      </c>
      <c r="R14" s="36"/>
      <c r="S14" s="25"/>
      <c r="T14" s="22"/>
      <c r="U14" s="22"/>
      <c r="V14" s="22"/>
      <c r="W14" s="40"/>
    </row>
    <row r="15" spans="1:23" x14ac:dyDescent="0.25">
      <c r="A15" s="20" t="s">
        <v>16</v>
      </c>
      <c r="B15" s="34" t="s">
        <v>61</v>
      </c>
      <c r="C15" s="23">
        <v>2</v>
      </c>
      <c r="D15" s="23" t="s">
        <v>62</v>
      </c>
      <c r="E15" s="22" t="s">
        <v>63</v>
      </c>
      <c r="F15" s="36">
        <v>131.19999999999999</v>
      </c>
      <c r="G15" s="39">
        <v>129.9</v>
      </c>
      <c r="H15" s="25">
        <f>2/2</f>
        <v>1</v>
      </c>
      <c r="I15" s="22"/>
      <c r="J15" s="32">
        <f>F15-G15</f>
        <v>1.2999999999999829</v>
      </c>
      <c r="K15" s="37">
        <f t="shared" ref="K15:K26" si="0">(F15-G15)/H15</f>
        <v>1.2999999999999829</v>
      </c>
      <c r="L15" s="58"/>
      <c r="M15" s="20" t="s">
        <v>16</v>
      </c>
      <c r="N15" s="34" t="s">
        <v>61</v>
      </c>
      <c r="O15" s="22">
        <v>2</v>
      </c>
      <c r="P15" s="23" t="s">
        <v>62</v>
      </c>
      <c r="Q15" s="22" t="s">
        <v>63</v>
      </c>
      <c r="R15" s="36"/>
      <c r="S15" s="25"/>
      <c r="T15" s="22"/>
      <c r="U15" s="22"/>
      <c r="V15" s="22"/>
      <c r="W15" s="40"/>
    </row>
    <row r="16" spans="1:23" x14ac:dyDescent="0.25">
      <c r="A16" s="20" t="s">
        <v>12</v>
      </c>
      <c r="B16" s="34" t="s">
        <v>13</v>
      </c>
      <c r="C16" s="23">
        <v>3</v>
      </c>
      <c r="D16" s="23" t="s">
        <v>60</v>
      </c>
      <c r="E16" s="22" t="s">
        <v>55</v>
      </c>
      <c r="F16" s="36">
        <v>6.3</v>
      </c>
      <c r="G16" s="25">
        <v>5.3658864863616209</v>
      </c>
      <c r="H16" s="25">
        <f>G16*((14-0.53*G16)/200)</f>
        <v>0.29931129891634006</v>
      </c>
      <c r="I16" s="22"/>
      <c r="J16" s="26">
        <f>((F16-G16)/G16)*100</f>
        <v>17.40837261489968</v>
      </c>
      <c r="K16" s="37">
        <f t="shared" si="0"/>
        <v>3.1208762148984932</v>
      </c>
      <c r="L16" s="84"/>
      <c r="M16" s="20" t="s">
        <v>12</v>
      </c>
      <c r="N16" s="34" t="s">
        <v>13</v>
      </c>
      <c r="O16" s="22">
        <v>3</v>
      </c>
      <c r="P16" s="23" t="s">
        <v>60</v>
      </c>
      <c r="Q16" s="22" t="s">
        <v>55</v>
      </c>
      <c r="R16" s="36"/>
      <c r="S16" s="25"/>
      <c r="T16" s="22"/>
      <c r="U16" s="22"/>
      <c r="V16" s="22"/>
      <c r="W16" s="40"/>
    </row>
    <row r="17" spans="1:23" x14ac:dyDescent="0.25">
      <c r="A17" s="20" t="s">
        <v>24</v>
      </c>
      <c r="B17" s="34" t="s">
        <v>13</v>
      </c>
      <c r="C17" s="23">
        <v>6</v>
      </c>
      <c r="D17" s="23" t="s">
        <v>57</v>
      </c>
      <c r="E17" s="22" t="s">
        <v>55</v>
      </c>
      <c r="F17" s="36">
        <v>14.4</v>
      </c>
      <c r="G17" s="39">
        <v>14.283193558167726</v>
      </c>
      <c r="H17" s="25">
        <f t="shared" ref="H17" si="1">G17*((14-0.53*G17)/200)</f>
        <v>0.4591980607885181</v>
      </c>
      <c r="I17" s="22"/>
      <c r="J17" s="26">
        <f>((F17-G17)/G17)*100</f>
        <v>0.81778939252335137</v>
      </c>
      <c r="K17" s="37">
        <f t="shared" si="0"/>
        <v>0.25437050328936178</v>
      </c>
      <c r="L17" s="84"/>
      <c r="M17" s="20" t="s">
        <v>24</v>
      </c>
      <c r="N17" s="34" t="s">
        <v>13</v>
      </c>
      <c r="O17" s="22">
        <v>6</v>
      </c>
      <c r="P17" s="23" t="s">
        <v>57</v>
      </c>
      <c r="Q17" s="22" t="s">
        <v>55</v>
      </c>
      <c r="R17" s="36"/>
      <c r="S17" s="25"/>
      <c r="T17" s="22"/>
      <c r="U17" s="22"/>
      <c r="V17" s="22"/>
      <c r="W17" s="40"/>
    </row>
    <row r="18" spans="1:23" x14ac:dyDescent="0.25">
      <c r="A18" s="20" t="s">
        <v>17</v>
      </c>
      <c r="B18" s="34" t="s">
        <v>13</v>
      </c>
      <c r="C18" s="23">
        <v>9</v>
      </c>
      <c r="D18" s="23" t="s">
        <v>52</v>
      </c>
      <c r="E18" s="22" t="s">
        <v>53</v>
      </c>
      <c r="F18" s="24">
        <v>8.69</v>
      </c>
      <c r="G18" s="25">
        <v>8.8283292839989098</v>
      </c>
      <c r="H18" s="25">
        <f>G18*0.05</f>
        <v>0.44141646419994551</v>
      </c>
      <c r="I18" s="22"/>
      <c r="J18" s="26">
        <f t="shared" ref="J18:J26" si="2">((F18-G18)/G18)*100</f>
        <v>-1.5668795255476948</v>
      </c>
      <c r="K18" s="37">
        <f t="shared" si="0"/>
        <v>-0.31337590510953894</v>
      </c>
      <c r="L18" s="84"/>
      <c r="M18" s="20" t="s">
        <v>17</v>
      </c>
      <c r="N18" s="34" t="s">
        <v>13</v>
      </c>
      <c r="O18" s="22">
        <v>9</v>
      </c>
      <c r="P18" s="23" t="s">
        <v>52</v>
      </c>
      <c r="Q18" s="22" t="s">
        <v>53</v>
      </c>
      <c r="R18" s="36"/>
      <c r="S18" s="25"/>
      <c r="T18" s="22"/>
      <c r="U18" s="22"/>
      <c r="V18" s="22"/>
      <c r="W18" s="40"/>
    </row>
    <row r="19" spans="1:23" x14ac:dyDescent="0.25">
      <c r="A19" s="42" t="s">
        <v>51</v>
      </c>
      <c r="B19" s="43" t="s">
        <v>43</v>
      </c>
      <c r="C19" s="44">
        <v>10</v>
      </c>
      <c r="D19" s="44" t="s">
        <v>44</v>
      </c>
      <c r="E19" s="45" t="s">
        <v>45</v>
      </c>
      <c r="F19" s="46">
        <v>5.8</v>
      </c>
      <c r="G19" s="47">
        <v>5.8767084117344766</v>
      </c>
      <c r="H19" s="48">
        <f>G19*0.075/2</f>
        <v>0.22037656544004286</v>
      </c>
      <c r="I19" s="45"/>
      <c r="J19" s="49">
        <f t="shared" si="2"/>
        <v>-1.3052955219167781</v>
      </c>
      <c r="K19" s="86">
        <f t="shared" si="0"/>
        <v>-0.34807880584447415</v>
      </c>
      <c r="L19" s="84"/>
      <c r="M19" s="42" t="s">
        <v>51</v>
      </c>
      <c r="N19" s="66" t="s">
        <v>43</v>
      </c>
      <c r="O19" s="45">
        <v>10</v>
      </c>
      <c r="P19" s="44" t="s">
        <v>44</v>
      </c>
      <c r="Q19" s="45" t="s">
        <v>45</v>
      </c>
      <c r="R19" s="48"/>
      <c r="S19" s="48"/>
      <c r="T19" s="45"/>
      <c r="U19" s="45"/>
      <c r="V19" s="52"/>
      <c r="W19" s="68"/>
    </row>
    <row r="20" spans="1:23" x14ac:dyDescent="0.25">
      <c r="A20" s="42" t="s">
        <v>50</v>
      </c>
      <c r="B20" s="43" t="s">
        <v>43</v>
      </c>
      <c r="C20" s="44">
        <v>11</v>
      </c>
      <c r="D20" s="44" t="s">
        <v>44</v>
      </c>
      <c r="E20" s="45" t="s">
        <v>45</v>
      </c>
      <c r="F20" s="50">
        <v>14</v>
      </c>
      <c r="G20" s="47">
        <v>14.044561174786244</v>
      </c>
      <c r="H20" s="48">
        <f t="shared" ref="H20:H21" si="3">G20*0.075/2</f>
        <v>0.52667104405448417</v>
      </c>
      <c r="I20" s="52"/>
      <c r="J20" s="49">
        <f t="shared" si="2"/>
        <v>-0.31728420868174406</v>
      </c>
      <c r="K20" s="86">
        <f t="shared" si="0"/>
        <v>-8.4609122315131749E-2</v>
      </c>
      <c r="L20" s="84"/>
      <c r="M20" s="42" t="s">
        <v>50</v>
      </c>
      <c r="N20" s="66" t="s">
        <v>43</v>
      </c>
      <c r="O20" s="45">
        <v>11</v>
      </c>
      <c r="P20" s="44" t="s">
        <v>44</v>
      </c>
      <c r="Q20" s="45" t="s">
        <v>45</v>
      </c>
      <c r="R20" s="48"/>
      <c r="S20" s="48"/>
      <c r="T20" s="45"/>
      <c r="U20" s="45"/>
      <c r="V20" s="52"/>
      <c r="W20" s="68"/>
    </row>
    <row r="21" spans="1:23" x14ac:dyDescent="0.25">
      <c r="A21" s="42" t="s">
        <v>49</v>
      </c>
      <c r="B21" s="43" t="s">
        <v>43</v>
      </c>
      <c r="C21" s="44">
        <v>12</v>
      </c>
      <c r="D21" s="44" t="s">
        <v>44</v>
      </c>
      <c r="E21" s="45" t="s">
        <v>45</v>
      </c>
      <c r="F21" s="50">
        <v>24.6</v>
      </c>
      <c r="G21" s="47">
        <v>20.661946264159919</v>
      </c>
      <c r="H21" s="48">
        <f t="shared" si="3"/>
        <v>0.77482298490599699</v>
      </c>
      <c r="I21" s="52"/>
      <c r="J21" s="49">
        <f t="shared" si="2"/>
        <v>19.05945202592558</v>
      </c>
      <c r="K21" s="86">
        <f t="shared" si="0"/>
        <v>5.0825205402468212</v>
      </c>
      <c r="M21" s="42" t="s">
        <v>49</v>
      </c>
      <c r="N21" s="66" t="s">
        <v>43</v>
      </c>
      <c r="O21" s="45">
        <v>12</v>
      </c>
      <c r="P21" s="44" t="s">
        <v>44</v>
      </c>
      <c r="Q21" s="45" t="s">
        <v>45</v>
      </c>
      <c r="R21" s="48"/>
      <c r="S21" s="48"/>
      <c r="T21" s="45"/>
      <c r="U21" s="45"/>
      <c r="V21" s="52"/>
      <c r="W21" s="68"/>
    </row>
    <row r="22" spans="1:23" x14ac:dyDescent="0.25">
      <c r="A22" s="42" t="s">
        <v>71</v>
      </c>
      <c r="B22" s="43" t="s">
        <v>43</v>
      </c>
      <c r="C22" s="44">
        <v>13</v>
      </c>
      <c r="D22" s="44" t="s">
        <v>44</v>
      </c>
      <c r="E22" s="45" t="s">
        <v>45</v>
      </c>
      <c r="F22" s="46">
        <v>0</v>
      </c>
      <c r="G22" s="51">
        <v>0</v>
      </c>
      <c r="H22" s="48"/>
      <c r="I22" s="52"/>
      <c r="J22" s="49"/>
      <c r="K22" s="86"/>
      <c r="M22" s="42" t="s">
        <v>71</v>
      </c>
      <c r="N22" s="66" t="s">
        <v>43</v>
      </c>
      <c r="O22" s="45">
        <v>13</v>
      </c>
      <c r="P22" s="44" t="s">
        <v>44</v>
      </c>
      <c r="Q22" s="45" t="s">
        <v>45</v>
      </c>
      <c r="R22" s="48"/>
      <c r="S22" s="48"/>
      <c r="T22" s="45"/>
      <c r="U22" s="45"/>
      <c r="V22" s="52"/>
      <c r="W22" s="68"/>
    </row>
    <row r="23" spans="1:23" x14ac:dyDescent="0.25">
      <c r="A23" s="42" t="s">
        <v>72</v>
      </c>
      <c r="B23" s="43" t="s">
        <v>43</v>
      </c>
      <c r="C23" s="44">
        <v>14</v>
      </c>
      <c r="D23" s="44" t="s">
        <v>44</v>
      </c>
      <c r="E23" s="45" t="s">
        <v>45</v>
      </c>
      <c r="F23" s="46">
        <v>0</v>
      </c>
      <c r="G23" s="51">
        <v>0</v>
      </c>
      <c r="H23" s="48"/>
      <c r="I23" s="52"/>
      <c r="J23" s="49"/>
      <c r="K23" s="86"/>
      <c r="M23" s="42" t="s">
        <v>72</v>
      </c>
      <c r="N23" s="66" t="s">
        <v>43</v>
      </c>
      <c r="O23" s="45">
        <v>14</v>
      </c>
      <c r="P23" s="44" t="s">
        <v>44</v>
      </c>
      <c r="Q23" s="45" t="s">
        <v>45</v>
      </c>
      <c r="R23" s="48"/>
      <c r="S23" s="48"/>
      <c r="T23" s="45"/>
      <c r="U23" s="45"/>
      <c r="V23" s="52"/>
      <c r="W23" s="68"/>
    </row>
    <row r="24" spans="1:23" x14ac:dyDescent="0.25">
      <c r="A24" s="42" t="s">
        <v>48</v>
      </c>
      <c r="B24" s="43" t="s">
        <v>43</v>
      </c>
      <c r="C24" s="44">
        <v>20</v>
      </c>
      <c r="D24" s="44" t="s">
        <v>44</v>
      </c>
      <c r="E24" s="45" t="s">
        <v>45</v>
      </c>
      <c r="F24" s="50">
        <v>86.4</v>
      </c>
      <c r="G24" s="47">
        <v>86.126396328377197</v>
      </c>
      <c r="H24" s="48">
        <f>G24*0.025</f>
        <v>2.1531599082094299</v>
      </c>
      <c r="I24" s="52"/>
      <c r="J24" s="49">
        <f t="shared" si="2"/>
        <v>0.31767690660088693</v>
      </c>
      <c r="K24" s="86">
        <f t="shared" si="0"/>
        <v>0.12707076264035477</v>
      </c>
      <c r="M24" s="42" t="s">
        <v>48</v>
      </c>
      <c r="N24" s="66" t="s">
        <v>43</v>
      </c>
      <c r="O24" s="45">
        <v>20</v>
      </c>
      <c r="P24" s="44" t="s">
        <v>44</v>
      </c>
      <c r="Q24" s="45" t="s">
        <v>45</v>
      </c>
      <c r="R24" s="48"/>
      <c r="S24" s="48"/>
      <c r="T24" s="45"/>
      <c r="U24" s="45"/>
      <c r="V24" s="52"/>
      <c r="W24" s="68"/>
    </row>
    <row r="25" spans="1:23" x14ac:dyDescent="0.25">
      <c r="A25" s="42" t="s">
        <v>47</v>
      </c>
      <c r="B25" s="43" t="s">
        <v>43</v>
      </c>
      <c r="C25" s="44">
        <v>21</v>
      </c>
      <c r="D25" s="44" t="s">
        <v>44</v>
      </c>
      <c r="E25" s="45" t="s">
        <v>45</v>
      </c>
      <c r="F25" s="50">
        <v>114.6</v>
      </c>
      <c r="G25" s="51">
        <v>114.58064310971027</v>
      </c>
      <c r="H25" s="48">
        <f t="shared" ref="H25:H26" si="4">G25*0.025</f>
        <v>2.8645160777427567</v>
      </c>
      <c r="I25" s="52"/>
      <c r="J25" s="49">
        <f t="shared" si="2"/>
        <v>1.6893682706244029E-2</v>
      </c>
      <c r="K25" s="86">
        <f t="shared" si="0"/>
        <v>6.7574730824976111E-3</v>
      </c>
      <c r="M25" s="42" t="s">
        <v>47</v>
      </c>
      <c r="N25" s="66" t="s">
        <v>43</v>
      </c>
      <c r="O25" s="45">
        <v>21</v>
      </c>
      <c r="P25" s="44" t="s">
        <v>44</v>
      </c>
      <c r="Q25" s="45" t="s">
        <v>45</v>
      </c>
      <c r="R25" s="48"/>
      <c r="S25" s="48"/>
      <c r="T25" s="45"/>
      <c r="U25" s="45"/>
      <c r="V25" s="52"/>
      <c r="W25" s="68"/>
    </row>
    <row r="26" spans="1:23" x14ac:dyDescent="0.25">
      <c r="A26" s="42" t="s">
        <v>46</v>
      </c>
      <c r="B26" s="43" t="s">
        <v>43</v>
      </c>
      <c r="C26" s="44">
        <v>22</v>
      </c>
      <c r="D26" s="44" t="s">
        <v>44</v>
      </c>
      <c r="E26" s="45" t="s">
        <v>45</v>
      </c>
      <c r="F26" s="50">
        <v>203.2</v>
      </c>
      <c r="G26" s="51">
        <v>202.08328158874014</v>
      </c>
      <c r="H26" s="48">
        <f t="shared" si="4"/>
        <v>5.0520820397185036</v>
      </c>
      <c r="I26" s="52"/>
      <c r="J26" s="49">
        <f t="shared" si="2"/>
        <v>0.55260306665669057</v>
      </c>
      <c r="K26" s="86">
        <f t="shared" si="0"/>
        <v>0.22104122666267623</v>
      </c>
      <c r="M26" s="42" t="s">
        <v>46</v>
      </c>
      <c r="N26" s="66" t="s">
        <v>43</v>
      </c>
      <c r="O26" s="45">
        <v>22</v>
      </c>
      <c r="P26" s="44" t="s">
        <v>44</v>
      </c>
      <c r="Q26" s="45" t="s">
        <v>45</v>
      </c>
      <c r="R26" s="48"/>
      <c r="S26" s="48"/>
      <c r="T26" s="45"/>
      <c r="U26" s="45"/>
      <c r="V26" s="52"/>
      <c r="W26" s="68"/>
    </row>
    <row r="27" spans="1:23" x14ac:dyDescent="0.25">
      <c r="A27" s="42" t="s">
        <v>73</v>
      </c>
      <c r="B27" s="43" t="s">
        <v>43</v>
      </c>
      <c r="C27" s="44">
        <v>23</v>
      </c>
      <c r="D27" s="44" t="s">
        <v>44</v>
      </c>
      <c r="E27" s="45" t="s">
        <v>45</v>
      </c>
      <c r="F27" s="46">
        <v>0</v>
      </c>
      <c r="G27" s="51">
        <v>0</v>
      </c>
      <c r="H27" s="48"/>
      <c r="I27" s="52"/>
      <c r="J27" s="49"/>
      <c r="K27" s="86"/>
      <c r="M27" s="42" t="s">
        <v>73</v>
      </c>
      <c r="N27" s="66" t="s">
        <v>43</v>
      </c>
      <c r="O27" s="45">
        <v>23</v>
      </c>
      <c r="P27" s="44" t="s">
        <v>44</v>
      </c>
      <c r="Q27" s="45" t="s">
        <v>45</v>
      </c>
      <c r="R27" s="48"/>
      <c r="S27" s="69"/>
      <c r="T27" s="70"/>
      <c r="U27" s="45"/>
      <c r="V27" s="52"/>
      <c r="W27" s="68"/>
    </row>
    <row r="28" spans="1:23" x14ac:dyDescent="0.25">
      <c r="A28" s="42" t="s">
        <v>74</v>
      </c>
      <c r="B28" s="43" t="s">
        <v>43</v>
      </c>
      <c r="C28" s="44">
        <v>24</v>
      </c>
      <c r="D28" s="44" t="s">
        <v>44</v>
      </c>
      <c r="E28" s="45" t="s">
        <v>45</v>
      </c>
      <c r="F28" s="46">
        <v>0</v>
      </c>
      <c r="G28" s="51">
        <v>0</v>
      </c>
      <c r="H28" s="48"/>
      <c r="I28" s="52"/>
      <c r="J28" s="49"/>
      <c r="K28" s="86"/>
      <c r="M28" s="42" t="s">
        <v>74</v>
      </c>
      <c r="N28" s="66" t="s">
        <v>43</v>
      </c>
      <c r="O28" s="45">
        <v>24</v>
      </c>
      <c r="P28" s="44" t="s">
        <v>44</v>
      </c>
      <c r="Q28" s="45" t="s">
        <v>45</v>
      </c>
      <c r="R28" s="48"/>
      <c r="S28" s="69"/>
      <c r="T28" s="70"/>
      <c r="U28" s="45"/>
      <c r="V28" s="52"/>
      <c r="W28" s="68"/>
    </row>
    <row r="29" spans="1:23" x14ac:dyDescent="0.25">
      <c r="A29" s="20" t="s">
        <v>42</v>
      </c>
      <c r="B29" s="34" t="s">
        <v>13</v>
      </c>
      <c r="C29" s="23">
        <v>30</v>
      </c>
      <c r="D29" s="23" t="s">
        <v>29</v>
      </c>
      <c r="E29" s="22" t="s">
        <v>30</v>
      </c>
      <c r="F29" s="24">
        <v>47.83</v>
      </c>
      <c r="G29" s="36">
        <v>49.4</v>
      </c>
      <c r="H29" s="25">
        <f>0.05*G29</f>
        <v>2.4700000000000002</v>
      </c>
      <c r="I29" s="27">
        <v>4</v>
      </c>
      <c r="J29" s="27">
        <f t="shared" ref="J29:J31" si="5">((F29-G29)/G29)*100</f>
        <v>-3.1781376518218627</v>
      </c>
      <c r="K29" s="37">
        <f t="shared" ref="K29:K31" si="6">(F29-G29)/H29</f>
        <v>-0.63562753036437258</v>
      </c>
      <c r="M29" s="20" t="s">
        <v>42</v>
      </c>
      <c r="N29" s="21" t="s">
        <v>13</v>
      </c>
      <c r="O29" s="22">
        <v>30</v>
      </c>
      <c r="P29" s="23" t="s">
        <v>29</v>
      </c>
      <c r="Q29" s="22" t="s">
        <v>30</v>
      </c>
      <c r="R29" s="24">
        <f>F29</f>
        <v>47.83</v>
      </c>
      <c r="S29" s="24">
        <v>49.04</v>
      </c>
      <c r="T29" s="24">
        <v>1.48</v>
      </c>
      <c r="U29" s="22">
        <v>1</v>
      </c>
      <c r="V29" s="26">
        <f>((R29-S29)/S29)*100</f>
        <v>-2.4673735725938029</v>
      </c>
      <c r="W29" s="38">
        <v>-0.82</v>
      </c>
    </row>
    <row r="30" spans="1:23" x14ac:dyDescent="0.25">
      <c r="A30" s="20" t="s">
        <v>41</v>
      </c>
      <c r="B30" s="34" t="s">
        <v>13</v>
      </c>
      <c r="C30" s="23">
        <v>31</v>
      </c>
      <c r="D30" s="23" t="s">
        <v>29</v>
      </c>
      <c r="E30" s="22" t="s">
        <v>30</v>
      </c>
      <c r="F30" s="41">
        <v>72</v>
      </c>
      <c r="G30" s="39">
        <v>68</v>
      </c>
      <c r="H30" s="25">
        <f t="shared" ref="H30:H31" si="7">0.05*G30</f>
        <v>3.4000000000000004</v>
      </c>
      <c r="I30" s="27">
        <v>4</v>
      </c>
      <c r="J30" s="27">
        <f t="shared" si="5"/>
        <v>5.8823529411764701</v>
      </c>
      <c r="K30" s="37">
        <f t="shared" si="6"/>
        <v>1.1764705882352939</v>
      </c>
      <c r="M30" s="20" t="s">
        <v>41</v>
      </c>
      <c r="N30" s="21" t="s">
        <v>13</v>
      </c>
      <c r="O30" s="22">
        <v>31</v>
      </c>
      <c r="P30" s="23" t="s">
        <v>29</v>
      </c>
      <c r="Q30" s="22" t="s">
        <v>30</v>
      </c>
      <c r="R30" s="41">
        <f t="shared" ref="R30:R41" si="8">F30</f>
        <v>72</v>
      </c>
      <c r="S30" s="24">
        <v>68.77</v>
      </c>
      <c r="T30" s="24">
        <v>1.48</v>
      </c>
      <c r="U30" s="22">
        <v>1</v>
      </c>
      <c r="V30" s="26">
        <f t="shared" ref="V30:V41" si="9">((R30-S30)/S30)*100</f>
        <v>4.6968154718627373</v>
      </c>
      <c r="W30" s="38">
        <v>2.1800000000000002</v>
      </c>
    </row>
    <row r="31" spans="1:23" x14ac:dyDescent="0.25">
      <c r="A31" s="20" t="s">
        <v>40</v>
      </c>
      <c r="B31" s="34" t="s">
        <v>13</v>
      </c>
      <c r="C31" s="23">
        <v>32</v>
      </c>
      <c r="D31" s="23" t="s">
        <v>29</v>
      </c>
      <c r="E31" s="22" t="s">
        <v>30</v>
      </c>
      <c r="F31" s="36">
        <v>97.3</v>
      </c>
      <c r="G31" s="39">
        <v>89</v>
      </c>
      <c r="H31" s="25">
        <f t="shared" si="7"/>
        <v>4.45</v>
      </c>
      <c r="I31" s="27">
        <v>4</v>
      </c>
      <c r="J31" s="27">
        <f t="shared" si="5"/>
        <v>9.3258426966292109</v>
      </c>
      <c r="K31" s="37">
        <f t="shared" si="6"/>
        <v>1.8651685393258419</v>
      </c>
      <c r="M31" s="20" t="s">
        <v>40</v>
      </c>
      <c r="N31" s="21" t="s">
        <v>13</v>
      </c>
      <c r="O31" s="22">
        <v>32</v>
      </c>
      <c r="P31" s="23" t="s">
        <v>29</v>
      </c>
      <c r="Q31" s="22" t="s">
        <v>30</v>
      </c>
      <c r="R31" s="36">
        <f t="shared" si="8"/>
        <v>97.3</v>
      </c>
      <c r="S31" s="24">
        <v>90.17</v>
      </c>
      <c r="T31" s="24">
        <v>3.61</v>
      </c>
      <c r="U31" s="22">
        <v>1</v>
      </c>
      <c r="V31" s="26">
        <f t="shared" si="9"/>
        <v>7.9072862371076802</v>
      </c>
      <c r="W31" s="38">
        <v>1.98</v>
      </c>
    </row>
    <row r="32" spans="1:23" x14ac:dyDescent="0.25">
      <c r="A32" s="20" t="s">
        <v>39</v>
      </c>
      <c r="B32" s="34" t="s">
        <v>13</v>
      </c>
      <c r="C32" s="23">
        <v>33</v>
      </c>
      <c r="D32" s="23" t="s">
        <v>29</v>
      </c>
      <c r="E32" s="22" t="s">
        <v>30</v>
      </c>
      <c r="F32" s="24">
        <v>5.85</v>
      </c>
      <c r="G32" s="39">
        <v>11.1</v>
      </c>
      <c r="H32" s="25"/>
      <c r="I32" s="27"/>
      <c r="J32" s="27"/>
      <c r="K32" s="40"/>
      <c r="M32" s="20" t="s">
        <v>39</v>
      </c>
      <c r="N32" s="21" t="s">
        <v>13</v>
      </c>
      <c r="O32" s="22">
        <v>33</v>
      </c>
      <c r="P32" s="23" t="s">
        <v>29</v>
      </c>
      <c r="Q32" s="22" t="s">
        <v>30</v>
      </c>
      <c r="R32" s="24">
        <f t="shared" si="8"/>
        <v>5.85</v>
      </c>
      <c r="S32" s="24"/>
      <c r="T32" s="24"/>
      <c r="U32" s="22"/>
      <c r="V32" s="26"/>
      <c r="W32" s="40"/>
    </row>
    <row r="33" spans="1:23" x14ac:dyDescent="0.25">
      <c r="A33" s="20" t="s">
        <v>38</v>
      </c>
      <c r="B33" s="34" t="s">
        <v>13</v>
      </c>
      <c r="C33" s="23">
        <v>34</v>
      </c>
      <c r="D33" s="23" t="s">
        <v>29</v>
      </c>
      <c r="E33" s="22" t="s">
        <v>30</v>
      </c>
      <c r="F33" s="24">
        <v>7.3</v>
      </c>
      <c r="G33" s="39">
        <v>9.73</v>
      </c>
      <c r="H33" s="25"/>
      <c r="I33" s="27"/>
      <c r="J33" s="27"/>
      <c r="K33" s="40"/>
      <c r="M33" s="20" t="s">
        <v>38</v>
      </c>
      <c r="N33" s="21" t="s">
        <v>13</v>
      </c>
      <c r="O33" s="22">
        <v>34</v>
      </c>
      <c r="P33" s="23" t="s">
        <v>29</v>
      </c>
      <c r="Q33" s="22" t="s">
        <v>30</v>
      </c>
      <c r="R33" s="24">
        <f t="shared" si="8"/>
        <v>7.3</v>
      </c>
      <c r="S33" s="24"/>
      <c r="T33" s="24"/>
      <c r="U33" s="22"/>
      <c r="V33" s="26"/>
      <c r="W33" s="40"/>
    </row>
    <row r="34" spans="1:23" x14ac:dyDescent="0.25">
      <c r="A34" s="20" t="s">
        <v>37</v>
      </c>
      <c r="B34" s="34" t="s">
        <v>13</v>
      </c>
      <c r="C34" s="23">
        <v>35</v>
      </c>
      <c r="D34" s="23" t="s">
        <v>29</v>
      </c>
      <c r="E34" s="22" t="s">
        <v>30</v>
      </c>
      <c r="F34" s="24">
        <v>6.37</v>
      </c>
      <c r="G34" s="39">
        <v>13.4</v>
      </c>
      <c r="H34" s="25"/>
      <c r="I34" s="27"/>
      <c r="J34" s="27"/>
      <c r="K34" s="40"/>
      <c r="M34" s="20" t="s">
        <v>37</v>
      </c>
      <c r="N34" s="21" t="s">
        <v>13</v>
      </c>
      <c r="O34" s="22">
        <v>35</v>
      </c>
      <c r="P34" s="23" t="s">
        <v>29</v>
      </c>
      <c r="Q34" s="22" t="s">
        <v>30</v>
      </c>
      <c r="R34" s="24">
        <f t="shared" si="8"/>
        <v>6.37</v>
      </c>
      <c r="S34" s="24"/>
      <c r="T34" s="24"/>
      <c r="U34" s="22"/>
      <c r="V34" s="26"/>
      <c r="W34" s="40"/>
    </row>
    <row r="35" spans="1:23" x14ac:dyDescent="0.25">
      <c r="A35" s="20" t="s">
        <v>36</v>
      </c>
      <c r="B35" s="34" t="s">
        <v>13</v>
      </c>
      <c r="C35" s="23">
        <v>36</v>
      </c>
      <c r="D35" s="23" t="s">
        <v>29</v>
      </c>
      <c r="E35" s="22" t="s">
        <v>30</v>
      </c>
      <c r="F35" s="24">
        <v>31.07</v>
      </c>
      <c r="G35" s="39">
        <v>46.2</v>
      </c>
      <c r="H35" s="25"/>
      <c r="I35" s="27"/>
      <c r="J35" s="27"/>
      <c r="K35" s="40"/>
      <c r="M35" s="20" t="s">
        <v>36</v>
      </c>
      <c r="N35" s="21" t="s">
        <v>13</v>
      </c>
      <c r="O35" s="22">
        <v>36</v>
      </c>
      <c r="P35" s="23" t="s">
        <v>29</v>
      </c>
      <c r="Q35" s="22" t="s">
        <v>30</v>
      </c>
      <c r="R35" s="24">
        <f t="shared" si="8"/>
        <v>31.07</v>
      </c>
      <c r="S35" s="24"/>
      <c r="T35" s="24"/>
      <c r="U35" s="22"/>
      <c r="V35" s="26"/>
      <c r="W35" s="40"/>
    </row>
    <row r="36" spans="1:23" x14ac:dyDescent="0.25">
      <c r="A36" s="20" t="s">
        <v>35</v>
      </c>
      <c r="B36" s="34" t="s">
        <v>13</v>
      </c>
      <c r="C36" s="23">
        <v>37</v>
      </c>
      <c r="D36" s="23" t="s">
        <v>29</v>
      </c>
      <c r="E36" s="22" t="s">
        <v>30</v>
      </c>
      <c r="F36" s="24">
        <v>35.96</v>
      </c>
      <c r="G36" s="39">
        <v>58.8</v>
      </c>
      <c r="H36" s="25"/>
      <c r="I36" s="27"/>
      <c r="J36" s="27"/>
      <c r="K36" s="40"/>
      <c r="M36" s="20" t="s">
        <v>35</v>
      </c>
      <c r="N36" s="21" t="s">
        <v>13</v>
      </c>
      <c r="O36" s="22">
        <v>37</v>
      </c>
      <c r="P36" s="23" t="s">
        <v>29</v>
      </c>
      <c r="Q36" s="22" t="s">
        <v>30</v>
      </c>
      <c r="R36" s="24">
        <f t="shared" si="8"/>
        <v>35.96</v>
      </c>
      <c r="S36" s="24"/>
      <c r="T36" s="24"/>
      <c r="U36" s="22"/>
      <c r="V36" s="26"/>
      <c r="W36" s="40"/>
    </row>
    <row r="37" spans="1:23" x14ac:dyDescent="0.25">
      <c r="A37" s="20" t="s">
        <v>34</v>
      </c>
      <c r="B37" s="34" t="s">
        <v>13</v>
      </c>
      <c r="C37" s="23">
        <v>38</v>
      </c>
      <c r="D37" s="23" t="s">
        <v>29</v>
      </c>
      <c r="E37" s="22" t="s">
        <v>30</v>
      </c>
      <c r="F37" s="24">
        <v>47.67</v>
      </c>
      <c r="G37" s="39">
        <v>70.5</v>
      </c>
      <c r="H37" s="25"/>
      <c r="I37" s="27"/>
      <c r="J37" s="27"/>
      <c r="K37" s="40"/>
      <c r="M37" s="20" t="s">
        <v>34</v>
      </c>
      <c r="N37" s="21" t="s">
        <v>13</v>
      </c>
      <c r="O37" s="22">
        <v>38</v>
      </c>
      <c r="P37" s="23" t="s">
        <v>29</v>
      </c>
      <c r="Q37" s="22" t="s">
        <v>30</v>
      </c>
      <c r="R37" s="24">
        <f t="shared" si="8"/>
        <v>47.67</v>
      </c>
      <c r="S37" s="24"/>
      <c r="T37" s="24"/>
      <c r="U37" s="22"/>
      <c r="V37" s="26"/>
      <c r="W37" s="40"/>
    </row>
    <row r="38" spans="1:23" x14ac:dyDescent="0.25">
      <c r="A38" s="20" t="s">
        <v>33</v>
      </c>
      <c r="B38" s="34" t="s">
        <v>13</v>
      </c>
      <c r="C38" s="23">
        <v>39</v>
      </c>
      <c r="D38" s="23" t="s">
        <v>29</v>
      </c>
      <c r="E38" s="22" t="s">
        <v>30</v>
      </c>
      <c r="F38" s="24">
        <v>122.84</v>
      </c>
      <c r="G38" s="27">
        <v>116</v>
      </c>
      <c r="H38" s="25"/>
      <c r="I38" s="27"/>
      <c r="J38" s="27"/>
      <c r="K38" s="40"/>
      <c r="M38" s="20" t="s">
        <v>33</v>
      </c>
      <c r="N38" s="21" t="s">
        <v>13</v>
      </c>
      <c r="O38" s="22">
        <v>39</v>
      </c>
      <c r="P38" s="23" t="s">
        <v>29</v>
      </c>
      <c r="Q38" s="22" t="s">
        <v>30</v>
      </c>
      <c r="R38" s="24">
        <f t="shared" si="8"/>
        <v>122.84</v>
      </c>
      <c r="S38" s="24"/>
      <c r="T38" s="24"/>
      <c r="U38" s="22"/>
      <c r="V38" s="26"/>
      <c r="W38" s="40"/>
    </row>
    <row r="39" spans="1:23" x14ac:dyDescent="0.25">
      <c r="A39" s="20" t="s">
        <v>32</v>
      </c>
      <c r="B39" s="34" t="s">
        <v>13</v>
      </c>
      <c r="C39" s="23">
        <v>40</v>
      </c>
      <c r="D39" s="23" t="s">
        <v>29</v>
      </c>
      <c r="E39" s="22" t="s">
        <v>30</v>
      </c>
      <c r="F39" s="24">
        <v>105.6</v>
      </c>
      <c r="G39" s="27">
        <v>101</v>
      </c>
      <c r="H39" s="25"/>
      <c r="I39" s="27"/>
      <c r="J39" s="27"/>
      <c r="K39" s="40"/>
      <c r="M39" s="20" t="s">
        <v>32</v>
      </c>
      <c r="N39" s="21" t="s">
        <v>13</v>
      </c>
      <c r="O39" s="22">
        <v>40</v>
      </c>
      <c r="P39" s="23" t="s">
        <v>29</v>
      </c>
      <c r="Q39" s="22" t="s">
        <v>30</v>
      </c>
      <c r="R39" s="24">
        <f t="shared" si="8"/>
        <v>105.6</v>
      </c>
      <c r="S39" s="24"/>
      <c r="T39" s="24"/>
      <c r="U39" s="22"/>
      <c r="V39" s="26"/>
      <c r="W39" s="40"/>
    </row>
    <row r="40" spans="1:23" x14ac:dyDescent="0.25">
      <c r="A40" s="20" t="s">
        <v>31</v>
      </c>
      <c r="B40" s="34" t="s">
        <v>13</v>
      </c>
      <c r="C40" s="23">
        <v>41</v>
      </c>
      <c r="D40" s="23" t="s">
        <v>29</v>
      </c>
      <c r="E40" s="22" t="s">
        <v>30</v>
      </c>
      <c r="F40" s="24">
        <v>74.36</v>
      </c>
      <c r="G40" s="39">
        <v>81.599999999999994</v>
      </c>
      <c r="H40" s="25"/>
      <c r="I40" s="27"/>
      <c r="J40" s="27"/>
      <c r="K40" s="40"/>
      <c r="M40" s="20" t="s">
        <v>31</v>
      </c>
      <c r="N40" s="21" t="s">
        <v>13</v>
      </c>
      <c r="O40" s="22">
        <v>41</v>
      </c>
      <c r="P40" s="23" t="s">
        <v>29</v>
      </c>
      <c r="Q40" s="22" t="s">
        <v>30</v>
      </c>
      <c r="R40" s="24">
        <f t="shared" si="8"/>
        <v>74.36</v>
      </c>
      <c r="S40" s="36"/>
      <c r="T40" s="24"/>
      <c r="U40" s="22"/>
      <c r="V40" s="26"/>
      <c r="W40" s="40"/>
    </row>
    <row r="41" spans="1:23" ht="15.75" thickBot="1" x14ac:dyDescent="0.3">
      <c r="A41" s="98" t="s">
        <v>28</v>
      </c>
      <c r="B41" s="99" t="s">
        <v>13</v>
      </c>
      <c r="C41" s="100">
        <v>42</v>
      </c>
      <c r="D41" s="100" t="s">
        <v>29</v>
      </c>
      <c r="E41" s="101" t="s">
        <v>30</v>
      </c>
      <c r="F41" s="108">
        <v>47.83</v>
      </c>
      <c r="G41" s="103">
        <v>49.4</v>
      </c>
      <c r="H41" s="104">
        <f t="shared" ref="H41" si="10">0.05*G41</f>
        <v>2.4700000000000002</v>
      </c>
      <c r="I41" s="105">
        <v>4</v>
      </c>
      <c r="J41" s="105">
        <f t="shared" ref="J41" si="11">((F41-G41)/G41)*100</f>
        <v>-3.1781376518218627</v>
      </c>
      <c r="K41" s="106">
        <f t="shared" ref="K41" si="12">(F41-G41)/H41</f>
        <v>-0.63562753036437258</v>
      </c>
      <c r="M41" s="98" t="s">
        <v>28</v>
      </c>
      <c r="N41" s="107" t="s">
        <v>13</v>
      </c>
      <c r="O41" s="101">
        <v>42</v>
      </c>
      <c r="P41" s="100" t="s">
        <v>29</v>
      </c>
      <c r="Q41" s="101" t="s">
        <v>30</v>
      </c>
      <c r="R41" s="108">
        <f t="shared" si="8"/>
        <v>47.83</v>
      </c>
      <c r="S41" s="102">
        <v>49.28</v>
      </c>
      <c r="T41" s="108">
        <v>1.76</v>
      </c>
      <c r="U41" s="101">
        <v>1</v>
      </c>
      <c r="V41" s="109">
        <f t="shared" si="9"/>
        <v>-2.9423701298701355</v>
      </c>
      <c r="W41" s="110">
        <v>-0.82</v>
      </c>
    </row>
  </sheetData>
  <sheetProtection algorithmName="SHA-512" hashValue="KqzH5wY4viI4BkzDOHHT50ihAfl0SfNWVNsouk6i0Rh2yjcYAkVe+fLDL0kSik3phGzLqmjocwkWlrDNWb+DZg==" saltValue="M/B2mpqogeitz8VVFkysdg==" spinCount="100000" sheet="1" objects="1" scenarios="1" selectLockedCells="1" selectUnlockedCells="1"/>
  <mergeCells count="3">
    <mergeCell ref="A2:K2"/>
    <mergeCell ref="A8:K8"/>
    <mergeCell ref="M8:W8"/>
  </mergeCells>
  <phoneticPr fontId="17" type="noConversion"/>
  <conditionalFormatting sqref="K14:K28 W41">
    <cfRule type="cellIs" dxfId="14" priority="19" stopIfTrue="1" operator="between">
      <formula>-2</formula>
      <formula>2</formula>
    </cfRule>
    <cfRule type="cellIs" dxfId="13" priority="20" stopIfTrue="1" operator="between">
      <formula>-3</formula>
      <formula>3</formula>
    </cfRule>
    <cfRule type="cellIs" dxfId="12" priority="21" operator="notBetween">
      <formula>-3</formula>
      <formula>3</formula>
    </cfRule>
  </conditionalFormatting>
  <conditionalFormatting sqref="W29:W31">
    <cfRule type="cellIs" dxfId="11" priority="16" stopIfTrue="1" operator="between">
      <formula>-2</formula>
      <formula>2</formula>
    </cfRule>
    <cfRule type="cellIs" dxfId="10" priority="17" stopIfTrue="1" operator="between">
      <formula>-3</formula>
      <formula>3</formula>
    </cfRule>
    <cfRule type="cellIs" dxfId="9" priority="18" operator="notBetween">
      <formula>-3</formula>
      <formula>3</formula>
    </cfRule>
  </conditionalFormatting>
  <conditionalFormatting sqref="K29:K31">
    <cfRule type="cellIs" dxfId="8" priority="4" stopIfTrue="1" operator="between">
      <formula>-2</formula>
      <formula>2</formula>
    </cfRule>
    <cfRule type="cellIs" dxfId="7" priority="5" stopIfTrue="1" operator="between">
      <formula>-3</formula>
      <formula>3</formula>
    </cfRule>
    <cfRule type="cellIs" dxfId="6" priority="6" operator="notBetween">
      <formula>-3</formula>
      <formula>3</formula>
    </cfRule>
  </conditionalFormatting>
  <conditionalFormatting sqref="K41">
    <cfRule type="cellIs" dxfId="5" priority="1" stopIfTrue="1" operator="between">
      <formula>-2</formula>
      <formula>2</formula>
    </cfRule>
    <cfRule type="cellIs" dxfId="4" priority="2" stopIfTrue="1" operator="between">
      <formula>-3</formula>
      <formula>3</formula>
    </cfRule>
    <cfRule type="cellIs" dxfId="3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0D5B5-8B4E-49CF-9A1C-7A766150AA12}">
  <sheetPr>
    <pageSetUpPr fitToPage="1"/>
  </sheetPr>
  <dimension ref="A1:W23"/>
  <sheetViews>
    <sheetView topLeftCell="A2" zoomScale="70" zoomScaleNormal="70" zoomScalePageLayoutView="85" workbookViewId="0">
      <selection activeCell="N44" sqref="N44"/>
    </sheetView>
  </sheetViews>
  <sheetFormatPr defaultColWidth="9.140625" defaultRowHeight="15" x14ac:dyDescent="0.25"/>
  <cols>
    <col min="1" max="1" width="28" style="56" bestFit="1" customWidth="1"/>
    <col min="2" max="2" width="11.5703125" style="55" customWidth="1"/>
    <col min="3" max="3" width="4.7109375" style="55" customWidth="1"/>
    <col min="4" max="4" width="23.5703125" style="56" bestFit="1" customWidth="1"/>
    <col min="5" max="5" width="16.42578125" style="56" customWidth="1"/>
    <col min="6" max="6" width="17" style="57" customWidth="1"/>
    <col min="7" max="7" width="14.85546875" style="58" bestFit="1" customWidth="1"/>
    <col min="8" max="8" width="8" style="56" customWidth="1"/>
    <col min="9" max="9" width="9.5703125" style="56" customWidth="1"/>
    <col min="10" max="10" width="13.28515625" style="56" customWidth="1"/>
    <col min="11" max="11" width="10.5703125" style="56" bestFit="1" customWidth="1"/>
    <col min="12" max="12" width="9.140625" style="56"/>
    <col min="13" max="13" width="28" style="56" bestFit="1" customWidth="1"/>
    <col min="14" max="14" width="9.42578125" style="56" bestFit="1" customWidth="1"/>
    <col min="15" max="15" width="9.140625" style="56"/>
    <col min="16" max="16" width="23.5703125" style="56" bestFit="1" customWidth="1"/>
    <col min="17" max="17" width="16.42578125" style="56" bestFit="1" customWidth="1"/>
    <col min="18" max="18" width="15.5703125" style="56" bestFit="1" customWidth="1"/>
    <col min="19" max="21" width="9.140625" style="56"/>
    <col min="22" max="22" width="13" style="56" customWidth="1"/>
    <col min="23" max="23" width="10" style="56" customWidth="1"/>
    <col min="24" max="16384" width="9.140625" style="56"/>
  </cols>
  <sheetData>
    <row r="1" spans="1:23" s="54" customFormat="1" ht="15.75" hidden="1" thickBot="1" x14ac:dyDescent="0.3">
      <c r="A1" s="2"/>
      <c r="B1" s="1"/>
      <c r="C1" s="1"/>
      <c r="D1" s="3"/>
      <c r="E1" s="2"/>
      <c r="F1" s="17"/>
      <c r="G1" s="28"/>
      <c r="H1" s="2"/>
      <c r="I1" s="2"/>
      <c r="J1" s="2"/>
      <c r="K1" s="1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9.5" thickTop="1" x14ac:dyDescent="0.3">
      <c r="A2" s="128" t="s">
        <v>11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23" s="82" customFormat="1" ht="12.75" x14ac:dyDescent="0.2">
      <c r="A3" s="4"/>
      <c r="B3" s="5"/>
      <c r="C3" s="5"/>
      <c r="D3" s="35">
        <v>45247</v>
      </c>
      <c r="E3" s="5"/>
      <c r="F3" s="18"/>
      <c r="G3" s="29"/>
      <c r="H3" s="29" t="s">
        <v>102</v>
      </c>
      <c r="I3" s="5"/>
      <c r="J3" s="5"/>
      <c r="K3" s="6" t="s">
        <v>68</v>
      </c>
    </row>
    <row r="4" spans="1:23" s="82" customFormat="1" ht="13.5" thickBot="1" x14ac:dyDescent="0.25">
      <c r="A4" s="7"/>
      <c r="B4" s="8"/>
      <c r="C4" s="8"/>
      <c r="D4" s="8"/>
      <c r="E4" s="8"/>
      <c r="F4" s="19"/>
      <c r="G4" s="30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71" t="s">
        <v>6</v>
      </c>
      <c r="B6" s="72">
        <v>951</v>
      </c>
      <c r="C6" s="73"/>
      <c r="D6" s="74"/>
      <c r="E6" s="74"/>
      <c r="F6" s="75"/>
      <c r="G6" s="76"/>
      <c r="H6" s="74"/>
      <c r="I6" s="74"/>
      <c r="J6" s="74"/>
      <c r="K6" s="77"/>
    </row>
    <row r="7" spans="1:23" ht="16.5" thickTop="1" thickBot="1" x14ac:dyDescent="0.3">
      <c r="A7" s="54"/>
      <c r="B7" s="78"/>
      <c r="C7" s="79"/>
      <c r="D7" s="54"/>
      <c r="E7" s="54"/>
      <c r="F7" s="80"/>
      <c r="G7" s="81"/>
      <c r="H7" s="54"/>
      <c r="I7" s="54"/>
      <c r="J7" s="54"/>
      <c r="K7" s="54"/>
    </row>
    <row r="8" spans="1:23" ht="16.5" thickTop="1" thickBot="1" x14ac:dyDescent="0.3">
      <c r="A8" s="131" t="s">
        <v>70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  <c r="M8" s="131" t="s">
        <v>67</v>
      </c>
      <c r="N8" s="132"/>
      <c r="O8" s="132"/>
      <c r="P8" s="132"/>
      <c r="Q8" s="132"/>
      <c r="R8" s="132"/>
      <c r="S8" s="132"/>
      <c r="T8" s="132"/>
      <c r="U8" s="132"/>
      <c r="V8" s="132"/>
      <c r="W8" s="133"/>
    </row>
    <row r="9" spans="1:23" ht="15.75" thickTop="1" x14ac:dyDescent="0.25">
      <c r="A9" s="54"/>
      <c r="O9" s="55"/>
    </row>
    <row r="10" spans="1:23" ht="15.75" thickBot="1" x14ac:dyDescent="0.3">
      <c r="O10" s="55"/>
    </row>
    <row r="11" spans="1:23" s="83" customFormat="1" ht="63" customHeight="1" thickBot="1" x14ac:dyDescent="0.3">
      <c r="A11" s="10" t="s">
        <v>1</v>
      </c>
      <c r="B11" s="33" t="s">
        <v>9</v>
      </c>
      <c r="C11" s="11" t="s">
        <v>2</v>
      </c>
      <c r="D11" s="11" t="s">
        <v>3</v>
      </c>
      <c r="E11" s="11" t="s">
        <v>4</v>
      </c>
      <c r="F11" s="126" t="s">
        <v>10</v>
      </c>
      <c r="G11" s="31" t="s">
        <v>66</v>
      </c>
      <c r="H11" s="12" t="s">
        <v>7</v>
      </c>
      <c r="I11" s="13" t="s">
        <v>8</v>
      </c>
      <c r="J11" s="16" t="s">
        <v>69</v>
      </c>
      <c r="K11" s="14" t="s">
        <v>5</v>
      </c>
      <c r="M11" s="10" t="s">
        <v>1</v>
      </c>
      <c r="N11" s="11" t="s">
        <v>9</v>
      </c>
      <c r="O11" s="11" t="s">
        <v>2</v>
      </c>
      <c r="P11" s="11" t="s">
        <v>3</v>
      </c>
      <c r="Q11" s="11" t="s">
        <v>4</v>
      </c>
      <c r="R11" s="127" t="s">
        <v>10</v>
      </c>
      <c r="S11" s="15" t="s">
        <v>0</v>
      </c>
      <c r="T11" s="12" t="s">
        <v>7</v>
      </c>
      <c r="U11" s="13" t="s">
        <v>8</v>
      </c>
      <c r="V11" s="16" t="s">
        <v>69</v>
      </c>
      <c r="W11" s="14" t="s">
        <v>5</v>
      </c>
    </row>
    <row r="12" spans="1:23" x14ac:dyDescent="0.25">
      <c r="A12" s="59"/>
      <c r="B12" s="60"/>
      <c r="C12" s="61"/>
      <c r="D12" s="61"/>
      <c r="E12" s="62"/>
      <c r="F12" s="63"/>
      <c r="G12" s="64"/>
      <c r="H12" s="62"/>
      <c r="I12" s="62"/>
      <c r="J12" s="62"/>
      <c r="K12" s="65"/>
      <c r="M12" s="42"/>
      <c r="N12" s="66"/>
      <c r="O12" s="45"/>
      <c r="P12" s="44"/>
      <c r="Q12" s="62"/>
      <c r="R12" s="62"/>
      <c r="S12" s="62"/>
      <c r="T12" s="62"/>
      <c r="U12" s="62"/>
      <c r="V12" s="45"/>
      <c r="W12" s="65"/>
    </row>
    <row r="13" spans="1:23" x14ac:dyDescent="0.25">
      <c r="A13" s="42"/>
      <c r="B13" s="43"/>
      <c r="C13" s="44"/>
      <c r="D13" s="44"/>
      <c r="E13" s="45"/>
      <c r="F13" s="67"/>
      <c r="G13" s="48"/>
      <c r="H13" s="45"/>
      <c r="I13" s="45"/>
      <c r="J13" s="45"/>
      <c r="K13" s="68"/>
      <c r="M13" s="42"/>
      <c r="N13" s="66"/>
      <c r="O13" s="45"/>
      <c r="P13" s="44"/>
      <c r="Q13" s="45"/>
      <c r="R13" s="45"/>
      <c r="S13" s="45"/>
      <c r="T13" s="45"/>
      <c r="U13" s="45"/>
      <c r="V13" s="45"/>
      <c r="W13" s="68"/>
    </row>
    <row r="14" spans="1:23" x14ac:dyDescent="0.25">
      <c r="A14" s="42" t="s">
        <v>51</v>
      </c>
      <c r="B14" s="43" t="s">
        <v>43</v>
      </c>
      <c r="C14" s="44">
        <v>10</v>
      </c>
      <c r="D14" s="44" t="s">
        <v>44</v>
      </c>
      <c r="E14" s="45" t="s">
        <v>45</v>
      </c>
      <c r="F14" s="46">
        <v>6</v>
      </c>
      <c r="G14" s="47">
        <v>5.9530293001985601</v>
      </c>
      <c r="H14" s="48">
        <f>G14*0.075/2</f>
        <v>0.22323859875744601</v>
      </c>
      <c r="I14" s="45"/>
      <c r="J14" s="49">
        <f t="shared" ref="J14:J21" si="0">((F14-G14)/G14)*100</f>
        <v>0.78902181448818298</v>
      </c>
      <c r="K14" s="86">
        <f t="shared" ref="K14:K21" si="1">(F14-G14)/H14</f>
        <v>0.21040581719684881</v>
      </c>
      <c r="L14" s="84"/>
      <c r="M14" s="42" t="s">
        <v>51</v>
      </c>
      <c r="N14" s="66" t="s">
        <v>43</v>
      </c>
      <c r="O14" s="45">
        <v>10</v>
      </c>
      <c r="P14" s="44" t="s">
        <v>44</v>
      </c>
      <c r="Q14" s="45" t="s">
        <v>45</v>
      </c>
      <c r="R14" s="48"/>
      <c r="S14" s="48"/>
      <c r="T14" s="45"/>
      <c r="U14" s="45"/>
      <c r="V14" s="52"/>
      <c r="W14" s="68"/>
    </row>
    <row r="15" spans="1:23" x14ac:dyDescent="0.25">
      <c r="A15" s="42" t="s">
        <v>50</v>
      </c>
      <c r="B15" s="43" t="s">
        <v>43</v>
      </c>
      <c r="C15" s="44">
        <v>11</v>
      </c>
      <c r="D15" s="44" t="s">
        <v>44</v>
      </c>
      <c r="E15" s="45" t="s">
        <v>45</v>
      </c>
      <c r="F15" s="50">
        <v>14</v>
      </c>
      <c r="G15" s="47">
        <v>14.029443240260102</v>
      </c>
      <c r="H15" s="48">
        <f t="shared" ref="H15:H16" si="2">G15*0.075/2</f>
        <v>0.52610412150975383</v>
      </c>
      <c r="I15" s="52"/>
      <c r="J15" s="49">
        <f t="shared" si="0"/>
        <v>-0.20986748907903399</v>
      </c>
      <c r="K15" s="86">
        <f t="shared" si="1"/>
        <v>-5.5964663754409068E-2</v>
      </c>
      <c r="L15" s="84"/>
      <c r="M15" s="42" t="s">
        <v>50</v>
      </c>
      <c r="N15" s="66" t="s">
        <v>43</v>
      </c>
      <c r="O15" s="45">
        <v>11</v>
      </c>
      <c r="P15" s="44" t="s">
        <v>44</v>
      </c>
      <c r="Q15" s="45" t="s">
        <v>45</v>
      </c>
      <c r="R15" s="48"/>
      <c r="S15" s="48"/>
      <c r="T15" s="45"/>
      <c r="U15" s="45"/>
      <c r="V15" s="52"/>
      <c r="W15" s="68"/>
    </row>
    <row r="16" spans="1:23" x14ac:dyDescent="0.25">
      <c r="A16" s="42" t="s">
        <v>49</v>
      </c>
      <c r="B16" s="43" t="s">
        <v>43</v>
      </c>
      <c r="C16" s="44">
        <v>12</v>
      </c>
      <c r="D16" s="44" t="s">
        <v>44</v>
      </c>
      <c r="E16" s="45" t="s">
        <v>45</v>
      </c>
      <c r="F16" s="50">
        <v>20.9</v>
      </c>
      <c r="G16" s="47">
        <v>19.974233555663474</v>
      </c>
      <c r="H16" s="48">
        <f t="shared" si="2"/>
        <v>0.74903375833738028</v>
      </c>
      <c r="I16" s="52"/>
      <c r="J16" s="49">
        <f t="shared" si="0"/>
        <v>4.6348033417984809</v>
      </c>
      <c r="K16" s="86">
        <f t="shared" si="1"/>
        <v>1.2359475578129284</v>
      </c>
      <c r="M16" s="42" t="s">
        <v>49</v>
      </c>
      <c r="N16" s="66" t="s">
        <v>43</v>
      </c>
      <c r="O16" s="45">
        <v>12</v>
      </c>
      <c r="P16" s="44" t="s">
        <v>44</v>
      </c>
      <c r="Q16" s="45" t="s">
        <v>45</v>
      </c>
      <c r="R16" s="48"/>
      <c r="S16" s="48"/>
      <c r="T16" s="45"/>
      <c r="U16" s="45"/>
      <c r="V16" s="52"/>
      <c r="W16" s="68"/>
    </row>
    <row r="17" spans="1:23" x14ac:dyDescent="0.25">
      <c r="A17" s="42" t="s">
        <v>71</v>
      </c>
      <c r="B17" s="43" t="s">
        <v>43</v>
      </c>
      <c r="C17" s="44">
        <v>13</v>
      </c>
      <c r="D17" s="44" t="s">
        <v>44</v>
      </c>
      <c r="E17" s="45" t="s">
        <v>45</v>
      </c>
      <c r="F17" s="46">
        <v>0</v>
      </c>
      <c r="G17" s="51">
        <v>0</v>
      </c>
      <c r="H17" s="48"/>
      <c r="I17" s="52"/>
      <c r="J17" s="49"/>
      <c r="K17" s="86"/>
      <c r="M17" s="42" t="s">
        <v>71</v>
      </c>
      <c r="N17" s="66" t="s">
        <v>43</v>
      </c>
      <c r="O17" s="45">
        <v>13</v>
      </c>
      <c r="P17" s="44" t="s">
        <v>44</v>
      </c>
      <c r="Q17" s="45" t="s">
        <v>45</v>
      </c>
      <c r="R17" s="48"/>
      <c r="S17" s="48"/>
      <c r="T17" s="45"/>
      <c r="U17" s="45"/>
      <c r="V17" s="52"/>
      <c r="W17" s="68"/>
    </row>
    <row r="18" spans="1:23" x14ac:dyDescent="0.25">
      <c r="A18" s="42" t="s">
        <v>72</v>
      </c>
      <c r="B18" s="43" t="s">
        <v>43</v>
      </c>
      <c r="C18" s="44">
        <v>14</v>
      </c>
      <c r="D18" s="44" t="s">
        <v>44</v>
      </c>
      <c r="E18" s="45" t="s">
        <v>45</v>
      </c>
      <c r="F18" s="46">
        <v>0</v>
      </c>
      <c r="G18" s="51">
        <v>0</v>
      </c>
      <c r="H18" s="48"/>
      <c r="I18" s="52"/>
      <c r="J18" s="49"/>
      <c r="K18" s="86"/>
      <c r="M18" s="42" t="s">
        <v>72</v>
      </c>
      <c r="N18" s="66" t="s">
        <v>43</v>
      </c>
      <c r="O18" s="45">
        <v>14</v>
      </c>
      <c r="P18" s="44" t="s">
        <v>44</v>
      </c>
      <c r="Q18" s="45" t="s">
        <v>45</v>
      </c>
      <c r="R18" s="48"/>
      <c r="S18" s="48"/>
      <c r="T18" s="45"/>
      <c r="U18" s="45"/>
      <c r="V18" s="52"/>
      <c r="W18" s="68"/>
    </row>
    <row r="19" spans="1:23" x14ac:dyDescent="0.25">
      <c r="A19" s="42" t="s">
        <v>48</v>
      </c>
      <c r="B19" s="43" t="s">
        <v>43</v>
      </c>
      <c r="C19" s="44">
        <v>20</v>
      </c>
      <c r="D19" s="44" t="s">
        <v>44</v>
      </c>
      <c r="E19" s="45" t="s">
        <v>45</v>
      </c>
      <c r="F19" s="50">
        <v>87.8</v>
      </c>
      <c r="G19" s="47">
        <v>87.757016568673492</v>
      </c>
      <c r="H19" s="48">
        <f>G19*0.025</f>
        <v>2.1939254142168374</v>
      </c>
      <c r="I19" s="52"/>
      <c r="J19" s="49">
        <f t="shared" si="0"/>
        <v>4.8980050834873605E-2</v>
      </c>
      <c r="K19" s="86">
        <f t="shared" si="1"/>
        <v>1.9592020333949443E-2</v>
      </c>
      <c r="M19" s="42" t="s">
        <v>48</v>
      </c>
      <c r="N19" s="66" t="s">
        <v>43</v>
      </c>
      <c r="O19" s="45">
        <v>20</v>
      </c>
      <c r="P19" s="44" t="s">
        <v>44</v>
      </c>
      <c r="Q19" s="45" t="s">
        <v>45</v>
      </c>
      <c r="R19" s="48"/>
      <c r="S19" s="48"/>
      <c r="T19" s="45"/>
      <c r="U19" s="45"/>
      <c r="V19" s="52"/>
      <c r="W19" s="68"/>
    </row>
    <row r="20" spans="1:23" x14ac:dyDescent="0.25">
      <c r="A20" s="42" t="s">
        <v>47</v>
      </c>
      <c r="B20" s="43" t="s">
        <v>43</v>
      </c>
      <c r="C20" s="44">
        <v>21</v>
      </c>
      <c r="D20" s="44" t="s">
        <v>44</v>
      </c>
      <c r="E20" s="45" t="s">
        <v>45</v>
      </c>
      <c r="F20" s="50">
        <v>117.3</v>
      </c>
      <c r="G20" s="51">
        <v>114.86103622342044</v>
      </c>
      <c r="H20" s="48">
        <f t="shared" ref="H20:H21" si="3">G20*0.025</f>
        <v>2.8715259055855111</v>
      </c>
      <c r="I20" s="52"/>
      <c r="J20" s="49">
        <f t="shared" si="0"/>
        <v>2.123403946866226</v>
      </c>
      <c r="K20" s="86">
        <f t="shared" si="1"/>
        <v>0.84936157874649054</v>
      </c>
      <c r="M20" s="42" t="s">
        <v>47</v>
      </c>
      <c r="N20" s="66" t="s">
        <v>43</v>
      </c>
      <c r="O20" s="45">
        <v>21</v>
      </c>
      <c r="P20" s="44" t="s">
        <v>44</v>
      </c>
      <c r="Q20" s="45" t="s">
        <v>45</v>
      </c>
      <c r="R20" s="48"/>
      <c r="S20" s="48"/>
      <c r="T20" s="45"/>
      <c r="U20" s="45"/>
      <c r="V20" s="52"/>
      <c r="W20" s="68"/>
    </row>
    <row r="21" spans="1:23" x14ac:dyDescent="0.25">
      <c r="A21" s="42" t="s">
        <v>46</v>
      </c>
      <c r="B21" s="43" t="s">
        <v>43</v>
      </c>
      <c r="C21" s="44">
        <v>22</v>
      </c>
      <c r="D21" s="44" t="s">
        <v>44</v>
      </c>
      <c r="E21" s="45" t="s">
        <v>45</v>
      </c>
      <c r="F21" s="50">
        <v>206.9</v>
      </c>
      <c r="G21" s="51">
        <v>203.92121080371771</v>
      </c>
      <c r="H21" s="48">
        <f t="shared" si="3"/>
        <v>5.0980302700929432</v>
      </c>
      <c r="I21" s="52"/>
      <c r="J21" s="49">
        <f t="shared" si="0"/>
        <v>1.4607549575357788</v>
      </c>
      <c r="K21" s="86">
        <f t="shared" si="1"/>
        <v>0.58430198301431147</v>
      </c>
      <c r="M21" s="42" t="s">
        <v>46</v>
      </c>
      <c r="N21" s="66" t="s">
        <v>43</v>
      </c>
      <c r="O21" s="45">
        <v>22</v>
      </c>
      <c r="P21" s="44" t="s">
        <v>44</v>
      </c>
      <c r="Q21" s="45" t="s">
        <v>45</v>
      </c>
      <c r="R21" s="48"/>
      <c r="S21" s="48"/>
      <c r="T21" s="45"/>
      <c r="U21" s="45"/>
      <c r="V21" s="52"/>
      <c r="W21" s="68"/>
    </row>
    <row r="22" spans="1:23" x14ac:dyDescent="0.25">
      <c r="A22" s="42" t="s">
        <v>73</v>
      </c>
      <c r="B22" s="43" t="s">
        <v>43</v>
      </c>
      <c r="C22" s="44">
        <v>23</v>
      </c>
      <c r="D22" s="44" t="s">
        <v>44</v>
      </c>
      <c r="E22" s="45" t="s">
        <v>45</v>
      </c>
      <c r="F22" s="46">
        <v>0</v>
      </c>
      <c r="G22" s="51">
        <v>0</v>
      </c>
      <c r="H22" s="48"/>
      <c r="I22" s="52"/>
      <c r="J22" s="49"/>
      <c r="K22" s="86"/>
      <c r="M22" s="42" t="s">
        <v>73</v>
      </c>
      <c r="N22" s="66" t="s">
        <v>43</v>
      </c>
      <c r="O22" s="45">
        <v>23</v>
      </c>
      <c r="P22" s="44" t="s">
        <v>44</v>
      </c>
      <c r="Q22" s="45" t="s">
        <v>45</v>
      </c>
      <c r="R22" s="48"/>
      <c r="S22" s="69"/>
      <c r="T22" s="70"/>
      <c r="U22" s="45"/>
      <c r="V22" s="52"/>
      <c r="W22" s="68"/>
    </row>
    <row r="23" spans="1:23" ht="15.75" thickBot="1" x14ac:dyDescent="0.3">
      <c r="A23" s="88" t="s">
        <v>74</v>
      </c>
      <c r="B23" s="89" t="s">
        <v>43</v>
      </c>
      <c r="C23" s="91">
        <v>24</v>
      </c>
      <c r="D23" s="91" t="s">
        <v>44</v>
      </c>
      <c r="E23" s="92" t="s">
        <v>45</v>
      </c>
      <c r="F23" s="119">
        <v>0</v>
      </c>
      <c r="G23" s="120">
        <v>0</v>
      </c>
      <c r="H23" s="94"/>
      <c r="I23" s="95"/>
      <c r="J23" s="121"/>
      <c r="K23" s="96"/>
      <c r="M23" s="88" t="s">
        <v>74</v>
      </c>
      <c r="N23" s="122" t="s">
        <v>43</v>
      </c>
      <c r="O23" s="92">
        <v>24</v>
      </c>
      <c r="P23" s="91" t="s">
        <v>44</v>
      </c>
      <c r="Q23" s="92" t="s">
        <v>45</v>
      </c>
      <c r="R23" s="94"/>
      <c r="S23" s="123"/>
      <c r="T23" s="124"/>
      <c r="U23" s="92"/>
      <c r="V23" s="95"/>
      <c r="W23" s="125"/>
    </row>
  </sheetData>
  <sheetProtection algorithmName="SHA-512" hashValue="PPl6ERfWwmN591jt4MHnjL+5FKhWR5Byz1a/CwI88UZHTho/o7LvSlCiU19eiUaYvcUELN6Wnl++qk7UwpfSOQ==" saltValue="1fSjCXgcFhGtSlv9MIc4Cg==" spinCount="100000" sheet="1" objects="1" scenarios="1" selectLockedCells="1" selectUnlockedCells="1"/>
  <mergeCells count="3">
    <mergeCell ref="A2:K2"/>
    <mergeCell ref="A8:K8"/>
    <mergeCell ref="M8:W8"/>
  </mergeCells>
  <conditionalFormatting sqref="K14:K23">
    <cfRule type="cellIs" dxfId="2" priority="19" stopIfTrue="1" operator="between">
      <formula>-2</formula>
      <formula>2</formula>
    </cfRule>
    <cfRule type="cellIs" dxfId="1" priority="20" stopIfTrue="1" operator="between">
      <formula>-3</formula>
      <formula>3</formula>
    </cfRule>
    <cfRule type="cellIs" dxfId="0" priority="21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8BE29-645E-4167-BB2D-0EB0516317B4}">
  <sheetPr>
    <pageSetUpPr fitToPage="1"/>
  </sheetPr>
  <dimension ref="A1:W37"/>
  <sheetViews>
    <sheetView topLeftCell="A2" zoomScale="70" zoomScaleNormal="70" zoomScalePageLayoutView="85" workbookViewId="0">
      <selection activeCell="A2" sqref="A2:K2"/>
    </sheetView>
  </sheetViews>
  <sheetFormatPr defaultColWidth="9.140625" defaultRowHeight="15" x14ac:dyDescent="0.25"/>
  <cols>
    <col min="1" max="1" width="28" style="56" bestFit="1" customWidth="1"/>
    <col min="2" max="2" width="11.5703125" style="55" customWidth="1"/>
    <col min="3" max="3" width="4.7109375" style="55" customWidth="1"/>
    <col min="4" max="4" width="23.5703125" style="56" bestFit="1" customWidth="1"/>
    <col min="5" max="5" width="16.42578125" style="56" customWidth="1"/>
    <col min="6" max="6" width="17" style="57" customWidth="1"/>
    <col min="7" max="7" width="14.85546875" style="58" bestFit="1" customWidth="1"/>
    <col min="8" max="8" width="8" style="56" customWidth="1"/>
    <col min="9" max="9" width="9.5703125" style="56" customWidth="1"/>
    <col min="10" max="10" width="13.28515625" style="56" customWidth="1"/>
    <col min="11" max="11" width="10.5703125" style="56" bestFit="1" customWidth="1"/>
    <col min="12" max="12" width="9.140625" style="56"/>
    <col min="13" max="13" width="28" style="56" bestFit="1" customWidth="1"/>
    <col min="14" max="14" width="9.42578125" style="56" bestFit="1" customWidth="1"/>
    <col min="15" max="15" width="9.140625" style="56"/>
    <col min="16" max="16" width="23.5703125" style="56" bestFit="1" customWidth="1"/>
    <col min="17" max="17" width="16.42578125" style="56" bestFit="1" customWidth="1"/>
    <col min="18" max="18" width="15.5703125" style="56" bestFit="1" customWidth="1"/>
    <col min="19" max="21" width="9.140625" style="56"/>
    <col min="22" max="22" width="13" style="56" bestFit="1" customWidth="1"/>
    <col min="23" max="23" width="10" style="56" customWidth="1"/>
    <col min="24" max="16384" width="9.140625" style="56"/>
  </cols>
  <sheetData>
    <row r="1" spans="1:23" s="54" customFormat="1" ht="15.75" hidden="1" thickBot="1" x14ac:dyDescent="0.3">
      <c r="A1" s="2"/>
      <c r="B1" s="1"/>
      <c r="C1" s="1"/>
      <c r="D1" s="3"/>
      <c r="E1" s="2"/>
      <c r="F1" s="17"/>
      <c r="G1" s="28"/>
      <c r="H1" s="2"/>
      <c r="I1" s="2"/>
      <c r="J1" s="2"/>
      <c r="K1" s="1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9.5" thickTop="1" x14ac:dyDescent="0.3">
      <c r="A2" s="128" t="s">
        <v>11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23" s="82" customFormat="1" ht="12.75" x14ac:dyDescent="0.2">
      <c r="A3" s="4"/>
      <c r="B3" s="5"/>
      <c r="C3" s="5"/>
      <c r="D3" s="35">
        <v>45247</v>
      </c>
      <c r="E3" s="5"/>
      <c r="F3" s="18"/>
      <c r="G3" s="29"/>
      <c r="H3" s="29" t="s">
        <v>102</v>
      </c>
      <c r="I3" s="5"/>
      <c r="J3" s="5"/>
      <c r="K3" s="6" t="s">
        <v>68</v>
      </c>
    </row>
    <row r="4" spans="1:23" s="82" customFormat="1" ht="13.5" thickBot="1" x14ac:dyDescent="0.25">
      <c r="A4" s="7"/>
      <c r="B4" s="8"/>
      <c r="C4" s="8"/>
      <c r="D4" s="8"/>
      <c r="E4" s="8"/>
      <c r="F4" s="19"/>
      <c r="G4" s="30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71" t="s">
        <v>6</v>
      </c>
      <c r="B6" s="72">
        <v>193</v>
      </c>
      <c r="C6" s="73"/>
      <c r="D6" s="74"/>
      <c r="E6" s="74"/>
      <c r="F6" s="75"/>
      <c r="G6" s="76"/>
      <c r="H6" s="74"/>
      <c r="I6" s="74"/>
      <c r="J6" s="74"/>
      <c r="K6" s="77"/>
    </row>
    <row r="7" spans="1:23" ht="16.5" thickTop="1" thickBot="1" x14ac:dyDescent="0.3">
      <c r="A7" s="54"/>
      <c r="B7" s="78"/>
      <c r="C7" s="79"/>
      <c r="D7" s="54"/>
      <c r="E7" s="54"/>
      <c r="F7" s="80"/>
      <c r="G7" s="81"/>
      <c r="H7" s="54"/>
      <c r="I7" s="54"/>
      <c r="J7" s="54"/>
      <c r="K7" s="54"/>
    </row>
    <row r="8" spans="1:23" ht="16.5" thickTop="1" thickBot="1" x14ac:dyDescent="0.3">
      <c r="A8" s="131" t="s">
        <v>70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  <c r="M8" s="131" t="s">
        <v>67</v>
      </c>
      <c r="N8" s="132"/>
      <c r="O8" s="132"/>
      <c r="P8" s="132"/>
      <c r="Q8" s="132"/>
      <c r="R8" s="132"/>
      <c r="S8" s="132"/>
      <c r="T8" s="132"/>
      <c r="U8" s="132"/>
      <c r="V8" s="132"/>
      <c r="W8" s="133"/>
    </row>
    <row r="9" spans="1:23" ht="15.75" thickTop="1" x14ac:dyDescent="0.25">
      <c r="A9" s="54"/>
      <c r="O9" s="55"/>
    </row>
    <row r="10" spans="1:23" ht="15.75" thickBot="1" x14ac:dyDescent="0.3">
      <c r="O10" s="55"/>
    </row>
    <row r="11" spans="1:23" s="83" customFormat="1" ht="63" customHeight="1" thickBot="1" x14ac:dyDescent="0.3">
      <c r="A11" s="10" t="s">
        <v>1</v>
      </c>
      <c r="B11" s="33" t="s">
        <v>9</v>
      </c>
      <c r="C11" s="11" t="s">
        <v>2</v>
      </c>
      <c r="D11" s="11" t="s">
        <v>3</v>
      </c>
      <c r="E11" s="11" t="s">
        <v>4</v>
      </c>
      <c r="F11" s="126" t="s">
        <v>10</v>
      </c>
      <c r="G11" s="31" t="s">
        <v>66</v>
      </c>
      <c r="H11" s="12" t="s">
        <v>7</v>
      </c>
      <c r="I11" s="13" t="s">
        <v>8</v>
      </c>
      <c r="J11" s="16" t="s">
        <v>69</v>
      </c>
      <c r="K11" s="14" t="s">
        <v>5</v>
      </c>
      <c r="M11" s="10" t="s">
        <v>1</v>
      </c>
      <c r="N11" s="11" t="s">
        <v>9</v>
      </c>
      <c r="O11" s="11" t="s">
        <v>2</v>
      </c>
      <c r="P11" s="11" t="s">
        <v>3</v>
      </c>
      <c r="Q11" s="11" t="s">
        <v>4</v>
      </c>
      <c r="R11" s="127" t="s">
        <v>10</v>
      </c>
      <c r="S11" s="15" t="s">
        <v>0</v>
      </c>
      <c r="T11" s="12" t="s">
        <v>7</v>
      </c>
      <c r="U11" s="13" t="s">
        <v>8</v>
      </c>
      <c r="V11" s="16" t="s">
        <v>69</v>
      </c>
      <c r="W11" s="14" t="s">
        <v>5</v>
      </c>
    </row>
    <row r="12" spans="1:23" x14ac:dyDescent="0.25">
      <c r="A12" s="59"/>
      <c r="B12" s="60"/>
      <c r="C12" s="61"/>
      <c r="D12" s="61"/>
      <c r="E12" s="62"/>
      <c r="F12" s="63"/>
      <c r="G12" s="64"/>
      <c r="H12" s="62"/>
      <c r="I12" s="62"/>
      <c r="J12" s="62"/>
      <c r="K12" s="65"/>
      <c r="M12" s="42"/>
      <c r="N12" s="66"/>
      <c r="O12" s="45"/>
      <c r="P12" s="44"/>
      <c r="Q12" s="62"/>
      <c r="R12" s="62"/>
      <c r="S12" s="62"/>
      <c r="T12" s="62"/>
      <c r="U12" s="62"/>
      <c r="V12" s="45"/>
      <c r="W12" s="65"/>
    </row>
    <row r="13" spans="1:23" x14ac:dyDescent="0.25">
      <c r="A13" s="42"/>
      <c r="B13" s="43"/>
      <c r="C13" s="44"/>
      <c r="D13" s="44"/>
      <c r="E13" s="45"/>
      <c r="F13" s="67"/>
      <c r="G13" s="48"/>
      <c r="H13" s="45"/>
      <c r="I13" s="45"/>
      <c r="J13" s="45"/>
      <c r="K13" s="68"/>
      <c r="M13" s="42"/>
      <c r="N13" s="66"/>
      <c r="O13" s="45"/>
      <c r="P13" s="44"/>
      <c r="Q13" s="45"/>
      <c r="R13" s="45"/>
      <c r="S13" s="45"/>
      <c r="T13" s="45"/>
      <c r="U13" s="45"/>
      <c r="V13" s="45"/>
      <c r="W13" s="68"/>
    </row>
    <row r="14" spans="1:23" x14ac:dyDescent="0.25">
      <c r="A14" s="42" t="s">
        <v>16</v>
      </c>
      <c r="B14" s="43" t="s">
        <v>13</v>
      </c>
      <c r="C14" s="44">
        <v>43</v>
      </c>
      <c r="D14" s="44" t="s">
        <v>27</v>
      </c>
      <c r="E14" s="45" t="s">
        <v>23</v>
      </c>
      <c r="F14" s="51">
        <v>28.4</v>
      </c>
      <c r="G14" s="87">
        <v>29.8</v>
      </c>
      <c r="H14" s="48">
        <f>0.05*G14</f>
        <v>1.4900000000000002</v>
      </c>
      <c r="I14" s="52">
        <v>4</v>
      </c>
      <c r="J14" s="52">
        <f t="shared" ref="J14:J27" si="0">((F14-G14)/G14)*100</f>
        <v>-4.697986577181215</v>
      </c>
      <c r="K14" s="86">
        <f t="shared" ref="K14:K37" si="1">(F14-G14)/H14</f>
        <v>-0.93959731543624292</v>
      </c>
      <c r="M14" s="42" t="s">
        <v>16</v>
      </c>
      <c r="N14" s="43" t="s">
        <v>13</v>
      </c>
      <c r="O14" s="45">
        <v>43</v>
      </c>
      <c r="P14" s="44" t="s">
        <v>27</v>
      </c>
      <c r="Q14" s="45" t="s">
        <v>23</v>
      </c>
      <c r="R14" s="51">
        <f t="shared" ref="R14:R27" si="2">ROUND(F14,1)</f>
        <v>28.4</v>
      </c>
      <c r="S14" s="48">
        <v>28.12</v>
      </c>
      <c r="T14" s="48">
        <v>2.14</v>
      </c>
      <c r="U14" s="45">
        <v>1</v>
      </c>
      <c r="V14" s="52">
        <f t="shared" ref="V14:V27" si="3">((R14-S14)/S14)*100</f>
        <v>0.99573257467993437</v>
      </c>
      <c r="W14" s="86">
        <v>0.13</v>
      </c>
    </row>
    <row r="15" spans="1:23" x14ac:dyDescent="0.25">
      <c r="A15" s="42" t="s">
        <v>12</v>
      </c>
      <c r="B15" s="43" t="s">
        <v>13</v>
      </c>
      <c r="C15" s="44">
        <v>44</v>
      </c>
      <c r="D15" s="44" t="s">
        <v>27</v>
      </c>
      <c r="E15" s="45" t="s">
        <v>23</v>
      </c>
      <c r="F15" s="51">
        <v>156.9</v>
      </c>
      <c r="G15" s="52">
        <v>160</v>
      </c>
      <c r="H15" s="48">
        <f>0.05*G15</f>
        <v>8</v>
      </c>
      <c r="I15" s="52">
        <v>4</v>
      </c>
      <c r="J15" s="52">
        <f t="shared" si="0"/>
        <v>-1.9374999999999964</v>
      </c>
      <c r="K15" s="86">
        <f t="shared" si="1"/>
        <v>-0.38749999999999929</v>
      </c>
      <c r="M15" s="42" t="s">
        <v>12</v>
      </c>
      <c r="N15" s="43" t="s">
        <v>13</v>
      </c>
      <c r="O15" s="45">
        <v>44</v>
      </c>
      <c r="P15" s="44" t="s">
        <v>27</v>
      </c>
      <c r="Q15" s="45" t="s">
        <v>23</v>
      </c>
      <c r="R15" s="51">
        <f t="shared" si="2"/>
        <v>156.9</v>
      </c>
      <c r="S15" s="87">
        <v>156.6</v>
      </c>
      <c r="T15" s="48">
        <v>3.8</v>
      </c>
      <c r="U15" s="45">
        <v>1</v>
      </c>
      <c r="V15" s="52">
        <f t="shared" si="3"/>
        <v>0.19157088122606092</v>
      </c>
      <c r="W15" s="86">
        <v>0.08</v>
      </c>
    </row>
    <row r="16" spans="1:23" x14ac:dyDescent="0.25">
      <c r="A16" s="42" t="s">
        <v>26</v>
      </c>
      <c r="B16" s="43" t="s">
        <v>13</v>
      </c>
      <c r="C16" s="44">
        <v>45</v>
      </c>
      <c r="D16" s="44" t="s">
        <v>27</v>
      </c>
      <c r="E16" s="45" t="s">
        <v>23</v>
      </c>
      <c r="F16" s="51">
        <v>206.4</v>
      </c>
      <c r="G16" s="52">
        <v>207</v>
      </c>
      <c r="H16" s="48">
        <f t="shared" ref="H16" si="4">0.05*G16</f>
        <v>10.350000000000001</v>
      </c>
      <c r="I16" s="52">
        <v>4</v>
      </c>
      <c r="J16" s="52">
        <f t="shared" si="0"/>
        <v>-0.28985507246376541</v>
      </c>
      <c r="K16" s="86">
        <f t="shared" si="1"/>
        <v>-5.7971014492753069E-2</v>
      </c>
      <c r="M16" s="42" t="s">
        <v>26</v>
      </c>
      <c r="N16" s="43" t="s">
        <v>13</v>
      </c>
      <c r="O16" s="45">
        <v>45</v>
      </c>
      <c r="P16" s="44" t="s">
        <v>27</v>
      </c>
      <c r="Q16" s="45" t="s">
        <v>23</v>
      </c>
      <c r="R16" s="51">
        <f t="shared" si="2"/>
        <v>206.4</v>
      </c>
      <c r="S16" s="87">
        <v>204.8</v>
      </c>
      <c r="T16" s="48">
        <v>3.7</v>
      </c>
      <c r="U16" s="45">
        <v>1</v>
      </c>
      <c r="V16" s="52">
        <f t="shared" si="3"/>
        <v>0.78124999999999722</v>
      </c>
      <c r="W16" s="86">
        <v>0.42</v>
      </c>
    </row>
    <row r="17" spans="1:23" x14ac:dyDescent="0.25">
      <c r="A17" s="42" t="s">
        <v>16</v>
      </c>
      <c r="B17" s="43" t="s">
        <v>13</v>
      </c>
      <c r="C17" s="44">
        <v>46</v>
      </c>
      <c r="D17" s="44" t="s">
        <v>25</v>
      </c>
      <c r="E17" s="45" t="s">
        <v>23</v>
      </c>
      <c r="F17" s="51">
        <v>93.7</v>
      </c>
      <c r="G17" s="87">
        <v>98.3</v>
      </c>
      <c r="H17" s="48">
        <f>0.075*G17</f>
        <v>7.3724999999999996</v>
      </c>
      <c r="I17" s="52">
        <v>4</v>
      </c>
      <c r="J17" s="52">
        <f t="shared" si="0"/>
        <v>-4.6795523906408896</v>
      </c>
      <c r="K17" s="86">
        <f t="shared" si="1"/>
        <v>-0.62394031875211864</v>
      </c>
      <c r="M17" s="42" t="s">
        <v>16</v>
      </c>
      <c r="N17" s="43" t="s">
        <v>13</v>
      </c>
      <c r="O17" s="45">
        <v>46</v>
      </c>
      <c r="P17" s="44" t="s">
        <v>25</v>
      </c>
      <c r="Q17" s="45" t="s">
        <v>23</v>
      </c>
      <c r="R17" s="51">
        <f t="shared" si="2"/>
        <v>93.7</v>
      </c>
      <c r="S17" s="48">
        <v>93.41</v>
      </c>
      <c r="T17" s="48">
        <v>4.78</v>
      </c>
      <c r="U17" s="45">
        <v>1</v>
      </c>
      <c r="V17" s="52">
        <f t="shared" si="3"/>
        <v>0.31045926560326115</v>
      </c>
      <c r="W17" s="86">
        <v>0.06</v>
      </c>
    </row>
    <row r="18" spans="1:23" x14ac:dyDescent="0.25">
      <c r="A18" s="42" t="s">
        <v>12</v>
      </c>
      <c r="B18" s="43" t="s">
        <v>13</v>
      </c>
      <c r="C18" s="44">
        <v>47</v>
      </c>
      <c r="D18" s="44" t="s">
        <v>25</v>
      </c>
      <c r="E18" s="45" t="s">
        <v>23</v>
      </c>
      <c r="F18" s="51">
        <v>110.5</v>
      </c>
      <c r="G18" s="52">
        <v>123</v>
      </c>
      <c r="H18" s="48">
        <f t="shared" ref="H18:H21" si="5">0.075*G18</f>
        <v>9.2249999999999996</v>
      </c>
      <c r="I18" s="52">
        <v>4</v>
      </c>
      <c r="J18" s="52">
        <f t="shared" si="0"/>
        <v>-10.16260162601626</v>
      </c>
      <c r="K18" s="86">
        <f t="shared" si="1"/>
        <v>-1.3550135501355014</v>
      </c>
      <c r="M18" s="42" t="s">
        <v>12</v>
      </c>
      <c r="N18" s="43" t="s">
        <v>13</v>
      </c>
      <c r="O18" s="45">
        <v>47</v>
      </c>
      <c r="P18" s="44" t="s">
        <v>25</v>
      </c>
      <c r="Q18" s="45" t="s">
        <v>23</v>
      </c>
      <c r="R18" s="51">
        <f t="shared" si="2"/>
        <v>110.5</v>
      </c>
      <c r="S18" s="87">
        <v>109.2</v>
      </c>
      <c r="T18" s="48">
        <v>7.5</v>
      </c>
      <c r="U18" s="45">
        <v>1</v>
      </c>
      <c r="V18" s="52">
        <f t="shared" si="3"/>
        <v>1.1904761904761878</v>
      </c>
      <c r="W18" s="86">
        <v>0.17</v>
      </c>
    </row>
    <row r="19" spans="1:23" x14ac:dyDescent="0.25">
      <c r="A19" s="42" t="s">
        <v>21</v>
      </c>
      <c r="B19" s="43" t="s">
        <v>13</v>
      </c>
      <c r="C19" s="44">
        <v>48</v>
      </c>
      <c r="D19" s="44" t="s">
        <v>25</v>
      </c>
      <c r="E19" s="45" t="s">
        <v>23</v>
      </c>
      <c r="F19" s="51">
        <v>60.5</v>
      </c>
      <c r="G19" s="87">
        <v>65.5</v>
      </c>
      <c r="H19" s="48">
        <f t="shared" si="5"/>
        <v>4.9124999999999996</v>
      </c>
      <c r="I19" s="52">
        <v>4</v>
      </c>
      <c r="J19" s="52">
        <f t="shared" si="0"/>
        <v>-7.6335877862595423</v>
      </c>
      <c r="K19" s="86">
        <f t="shared" si="1"/>
        <v>-1.0178117048346056</v>
      </c>
      <c r="M19" s="42" t="s">
        <v>21</v>
      </c>
      <c r="N19" s="43" t="s">
        <v>13</v>
      </c>
      <c r="O19" s="45">
        <v>48</v>
      </c>
      <c r="P19" s="44" t="s">
        <v>25</v>
      </c>
      <c r="Q19" s="45" t="s">
        <v>23</v>
      </c>
      <c r="R19" s="51">
        <f t="shared" si="2"/>
        <v>60.5</v>
      </c>
      <c r="S19" s="48">
        <v>62.63</v>
      </c>
      <c r="T19" s="48">
        <v>4.09</v>
      </c>
      <c r="U19" s="45">
        <v>1</v>
      </c>
      <c r="V19" s="52">
        <f t="shared" si="3"/>
        <v>-3.400926073766569</v>
      </c>
      <c r="W19" s="86">
        <v>-0.52</v>
      </c>
    </row>
    <row r="20" spans="1:23" x14ac:dyDescent="0.25">
      <c r="A20" s="42" t="s">
        <v>20</v>
      </c>
      <c r="B20" s="43" t="s">
        <v>13</v>
      </c>
      <c r="C20" s="44">
        <v>49</v>
      </c>
      <c r="D20" s="44" t="s">
        <v>25</v>
      </c>
      <c r="E20" s="45" t="s">
        <v>23</v>
      </c>
      <c r="F20" s="51">
        <v>71.400000000000006</v>
      </c>
      <c r="G20" s="87">
        <v>80.599999999999994</v>
      </c>
      <c r="H20" s="48">
        <f t="shared" si="5"/>
        <v>6.044999999999999</v>
      </c>
      <c r="I20" s="52">
        <v>4</v>
      </c>
      <c r="J20" s="52">
        <f t="shared" si="0"/>
        <v>-11.414392059553338</v>
      </c>
      <c r="K20" s="86">
        <f t="shared" si="1"/>
        <v>-1.5219189412737784</v>
      </c>
      <c r="M20" s="42" t="s">
        <v>20</v>
      </c>
      <c r="N20" s="43" t="s">
        <v>13</v>
      </c>
      <c r="O20" s="45">
        <v>49</v>
      </c>
      <c r="P20" s="44" t="s">
        <v>25</v>
      </c>
      <c r="Q20" s="45" t="s">
        <v>23</v>
      </c>
      <c r="R20" s="51">
        <f t="shared" si="2"/>
        <v>71.400000000000006</v>
      </c>
      <c r="S20" s="48">
        <v>72.709999999999994</v>
      </c>
      <c r="T20" s="48">
        <v>6.75</v>
      </c>
      <c r="U20" s="45">
        <v>1</v>
      </c>
      <c r="V20" s="52">
        <f t="shared" si="3"/>
        <v>-1.8016778985008777</v>
      </c>
      <c r="W20" s="86">
        <v>-0.19</v>
      </c>
    </row>
    <row r="21" spans="1:23" x14ac:dyDescent="0.25">
      <c r="A21" s="42" t="s">
        <v>19</v>
      </c>
      <c r="B21" s="43" t="s">
        <v>13</v>
      </c>
      <c r="C21" s="44">
        <v>50</v>
      </c>
      <c r="D21" s="44" t="s">
        <v>25</v>
      </c>
      <c r="E21" s="45" t="s">
        <v>23</v>
      </c>
      <c r="F21" s="51">
        <v>77.5</v>
      </c>
      <c r="G21" s="87">
        <v>79.400000000000006</v>
      </c>
      <c r="H21" s="48">
        <f t="shared" si="5"/>
        <v>5.9550000000000001</v>
      </c>
      <c r="I21" s="52">
        <v>4</v>
      </c>
      <c r="J21" s="52">
        <f t="shared" si="0"/>
        <v>-2.3929471032745662</v>
      </c>
      <c r="K21" s="86">
        <f t="shared" si="1"/>
        <v>-0.31905961376994219</v>
      </c>
      <c r="M21" s="42" t="s">
        <v>19</v>
      </c>
      <c r="N21" s="43" t="s">
        <v>13</v>
      </c>
      <c r="O21" s="45">
        <v>50</v>
      </c>
      <c r="P21" s="44" t="s">
        <v>25</v>
      </c>
      <c r="Q21" s="45" t="s">
        <v>23</v>
      </c>
      <c r="R21" s="51">
        <f t="shared" si="2"/>
        <v>77.5</v>
      </c>
      <c r="S21" s="48">
        <v>78.67</v>
      </c>
      <c r="T21" s="48">
        <v>4.09</v>
      </c>
      <c r="U21" s="45">
        <v>1</v>
      </c>
      <c r="V21" s="52">
        <f t="shared" si="3"/>
        <v>-1.4872251175797657</v>
      </c>
      <c r="W21" s="86">
        <v>-0.28999999999999998</v>
      </c>
    </row>
    <row r="22" spans="1:23" x14ac:dyDescent="0.25">
      <c r="A22" s="42" t="s">
        <v>22</v>
      </c>
      <c r="B22" s="43" t="s">
        <v>13</v>
      </c>
      <c r="C22" s="44">
        <v>51</v>
      </c>
      <c r="D22" s="44" t="s">
        <v>76</v>
      </c>
      <c r="E22" s="45" t="s">
        <v>23</v>
      </c>
      <c r="F22" s="51">
        <v>151.69999999999999</v>
      </c>
      <c r="G22" s="52">
        <v>155</v>
      </c>
      <c r="H22" s="48">
        <f>0.05*G22</f>
        <v>7.75</v>
      </c>
      <c r="I22" s="45">
        <v>4</v>
      </c>
      <c r="J22" s="52">
        <f t="shared" si="0"/>
        <v>-2.1290322580645236</v>
      </c>
      <c r="K22" s="86">
        <f t="shared" si="1"/>
        <v>-0.4258064516129047</v>
      </c>
      <c r="M22" s="42" t="s">
        <v>22</v>
      </c>
      <c r="N22" s="43" t="s">
        <v>13</v>
      </c>
      <c r="O22" s="45">
        <v>51</v>
      </c>
      <c r="P22" s="44" t="s">
        <v>76</v>
      </c>
      <c r="Q22" s="45" t="s">
        <v>23</v>
      </c>
      <c r="R22" s="51">
        <f t="shared" si="2"/>
        <v>151.69999999999999</v>
      </c>
      <c r="S22" s="87">
        <v>153</v>
      </c>
      <c r="T22" s="48">
        <v>4.9000000000000004</v>
      </c>
      <c r="U22" s="45">
        <v>1</v>
      </c>
      <c r="V22" s="52">
        <f t="shared" si="3"/>
        <v>-0.8496732026143865</v>
      </c>
      <c r="W22" s="86">
        <v>-0.27</v>
      </c>
    </row>
    <row r="23" spans="1:23" x14ac:dyDescent="0.25">
      <c r="A23" s="42" t="s">
        <v>16</v>
      </c>
      <c r="B23" s="43" t="s">
        <v>13</v>
      </c>
      <c r="C23" s="44">
        <v>52</v>
      </c>
      <c r="D23" s="44" t="s">
        <v>76</v>
      </c>
      <c r="E23" s="45" t="s">
        <v>23</v>
      </c>
      <c r="F23" s="51">
        <v>215.3</v>
      </c>
      <c r="G23" s="52">
        <v>228</v>
      </c>
      <c r="H23" s="48">
        <f t="shared" ref="H23:H27" si="6">0.05*G23</f>
        <v>11.4</v>
      </c>
      <c r="I23" s="45">
        <v>4</v>
      </c>
      <c r="J23" s="52">
        <f t="shared" si="0"/>
        <v>-5.5701754385964861</v>
      </c>
      <c r="K23" s="86">
        <f t="shared" si="1"/>
        <v>-1.1140350877192973</v>
      </c>
      <c r="M23" s="42" t="s">
        <v>16</v>
      </c>
      <c r="N23" s="43" t="s">
        <v>13</v>
      </c>
      <c r="O23" s="45">
        <v>52</v>
      </c>
      <c r="P23" s="44" t="s">
        <v>76</v>
      </c>
      <c r="Q23" s="45" t="s">
        <v>23</v>
      </c>
      <c r="R23" s="51">
        <f t="shared" si="2"/>
        <v>215.3</v>
      </c>
      <c r="S23" s="87">
        <v>224.4</v>
      </c>
      <c r="T23" s="48">
        <v>7.3</v>
      </c>
      <c r="U23" s="45">
        <v>1</v>
      </c>
      <c r="V23" s="52">
        <f t="shared" si="3"/>
        <v>-4.0552584670231706</v>
      </c>
      <c r="W23" s="86">
        <v>-1.25</v>
      </c>
    </row>
    <row r="24" spans="1:23" x14ac:dyDescent="0.25">
      <c r="A24" s="42" t="s">
        <v>12</v>
      </c>
      <c r="B24" s="43" t="s">
        <v>13</v>
      </c>
      <c r="C24" s="44">
        <v>53</v>
      </c>
      <c r="D24" s="44" t="s">
        <v>76</v>
      </c>
      <c r="E24" s="45" t="s">
        <v>23</v>
      </c>
      <c r="F24" s="51">
        <v>295.3</v>
      </c>
      <c r="G24" s="52">
        <v>310</v>
      </c>
      <c r="H24" s="48">
        <f t="shared" si="6"/>
        <v>15.5</v>
      </c>
      <c r="I24" s="45">
        <v>4</v>
      </c>
      <c r="J24" s="52">
        <f t="shared" si="0"/>
        <v>-4.7419354838709644</v>
      </c>
      <c r="K24" s="86">
        <f t="shared" si="1"/>
        <v>-0.94838709677419286</v>
      </c>
      <c r="M24" s="42" t="s">
        <v>12</v>
      </c>
      <c r="N24" s="43" t="s">
        <v>13</v>
      </c>
      <c r="O24" s="45">
        <v>53</v>
      </c>
      <c r="P24" s="44" t="s">
        <v>76</v>
      </c>
      <c r="Q24" s="45" t="s">
        <v>23</v>
      </c>
      <c r="R24" s="51">
        <f t="shared" si="2"/>
        <v>295.3</v>
      </c>
      <c r="S24" s="87">
        <v>304.8</v>
      </c>
      <c r="T24" s="48">
        <v>8</v>
      </c>
      <c r="U24" s="45">
        <v>1</v>
      </c>
      <c r="V24" s="52">
        <f t="shared" si="3"/>
        <v>-3.1167979002624668</v>
      </c>
      <c r="W24" s="86">
        <v>-1.18</v>
      </c>
    </row>
    <row r="25" spans="1:23" x14ac:dyDescent="0.25">
      <c r="A25" s="42" t="s">
        <v>21</v>
      </c>
      <c r="B25" s="43" t="s">
        <v>13</v>
      </c>
      <c r="C25" s="44">
        <v>54</v>
      </c>
      <c r="D25" s="44" t="s">
        <v>76</v>
      </c>
      <c r="E25" s="45" t="s">
        <v>23</v>
      </c>
      <c r="F25" s="51">
        <v>143.9</v>
      </c>
      <c r="G25" s="52">
        <v>146</v>
      </c>
      <c r="H25" s="48">
        <f t="shared" si="6"/>
        <v>7.3000000000000007</v>
      </c>
      <c r="I25" s="45">
        <v>4</v>
      </c>
      <c r="J25" s="52">
        <f t="shared" si="0"/>
        <v>-1.4383561643835578</v>
      </c>
      <c r="K25" s="86">
        <f t="shared" si="1"/>
        <v>-0.28767123287671154</v>
      </c>
      <c r="M25" s="42" t="s">
        <v>21</v>
      </c>
      <c r="N25" s="43" t="s">
        <v>13</v>
      </c>
      <c r="O25" s="45">
        <v>54</v>
      </c>
      <c r="P25" s="44" t="s">
        <v>76</v>
      </c>
      <c r="Q25" s="45" t="s">
        <v>23</v>
      </c>
      <c r="R25" s="51">
        <f t="shared" si="2"/>
        <v>143.9</v>
      </c>
      <c r="S25" s="87">
        <v>144.5</v>
      </c>
      <c r="T25" s="48">
        <v>5.8</v>
      </c>
      <c r="U25" s="45">
        <v>1</v>
      </c>
      <c r="V25" s="52">
        <f t="shared" si="3"/>
        <v>-0.41522491349480573</v>
      </c>
      <c r="W25" s="86">
        <v>-0.1</v>
      </c>
    </row>
    <row r="26" spans="1:23" x14ac:dyDescent="0.25">
      <c r="A26" s="42" t="s">
        <v>24</v>
      </c>
      <c r="B26" s="43" t="s">
        <v>13</v>
      </c>
      <c r="C26" s="44">
        <v>55</v>
      </c>
      <c r="D26" s="44" t="s">
        <v>76</v>
      </c>
      <c r="E26" s="45" t="s">
        <v>23</v>
      </c>
      <c r="F26" s="51">
        <v>116.3</v>
      </c>
      <c r="G26" s="52">
        <v>118</v>
      </c>
      <c r="H26" s="48">
        <f t="shared" si="6"/>
        <v>5.9</v>
      </c>
      <c r="I26" s="45">
        <v>4</v>
      </c>
      <c r="J26" s="52">
        <f t="shared" si="0"/>
        <v>-1.4406779661016973</v>
      </c>
      <c r="K26" s="86">
        <f t="shared" si="1"/>
        <v>-0.28813559322033944</v>
      </c>
      <c r="M26" s="42" t="s">
        <v>24</v>
      </c>
      <c r="N26" s="43" t="s">
        <v>13</v>
      </c>
      <c r="O26" s="45">
        <v>55</v>
      </c>
      <c r="P26" s="44" t="s">
        <v>76</v>
      </c>
      <c r="Q26" s="45" t="s">
        <v>23</v>
      </c>
      <c r="R26" s="51">
        <f t="shared" si="2"/>
        <v>116.3</v>
      </c>
      <c r="S26" s="87">
        <v>118</v>
      </c>
      <c r="T26" s="48">
        <v>5.0999999999999996</v>
      </c>
      <c r="U26" s="45">
        <v>1</v>
      </c>
      <c r="V26" s="52">
        <f t="shared" si="3"/>
        <v>-1.4406779661016973</v>
      </c>
      <c r="W26" s="86">
        <v>-0.33</v>
      </c>
    </row>
    <row r="27" spans="1:23" x14ac:dyDescent="0.25">
      <c r="A27" s="42" t="s">
        <v>17</v>
      </c>
      <c r="B27" s="43" t="s">
        <v>13</v>
      </c>
      <c r="C27" s="44">
        <v>56</v>
      </c>
      <c r="D27" s="44" t="s">
        <v>76</v>
      </c>
      <c r="E27" s="45" t="s">
        <v>23</v>
      </c>
      <c r="F27" s="51">
        <v>51</v>
      </c>
      <c r="G27" s="87">
        <v>52.5</v>
      </c>
      <c r="H27" s="48">
        <f t="shared" si="6"/>
        <v>2.625</v>
      </c>
      <c r="I27" s="45">
        <v>4</v>
      </c>
      <c r="J27" s="52">
        <f t="shared" si="0"/>
        <v>-2.8571428571428572</v>
      </c>
      <c r="K27" s="86">
        <f t="shared" si="1"/>
        <v>-0.5714285714285714</v>
      </c>
      <c r="M27" s="42" t="s">
        <v>17</v>
      </c>
      <c r="N27" s="43" t="s">
        <v>13</v>
      </c>
      <c r="O27" s="45">
        <v>56</v>
      </c>
      <c r="P27" s="44" t="s">
        <v>76</v>
      </c>
      <c r="Q27" s="45" t="s">
        <v>23</v>
      </c>
      <c r="R27" s="51">
        <f t="shared" si="2"/>
        <v>51</v>
      </c>
      <c r="S27" s="48">
        <v>51.29</v>
      </c>
      <c r="T27" s="48">
        <v>5.46</v>
      </c>
      <c r="U27" s="45">
        <v>1</v>
      </c>
      <c r="V27" s="52">
        <f t="shared" si="3"/>
        <v>-0.56541236108403037</v>
      </c>
      <c r="W27" s="86">
        <v>-0.05</v>
      </c>
    </row>
    <row r="28" spans="1:23" x14ac:dyDescent="0.25">
      <c r="A28" s="42" t="s">
        <v>22</v>
      </c>
      <c r="B28" s="43" t="s">
        <v>13</v>
      </c>
      <c r="C28" s="44">
        <v>57</v>
      </c>
      <c r="D28" s="44" t="s">
        <v>18</v>
      </c>
      <c r="E28" s="45" t="s">
        <v>15</v>
      </c>
      <c r="F28" s="47">
        <v>12.88</v>
      </c>
      <c r="G28" s="48">
        <v>12.93</v>
      </c>
      <c r="H28" s="48">
        <v>0.15</v>
      </c>
      <c r="I28" s="45" t="s">
        <v>77</v>
      </c>
      <c r="J28" s="48">
        <f t="shared" ref="J28:J35" si="7">((F28-G28))</f>
        <v>-4.9999999999998934E-2</v>
      </c>
      <c r="K28" s="86">
        <f t="shared" si="1"/>
        <v>-0.33333333333332626</v>
      </c>
      <c r="M28" s="42" t="s">
        <v>22</v>
      </c>
      <c r="N28" s="43" t="s">
        <v>13</v>
      </c>
      <c r="O28" s="45">
        <v>57</v>
      </c>
      <c r="P28" s="44" t="s">
        <v>18</v>
      </c>
      <c r="Q28" s="45" t="s">
        <v>15</v>
      </c>
      <c r="R28" s="47">
        <f>ROUND(F28,2)</f>
        <v>12.88</v>
      </c>
      <c r="S28" s="48">
        <v>12.95</v>
      </c>
      <c r="T28" s="48">
        <v>0.13</v>
      </c>
      <c r="U28" s="45" t="s">
        <v>75</v>
      </c>
      <c r="V28" s="48">
        <f>R28-S28</f>
        <v>-6.9999999999998508E-2</v>
      </c>
      <c r="W28" s="86">
        <v>-0.54</v>
      </c>
    </row>
    <row r="29" spans="1:23" x14ac:dyDescent="0.25">
      <c r="A29" s="42" t="s">
        <v>16</v>
      </c>
      <c r="B29" s="43" t="s">
        <v>13</v>
      </c>
      <c r="C29" s="44">
        <v>58</v>
      </c>
      <c r="D29" s="44" t="s">
        <v>18</v>
      </c>
      <c r="E29" s="45" t="s">
        <v>15</v>
      </c>
      <c r="F29" s="47">
        <v>12.34</v>
      </c>
      <c r="G29" s="48">
        <v>12.39</v>
      </c>
      <c r="H29" s="48">
        <v>0.15</v>
      </c>
      <c r="I29" s="45">
        <v>4</v>
      </c>
      <c r="J29" s="48">
        <f t="shared" si="7"/>
        <v>-5.0000000000000711E-2</v>
      </c>
      <c r="K29" s="86">
        <f t="shared" si="1"/>
        <v>-0.33333333333333809</v>
      </c>
      <c r="M29" s="42" t="s">
        <v>16</v>
      </c>
      <c r="N29" s="43" t="s">
        <v>13</v>
      </c>
      <c r="O29" s="45">
        <v>58</v>
      </c>
      <c r="P29" s="44" t="s">
        <v>18</v>
      </c>
      <c r="Q29" s="45" t="s">
        <v>15</v>
      </c>
      <c r="R29" s="47">
        <f t="shared" ref="R29:R37" si="8">ROUND(F29,2)</f>
        <v>12.34</v>
      </c>
      <c r="S29" s="48">
        <v>12.41</v>
      </c>
      <c r="T29" s="48">
        <v>0.12</v>
      </c>
      <c r="U29" s="45" t="s">
        <v>75</v>
      </c>
      <c r="V29" s="48">
        <f t="shared" ref="V29:V35" si="9">R29-S29</f>
        <v>-7.0000000000000284E-2</v>
      </c>
      <c r="W29" s="86">
        <v>-0.6</v>
      </c>
    </row>
    <row r="30" spans="1:23" x14ac:dyDescent="0.25">
      <c r="A30" s="42" t="s">
        <v>12</v>
      </c>
      <c r="B30" s="43" t="s">
        <v>13</v>
      </c>
      <c r="C30" s="44">
        <v>59</v>
      </c>
      <c r="D30" s="44" t="s">
        <v>18</v>
      </c>
      <c r="E30" s="45" t="s">
        <v>15</v>
      </c>
      <c r="F30" s="47">
        <v>0.37</v>
      </c>
      <c r="G30" s="48">
        <v>0.34</v>
      </c>
      <c r="H30" s="48">
        <v>0.15</v>
      </c>
      <c r="I30" s="45">
        <v>4</v>
      </c>
      <c r="J30" s="48">
        <f t="shared" si="7"/>
        <v>2.9999999999999971E-2</v>
      </c>
      <c r="K30" s="86">
        <f t="shared" si="1"/>
        <v>0.19999999999999982</v>
      </c>
      <c r="M30" s="42" t="s">
        <v>12</v>
      </c>
      <c r="N30" s="43" t="s">
        <v>13</v>
      </c>
      <c r="O30" s="45">
        <v>59</v>
      </c>
      <c r="P30" s="44" t="s">
        <v>18</v>
      </c>
      <c r="Q30" s="45" t="s">
        <v>15</v>
      </c>
      <c r="R30" s="47">
        <f t="shared" si="8"/>
        <v>0.37</v>
      </c>
      <c r="S30" s="48">
        <v>0.34620000000000001</v>
      </c>
      <c r="T30" s="48">
        <v>6.0400000000000002E-2</v>
      </c>
      <c r="U30" s="45" t="s">
        <v>75</v>
      </c>
      <c r="V30" s="48">
        <f t="shared" si="9"/>
        <v>2.3799999999999988E-2</v>
      </c>
      <c r="W30" s="86">
        <v>0.39</v>
      </c>
    </row>
    <row r="31" spans="1:23" x14ac:dyDescent="0.25">
      <c r="A31" s="42" t="s">
        <v>21</v>
      </c>
      <c r="B31" s="43" t="s">
        <v>13</v>
      </c>
      <c r="C31" s="44">
        <v>60</v>
      </c>
      <c r="D31" s="44" t="s">
        <v>18</v>
      </c>
      <c r="E31" s="45" t="s">
        <v>15</v>
      </c>
      <c r="F31" s="47">
        <v>5.51</v>
      </c>
      <c r="G31" s="48">
        <v>5.5102766680774025</v>
      </c>
      <c r="H31" s="48">
        <v>0.15</v>
      </c>
      <c r="I31" s="45">
        <v>4</v>
      </c>
      <c r="J31" s="48">
        <f t="shared" si="7"/>
        <v>-2.7666807740267529E-4</v>
      </c>
      <c r="K31" s="86">
        <f t="shared" si="1"/>
        <v>-1.8444538493511686E-3</v>
      </c>
      <c r="M31" s="42" t="s">
        <v>21</v>
      </c>
      <c r="N31" s="43" t="s">
        <v>13</v>
      </c>
      <c r="O31" s="45">
        <v>60</v>
      </c>
      <c r="P31" s="44" t="s">
        <v>18</v>
      </c>
      <c r="Q31" s="45" t="s">
        <v>15</v>
      </c>
      <c r="R31" s="47">
        <f t="shared" si="8"/>
        <v>5.51</v>
      </c>
      <c r="S31" s="48">
        <v>5.5330000000000004</v>
      </c>
      <c r="T31" s="48">
        <v>5.5E-2</v>
      </c>
      <c r="U31" s="45" t="s">
        <v>75</v>
      </c>
      <c r="V31" s="48">
        <f t="shared" si="9"/>
        <v>-2.3000000000000576E-2</v>
      </c>
      <c r="W31" s="86">
        <v>-0.41</v>
      </c>
    </row>
    <row r="32" spans="1:23" x14ac:dyDescent="0.25">
      <c r="A32" s="42" t="s">
        <v>24</v>
      </c>
      <c r="B32" s="43" t="s">
        <v>13</v>
      </c>
      <c r="C32" s="44">
        <v>61</v>
      </c>
      <c r="D32" s="44" t="s">
        <v>18</v>
      </c>
      <c r="E32" s="45" t="s">
        <v>15</v>
      </c>
      <c r="F32" s="47">
        <v>0.3</v>
      </c>
      <c r="G32" s="48">
        <v>0.27</v>
      </c>
      <c r="H32" s="48">
        <v>0.15</v>
      </c>
      <c r="I32" s="52">
        <v>4</v>
      </c>
      <c r="J32" s="48">
        <f t="shared" si="7"/>
        <v>2.9999999999999971E-2</v>
      </c>
      <c r="K32" s="86">
        <f t="shared" si="1"/>
        <v>0.19999999999999982</v>
      </c>
      <c r="M32" s="42" t="s">
        <v>24</v>
      </c>
      <c r="N32" s="43" t="s">
        <v>13</v>
      </c>
      <c r="O32" s="45">
        <v>61</v>
      </c>
      <c r="P32" s="44" t="s">
        <v>18</v>
      </c>
      <c r="Q32" s="45" t="s">
        <v>15</v>
      </c>
      <c r="R32" s="47">
        <f t="shared" si="8"/>
        <v>0.3</v>
      </c>
      <c r="S32" s="48">
        <v>0.27889999999999998</v>
      </c>
      <c r="T32" s="48">
        <v>5.0500000000000003E-2</v>
      </c>
      <c r="U32" s="45" t="s">
        <v>75</v>
      </c>
      <c r="V32" s="48">
        <f t="shared" si="9"/>
        <v>2.1100000000000008E-2</v>
      </c>
      <c r="W32" s="86">
        <v>0.42</v>
      </c>
    </row>
    <row r="33" spans="1:23" x14ac:dyDescent="0.25">
      <c r="A33" s="42" t="s">
        <v>20</v>
      </c>
      <c r="B33" s="43" t="s">
        <v>13</v>
      </c>
      <c r="C33" s="44">
        <v>62</v>
      </c>
      <c r="D33" s="44" t="s">
        <v>18</v>
      </c>
      <c r="E33" s="45" t="s">
        <v>15</v>
      </c>
      <c r="F33" s="47">
        <v>14.12</v>
      </c>
      <c r="G33" s="48">
        <v>14.18</v>
      </c>
      <c r="H33" s="48">
        <v>0.15</v>
      </c>
      <c r="I33" s="52">
        <v>4</v>
      </c>
      <c r="J33" s="48">
        <f t="shared" si="7"/>
        <v>-6.0000000000000497E-2</v>
      </c>
      <c r="K33" s="86">
        <f t="shared" si="1"/>
        <v>-0.40000000000000335</v>
      </c>
      <c r="M33" s="42" t="s">
        <v>20</v>
      </c>
      <c r="N33" s="43" t="s">
        <v>13</v>
      </c>
      <c r="O33" s="45">
        <v>62</v>
      </c>
      <c r="P33" s="44" t="s">
        <v>18</v>
      </c>
      <c r="Q33" s="45" t="s">
        <v>15</v>
      </c>
      <c r="R33" s="47">
        <f t="shared" si="8"/>
        <v>14.12</v>
      </c>
      <c r="S33" s="48">
        <v>14.24</v>
      </c>
      <c r="T33" s="48">
        <v>0.14000000000000001</v>
      </c>
      <c r="U33" s="45" t="s">
        <v>75</v>
      </c>
      <c r="V33" s="48">
        <f t="shared" si="9"/>
        <v>-0.12000000000000099</v>
      </c>
      <c r="W33" s="86">
        <v>-0.81</v>
      </c>
    </row>
    <row r="34" spans="1:23" x14ac:dyDescent="0.25">
      <c r="A34" s="42" t="s">
        <v>19</v>
      </c>
      <c r="B34" s="43" t="s">
        <v>13</v>
      </c>
      <c r="C34" s="44">
        <v>63</v>
      </c>
      <c r="D34" s="44" t="s">
        <v>18</v>
      </c>
      <c r="E34" s="45" t="s">
        <v>15</v>
      </c>
      <c r="F34" s="47">
        <v>20.77</v>
      </c>
      <c r="G34" s="48">
        <v>20.94</v>
      </c>
      <c r="H34" s="48">
        <v>0.15</v>
      </c>
      <c r="I34" s="52">
        <v>4</v>
      </c>
      <c r="J34" s="48">
        <f t="shared" si="7"/>
        <v>-0.17000000000000171</v>
      </c>
      <c r="K34" s="86">
        <f t="shared" si="1"/>
        <v>-1.1333333333333449</v>
      </c>
      <c r="M34" s="42" t="s">
        <v>19</v>
      </c>
      <c r="N34" s="43" t="s">
        <v>13</v>
      </c>
      <c r="O34" s="45">
        <v>63</v>
      </c>
      <c r="P34" s="44" t="s">
        <v>18</v>
      </c>
      <c r="Q34" s="45" t="s">
        <v>15</v>
      </c>
      <c r="R34" s="47">
        <f t="shared" si="8"/>
        <v>20.77</v>
      </c>
      <c r="S34" s="48">
        <v>20.92</v>
      </c>
      <c r="T34" s="48">
        <v>0.21</v>
      </c>
      <c r="U34" s="45" t="s">
        <v>75</v>
      </c>
      <c r="V34" s="48">
        <f t="shared" si="9"/>
        <v>-0.15000000000000213</v>
      </c>
      <c r="W34" s="86">
        <v>-0.74</v>
      </c>
    </row>
    <row r="35" spans="1:23" x14ac:dyDescent="0.25">
      <c r="A35" s="42" t="s">
        <v>17</v>
      </c>
      <c r="B35" s="43" t="s">
        <v>13</v>
      </c>
      <c r="C35" s="44">
        <v>64</v>
      </c>
      <c r="D35" s="44" t="s">
        <v>18</v>
      </c>
      <c r="E35" s="45" t="s">
        <v>15</v>
      </c>
      <c r="F35" s="47">
        <v>15.66</v>
      </c>
      <c r="G35" s="48">
        <v>15.81</v>
      </c>
      <c r="H35" s="48">
        <v>0.15</v>
      </c>
      <c r="I35" s="52">
        <v>4</v>
      </c>
      <c r="J35" s="48">
        <f t="shared" si="7"/>
        <v>-0.15000000000000036</v>
      </c>
      <c r="K35" s="86">
        <f t="shared" si="1"/>
        <v>-1.0000000000000024</v>
      </c>
      <c r="M35" s="42" t="s">
        <v>17</v>
      </c>
      <c r="N35" s="43" t="s">
        <v>13</v>
      </c>
      <c r="O35" s="45">
        <v>64</v>
      </c>
      <c r="P35" s="44" t="s">
        <v>18</v>
      </c>
      <c r="Q35" s="45" t="s">
        <v>15</v>
      </c>
      <c r="R35" s="47">
        <f t="shared" si="8"/>
        <v>15.66</v>
      </c>
      <c r="S35" s="48">
        <v>15.78</v>
      </c>
      <c r="T35" s="48">
        <v>0.16</v>
      </c>
      <c r="U35" s="45">
        <v>1</v>
      </c>
      <c r="V35" s="48">
        <f t="shared" si="9"/>
        <v>-0.11999999999999922</v>
      </c>
      <c r="W35" s="86">
        <v>-0.75</v>
      </c>
    </row>
    <row r="36" spans="1:23" x14ac:dyDescent="0.25">
      <c r="A36" s="42" t="s">
        <v>16</v>
      </c>
      <c r="B36" s="43" t="s">
        <v>13</v>
      </c>
      <c r="C36" s="44" t="s">
        <v>99</v>
      </c>
      <c r="D36" s="44" t="s">
        <v>14</v>
      </c>
      <c r="E36" s="45" t="s">
        <v>15</v>
      </c>
      <c r="F36" s="47">
        <v>3.54</v>
      </c>
      <c r="G36" s="48">
        <v>3.52</v>
      </c>
      <c r="H36" s="48">
        <f>G36*0.05</f>
        <v>0.17600000000000002</v>
      </c>
      <c r="I36" s="52">
        <v>4</v>
      </c>
      <c r="J36" s="52">
        <f t="shared" ref="J36:J37" si="10">((F36-G36)/G36)*100</f>
        <v>0.56818181818181868</v>
      </c>
      <c r="K36" s="86">
        <f t="shared" si="1"/>
        <v>0.11363636363636373</v>
      </c>
      <c r="M36" s="42" t="s">
        <v>16</v>
      </c>
      <c r="N36" s="43" t="s">
        <v>13</v>
      </c>
      <c r="O36" s="45" t="s">
        <v>99</v>
      </c>
      <c r="P36" s="44" t="s">
        <v>14</v>
      </c>
      <c r="Q36" s="45" t="s">
        <v>15</v>
      </c>
      <c r="R36" s="47">
        <f t="shared" si="8"/>
        <v>3.54</v>
      </c>
      <c r="S36" s="48">
        <v>3.5489999999999999</v>
      </c>
      <c r="T36" s="48">
        <v>6.4000000000000001E-2</v>
      </c>
      <c r="U36" s="45">
        <v>1</v>
      </c>
      <c r="V36" s="52">
        <f>((R36-S36)/S36)*100</f>
        <v>-0.25359256128486607</v>
      </c>
      <c r="W36" s="86">
        <v>-0.15</v>
      </c>
    </row>
    <row r="37" spans="1:23" ht="15.75" thickBot="1" x14ac:dyDescent="0.3">
      <c r="A37" s="88" t="s">
        <v>12</v>
      </c>
      <c r="B37" s="89" t="s">
        <v>13</v>
      </c>
      <c r="C37" s="90" t="s">
        <v>100</v>
      </c>
      <c r="D37" s="91" t="s">
        <v>14</v>
      </c>
      <c r="E37" s="92" t="s">
        <v>15</v>
      </c>
      <c r="F37" s="93">
        <v>5.7</v>
      </c>
      <c r="G37" s="94">
        <v>5.72</v>
      </c>
      <c r="H37" s="94">
        <f>G37*0.05</f>
        <v>0.28599999999999998</v>
      </c>
      <c r="I37" s="95">
        <v>4</v>
      </c>
      <c r="J37" s="95">
        <f t="shared" si="10"/>
        <v>-0.3496503496503422</v>
      </c>
      <c r="K37" s="96">
        <f t="shared" si="1"/>
        <v>-6.993006993006845E-2</v>
      </c>
      <c r="M37" s="88" t="s">
        <v>12</v>
      </c>
      <c r="N37" s="89" t="s">
        <v>13</v>
      </c>
      <c r="O37" s="89" t="s">
        <v>100</v>
      </c>
      <c r="P37" s="91" t="s">
        <v>14</v>
      </c>
      <c r="Q37" s="92" t="s">
        <v>15</v>
      </c>
      <c r="R37" s="93">
        <f t="shared" si="8"/>
        <v>5.7</v>
      </c>
      <c r="S37" s="94">
        <v>5.718</v>
      </c>
      <c r="T37" s="94">
        <v>0.09</v>
      </c>
      <c r="U37" s="92">
        <v>1</v>
      </c>
      <c r="V37" s="95">
        <f t="shared" ref="V37" si="11">((R37-S37)/S37)*100</f>
        <v>-0.3147953830010457</v>
      </c>
      <c r="W37" s="96">
        <v>-0.2</v>
      </c>
    </row>
  </sheetData>
  <sheetProtection algorithmName="SHA-512" hashValue="6bweyk04VzXnLND7XFt5tcfXpqWfMjzahf5C9hyqZqdVZ5A4CRbGtuBAG8d27s9zvf9zlvCayfOJ5EA4J+RXPQ==" saltValue="PnwS3po5dn9pj9wkZ+5+sQ==" spinCount="100000" sheet="1" objects="1" scenarios="1" selectLockedCells="1" selectUnlockedCells="1"/>
  <mergeCells count="3">
    <mergeCell ref="A2:K2"/>
    <mergeCell ref="A8:K8"/>
    <mergeCell ref="M8:W8"/>
  </mergeCells>
  <conditionalFormatting sqref="W14:W37">
    <cfRule type="cellIs" dxfId="200" priority="25" stopIfTrue="1" operator="between">
      <formula>-2</formula>
      <formula>2</formula>
    </cfRule>
    <cfRule type="cellIs" dxfId="199" priority="26" stopIfTrue="1" operator="between">
      <formula>-3</formula>
      <formula>3</formula>
    </cfRule>
    <cfRule type="cellIs" dxfId="198" priority="27" operator="notBetween">
      <formula>-3</formula>
      <formula>3</formula>
    </cfRule>
  </conditionalFormatting>
  <conditionalFormatting sqref="K14:K37">
    <cfRule type="cellIs" dxfId="197" priority="1" stopIfTrue="1" operator="between">
      <formula>-2</formula>
      <formula>2</formula>
    </cfRule>
    <cfRule type="cellIs" dxfId="196" priority="2" stopIfTrue="1" operator="between">
      <formula>-3</formula>
      <formula>3</formula>
    </cfRule>
    <cfRule type="cellIs" dxfId="195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3FCB1-3994-4929-8935-84A8A6A22ABB}">
  <sheetPr>
    <pageSetUpPr fitToPage="1"/>
  </sheetPr>
  <dimension ref="A1:W67"/>
  <sheetViews>
    <sheetView topLeftCell="A2" zoomScale="70" zoomScaleNormal="70" zoomScalePageLayoutView="85" workbookViewId="0">
      <selection activeCell="A2" sqref="A2:K2"/>
    </sheetView>
  </sheetViews>
  <sheetFormatPr defaultColWidth="9.140625" defaultRowHeight="15" x14ac:dyDescent="0.25"/>
  <cols>
    <col min="1" max="1" width="28" style="56" bestFit="1" customWidth="1"/>
    <col min="2" max="2" width="11.5703125" style="55" customWidth="1"/>
    <col min="3" max="3" width="4.7109375" style="55" customWidth="1"/>
    <col min="4" max="4" width="23.5703125" style="56" bestFit="1" customWidth="1"/>
    <col min="5" max="5" width="16.42578125" style="56" customWidth="1"/>
    <col min="6" max="6" width="17" style="57" customWidth="1"/>
    <col min="7" max="7" width="14.85546875" style="58" bestFit="1" customWidth="1"/>
    <col min="8" max="8" width="8" style="56" customWidth="1"/>
    <col min="9" max="9" width="9.5703125" style="56" customWidth="1"/>
    <col min="10" max="10" width="13.28515625" style="56" customWidth="1"/>
    <col min="11" max="11" width="10.5703125" style="56" bestFit="1" customWidth="1"/>
    <col min="12" max="12" width="9.140625" style="56"/>
    <col min="13" max="13" width="28" style="56" bestFit="1" customWidth="1"/>
    <col min="14" max="14" width="9.42578125" style="56" bestFit="1" customWidth="1"/>
    <col min="15" max="15" width="9.140625" style="56"/>
    <col min="16" max="16" width="23.5703125" style="56" bestFit="1" customWidth="1"/>
    <col min="17" max="17" width="16.42578125" style="56" bestFit="1" customWidth="1"/>
    <col min="18" max="18" width="15.5703125" style="56" bestFit="1" customWidth="1"/>
    <col min="19" max="21" width="9.140625" style="56"/>
    <col min="22" max="22" width="13" style="56" bestFit="1" customWidth="1"/>
    <col min="23" max="23" width="10" style="56" customWidth="1"/>
    <col min="24" max="16384" width="9.140625" style="56"/>
  </cols>
  <sheetData>
    <row r="1" spans="1:23" s="54" customFormat="1" ht="15.75" hidden="1" thickBot="1" x14ac:dyDescent="0.3">
      <c r="A1" s="2"/>
      <c r="B1" s="1"/>
      <c r="C1" s="1"/>
      <c r="D1" s="3"/>
      <c r="E1" s="2"/>
      <c r="F1" s="17"/>
      <c r="G1" s="28"/>
      <c r="H1" s="2"/>
      <c r="I1" s="2"/>
      <c r="J1" s="2"/>
      <c r="K1" s="1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9.5" thickTop="1" x14ac:dyDescent="0.3">
      <c r="A2" s="128" t="s">
        <v>11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23" s="82" customFormat="1" ht="12.75" x14ac:dyDescent="0.2">
      <c r="A3" s="4"/>
      <c r="B3" s="5"/>
      <c r="C3" s="5"/>
      <c r="D3" s="35">
        <v>45250</v>
      </c>
      <c r="E3" s="5"/>
      <c r="F3" s="18"/>
      <c r="G3" s="29"/>
      <c r="H3" s="29" t="s">
        <v>102</v>
      </c>
      <c r="I3" s="5"/>
      <c r="J3" s="5"/>
      <c r="K3" s="6" t="s">
        <v>103</v>
      </c>
    </row>
    <row r="4" spans="1:23" s="82" customFormat="1" ht="13.5" thickBot="1" x14ac:dyDescent="0.25">
      <c r="A4" s="7"/>
      <c r="B4" s="8"/>
      <c r="C4" s="8"/>
      <c r="D4" s="8"/>
      <c r="E4" s="8"/>
      <c r="F4" s="19"/>
      <c r="G4" s="30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71" t="s">
        <v>6</v>
      </c>
      <c r="B6" s="72">
        <v>223</v>
      </c>
      <c r="C6" s="73"/>
      <c r="D6" s="74"/>
      <c r="E6" s="74"/>
      <c r="F6" s="75"/>
      <c r="G6" s="76"/>
      <c r="H6" s="74"/>
      <c r="I6" s="74"/>
      <c r="J6" s="74"/>
      <c r="K6" s="77"/>
    </row>
    <row r="7" spans="1:23" ht="16.5" thickTop="1" thickBot="1" x14ac:dyDescent="0.3">
      <c r="A7" s="54"/>
      <c r="B7" s="78"/>
      <c r="C7" s="79"/>
      <c r="D7" s="54"/>
      <c r="E7" s="54"/>
      <c r="F7" s="80"/>
      <c r="G7" s="81"/>
      <c r="H7" s="54"/>
      <c r="I7" s="54"/>
      <c r="J7" s="54"/>
      <c r="K7" s="54"/>
    </row>
    <row r="8" spans="1:23" ht="16.5" thickTop="1" thickBot="1" x14ac:dyDescent="0.3">
      <c r="A8" s="131" t="s">
        <v>70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  <c r="M8" s="131" t="s">
        <v>67</v>
      </c>
      <c r="N8" s="132"/>
      <c r="O8" s="132"/>
      <c r="P8" s="132"/>
      <c r="Q8" s="132"/>
      <c r="R8" s="132"/>
      <c r="S8" s="132"/>
      <c r="T8" s="132"/>
      <c r="U8" s="132"/>
      <c r="V8" s="132"/>
      <c r="W8" s="133"/>
    </row>
    <row r="9" spans="1:23" ht="15.75" thickTop="1" x14ac:dyDescent="0.25">
      <c r="A9" s="54"/>
      <c r="O9" s="55"/>
    </row>
    <row r="10" spans="1:23" ht="15.75" thickBot="1" x14ac:dyDescent="0.3">
      <c r="O10" s="55"/>
    </row>
    <row r="11" spans="1:23" s="83" customFormat="1" ht="63" customHeight="1" thickBot="1" x14ac:dyDescent="0.3">
      <c r="A11" s="10" t="s">
        <v>1</v>
      </c>
      <c r="B11" s="33" t="s">
        <v>9</v>
      </c>
      <c r="C11" s="11" t="s">
        <v>2</v>
      </c>
      <c r="D11" s="11" t="s">
        <v>3</v>
      </c>
      <c r="E11" s="11" t="s">
        <v>4</v>
      </c>
      <c r="F11" s="126" t="s">
        <v>10</v>
      </c>
      <c r="G11" s="31" t="s">
        <v>66</v>
      </c>
      <c r="H11" s="12" t="s">
        <v>7</v>
      </c>
      <c r="I11" s="13" t="s">
        <v>8</v>
      </c>
      <c r="J11" s="16" t="s">
        <v>69</v>
      </c>
      <c r="K11" s="14" t="s">
        <v>5</v>
      </c>
      <c r="M11" s="10" t="s">
        <v>1</v>
      </c>
      <c r="N11" s="11" t="s">
        <v>9</v>
      </c>
      <c r="O11" s="11" t="s">
        <v>2</v>
      </c>
      <c r="P11" s="11" t="s">
        <v>3</v>
      </c>
      <c r="Q11" s="11" t="s">
        <v>4</v>
      </c>
      <c r="R11" s="127" t="s">
        <v>10</v>
      </c>
      <c r="S11" s="15" t="s">
        <v>0</v>
      </c>
      <c r="T11" s="12" t="s">
        <v>7</v>
      </c>
      <c r="U11" s="13" t="s">
        <v>8</v>
      </c>
      <c r="V11" s="16" t="s">
        <v>69</v>
      </c>
      <c r="W11" s="14" t="s">
        <v>5</v>
      </c>
    </row>
    <row r="12" spans="1:23" x14ac:dyDescent="0.25">
      <c r="A12" s="59"/>
      <c r="B12" s="60"/>
      <c r="C12" s="61"/>
      <c r="D12" s="61"/>
      <c r="E12" s="62"/>
      <c r="F12" s="63"/>
      <c r="G12" s="64"/>
      <c r="H12" s="62"/>
      <c r="I12" s="62"/>
      <c r="J12" s="62"/>
      <c r="K12" s="65"/>
      <c r="M12" s="42"/>
      <c r="N12" s="66"/>
      <c r="O12" s="45"/>
      <c r="P12" s="44"/>
      <c r="Q12" s="62"/>
      <c r="R12" s="62"/>
      <c r="S12" s="62"/>
      <c r="T12" s="62"/>
      <c r="U12" s="62"/>
      <c r="V12" s="45"/>
      <c r="W12" s="65"/>
    </row>
    <row r="13" spans="1:23" x14ac:dyDescent="0.25">
      <c r="A13" s="42"/>
      <c r="B13" s="43"/>
      <c r="C13" s="44"/>
      <c r="D13" s="44"/>
      <c r="E13" s="45"/>
      <c r="F13" s="67"/>
      <c r="G13" s="48"/>
      <c r="H13" s="45"/>
      <c r="I13" s="45"/>
      <c r="J13" s="45"/>
      <c r="K13" s="68"/>
      <c r="M13" s="42"/>
      <c r="N13" s="66"/>
      <c r="O13" s="45"/>
      <c r="P13" s="44"/>
      <c r="Q13" s="45"/>
      <c r="R13" s="45"/>
      <c r="S13" s="45"/>
      <c r="T13" s="45"/>
      <c r="U13" s="45"/>
      <c r="V13" s="45"/>
      <c r="W13" s="68"/>
    </row>
    <row r="14" spans="1:23" x14ac:dyDescent="0.25">
      <c r="A14" s="20" t="s">
        <v>22</v>
      </c>
      <c r="B14" s="34" t="s">
        <v>13</v>
      </c>
      <c r="C14" s="23">
        <v>1</v>
      </c>
      <c r="D14" s="23" t="s">
        <v>64</v>
      </c>
      <c r="E14" s="22" t="s">
        <v>65</v>
      </c>
      <c r="F14" s="36">
        <v>92.78</v>
      </c>
      <c r="G14" s="39">
        <v>92.850716230038103</v>
      </c>
      <c r="H14" s="25">
        <f>G14*0.025</f>
        <v>2.3212679057509527</v>
      </c>
      <c r="I14" s="22"/>
      <c r="J14" s="26">
        <f>((F14-G14)/G14)*100</f>
        <v>-7.6161211145535646E-2</v>
      </c>
      <c r="K14" s="37">
        <f>(F14-G14)/H14</f>
        <v>-3.0464484458214258E-2</v>
      </c>
      <c r="L14" s="84"/>
      <c r="M14" s="20" t="s">
        <v>22</v>
      </c>
      <c r="N14" s="34" t="s">
        <v>13</v>
      </c>
      <c r="O14" s="22">
        <v>1</v>
      </c>
      <c r="P14" s="23" t="s">
        <v>64</v>
      </c>
      <c r="Q14" s="22" t="s">
        <v>65</v>
      </c>
      <c r="R14" s="36"/>
      <c r="S14" s="25"/>
      <c r="T14" s="22"/>
      <c r="U14" s="22"/>
      <c r="V14" s="22"/>
      <c r="W14" s="40"/>
    </row>
    <row r="15" spans="1:23" x14ac:dyDescent="0.25">
      <c r="A15" s="20" t="s">
        <v>16</v>
      </c>
      <c r="B15" s="34" t="s">
        <v>61</v>
      </c>
      <c r="C15" s="23">
        <v>2</v>
      </c>
      <c r="D15" s="23" t="s">
        <v>62</v>
      </c>
      <c r="E15" s="22" t="s">
        <v>63</v>
      </c>
      <c r="F15" s="36">
        <v>130.69999999999999</v>
      </c>
      <c r="G15" s="39">
        <v>129.9</v>
      </c>
      <c r="H15" s="25">
        <f>2/2</f>
        <v>1</v>
      </c>
      <c r="I15" s="22"/>
      <c r="J15" s="32">
        <f>F15-G15</f>
        <v>0.79999999999998295</v>
      </c>
      <c r="K15" s="37">
        <f t="shared" ref="K15:K28" si="0">(F15-G15)/H15</f>
        <v>0.79999999999998295</v>
      </c>
      <c r="L15" s="58"/>
      <c r="M15" s="20" t="s">
        <v>16</v>
      </c>
      <c r="N15" s="34" t="s">
        <v>61</v>
      </c>
      <c r="O15" s="22">
        <v>2</v>
      </c>
      <c r="P15" s="23" t="s">
        <v>62</v>
      </c>
      <c r="Q15" s="22" t="s">
        <v>63</v>
      </c>
      <c r="R15" s="36"/>
      <c r="S15" s="25"/>
      <c r="T15" s="22"/>
      <c r="U15" s="22"/>
      <c r="V15" s="22"/>
      <c r="W15" s="40"/>
    </row>
    <row r="16" spans="1:23" x14ac:dyDescent="0.25">
      <c r="A16" s="20" t="s">
        <v>12</v>
      </c>
      <c r="B16" s="34" t="s">
        <v>13</v>
      </c>
      <c r="C16" s="23">
        <v>3</v>
      </c>
      <c r="D16" s="23" t="s">
        <v>60</v>
      </c>
      <c r="E16" s="22" t="s">
        <v>55</v>
      </c>
      <c r="F16" s="24">
        <v>5.51</v>
      </c>
      <c r="G16" s="25">
        <v>5.4273039598616055</v>
      </c>
      <c r="H16" s="25">
        <f>G16*((14-0.53*G16)/200)</f>
        <v>0.30185386226757932</v>
      </c>
      <c r="I16" s="22"/>
      <c r="J16" s="26">
        <f>((F16-G16)/G16)*100</f>
        <v>1.5237038638333973</v>
      </c>
      <c r="K16" s="37">
        <f t="shared" si="0"/>
        <v>0.27396051691095508</v>
      </c>
      <c r="L16" s="84"/>
      <c r="M16" s="20" t="s">
        <v>12</v>
      </c>
      <c r="N16" s="34" t="s">
        <v>13</v>
      </c>
      <c r="O16" s="22">
        <v>3</v>
      </c>
      <c r="P16" s="23" t="s">
        <v>60</v>
      </c>
      <c r="Q16" s="22" t="s">
        <v>55</v>
      </c>
      <c r="R16" s="36"/>
      <c r="S16" s="25"/>
      <c r="T16" s="22"/>
      <c r="U16" s="22"/>
      <c r="V16" s="22"/>
      <c r="W16" s="40"/>
    </row>
    <row r="17" spans="1:23" x14ac:dyDescent="0.25">
      <c r="A17" s="20" t="s">
        <v>26</v>
      </c>
      <c r="B17" s="34" t="s">
        <v>13</v>
      </c>
      <c r="C17" s="23">
        <v>4</v>
      </c>
      <c r="D17" s="23" t="s">
        <v>59</v>
      </c>
      <c r="E17" s="22" t="s">
        <v>55</v>
      </c>
      <c r="F17" s="24">
        <v>5.36</v>
      </c>
      <c r="G17" s="25">
        <v>5.3807173529451093</v>
      </c>
      <c r="H17" s="25">
        <f t="shared" ref="H17:H19" si="1">G17*((14-0.53*G17)/200)</f>
        <v>0.29992709874060342</v>
      </c>
      <c r="I17" s="22"/>
      <c r="J17" s="26">
        <f>((F17-G17)/G17)*100</f>
        <v>-0.3850295710806938</v>
      </c>
      <c r="K17" s="37">
        <f t="shared" si="0"/>
        <v>-6.907462857508162E-2</v>
      </c>
      <c r="L17" s="84"/>
      <c r="M17" s="20" t="s">
        <v>26</v>
      </c>
      <c r="N17" s="34" t="s">
        <v>13</v>
      </c>
      <c r="O17" s="22">
        <v>4</v>
      </c>
      <c r="P17" s="23" t="s">
        <v>59</v>
      </c>
      <c r="Q17" s="22" t="s">
        <v>55</v>
      </c>
      <c r="R17" s="36"/>
      <c r="S17" s="25"/>
      <c r="T17" s="22"/>
      <c r="U17" s="22"/>
      <c r="V17" s="22"/>
      <c r="W17" s="40"/>
    </row>
    <row r="18" spans="1:23" x14ac:dyDescent="0.25">
      <c r="A18" s="20" t="s">
        <v>24</v>
      </c>
      <c r="B18" s="34" t="s">
        <v>13</v>
      </c>
      <c r="C18" s="23">
        <v>6</v>
      </c>
      <c r="D18" s="23" t="s">
        <v>57</v>
      </c>
      <c r="E18" s="22" t="s">
        <v>55</v>
      </c>
      <c r="F18" s="24">
        <v>14.19</v>
      </c>
      <c r="G18" s="39">
        <v>14.231609818593403</v>
      </c>
      <c r="H18" s="25">
        <f t="shared" si="1"/>
        <v>0.45948508452552511</v>
      </c>
      <c r="I18" s="22"/>
      <c r="J18" s="26">
        <f>((F18-G18)/G18)*100</f>
        <v>-0.29237604967950498</v>
      </c>
      <c r="K18" s="37">
        <f t="shared" si="0"/>
        <v>-9.0557495759348128E-2</v>
      </c>
      <c r="L18" s="84"/>
      <c r="M18" s="20" t="s">
        <v>24</v>
      </c>
      <c r="N18" s="34" t="s">
        <v>13</v>
      </c>
      <c r="O18" s="22">
        <v>6</v>
      </c>
      <c r="P18" s="23" t="s">
        <v>57</v>
      </c>
      <c r="Q18" s="22" t="s">
        <v>55</v>
      </c>
      <c r="R18" s="36"/>
      <c r="S18" s="25"/>
      <c r="T18" s="22"/>
      <c r="U18" s="22"/>
      <c r="V18" s="22"/>
      <c r="W18" s="40"/>
    </row>
    <row r="19" spans="1:23" x14ac:dyDescent="0.25">
      <c r="A19" s="20" t="s">
        <v>20</v>
      </c>
      <c r="B19" s="34" t="s">
        <v>13</v>
      </c>
      <c r="C19" s="23">
        <v>7</v>
      </c>
      <c r="D19" s="23" t="s">
        <v>56</v>
      </c>
      <c r="E19" s="22" t="s">
        <v>55</v>
      </c>
      <c r="F19" s="24">
        <v>14.38</v>
      </c>
      <c r="G19" s="39">
        <v>14.257496222674588</v>
      </c>
      <c r="H19" s="25">
        <f t="shared" si="1"/>
        <v>0.4593428094573338</v>
      </c>
      <c r="I19" s="22"/>
      <c r="J19" s="26">
        <f>((F19-G19)/G19)*100</f>
        <v>0.85922363514701516</v>
      </c>
      <c r="K19" s="37">
        <f t="shared" si="0"/>
        <v>0.266693577875179</v>
      </c>
      <c r="L19" s="84"/>
      <c r="M19" s="20" t="s">
        <v>20</v>
      </c>
      <c r="N19" s="34" t="s">
        <v>13</v>
      </c>
      <c r="O19" s="22">
        <v>7</v>
      </c>
      <c r="P19" s="23" t="s">
        <v>56</v>
      </c>
      <c r="Q19" s="22" t="s">
        <v>55</v>
      </c>
      <c r="R19" s="36"/>
      <c r="S19" s="25"/>
      <c r="T19" s="22"/>
      <c r="U19" s="22"/>
      <c r="V19" s="22"/>
      <c r="W19" s="40"/>
    </row>
    <row r="20" spans="1:23" x14ac:dyDescent="0.25">
      <c r="A20" s="20" t="s">
        <v>17</v>
      </c>
      <c r="B20" s="34" t="s">
        <v>13</v>
      </c>
      <c r="C20" s="23">
        <v>9</v>
      </c>
      <c r="D20" s="23" t="s">
        <v>52</v>
      </c>
      <c r="E20" s="22" t="s">
        <v>53</v>
      </c>
      <c r="F20" s="24">
        <v>8.61</v>
      </c>
      <c r="G20" s="25">
        <v>8.8283292839989098</v>
      </c>
      <c r="H20" s="25">
        <f>G20*0.05</f>
        <v>0.44141646419994551</v>
      </c>
      <c r="I20" s="22"/>
      <c r="J20" s="26">
        <f t="shared" ref="J20:J28" si="2">((F20-G20)/G20)*100</f>
        <v>-2.4730532468314914</v>
      </c>
      <c r="K20" s="37">
        <f t="shared" si="0"/>
        <v>-0.49461064936629823</v>
      </c>
      <c r="L20" s="84"/>
      <c r="M20" s="20" t="s">
        <v>17</v>
      </c>
      <c r="N20" s="34" t="s">
        <v>13</v>
      </c>
      <c r="O20" s="22">
        <v>9</v>
      </c>
      <c r="P20" s="23" t="s">
        <v>52</v>
      </c>
      <c r="Q20" s="22" t="s">
        <v>53</v>
      </c>
      <c r="R20" s="36"/>
      <c r="S20" s="25"/>
      <c r="T20" s="22"/>
      <c r="U20" s="22"/>
      <c r="V20" s="22"/>
      <c r="W20" s="40"/>
    </row>
    <row r="21" spans="1:23" x14ac:dyDescent="0.25">
      <c r="A21" s="42" t="s">
        <v>51</v>
      </c>
      <c r="B21" s="43" t="s">
        <v>43</v>
      </c>
      <c r="C21" s="44">
        <v>10</v>
      </c>
      <c r="D21" s="44" t="s">
        <v>44</v>
      </c>
      <c r="E21" s="45" t="s">
        <v>45</v>
      </c>
      <c r="F21" s="46">
        <v>6</v>
      </c>
      <c r="G21" s="47">
        <v>6.0751427217410958</v>
      </c>
      <c r="H21" s="48">
        <f>G21*0.075/2</f>
        <v>0.22781785206529109</v>
      </c>
      <c r="I21" s="45"/>
      <c r="J21" s="49">
        <f t="shared" si="2"/>
        <v>-1.2368881717327032</v>
      </c>
      <c r="K21" s="86">
        <f t="shared" si="0"/>
        <v>-0.32983684579538752</v>
      </c>
      <c r="L21" s="84"/>
      <c r="M21" s="42" t="s">
        <v>51</v>
      </c>
      <c r="N21" s="66" t="s">
        <v>43</v>
      </c>
      <c r="O21" s="45">
        <v>10</v>
      </c>
      <c r="P21" s="44" t="s">
        <v>44</v>
      </c>
      <c r="Q21" s="45" t="s">
        <v>45</v>
      </c>
      <c r="R21" s="48"/>
      <c r="S21" s="48"/>
      <c r="T21" s="45"/>
      <c r="U21" s="45"/>
      <c r="V21" s="52"/>
      <c r="W21" s="68"/>
    </row>
    <row r="22" spans="1:23" x14ac:dyDescent="0.25">
      <c r="A22" s="42" t="s">
        <v>50</v>
      </c>
      <c r="B22" s="43" t="s">
        <v>43</v>
      </c>
      <c r="C22" s="44">
        <v>11</v>
      </c>
      <c r="D22" s="44" t="s">
        <v>44</v>
      </c>
      <c r="E22" s="45" t="s">
        <v>45</v>
      </c>
      <c r="F22" s="50">
        <v>13.7</v>
      </c>
      <c r="G22" s="47">
        <v>13.923617698577106</v>
      </c>
      <c r="H22" s="48">
        <f t="shared" ref="H22:H23" si="3">G22*0.075/2</f>
        <v>0.52213566369664144</v>
      </c>
      <c r="I22" s="52"/>
      <c r="J22" s="49">
        <f t="shared" si="2"/>
        <v>-1.6060315890457009</v>
      </c>
      <c r="K22" s="86">
        <f t="shared" si="0"/>
        <v>-0.42827509041218692</v>
      </c>
      <c r="L22" s="84"/>
      <c r="M22" s="42" t="s">
        <v>50</v>
      </c>
      <c r="N22" s="66" t="s">
        <v>43</v>
      </c>
      <c r="O22" s="45">
        <v>11</v>
      </c>
      <c r="P22" s="44" t="s">
        <v>44</v>
      </c>
      <c r="Q22" s="45" t="s">
        <v>45</v>
      </c>
      <c r="R22" s="48"/>
      <c r="S22" s="48"/>
      <c r="T22" s="45"/>
      <c r="U22" s="45"/>
      <c r="V22" s="52"/>
      <c r="W22" s="68"/>
    </row>
    <row r="23" spans="1:23" x14ac:dyDescent="0.25">
      <c r="A23" s="42" t="s">
        <v>49</v>
      </c>
      <c r="B23" s="43" t="s">
        <v>43</v>
      </c>
      <c r="C23" s="44">
        <v>12</v>
      </c>
      <c r="D23" s="44" t="s">
        <v>44</v>
      </c>
      <c r="E23" s="45" t="s">
        <v>45</v>
      </c>
      <c r="F23" s="50">
        <v>21.2</v>
      </c>
      <c r="G23" s="47">
        <v>20.279883648328564</v>
      </c>
      <c r="H23" s="48">
        <f t="shared" si="3"/>
        <v>0.76049563681232113</v>
      </c>
      <c r="I23" s="52"/>
      <c r="J23" s="49">
        <f t="shared" si="2"/>
        <v>4.537088908531631</v>
      </c>
      <c r="K23" s="86">
        <f t="shared" si="0"/>
        <v>1.2098903756084352</v>
      </c>
      <c r="M23" s="42" t="s">
        <v>49</v>
      </c>
      <c r="N23" s="66" t="s">
        <v>43</v>
      </c>
      <c r="O23" s="45">
        <v>12</v>
      </c>
      <c r="P23" s="44" t="s">
        <v>44</v>
      </c>
      <c r="Q23" s="45" t="s">
        <v>45</v>
      </c>
      <c r="R23" s="48"/>
      <c r="S23" s="48"/>
      <c r="T23" s="45"/>
      <c r="U23" s="45"/>
      <c r="V23" s="52"/>
      <c r="W23" s="68"/>
    </row>
    <row r="24" spans="1:23" x14ac:dyDescent="0.25">
      <c r="A24" s="42" t="s">
        <v>71</v>
      </c>
      <c r="B24" s="43" t="s">
        <v>43</v>
      </c>
      <c r="C24" s="44">
        <v>13</v>
      </c>
      <c r="D24" s="44" t="s">
        <v>44</v>
      </c>
      <c r="E24" s="45" t="s">
        <v>45</v>
      </c>
      <c r="F24" s="46" t="s">
        <v>92</v>
      </c>
      <c r="G24" s="51">
        <v>0</v>
      </c>
      <c r="H24" s="48"/>
      <c r="I24" s="52"/>
      <c r="J24" s="49"/>
      <c r="K24" s="86"/>
      <c r="M24" s="42" t="s">
        <v>71</v>
      </c>
      <c r="N24" s="66" t="s">
        <v>43</v>
      </c>
      <c r="O24" s="45">
        <v>13</v>
      </c>
      <c r="P24" s="44" t="s">
        <v>44</v>
      </c>
      <c r="Q24" s="45" t="s">
        <v>45</v>
      </c>
      <c r="R24" s="48"/>
      <c r="S24" s="48"/>
      <c r="T24" s="45"/>
      <c r="U24" s="45"/>
      <c r="V24" s="52"/>
      <c r="W24" s="68"/>
    </row>
    <row r="25" spans="1:23" x14ac:dyDescent="0.25">
      <c r="A25" s="42" t="s">
        <v>72</v>
      </c>
      <c r="B25" s="43" t="s">
        <v>43</v>
      </c>
      <c r="C25" s="44">
        <v>14</v>
      </c>
      <c r="D25" s="44" t="s">
        <v>44</v>
      </c>
      <c r="E25" s="45" t="s">
        <v>45</v>
      </c>
      <c r="F25" s="46" t="s">
        <v>92</v>
      </c>
      <c r="G25" s="51">
        <v>0</v>
      </c>
      <c r="H25" s="48"/>
      <c r="I25" s="52"/>
      <c r="J25" s="49"/>
      <c r="K25" s="86"/>
      <c r="M25" s="42" t="s">
        <v>72</v>
      </c>
      <c r="N25" s="66" t="s">
        <v>43</v>
      </c>
      <c r="O25" s="45">
        <v>14</v>
      </c>
      <c r="P25" s="44" t="s">
        <v>44</v>
      </c>
      <c r="Q25" s="45" t="s">
        <v>45</v>
      </c>
      <c r="R25" s="48"/>
      <c r="S25" s="48"/>
      <c r="T25" s="45"/>
      <c r="U25" s="45"/>
      <c r="V25" s="52"/>
      <c r="W25" s="68"/>
    </row>
    <row r="26" spans="1:23" x14ac:dyDescent="0.25">
      <c r="A26" s="42" t="s">
        <v>48</v>
      </c>
      <c r="B26" s="43" t="s">
        <v>43</v>
      </c>
      <c r="C26" s="44">
        <v>20</v>
      </c>
      <c r="D26" s="44" t="s">
        <v>44</v>
      </c>
      <c r="E26" s="45" t="s">
        <v>45</v>
      </c>
      <c r="F26" s="50">
        <v>79.8</v>
      </c>
      <c r="G26" s="47">
        <v>79.778482215177846</v>
      </c>
      <c r="H26" s="48">
        <f>G26*0.025</f>
        <v>1.9944620553794463</v>
      </c>
      <c r="I26" s="52"/>
      <c r="J26" s="49">
        <f t="shared" si="2"/>
        <v>2.6971915514905277E-2</v>
      </c>
      <c r="K26" s="86">
        <f t="shared" si="0"/>
        <v>1.0788766205962108E-2</v>
      </c>
      <c r="M26" s="42" t="s">
        <v>48</v>
      </c>
      <c r="N26" s="66" t="s">
        <v>43</v>
      </c>
      <c r="O26" s="45">
        <v>20</v>
      </c>
      <c r="P26" s="44" t="s">
        <v>44</v>
      </c>
      <c r="Q26" s="45" t="s">
        <v>45</v>
      </c>
      <c r="R26" s="48"/>
      <c r="S26" s="48"/>
      <c r="T26" s="45"/>
      <c r="U26" s="45"/>
      <c r="V26" s="52"/>
      <c r="W26" s="68"/>
    </row>
    <row r="27" spans="1:23" x14ac:dyDescent="0.25">
      <c r="A27" s="42" t="s">
        <v>47</v>
      </c>
      <c r="B27" s="43" t="s">
        <v>43</v>
      </c>
      <c r="C27" s="44">
        <v>21</v>
      </c>
      <c r="D27" s="44" t="s">
        <v>44</v>
      </c>
      <c r="E27" s="45" t="s">
        <v>45</v>
      </c>
      <c r="F27" s="53">
        <v>274</v>
      </c>
      <c r="G27" s="51">
        <v>273.58356666293344</v>
      </c>
      <c r="H27" s="48">
        <f t="shared" ref="H27:H28" si="4">G27*0.025</f>
        <v>6.8395891665733366</v>
      </c>
      <c r="I27" s="52"/>
      <c r="J27" s="49">
        <f t="shared" si="2"/>
        <v>0.15221430956035018</v>
      </c>
      <c r="K27" s="86">
        <f t="shared" si="0"/>
        <v>6.0885723824140064E-2</v>
      </c>
      <c r="M27" s="42" t="s">
        <v>47</v>
      </c>
      <c r="N27" s="66" t="s">
        <v>43</v>
      </c>
      <c r="O27" s="45">
        <v>21</v>
      </c>
      <c r="P27" s="44" t="s">
        <v>44</v>
      </c>
      <c r="Q27" s="45" t="s">
        <v>45</v>
      </c>
      <c r="R27" s="48"/>
      <c r="S27" s="48"/>
      <c r="T27" s="45"/>
      <c r="U27" s="45"/>
      <c r="V27" s="52"/>
      <c r="W27" s="68"/>
    </row>
    <row r="28" spans="1:23" x14ac:dyDescent="0.25">
      <c r="A28" s="42" t="s">
        <v>46</v>
      </c>
      <c r="B28" s="43" t="s">
        <v>43</v>
      </c>
      <c r="C28" s="44">
        <v>22</v>
      </c>
      <c r="D28" s="44" t="s">
        <v>44</v>
      </c>
      <c r="E28" s="45" t="s">
        <v>45</v>
      </c>
      <c r="F28" s="53">
        <v>177</v>
      </c>
      <c r="G28" s="51">
        <v>171.34845288050514</v>
      </c>
      <c r="H28" s="48">
        <f t="shared" si="4"/>
        <v>4.2837113220126284</v>
      </c>
      <c r="I28" s="52"/>
      <c r="J28" s="49">
        <f t="shared" si="2"/>
        <v>3.2982772966360754</v>
      </c>
      <c r="K28" s="86">
        <f t="shared" si="0"/>
        <v>1.3193109186544303</v>
      </c>
      <c r="M28" s="42" t="s">
        <v>46</v>
      </c>
      <c r="N28" s="66" t="s">
        <v>43</v>
      </c>
      <c r="O28" s="45">
        <v>22</v>
      </c>
      <c r="P28" s="44" t="s">
        <v>44</v>
      </c>
      <c r="Q28" s="45" t="s">
        <v>45</v>
      </c>
      <c r="R28" s="48"/>
      <c r="S28" s="48"/>
      <c r="T28" s="45"/>
      <c r="U28" s="45"/>
      <c r="V28" s="52"/>
      <c r="W28" s="68"/>
    </row>
    <row r="29" spans="1:23" x14ac:dyDescent="0.25">
      <c r="A29" s="42" t="s">
        <v>73</v>
      </c>
      <c r="B29" s="43" t="s">
        <v>43</v>
      </c>
      <c r="C29" s="44">
        <v>23</v>
      </c>
      <c r="D29" s="44" t="s">
        <v>44</v>
      </c>
      <c r="E29" s="45" t="s">
        <v>45</v>
      </c>
      <c r="F29" s="46" t="s">
        <v>89</v>
      </c>
      <c r="G29" s="51">
        <v>0</v>
      </c>
      <c r="H29" s="48"/>
      <c r="I29" s="52"/>
      <c r="J29" s="49"/>
      <c r="K29" s="86"/>
      <c r="M29" s="42" t="s">
        <v>73</v>
      </c>
      <c r="N29" s="66" t="s">
        <v>43</v>
      </c>
      <c r="O29" s="45">
        <v>23</v>
      </c>
      <c r="P29" s="44" t="s">
        <v>44</v>
      </c>
      <c r="Q29" s="45" t="s">
        <v>45</v>
      </c>
      <c r="R29" s="48"/>
      <c r="S29" s="69"/>
      <c r="T29" s="70"/>
      <c r="U29" s="45"/>
      <c r="V29" s="52"/>
      <c r="W29" s="68"/>
    </row>
    <row r="30" spans="1:23" x14ac:dyDescent="0.25">
      <c r="A30" s="42" t="s">
        <v>74</v>
      </c>
      <c r="B30" s="43" t="s">
        <v>43</v>
      </c>
      <c r="C30" s="44">
        <v>24</v>
      </c>
      <c r="D30" s="44" t="s">
        <v>44</v>
      </c>
      <c r="E30" s="45" t="s">
        <v>45</v>
      </c>
      <c r="F30" s="46" t="s">
        <v>89</v>
      </c>
      <c r="G30" s="51">
        <v>0</v>
      </c>
      <c r="H30" s="48"/>
      <c r="I30" s="52"/>
      <c r="J30" s="49"/>
      <c r="K30" s="86"/>
      <c r="M30" s="42" t="s">
        <v>74</v>
      </c>
      <c r="N30" s="66" t="s">
        <v>43</v>
      </c>
      <c r="O30" s="45">
        <v>24</v>
      </c>
      <c r="P30" s="44" t="s">
        <v>44</v>
      </c>
      <c r="Q30" s="45" t="s">
        <v>45</v>
      </c>
      <c r="R30" s="48"/>
      <c r="S30" s="69"/>
      <c r="T30" s="70"/>
      <c r="U30" s="45"/>
      <c r="V30" s="52"/>
      <c r="W30" s="68"/>
    </row>
    <row r="31" spans="1:23" x14ac:dyDescent="0.25">
      <c r="A31" s="20" t="s">
        <v>42</v>
      </c>
      <c r="B31" s="34" t="s">
        <v>13</v>
      </c>
      <c r="C31" s="23">
        <v>30</v>
      </c>
      <c r="D31" s="23" t="s">
        <v>29</v>
      </c>
      <c r="E31" s="22" t="s">
        <v>30</v>
      </c>
      <c r="F31" s="36">
        <v>49.5</v>
      </c>
      <c r="G31" s="36">
        <v>49.4</v>
      </c>
      <c r="H31" s="25">
        <f>0.05*G31</f>
        <v>2.4700000000000002</v>
      </c>
      <c r="I31" s="27">
        <v>4</v>
      </c>
      <c r="J31" s="27">
        <f t="shared" ref="J31:J33" si="5">((F31-G31)/G31)*100</f>
        <v>0.2024291497975737</v>
      </c>
      <c r="K31" s="37">
        <f>(F31-G31)/H31</f>
        <v>4.0485829959514739E-2</v>
      </c>
      <c r="M31" s="20" t="s">
        <v>42</v>
      </c>
      <c r="N31" s="21" t="s">
        <v>13</v>
      </c>
      <c r="O31" s="22">
        <v>30</v>
      </c>
      <c r="P31" s="23" t="s">
        <v>29</v>
      </c>
      <c r="Q31" s="22" t="s">
        <v>30</v>
      </c>
      <c r="R31" s="36">
        <f>ROUND(F31,1)</f>
        <v>49.5</v>
      </c>
      <c r="S31" s="24">
        <v>49.04</v>
      </c>
      <c r="T31" s="24">
        <v>1.48</v>
      </c>
      <c r="U31" s="22">
        <v>1</v>
      </c>
      <c r="V31" s="26">
        <f>((R31-S31)/S31)*100</f>
        <v>0.93800978792822365</v>
      </c>
      <c r="W31" s="38">
        <v>0.31</v>
      </c>
    </row>
    <row r="32" spans="1:23" x14ac:dyDescent="0.25">
      <c r="A32" s="20" t="s">
        <v>41</v>
      </c>
      <c r="B32" s="34" t="s">
        <v>13</v>
      </c>
      <c r="C32" s="23">
        <v>31</v>
      </c>
      <c r="D32" s="23" t="s">
        <v>29</v>
      </c>
      <c r="E32" s="22" t="s">
        <v>30</v>
      </c>
      <c r="F32" s="36">
        <v>68.099999999999994</v>
      </c>
      <c r="G32" s="39">
        <v>68</v>
      </c>
      <c r="H32" s="25">
        <f t="shared" ref="H32:H33" si="6">0.05*G32</f>
        <v>3.4000000000000004</v>
      </c>
      <c r="I32" s="27">
        <v>4</v>
      </c>
      <c r="J32" s="27">
        <f t="shared" si="5"/>
        <v>0.14705882352940342</v>
      </c>
      <c r="K32" s="37">
        <f t="shared" ref="K32:K33" si="7">(F32-G32)/H32</f>
        <v>2.9411764705880677E-2</v>
      </c>
      <c r="M32" s="20" t="s">
        <v>41</v>
      </c>
      <c r="N32" s="21" t="s">
        <v>13</v>
      </c>
      <c r="O32" s="22">
        <v>31</v>
      </c>
      <c r="P32" s="23" t="s">
        <v>29</v>
      </c>
      <c r="Q32" s="22" t="s">
        <v>30</v>
      </c>
      <c r="R32" s="36">
        <f t="shared" ref="R32:R57" si="8">ROUND(F32,1)</f>
        <v>68.099999999999994</v>
      </c>
      <c r="S32" s="24">
        <v>68.77</v>
      </c>
      <c r="T32" s="24">
        <v>1.48</v>
      </c>
      <c r="U32" s="22">
        <v>1</v>
      </c>
      <c r="V32" s="26">
        <f t="shared" ref="V32:V57" si="9">((R32-S32)/S32)*100</f>
        <v>-0.9742620328631697</v>
      </c>
      <c r="W32" s="38">
        <v>-0.45</v>
      </c>
    </row>
    <row r="33" spans="1:23" x14ac:dyDescent="0.25">
      <c r="A33" s="20" t="s">
        <v>40</v>
      </c>
      <c r="B33" s="34" t="s">
        <v>13</v>
      </c>
      <c r="C33" s="23">
        <v>32</v>
      </c>
      <c r="D33" s="23" t="s">
        <v>29</v>
      </c>
      <c r="E33" s="22" t="s">
        <v>30</v>
      </c>
      <c r="F33" s="36">
        <v>90.6</v>
      </c>
      <c r="G33" s="39">
        <v>89</v>
      </c>
      <c r="H33" s="25">
        <f t="shared" si="6"/>
        <v>4.45</v>
      </c>
      <c r="I33" s="27">
        <v>4</v>
      </c>
      <c r="J33" s="27">
        <f t="shared" si="5"/>
        <v>1.7977528089887576</v>
      </c>
      <c r="K33" s="37">
        <f t="shared" si="7"/>
        <v>0.35955056179775152</v>
      </c>
      <c r="M33" s="20" t="s">
        <v>40</v>
      </c>
      <c r="N33" s="21" t="s">
        <v>13</v>
      </c>
      <c r="O33" s="22">
        <v>32</v>
      </c>
      <c r="P33" s="23" t="s">
        <v>29</v>
      </c>
      <c r="Q33" s="22" t="s">
        <v>30</v>
      </c>
      <c r="R33" s="36">
        <f t="shared" si="8"/>
        <v>90.6</v>
      </c>
      <c r="S33" s="24">
        <v>90.17</v>
      </c>
      <c r="T33" s="24">
        <v>3.61</v>
      </c>
      <c r="U33" s="22">
        <v>1</v>
      </c>
      <c r="V33" s="26">
        <f t="shared" si="9"/>
        <v>0.47687701009204014</v>
      </c>
      <c r="W33" s="38">
        <v>0.12</v>
      </c>
    </row>
    <row r="34" spans="1:23" x14ac:dyDescent="0.25">
      <c r="A34" s="20" t="s">
        <v>39</v>
      </c>
      <c r="B34" s="34" t="s">
        <v>13</v>
      </c>
      <c r="C34" s="23">
        <v>33</v>
      </c>
      <c r="D34" s="23" t="s">
        <v>29</v>
      </c>
      <c r="E34" s="22" t="s">
        <v>30</v>
      </c>
      <c r="F34" s="36">
        <v>7.8</v>
      </c>
      <c r="G34" s="39">
        <v>11.1</v>
      </c>
      <c r="H34" s="25"/>
      <c r="I34" s="27"/>
      <c r="J34" s="27"/>
      <c r="K34" s="40"/>
      <c r="M34" s="20" t="s">
        <v>39</v>
      </c>
      <c r="N34" s="21" t="s">
        <v>13</v>
      </c>
      <c r="O34" s="22">
        <v>33</v>
      </c>
      <c r="P34" s="23" t="s">
        <v>29</v>
      </c>
      <c r="Q34" s="22" t="s">
        <v>30</v>
      </c>
      <c r="R34" s="36">
        <f t="shared" si="8"/>
        <v>7.8</v>
      </c>
      <c r="S34" s="24"/>
      <c r="T34" s="24"/>
      <c r="U34" s="22"/>
      <c r="V34" s="26"/>
      <c r="W34" s="40"/>
    </row>
    <row r="35" spans="1:23" x14ac:dyDescent="0.25">
      <c r="A35" s="20" t="s">
        <v>38</v>
      </c>
      <c r="B35" s="34" t="s">
        <v>13</v>
      </c>
      <c r="C35" s="23">
        <v>34</v>
      </c>
      <c r="D35" s="23" t="s">
        <v>29</v>
      </c>
      <c r="E35" s="22" t="s">
        <v>30</v>
      </c>
      <c r="F35" s="24">
        <v>9.06</v>
      </c>
      <c r="G35" s="25">
        <v>9.73</v>
      </c>
      <c r="H35" s="25"/>
      <c r="I35" s="27"/>
      <c r="J35" s="27"/>
      <c r="K35" s="40"/>
      <c r="M35" s="20" t="s">
        <v>38</v>
      </c>
      <c r="N35" s="21" t="s">
        <v>13</v>
      </c>
      <c r="O35" s="22">
        <v>34</v>
      </c>
      <c r="P35" s="23" t="s">
        <v>29</v>
      </c>
      <c r="Q35" s="22" t="s">
        <v>30</v>
      </c>
      <c r="R35" s="24">
        <f t="shared" si="8"/>
        <v>9.1</v>
      </c>
      <c r="S35" s="24"/>
      <c r="T35" s="24"/>
      <c r="U35" s="22"/>
      <c r="V35" s="26"/>
      <c r="W35" s="40"/>
    </row>
    <row r="36" spans="1:23" x14ac:dyDescent="0.25">
      <c r="A36" s="20" t="s">
        <v>37</v>
      </c>
      <c r="B36" s="34" t="s">
        <v>13</v>
      </c>
      <c r="C36" s="23">
        <v>35</v>
      </c>
      <c r="D36" s="23" t="s">
        <v>29</v>
      </c>
      <c r="E36" s="22" t="s">
        <v>30</v>
      </c>
      <c r="F36" s="24">
        <v>10.5</v>
      </c>
      <c r="G36" s="39">
        <v>13.4</v>
      </c>
      <c r="H36" s="25"/>
      <c r="I36" s="27"/>
      <c r="J36" s="27"/>
      <c r="K36" s="40"/>
      <c r="M36" s="20" t="s">
        <v>37</v>
      </c>
      <c r="N36" s="21" t="s">
        <v>13</v>
      </c>
      <c r="O36" s="22">
        <v>35</v>
      </c>
      <c r="P36" s="23" t="s">
        <v>29</v>
      </c>
      <c r="Q36" s="22" t="s">
        <v>30</v>
      </c>
      <c r="R36" s="24">
        <f t="shared" si="8"/>
        <v>10.5</v>
      </c>
      <c r="S36" s="24"/>
      <c r="T36" s="24"/>
      <c r="U36" s="22"/>
      <c r="V36" s="26"/>
      <c r="W36" s="40"/>
    </row>
    <row r="37" spans="1:23" x14ac:dyDescent="0.25">
      <c r="A37" s="20" t="s">
        <v>36</v>
      </c>
      <c r="B37" s="34" t="s">
        <v>13</v>
      </c>
      <c r="C37" s="23">
        <v>36</v>
      </c>
      <c r="D37" s="23" t="s">
        <v>29</v>
      </c>
      <c r="E37" s="22" t="s">
        <v>30</v>
      </c>
      <c r="F37" s="36">
        <v>31.1</v>
      </c>
      <c r="G37" s="39">
        <v>46.2</v>
      </c>
      <c r="H37" s="25"/>
      <c r="I37" s="27"/>
      <c r="J37" s="27"/>
      <c r="K37" s="40"/>
      <c r="M37" s="20" t="s">
        <v>36</v>
      </c>
      <c r="N37" s="21" t="s">
        <v>13</v>
      </c>
      <c r="O37" s="22">
        <v>36</v>
      </c>
      <c r="P37" s="23" t="s">
        <v>29</v>
      </c>
      <c r="Q37" s="22" t="s">
        <v>30</v>
      </c>
      <c r="R37" s="36">
        <f t="shared" si="8"/>
        <v>31.1</v>
      </c>
      <c r="S37" s="24"/>
      <c r="T37" s="24"/>
      <c r="U37" s="22"/>
      <c r="V37" s="26"/>
      <c r="W37" s="40"/>
    </row>
    <row r="38" spans="1:23" x14ac:dyDescent="0.25">
      <c r="A38" s="20" t="s">
        <v>35</v>
      </c>
      <c r="B38" s="34" t="s">
        <v>13</v>
      </c>
      <c r="C38" s="23">
        <v>37</v>
      </c>
      <c r="D38" s="23" t="s">
        <v>29</v>
      </c>
      <c r="E38" s="22" t="s">
        <v>30</v>
      </c>
      <c r="F38" s="36">
        <v>38.200000000000003</v>
      </c>
      <c r="G38" s="39">
        <v>58.8</v>
      </c>
      <c r="H38" s="25"/>
      <c r="I38" s="27"/>
      <c r="J38" s="27"/>
      <c r="K38" s="40"/>
      <c r="M38" s="20" t="s">
        <v>35</v>
      </c>
      <c r="N38" s="21" t="s">
        <v>13</v>
      </c>
      <c r="O38" s="22">
        <v>37</v>
      </c>
      <c r="P38" s="23" t="s">
        <v>29</v>
      </c>
      <c r="Q38" s="22" t="s">
        <v>30</v>
      </c>
      <c r="R38" s="36">
        <f t="shared" si="8"/>
        <v>38.200000000000003</v>
      </c>
      <c r="S38" s="24"/>
      <c r="T38" s="24"/>
      <c r="U38" s="22"/>
      <c r="V38" s="26"/>
      <c r="W38" s="40"/>
    </row>
    <row r="39" spans="1:23" x14ac:dyDescent="0.25">
      <c r="A39" s="20" t="s">
        <v>34</v>
      </c>
      <c r="B39" s="34" t="s">
        <v>13</v>
      </c>
      <c r="C39" s="23">
        <v>38</v>
      </c>
      <c r="D39" s="23" t="s">
        <v>29</v>
      </c>
      <c r="E39" s="22" t="s">
        <v>30</v>
      </c>
      <c r="F39" s="36">
        <v>45</v>
      </c>
      <c r="G39" s="39">
        <v>70.5</v>
      </c>
      <c r="H39" s="25"/>
      <c r="I39" s="27"/>
      <c r="J39" s="27"/>
      <c r="K39" s="40"/>
      <c r="M39" s="20" t="s">
        <v>34</v>
      </c>
      <c r="N39" s="21" t="s">
        <v>13</v>
      </c>
      <c r="O39" s="22">
        <v>38</v>
      </c>
      <c r="P39" s="23" t="s">
        <v>29</v>
      </c>
      <c r="Q39" s="22" t="s">
        <v>30</v>
      </c>
      <c r="R39" s="36">
        <f t="shared" si="8"/>
        <v>45</v>
      </c>
      <c r="S39" s="24"/>
      <c r="T39" s="24"/>
      <c r="U39" s="22"/>
      <c r="V39" s="26"/>
      <c r="W39" s="40"/>
    </row>
    <row r="40" spans="1:23" x14ac:dyDescent="0.25">
      <c r="A40" s="20" t="s">
        <v>33</v>
      </c>
      <c r="B40" s="34" t="s">
        <v>13</v>
      </c>
      <c r="C40" s="23">
        <v>39</v>
      </c>
      <c r="D40" s="23" t="s">
        <v>29</v>
      </c>
      <c r="E40" s="22" t="s">
        <v>30</v>
      </c>
      <c r="F40" s="41">
        <v>111</v>
      </c>
      <c r="G40" s="27">
        <v>116</v>
      </c>
      <c r="H40" s="25"/>
      <c r="I40" s="27"/>
      <c r="J40" s="27"/>
      <c r="K40" s="40"/>
      <c r="M40" s="20" t="s">
        <v>33</v>
      </c>
      <c r="N40" s="21" t="s">
        <v>13</v>
      </c>
      <c r="O40" s="22">
        <v>39</v>
      </c>
      <c r="P40" s="23" t="s">
        <v>29</v>
      </c>
      <c r="Q40" s="22" t="s">
        <v>30</v>
      </c>
      <c r="R40" s="41">
        <f t="shared" si="8"/>
        <v>111</v>
      </c>
      <c r="S40" s="24"/>
      <c r="T40" s="24"/>
      <c r="U40" s="22"/>
      <c r="V40" s="26"/>
      <c r="W40" s="40"/>
    </row>
    <row r="41" spans="1:23" x14ac:dyDescent="0.25">
      <c r="A41" s="20" t="s">
        <v>32</v>
      </c>
      <c r="B41" s="34" t="s">
        <v>13</v>
      </c>
      <c r="C41" s="23">
        <v>40</v>
      </c>
      <c r="D41" s="23" t="s">
        <v>29</v>
      </c>
      <c r="E41" s="22" t="s">
        <v>30</v>
      </c>
      <c r="F41" s="41">
        <v>100</v>
      </c>
      <c r="G41" s="27">
        <v>101</v>
      </c>
      <c r="H41" s="25"/>
      <c r="I41" s="27"/>
      <c r="J41" s="27"/>
      <c r="K41" s="40"/>
      <c r="M41" s="20" t="s">
        <v>32</v>
      </c>
      <c r="N41" s="21" t="s">
        <v>13</v>
      </c>
      <c r="O41" s="22">
        <v>40</v>
      </c>
      <c r="P41" s="23" t="s">
        <v>29</v>
      </c>
      <c r="Q41" s="22" t="s">
        <v>30</v>
      </c>
      <c r="R41" s="41">
        <f t="shared" si="8"/>
        <v>100</v>
      </c>
      <c r="S41" s="24"/>
      <c r="T41" s="24"/>
      <c r="U41" s="22"/>
      <c r="V41" s="26"/>
      <c r="W41" s="40"/>
    </row>
    <row r="42" spans="1:23" x14ac:dyDescent="0.25">
      <c r="A42" s="20" t="s">
        <v>31</v>
      </c>
      <c r="B42" s="34" t="s">
        <v>13</v>
      </c>
      <c r="C42" s="23">
        <v>41</v>
      </c>
      <c r="D42" s="23" t="s">
        <v>29</v>
      </c>
      <c r="E42" s="22" t="s">
        <v>30</v>
      </c>
      <c r="F42" s="36">
        <v>78.2</v>
      </c>
      <c r="G42" s="39">
        <v>81.599999999999994</v>
      </c>
      <c r="H42" s="25"/>
      <c r="I42" s="27"/>
      <c r="J42" s="27"/>
      <c r="K42" s="40"/>
      <c r="M42" s="20" t="s">
        <v>31</v>
      </c>
      <c r="N42" s="21" t="s">
        <v>13</v>
      </c>
      <c r="O42" s="22">
        <v>41</v>
      </c>
      <c r="P42" s="23" t="s">
        <v>29</v>
      </c>
      <c r="Q42" s="22" t="s">
        <v>30</v>
      </c>
      <c r="R42" s="36">
        <f t="shared" si="8"/>
        <v>78.2</v>
      </c>
      <c r="S42" s="36"/>
      <c r="T42" s="24"/>
      <c r="U42" s="22"/>
      <c r="V42" s="26"/>
      <c r="W42" s="40"/>
    </row>
    <row r="43" spans="1:23" x14ac:dyDescent="0.25">
      <c r="A43" s="20" t="s">
        <v>28</v>
      </c>
      <c r="B43" s="34" t="s">
        <v>13</v>
      </c>
      <c r="C43" s="23">
        <v>42</v>
      </c>
      <c r="D43" s="23" t="s">
        <v>29</v>
      </c>
      <c r="E43" s="22" t="s">
        <v>30</v>
      </c>
      <c r="F43" s="36">
        <v>49.6</v>
      </c>
      <c r="G43" s="39">
        <v>49.4</v>
      </c>
      <c r="H43" s="25">
        <f t="shared" ref="H43" si="10">0.05*G43</f>
        <v>2.4700000000000002</v>
      </c>
      <c r="I43" s="27">
        <v>4</v>
      </c>
      <c r="J43" s="27">
        <f t="shared" ref="J43:J57" si="11">((F43-G43)/G43)*100</f>
        <v>0.40485829959514741</v>
      </c>
      <c r="K43" s="37">
        <f t="shared" ref="K43:K67" si="12">(F43-G43)/H43</f>
        <v>8.0971659919029479E-2</v>
      </c>
      <c r="M43" s="20" t="s">
        <v>28</v>
      </c>
      <c r="N43" s="21" t="s">
        <v>13</v>
      </c>
      <c r="O43" s="22">
        <v>42</v>
      </c>
      <c r="P43" s="23" t="s">
        <v>29</v>
      </c>
      <c r="Q43" s="22" t="s">
        <v>30</v>
      </c>
      <c r="R43" s="36">
        <f t="shared" si="8"/>
        <v>49.6</v>
      </c>
      <c r="S43" s="36">
        <v>49.28</v>
      </c>
      <c r="T43" s="24">
        <v>1.76</v>
      </c>
      <c r="U43" s="22">
        <v>1</v>
      </c>
      <c r="V43" s="26">
        <f t="shared" si="9"/>
        <v>0.6493506493506499</v>
      </c>
      <c r="W43" s="38">
        <v>0.18</v>
      </c>
    </row>
    <row r="44" spans="1:23" x14ac:dyDescent="0.25">
      <c r="A44" s="42" t="s">
        <v>16</v>
      </c>
      <c r="B44" s="43" t="s">
        <v>13</v>
      </c>
      <c r="C44" s="44">
        <v>43</v>
      </c>
      <c r="D44" s="44" t="s">
        <v>27</v>
      </c>
      <c r="E44" s="45" t="s">
        <v>23</v>
      </c>
      <c r="F44" s="51">
        <v>26.3</v>
      </c>
      <c r="G44" s="87">
        <v>29.8</v>
      </c>
      <c r="H44" s="48">
        <f>0.05*G44</f>
        <v>1.4900000000000002</v>
      </c>
      <c r="I44" s="52">
        <v>4</v>
      </c>
      <c r="J44" s="52">
        <f t="shared" si="11"/>
        <v>-11.74496644295302</v>
      </c>
      <c r="K44" s="86">
        <f t="shared" si="12"/>
        <v>-2.3489932885906035</v>
      </c>
      <c r="M44" s="42" t="s">
        <v>16</v>
      </c>
      <c r="N44" s="43" t="s">
        <v>13</v>
      </c>
      <c r="O44" s="45">
        <v>43</v>
      </c>
      <c r="P44" s="44" t="s">
        <v>27</v>
      </c>
      <c r="Q44" s="45" t="s">
        <v>23</v>
      </c>
      <c r="R44" s="51">
        <f t="shared" si="8"/>
        <v>26.3</v>
      </c>
      <c r="S44" s="48">
        <v>28.12</v>
      </c>
      <c r="T44" s="48">
        <v>2.14</v>
      </c>
      <c r="U44" s="45">
        <v>1</v>
      </c>
      <c r="V44" s="52">
        <f t="shared" si="9"/>
        <v>-6.4722617354196306</v>
      </c>
      <c r="W44" s="86">
        <v>-0.85</v>
      </c>
    </row>
    <row r="45" spans="1:23" x14ac:dyDescent="0.25">
      <c r="A45" s="42" t="s">
        <v>12</v>
      </c>
      <c r="B45" s="43" t="s">
        <v>13</v>
      </c>
      <c r="C45" s="44">
        <v>44</v>
      </c>
      <c r="D45" s="44" t="s">
        <v>27</v>
      </c>
      <c r="E45" s="45" t="s">
        <v>23</v>
      </c>
      <c r="F45" s="85">
        <v>156</v>
      </c>
      <c r="G45" s="52">
        <v>160</v>
      </c>
      <c r="H45" s="48">
        <f>0.05*G45</f>
        <v>8</v>
      </c>
      <c r="I45" s="52">
        <v>4</v>
      </c>
      <c r="J45" s="52">
        <f t="shared" si="11"/>
        <v>-2.5</v>
      </c>
      <c r="K45" s="86">
        <f t="shared" si="12"/>
        <v>-0.5</v>
      </c>
      <c r="M45" s="42" t="s">
        <v>12</v>
      </c>
      <c r="N45" s="43" t="s">
        <v>13</v>
      </c>
      <c r="O45" s="45">
        <v>44</v>
      </c>
      <c r="P45" s="44" t="s">
        <v>27</v>
      </c>
      <c r="Q45" s="45" t="s">
        <v>23</v>
      </c>
      <c r="R45" s="85">
        <f t="shared" si="8"/>
        <v>156</v>
      </c>
      <c r="S45" s="87">
        <v>156.6</v>
      </c>
      <c r="T45" s="48">
        <v>3.8</v>
      </c>
      <c r="U45" s="45">
        <v>1</v>
      </c>
      <c r="V45" s="52">
        <f t="shared" si="9"/>
        <v>-0.38314176245210368</v>
      </c>
      <c r="W45" s="86">
        <v>-0.15</v>
      </c>
    </row>
    <row r="46" spans="1:23" x14ac:dyDescent="0.25">
      <c r="A46" s="42" t="s">
        <v>26</v>
      </c>
      <c r="B46" s="43" t="s">
        <v>13</v>
      </c>
      <c r="C46" s="44">
        <v>45</v>
      </c>
      <c r="D46" s="44" t="s">
        <v>27</v>
      </c>
      <c r="E46" s="45" t="s">
        <v>23</v>
      </c>
      <c r="F46" s="85">
        <v>209</v>
      </c>
      <c r="G46" s="52">
        <v>207</v>
      </c>
      <c r="H46" s="48">
        <f t="shared" ref="H46" si="13">0.05*G46</f>
        <v>10.350000000000001</v>
      </c>
      <c r="I46" s="52">
        <v>4</v>
      </c>
      <c r="J46" s="52">
        <f t="shared" si="11"/>
        <v>0.96618357487922701</v>
      </c>
      <c r="K46" s="86">
        <f t="shared" si="12"/>
        <v>0.19323671497584538</v>
      </c>
      <c r="M46" s="42" t="s">
        <v>26</v>
      </c>
      <c r="N46" s="43" t="s">
        <v>13</v>
      </c>
      <c r="O46" s="45">
        <v>45</v>
      </c>
      <c r="P46" s="44" t="s">
        <v>27</v>
      </c>
      <c r="Q46" s="45" t="s">
        <v>23</v>
      </c>
      <c r="R46" s="85">
        <f t="shared" si="8"/>
        <v>209</v>
      </c>
      <c r="S46" s="87">
        <v>204.8</v>
      </c>
      <c r="T46" s="48">
        <v>3.7</v>
      </c>
      <c r="U46" s="45">
        <v>1</v>
      </c>
      <c r="V46" s="52">
        <f t="shared" si="9"/>
        <v>2.0507812499999947</v>
      </c>
      <c r="W46" s="86">
        <v>1.1299999999999999</v>
      </c>
    </row>
    <row r="47" spans="1:23" x14ac:dyDescent="0.25">
      <c r="A47" s="42" t="s">
        <v>16</v>
      </c>
      <c r="B47" s="43" t="s">
        <v>13</v>
      </c>
      <c r="C47" s="44">
        <v>46</v>
      </c>
      <c r="D47" s="44" t="s">
        <v>25</v>
      </c>
      <c r="E47" s="45" t="s">
        <v>23</v>
      </c>
      <c r="F47" s="51">
        <v>99.4</v>
      </c>
      <c r="G47" s="87">
        <v>98.3</v>
      </c>
      <c r="H47" s="48">
        <f>0.075*G47</f>
        <v>7.3724999999999996</v>
      </c>
      <c r="I47" s="52">
        <v>4</v>
      </c>
      <c r="J47" s="52">
        <f t="shared" si="11"/>
        <v>1.1190233977619619</v>
      </c>
      <c r="K47" s="86">
        <f t="shared" si="12"/>
        <v>0.14920311970159492</v>
      </c>
      <c r="M47" s="42" t="s">
        <v>16</v>
      </c>
      <c r="N47" s="43" t="s">
        <v>13</v>
      </c>
      <c r="O47" s="45">
        <v>46</v>
      </c>
      <c r="P47" s="44" t="s">
        <v>25</v>
      </c>
      <c r="Q47" s="45" t="s">
        <v>23</v>
      </c>
      <c r="R47" s="51">
        <f t="shared" si="8"/>
        <v>99.4</v>
      </c>
      <c r="S47" s="48">
        <v>93.41</v>
      </c>
      <c r="T47" s="48">
        <v>4.78</v>
      </c>
      <c r="U47" s="45">
        <v>1</v>
      </c>
      <c r="V47" s="52">
        <f t="shared" si="9"/>
        <v>6.4125896584948174</v>
      </c>
      <c r="W47" s="86">
        <v>1.25</v>
      </c>
    </row>
    <row r="48" spans="1:23" x14ac:dyDescent="0.25">
      <c r="A48" s="42" t="s">
        <v>12</v>
      </c>
      <c r="B48" s="43" t="s">
        <v>13</v>
      </c>
      <c r="C48" s="44">
        <v>47</v>
      </c>
      <c r="D48" s="44" t="s">
        <v>25</v>
      </c>
      <c r="E48" s="45" t="s">
        <v>23</v>
      </c>
      <c r="F48" s="85">
        <v>114</v>
      </c>
      <c r="G48" s="52">
        <v>123</v>
      </c>
      <c r="H48" s="48">
        <f t="shared" ref="H48:H51" si="14">0.075*G48</f>
        <v>9.2249999999999996</v>
      </c>
      <c r="I48" s="52">
        <v>4</v>
      </c>
      <c r="J48" s="52">
        <f t="shared" si="11"/>
        <v>-7.3170731707317067</v>
      </c>
      <c r="K48" s="86">
        <f t="shared" si="12"/>
        <v>-0.97560975609756106</v>
      </c>
      <c r="M48" s="42" t="s">
        <v>12</v>
      </c>
      <c r="N48" s="43" t="s">
        <v>13</v>
      </c>
      <c r="O48" s="45">
        <v>47</v>
      </c>
      <c r="P48" s="44" t="s">
        <v>25</v>
      </c>
      <c r="Q48" s="45" t="s">
        <v>23</v>
      </c>
      <c r="R48" s="85">
        <f t="shared" si="8"/>
        <v>114</v>
      </c>
      <c r="S48" s="87">
        <v>109.2</v>
      </c>
      <c r="T48" s="48">
        <v>7.5</v>
      </c>
      <c r="U48" s="45">
        <v>1</v>
      </c>
      <c r="V48" s="52">
        <f t="shared" si="9"/>
        <v>4.3956043956043933</v>
      </c>
      <c r="W48" s="86">
        <v>0.64</v>
      </c>
    </row>
    <row r="49" spans="1:23" x14ac:dyDescent="0.25">
      <c r="A49" s="42" t="s">
        <v>21</v>
      </c>
      <c r="B49" s="43" t="s">
        <v>13</v>
      </c>
      <c r="C49" s="44">
        <v>48</v>
      </c>
      <c r="D49" s="44" t="s">
        <v>25</v>
      </c>
      <c r="E49" s="45" t="s">
        <v>23</v>
      </c>
      <c r="F49" s="51">
        <v>67.400000000000006</v>
      </c>
      <c r="G49" s="87">
        <v>65.5</v>
      </c>
      <c r="H49" s="48">
        <f t="shared" si="14"/>
        <v>4.9124999999999996</v>
      </c>
      <c r="I49" s="52">
        <v>4</v>
      </c>
      <c r="J49" s="52">
        <f t="shared" si="11"/>
        <v>2.9007633587786343</v>
      </c>
      <c r="K49" s="86">
        <f t="shared" si="12"/>
        <v>0.38676844783715131</v>
      </c>
      <c r="M49" s="42" t="s">
        <v>21</v>
      </c>
      <c r="N49" s="43" t="s">
        <v>13</v>
      </c>
      <c r="O49" s="45">
        <v>48</v>
      </c>
      <c r="P49" s="44" t="s">
        <v>25</v>
      </c>
      <c r="Q49" s="45" t="s">
        <v>23</v>
      </c>
      <c r="R49" s="51">
        <f t="shared" si="8"/>
        <v>67.400000000000006</v>
      </c>
      <c r="S49" s="48">
        <v>62.63</v>
      </c>
      <c r="T49" s="48">
        <v>4.09</v>
      </c>
      <c r="U49" s="45">
        <v>1</v>
      </c>
      <c r="V49" s="52">
        <f t="shared" si="9"/>
        <v>7.6161583905476657</v>
      </c>
      <c r="W49" s="86">
        <v>1.17</v>
      </c>
    </row>
    <row r="50" spans="1:23" x14ac:dyDescent="0.25">
      <c r="A50" s="42" t="s">
        <v>20</v>
      </c>
      <c r="B50" s="43" t="s">
        <v>13</v>
      </c>
      <c r="C50" s="44">
        <v>49</v>
      </c>
      <c r="D50" s="44" t="s">
        <v>25</v>
      </c>
      <c r="E50" s="45" t="s">
        <v>23</v>
      </c>
      <c r="F50" s="51">
        <v>76.2</v>
      </c>
      <c r="G50" s="87">
        <v>80.599999999999994</v>
      </c>
      <c r="H50" s="48">
        <f t="shared" si="14"/>
        <v>6.044999999999999</v>
      </c>
      <c r="I50" s="52">
        <v>4</v>
      </c>
      <c r="J50" s="52">
        <f t="shared" si="11"/>
        <v>-5.4590570719602871</v>
      </c>
      <c r="K50" s="86">
        <f t="shared" si="12"/>
        <v>-0.72787427626137169</v>
      </c>
      <c r="M50" s="42" t="s">
        <v>20</v>
      </c>
      <c r="N50" s="43" t="s">
        <v>13</v>
      </c>
      <c r="O50" s="45">
        <v>49</v>
      </c>
      <c r="P50" s="44" t="s">
        <v>25</v>
      </c>
      <c r="Q50" s="45" t="s">
        <v>23</v>
      </c>
      <c r="R50" s="51">
        <f t="shared" si="8"/>
        <v>76.2</v>
      </c>
      <c r="S50" s="48">
        <v>72.709999999999994</v>
      </c>
      <c r="T50" s="48">
        <v>6.75</v>
      </c>
      <c r="U50" s="45">
        <v>1</v>
      </c>
      <c r="V50" s="52">
        <f t="shared" si="9"/>
        <v>4.7998899738688063</v>
      </c>
      <c r="W50" s="86">
        <v>0.52</v>
      </c>
    </row>
    <row r="51" spans="1:23" x14ac:dyDescent="0.25">
      <c r="A51" s="42" t="s">
        <v>19</v>
      </c>
      <c r="B51" s="43" t="s">
        <v>13</v>
      </c>
      <c r="C51" s="44">
        <v>50</v>
      </c>
      <c r="D51" s="44" t="s">
        <v>25</v>
      </c>
      <c r="E51" s="45" t="s">
        <v>23</v>
      </c>
      <c r="F51" s="51">
        <v>82.1</v>
      </c>
      <c r="G51" s="87">
        <v>79.400000000000006</v>
      </c>
      <c r="H51" s="48">
        <f t="shared" si="14"/>
        <v>5.9550000000000001</v>
      </c>
      <c r="I51" s="52">
        <v>4</v>
      </c>
      <c r="J51" s="52">
        <f t="shared" si="11"/>
        <v>3.4005037783375172</v>
      </c>
      <c r="K51" s="86">
        <f t="shared" si="12"/>
        <v>0.45340050377833563</v>
      </c>
      <c r="M51" s="42" t="s">
        <v>19</v>
      </c>
      <c r="N51" s="43" t="s">
        <v>13</v>
      </c>
      <c r="O51" s="45">
        <v>50</v>
      </c>
      <c r="P51" s="44" t="s">
        <v>25</v>
      </c>
      <c r="Q51" s="45" t="s">
        <v>23</v>
      </c>
      <c r="R51" s="51">
        <f t="shared" si="8"/>
        <v>82.1</v>
      </c>
      <c r="S51" s="48">
        <v>78.67</v>
      </c>
      <c r="T51" s="48">
        <v>4.09</v>
      </c>
      <c r="U51" s="45">
        <v>1</v>
      </c>
      <c r="V51" s="52">
        <f t="shared" si="9"/>
        <v>4.3599847464090411</v>
      </c>
      <c r="W51" s="86">
        <v>0.84</v>
      </c>
    </row>
    <row r="52" spans="1:23" x14ac:dyDescent="0.25">
      <c r="A52" s="42" t="s">
        <v>22</v>
      </c>
      <c r="B52" s="43" t="s">
        <v>13</v>
      </c>
      <c r="C52" s="44">
        <v>51</v>
      </c>
      <c r="D52" s="44" t="s">
        <v>76</v>
      </c>
      <c r="E52" s="45" t="s">
        <v>23</v>
      </c>
      <c r="F52" s="85">
        <v>156</v>
      </c>
      <c r="G52" s="52">
        <v>155</v>
      </c>
      <c r="H52" s="48">
        <f>0.05*G52</f>
        <v>7.75</v>
      </c>
      <c r="I52" s="45">
        <v>4</v>
      </c>
      <c r="J52" s="52">
        <f t="shared" si="11"/>
        <v>0.64516129032258063</v>
      </c>
      <c r="K52" s="86">
        <f t="shared" si="12"/>
        <v>0.12903225806451613</v>
      </c>
      <c r="M52" s="42" t="s">
        <v>22</v>
      </c>
      <c r="N52" s="43" t="s">
        <v>13</v>
      </c>
      <c r="O52" s="45">
        <v>51</v>
      </c>
      <c r="P52" s="44" t="s">
        <v>76</v>
      </c>
      <c r="Q52" s="45" t="s">
        <v>23</v>
      </c>
      <c r="R52" s="85">
        <f t="shared" si="8"/>
        <v>156</v>
      </c>
      <c r="S52" s="87">
        <v>153</v>
      </c>
      <c r="T52" s="48">
        <v>4.9000000000000004</v>
      </c>
      <c r="U52" s="45">
        <v>1</v>
      </c>
      <c r="V52" s="52">
        <f t="shared" si="9"/>
        <v>1.9607843137254901</v>
      </c>
      <c r="W52" s="86">
        <v>0.6</v>
      </c>
    </row>
    <row r="53" spans="1:23" x14ac:dyDescent="0.25">
      <c r="A53" s="42" t="s">
        <v>16</v>
      </c>
      <c r="B53" s="43" t="s">
        <v>13</v>
      </c>
      <c r="C53" s="44">
        <v>52</v>
      </c>
      <c r="D53" s="44" t="s">
        <v>76</v>
      </c>
      <c r="E53" s="45" t="s">
        <v>23</v>
      </c>
      <c r="F53" s="85">
        <v>236</v>
      </c>
      <c r="G53" s="52">
        <v>228</v>
      </c>
      <c r="H53" s="48">
        <f t="shared" ref="H53:H57" si="15">0.05*G53</f>
        <v>11.4</v>
      </c>
      <c r="I53" s="45">
        <v>4</v>
      </c>
      <c r="J53" s="52">
        <f t="shared" si="11"/>
        <v>3.5087719298245612</v>
      </c>
      <c r="K53" s="86">
        <f t="shared" si="12"/>
        <v>0.70175438596491224</v>
      </c>
      <c r="M53" s="42" t="s">
        <v>16</v>
      </c>
      <c r="N53" s="43" t="s">
        <v>13</v>
      </c>
      <c r="O53" s="45">
        <v>52</v>
      </c>
      <c r="P53" s="44" t="s">
        <v>76</v>
      </c>
      <c r="Q53" s="45" t="s">
        <v>23</v>
      </c>
      <c r="R53" s="85">
        <f t="shared" si="8"/>
        <v>236</v>
      </c>
      <c r="S53" s="87">
        <v>224.4</v>
      </c>
      <c r="T53" s="48">
        <v>7.3</v>
      </c>
      <c r="U53" s="45">
        <v>1</v>
      </c>
      <c r="V53" s="52">
        <f t="shared" si="9"/>
        <v>5.1693404634581084</v>
      </c>
      <c r="W53" s="86">
        <v>1.59</v>
      </c>
    </row>
    <row r="54" spans="1:23" x14ac:dyDescent="0.25">
      <c r="A54" s="42" t="s">
        <v>12</v>
      </c>
      <c r="B54" s="43" t="s">
        <v>13</v>
      </c>
      <c r="C54" s="44">
        <v>53</v>
      </c>
      <c r="D54" s="44" t="s">
        <v>76</v>
      </c>
      <c r="E54" s="45" t="s">
        <v>23</v>
      </c>
      <c r="F54" s="85">
        <v>314</v>
      </c>
      <c r="G54" s="52">
        <v>310</v>
      </c>
      <c r="H54" s="48">
        <f t="shared" si="15"/>
        <v>15.5</v>
      </c>
      <c r="I54" s="45">
        <v>4</v>
      </c>
      <c r="J54" s="52">
        <f t="shared" si="11"/>
        <v>1.2903225806451613</v>
      </c>
      <c r="K54" s="86">
        <f t="shared" si="12"/>
        <v>0.25806451612903225</v>
      </c>
      <c r="M54" s="42" t="s">
        <v>12</v>
      </c>
      <c r="N54" s="43" t="s">
        <v>13</v>
      </c>
      <c r="O54" s="45">
        <v>53</v>
      </c>
      <c r="P54" s="44" t="s">
        <v>76</v>
      </c>
      <c r="Q54" s="45" t="s">
        <v>23</v>
      </c>
      <c r="R54" s="85">
        <f t="shared" si="8"/>
        <v>314</v>
      </c>
      <c r="S54" s="87">
        <v>304.8</v>
      </c>
      <c r="T54" s="48">
        <v>8</v>
      </c>
      <c r="U54" s="45">
        <v>1</v>
      </c>
      <c r="V54" s="52">
        <f t="shared" si="9"/>
        <v>3.0183727034120698</v>
      </c>
      <c r="W54" s="86">
        <v>1.1399999999999999</v>
      </c>
    </row>
    <row r="55" spans="1:23" x14ac:dyDescent="0.25">
      <c r="A55" s="42" t="s">
        <v>21</v>
      </c>
      <c r="B55" s="43" t="s">
        <v>13</v>
      </c>
      <c r="C55" s="44">
        <v>54</v>
      </c>
      <c r="D55" s="44" t="s">
        <v>76</v>
      </c>
      <c r="E55" s="45" t="s">
        <v>23</v>
      </c>
      <c r="F55" s="85">
        <v>154</v>
      </c>
      <c r="G55" s="52">
        <v>146</v>
      </c>
      <c r="H55" s="48">
        <f t="shared" si="15"/>
        <v>7.3000000000000007</v>
      </c>
      <c r="I55" s="45">
        <v>4</v>
      </c>
      <c r="J55" s="52">
        <f t="shared" si="11"/>
        <v>5.4794520547945202</v>
      </c>
      <c r="K55" s="86">
        <f t="shared" si="12"/>
        <v>1.095890410958904</v>
      </c>
      <c r="M55" s="42" t="s">
        <v>21</v>
      </c>
      <c r="N55" s="43" t="s">
        <v>13</v>
      </c>
      <c r="O55" s="45">
        <v>54</v>
      </c>
      <c r="P55" s="44" t="s">
        <v>76</v>
      </c>
      <c r="Q55" s="45" t="s">
        <v>23</v>
      </c>
      <c r="R55" s="85">
        <f t="shared" si="8"/>
        <v>154</v>
      </c>
      <c r="S55" s="87">
        <v>144.5</v>
      </c>
      <c r="T55" s="48">
        <v>5.8</v>
      </c>
      <c r="U55" s="45">
        <v>1</v>
      </c>
      <c r="V55" s="52">
        <f t="shared" si="9"/>
        <v>6.5743944636678195</v>
      </c>
      <c r="W55" s="86">
        <v>1.65</v>
      </c>
    </row>
    <row r="56" spans="1:23" x14ac:dyDescent="0.25">
      <c r="A56" s="42" t="s">
        <v>24</v>
      </c>
      <c r="B56" s="43" t="s">
        <v>13</v>
      </c>
      <c r="C56" s="44">
        <v>55</v>
      </c>
      <c r="D56" s="44" t="s">
        <v>76</v>
      </c>
      <c r="E56" s="45" t="s">
        <v>23</v>
      </c>
      <c r="F56" s="85">
        <v>126</v>
      </c>
      <c r="G56" s="52">
        <v>118</v>
      </c>
      <c r="H56" s="48">
        <f t="shared" si="15"/>
        <v>5.9</v>
      </c>
      <c r="I56" s="45">
        <v>4</v>
      </c>
      <c r="J56" s="52">
        <f t="shared" si="11"/>
        <v>6.7796610169491522</v>
      </c>
      <c r="K56" s="86">
        <f t="shared" si="12"/>
        <v>1.3559322033898304</v>
      </c>
      <c r="M56" s="42" t="s">
        <v>24</v>
      </c>
      <c r="N56" s="43" t="s">
        <v>13</v>
      </c>
      <c r="O56" s="45">
        <v>55</v>
      </c>
      <c r="P56" s="44" t="s">
        <v>76</v>
      </c>
      <c r="Q56" s="45" t="s">
        <v>23</v>
      </c>
      <c r="R56" s="85">
        <f t="shared" si="8"/>
        <v>126</v>
      </c>
      <c r="S56" s="87">
        <v>118</v>
      </c>
      <c r="T56" s="48">
        <v>5.0999999999999996</v>
      </c>
      <c r="U56" s="45">
        <v>1</v>
      </c>
      <c r="V56" s="52">
        <f t="shared" si="9"/>
        <v>6.7796610169491522</v>
      </c>
      <c r="W56" s="86">
        <v>1.59</v>
      </c>
    </row>
    <row r="57" spans="1:23" x14ac:dyDescent="0.25">
      <c r="A57" s="42" t="s">
        <v>17</v>
      </c>
      <c r="B57" s="43" t="s">
        <v>13</v>
      </c>
      <c r="C57" s="44">
        <v>56</v>
      </c>
      <c r="D57" s="44" t="s">
        <v>76</v>
      </c>
      <c r="E57" s="45" t="s">
        <v>23</v>
      </c>
      <c r="F57" s="85">
        <v>59</v>
      </c>
      <c r="G57" s="87">
        <v>52.5</v>
      </c>
      <c r="H57" s="48">
        <f t="shared" si="15"/>
        <v>2.625</v>
      </c>
      <c r="I57" s="45">
        <v>4</v>
      </c>
      <c r="J57" s="52">
        <f t="shared" si="11"/>
        <v>12.380952380952381</v>
      </c>
      <c r="K57" s="86">
        <f t="shared" si="12"/>
        <v>2.4761904761904763</v>
      </c>
      <c r="M57" s="42" t="s">
        <v>17</v>
      </c>
      <c r="N57" s="43" t="s">
        <v>13</v>
      </c>
      <c r="O57" s="45">
        <v>56</v>
      </c>
      <c r="P57" s="44" t="s">
        <v>76</v>
      </c>
      <c r="Q57" s="45" t="s">
        <v>23</v>
      </c>
      <c r="R57" s="85">
        <f t="shared" si="8"/>
        <v>59</v>
      </c>
      <c r="S57" s="48">
        <v>51.29</v>
      </c>
      <c r="T57" s="48">
        <v>5.46</v>
      </c>
      <c r="U57" s="45">
        <v>1</v>
      </c>
      <c r="V57" s="52">
        <f t="shared" si="9"/>
        <v>15.032170013647885</v>
      </c>
      <c r="W57" s="86">
        <v>1.41</v>
      </c>
    </row>
    <row r="58" spans="1:23" x14ac:dyDescent="0.25">
      <c r="A58" s="42" t="s">
        <v>22</v>
      </c>
      <c r="B58" s="43" t="s">
        <v>13</v>
      </c>
      <c r="C58" s="44">
        <v>57</v>
      </c>
      <c r="D58" s="44" t="s">
        <v>18</v>
      </c>
      <c r="E58" s="45" t="s">
        <v>15</v>
      </c>
      <c r="F58" s="47">
        <v>12.98</v>
      </c>
      <c r="G58" s="48">
        <v>12.93</v>
      </c>
      <c r="H58" s="48">
        <v>0.15</v>
      </c>
      <c r="I58" s="45" t="s">
        <v>77</v>
      </c>
      <c r="J58" s="48">
        <f t="shared" ref="J58:J65" si="16">((F58-G58))</f>
        <v>5.0000000000000711E-2</v>
      </c>
      <c r="K58" s="86">
        <f t="shared" si="12"/>
        <v>0.33333333333333809</v>
      </c>
      <c r="M58" s="42" t="s">
        <v>22</v>
      </c>
      <c r="N58" s="43" t="s">
        <v>13</v>
      </c>
      <c r="O58" s="45">
        <v>57</v>
      </c>
      <c r="P58" s="44" t="s">
        <v>18</v>
      </c>
      <c r="Q58" s="45" t="s">
        <v>15</v>
      </c>
      <c r="R58" s="47">
        <f>ROUND(F58,2)</f>
        <v>12.98</v>
      </c>
      <c r="S58" s="48">
        <v>12.95</v>
      </c>
      <c r="T58" s="48">
        <v>0.13</v>
      </c>
      <c r="U58" s="45" t="s">
        <v>75</v>
      </c>
      <c r="V58" s="48">
        <f>R58-S58</f>
        <v>3.0000000000001137E-2</v>
      </c>
      <c r="W58" s="86">
        <v>0.23</v>
      </c>
    </row>
    <row r="59" spans="1:23" x14ac:dyDescent="0.25">
      <c r="A59" s="42" t="s">
        <v>16</v>
      </c>
      <c r="B59" s="43" t="s">
        <v>13</v>
      </c>
      <c r="C59" s="44">
        <v>58</v>
      </c>
      <c r="D59" s="44" t="s">
        <v>18</v>
      </c>
      <c r="E59" s="45" t="s">
        <v>15</v>
      </c>
      <c r="F59" s="47">
        <v>12.45</v>
      </c>
      <c r="G59" s="48">
        <v>12.39</v>
      </c>
      <c r="H59" s="48">
        <v>0.15</v>
      </c>
      <c r="I59" s="45">
        <v>4</v>
      </c>
      <c r="J59" s="48">
        <f t="shared" si="16"/>
        <v>5.9999999999998721E-2</v>
      </c>
      <c r="K59" s="86">
        <f t="shared" si="12"/>
        <v>0.39999999999999147</v>
      </c>
      <c r="M59" s="42" t="s">
        <v>16</v>
      </c>
      <c r="N59" s="43" t="s">
        <v>13</v>
      </c>
      <c r="O59" s="45">
        <v>58</v>
      </c>
      <c r="P59" s="44" t="s">
        <v>18</v>
      </c>
      <c r="Q59" s="45" t="s">
        <v>15</v>
      </c>
      <c r="R59" s="47">
        <f t="shared" ref="R59:R67" si="17">ROUND(F59,2)</f>
        <v>12.45</v>
      </c>
      <c r="S59" s="48">
        <v>12.41</v>
      </c>
      <c r="T59" s="48">
        <v>0.12</v>
      </c>
      <c r="U59" s="45" t="s">
        <v>75</v>
      </c>
      <c r="V59" s="48">
        <f t="shared" ref="V59:V65" si="18">R59-S59</f>
        <v>3.9999999999999147E-2</v>
      </c>
      <c r="W59" s="86">
        <v>0.28999999999999998</v>
      </c>
    </row>
    <row r="60" spans="1:23" x14ac:dyDescent="0.25">
      <c r="A60" s="42" t="s">
        <v>12</v>
      </c>
      <c r="B60" s="43" t="s">
        <v>13</v>
      </c>
      <c r="C60" s="44">
        <v>59</v>
      </c>
      <c r="D60" s="44" t="s">
        <v>18</v>
      </c>
      <c r="E60" s="45" t="s">
        <v>15</v>
      </c>
      <c r="F60" s="47">
        <v>0.35</v>
      </c>
      <c r="G60" s="48">
        <v>0.34</v>
      </c>
      <c r="H60" s="48">
        <v>0.15</v>
      </c>
      <c r="I60" s="45">
        <v>4</v>
      </c>
      <c r="J60" s="48">
        <f t="shared" si="16"/>
        <v>9.9999999999999534E-3</v>
      </c>
      <c r="K60" s="86">
        <f t="shared" si="12"/>
        <v>6.666666666666636E-2</v>
      </c>
      <c r="M60" s="42" t="s">
        <v>12</v>
      </c>
      <c r="N60" s="43" t="s">
        <v>13</v>
      </c>
      <c r="O60" s="45">
        <v>59</v>
      </c>
      <c r="P60" s="44" t="s">
        <v>18</v>
      </c>
      <c r="Q60" s="45" t="s">
        <v>15</v>
      </c>
      <c r="R60" s="47">
        <f t="shared" si="17"/>
        <v>0.35</v>
      </c>
      <c r="S60" s="48">
        <v>0.34620000000000001</v>
      </c>
      <c r="T60" s="48">
        <v>6.0400000000000002E-2</v>
      </c>
      <c r="U60" s="45" t="s">
        <v>75</v>
      </c>
      <c r="V60" s="48">
        <f t="shared" si="18"/>
        <v>3.7999999999999701E-3</v>
      </c>
      <c r="W60" s="86">
        <v>0.06</v>
      </c>
    </row>
    <row r="61" spans="1:23" x14ac:dyDescent="0.25">
      <c r="A61" s="42" t="s">
        <v>21</v>
      </c>
      <c r="B61" s="43" t="s">
        <v>13</v>
      </c>
      <c r="C61" s="44">
        <v>60</v>
      </c>
      <c r="D61" s="44" t="s">
        <v>18</v>
      </c>
      <c r="E61" s="45" t="s">
        <v>15</v>
      </c>
      <c r="F61" s="47">
        <v>5.56</v>
      </c>
      <c r="G61" s="48">
        <v>5.5102766680774025</v>
      </c>
      <c r="H61" s="48">
        <v>0.15</v>
      </c>
      <c r="I61" s="45">
        <v>4</v>
      </c>
      <c r="J61" s="48">
        <f t="shared" si="16"/>
        <v>4.9723331922597147E-2</v>
      </c>
      <c r="K61" s="86">
        <f t="shared" si="12"/>
        <v>0.33148887948398098</v>
      </c>
      <c r="M61" s="42" t="s">
        <v>21</v>
      </c>
      <c r="N61" s="43" t="s">
        <v>13</v>
      </c>
      <c r="O61" s="45">
        <v>60</v>
      </c>
      <c r="P61" s="44" t="s">
        <v>18</v>
      </c>
      <c r="Q61" s="45" t="s">
        <v>15</v>
      </c>
      <c r="R61" s="47">
        <f t="shared" si="17"/>
        <v>5.56</v>
      </c>
      <c r="S61" s="48">
        <v>5.5330000000000004</v>
      </c>
      <c r="T61" s="48">
        <v>5.5E-2</v>
      </c>
      <c r="U61" s="45" t="s">
        <v>75</v>
      </c>
      <c r="V61" s="48">
        <f t="shared" si="18"/>
        <v>2.6999999999999247E-2</v>
      </c>
      <c r="W61" s="86">
        <v>0.49</v>
      </c>
    </row>
    <row r="62" spans="1:23" x14ac:dyDescent="0.25">
      <c r="A62" s="42" t="s">
        <v>24</v>
      </c>
      <c r="B62" s="43" t="s">
        <v>13</v>
      </c>
      <c r="C62" s="44">
        <v>61</v>
      </c>
      <c r="D62" s="44" t="s">
        <v>18</v>
      </c>
      <c r="E62" s="45" t="s">
        <v>15</v>
      </c>
      <c r="F62" s="47">
        <v>0.28999999999999998</v>
      </c>
      <c r="G62" s="48">
        <v>0.27</v>
      </c>
      <c r="H62" s="48">
        <v>0.15</v>
      </c>
      <c r="I62" s="52">
        <v>4</v>
      </c>
      <c r="J62" s="48">
        <f t="shared" si="16"/>
        <v>1.9999999999999962E-2</v>
      </c>
      <c r="K62" s="86">
        <f t="shared" si="12"/>
        <v>0.13333333333333308</v>
      </c>
      <c r="M62" s="42" t="s">
        <v>24</v>
      </c>
      <c r="N62" s="43" t="s">
        <v>13</v>
      </c>
      <c r="O62" s="45">
        <v>61</v>
      </c>
      <c r="P62" s="44" t="s">
        <v>18</v>
      </c>
      <c r="Q62" s="45" t="s">
        <v>15</v>
      </c>
      <c r="R62" s="47">
        <f t="shared" si="17"/>
        <v>0.28999999999999998</v>
      </c>
      <c r="S62" s="48">
        <v>0.27889999999999998</v>
      </c>
      <c r="T62" s="48">
        <v>5.0500000000000003E-2</v>
      </c>
      <c r="U62" s="45" t="s">
        <v>75</v>
      </c>
      <c r="V62" s="48">
        <f t="shared" si="18"/>
        <v>1.1099999999999999E-2</v>
      </c>
      <c r="W62" s="86">
        <v>0.22</v>
      </c>
    </row>
    <row r="63" spans="1:23" x14ac:dyDescent="0.25">
      <c r="A63" s="42" t="s">
        <v>20</v>
      </c>
      <c r="B63" s="43" t="s">
        <v>13</v>
      </c>
      <c r="C63" s="44">
        <v>62</v>
      </c>
      <c r="D63" s="44" t="s">
        <v>18</v>
      </c>
      <c r="E63" s="45" t="s">
        <v>15</v>
      </c>
      <c r="F63" s="47">
        <v>14.3</v>
      </c>
      <c r="G63" s="48">
        <v>14.18</v>
      </c>
      <c r="H63" s="48">
        <v>0.15</v>
      </c>
      <c r="I63" s="52">
        <v>4</v>
      </c>
      <c r="J63" s="48">
        <f t="shared" si="16"/>
        <v>0.12000000000000099</v>
      </c>
      <c r="K63" s="86">
        <f t="shared" si="12"/>
        <v>0.80000000000000671</v>
      </c>
      <c r="M63" s="42" t="s">
        <v>20</v>
      </c>
      <c r="N63" s="43" t="s">
        <v>13</v>
      </c>
      <c r="O63" s="45">
        <v>62</v>
      </c>
      <c r="P63" s="44" t="s">
        <v>18</v>
      </c>
      <c r="Q63" s="45" t="s">
        <v>15</v>
      </c>
      <c r="R63" s="47">
        <f t="shared" si="17"/>
        <v>14.3</v>
      </c>
      <c r="S63" s="48">
        <v>14.24</v>
      </c>
      <c r="T63" s="48">
        <v>0.14000000000000001</v>
      </c>
      <c r="U63" s="45" t="s">
        <v>75</v>
      </c>
      <c r="V63" s="48">
        <f t="shared" si="18"/>
        <v>6.0000000000000497E-2</v>
      </c>
      <c r="W63" s="86">
        <v>0.45</v>
      </c>
    </row>
    <row r="64" spans="1:23" x14ac:dyDescent="0.25">
      <c r="A64" s="42" t="s">
        <v>19</v>
      </c>
      <c r="B64" s="43" t="s">
        <v>13</v>
      </c>
      <c r="C64" s="44">
        <v>63</v>
      </c>
      <c r="D64" s="44" t="s">
        <v>18</v>
      </c>
      <c r="E64" s="45" t="s">
        <v>15</v>
      </c>
      <c r="F64" s="47">
        <v>21</v>
      </c>
      <c r="G64" s="48">
        <v>20.94</v>
      </c>
      <c r="H64" s="48">
        <v>0.15</v>
      </c>
      <c r="I64" s="52">
        <v>4</v>
      </c>
      <c r="J64" s="48">
        <f t="shared" si="16"/>
        <v>5.9999999999998721E-2</v>
      </c>
      <c r="K64" s="86">
        <f t="shared" si="12"/>
        <v>0.39999999999999147</v>
      </c>
      <c r="M64" s="42" t="s">
        <v>19</v>
      </c>
      <c r="N64" s="43" t="s">
        <v>13</v>
      </c>
      <c r="O64" s="45">
        <v>63</v>
      </c>
      <c r="P64" s="44" t="s">
        <v>18</v>
      </c>
      <c r="Q64" s="45" t="s">
        <v>15</v>
      </c>
      <c r="R64" s="47">
        <f t="shared" si="17"/>
        <v>21</v>
      </c>
      <c r="S64" s="48">
        <v>20.92</v>
      </c>
      <c r="T64" s="48">
        <v>0.21</v>
      </c>
      <c r="U64" s="45" t="s">
        <v>75</v>
      </c>
      <c r="V64" s="48">
        <f t="shared" si="18"/>
        <v>7.9999999999998295E-2</v>
      </c>
      <c r="W64" s="86">
        <v>0.36</v>
      </c>
    </row>
    <row r="65" spans="1:23" x14ac:dyDescent="0.25">
      <c r="A65" s="42" t="s">
        <v>17</v>
      </c>
      <c r="B65" s="43" t="s">
        <v>13</v>
      </c>
      <c r="C65" s="44">
        <v>64</v>
      </c>
      <c r="D65" s="44" t="s">
        <v>18</v>
      </c>
      <c r="E65" s="45" t="s">
        <v>15</v>
      </c>
      <c r="F65" s="47">
        <v>15.85</v>
      </c>
      <c r="G65" s="48">
        <v>15.81</v>
      </c>
      <c r="H65" s="48">
        <v>0.15</v>
      </c>
      <c r="I65" s="52">
        <v>4</v>
      </c>
      <c r="J65" s="48">
        <f t="shared" si="16"/>
        <v>3.9999999999999147E-2</v>
      </c>
      <c r="K65" s="86">
        <f t="shared" si="12"/>
        <v>0.266666666666661</v>
      </c>
      <c r="M65" s="42" t="s">
        <v>17</v>
      </c>
      <c r="N65" s="43" t="s">
        <v>13</v>
      </c>
      <c r="O65" s="45">
        <v>64</v>
      </c>
      <c r="P65" s="44" t="s">
        <v>18</v>
      </c>
      <c r="Q65" s="45" t="s">
        <v>15</v>
      </c>
      <c r="R65" s="47">
        <f t="shared" si="17"/>
        <v>15.85</v>
      </c>
      <c r="S65" s="48">
        <v>15.78</v>
      </c>
      <c r="T65" s="48">
        <v>0.16</v>
      </c>
      <c r="U65" s="45">
        <v>1</v>
      </c>
      <c r="V65" s="48">
        <f t="shared" si="18"/>
        <v>7.0000000000000284E-2</v>
      </c>
      <c r="W65" s="86">
        <v>0.46</v>
      </c>
    </row>
    <row r="66" spans="1:23" x14ac:dyDescent="0.25">
      <c r="A66" s="42" t="s">
        <v>16</v>
      </c>
      <c r="B66" s="43" t="s">
        <v>13</v>
      </c>
      <c r="C66" s="44" t="s">
        <v>99</v>
      </c>
      <c r="D66" s="44" t="s">
        <v>14</v>
      </c>
      <c r="E66" s="45" t="s">
        <v>15</v>
      </c>
      <c r="F66" s="47">
        <v>3.43</v>
      </c>
      <c r="G66" s="48">
        <v>3.52</v>
      </c>
      <c r="H66" s="48">
        <f>G66*0.05</f>
        <v>0.17600000000000002</v>
      </c>
      <c r="I66" s="52">
        <v>4</v>
      </c>
      <c r="J66" s="52">
        <f t="shared" ref="J66:J67" si="19">((F66-G66)/G66)*100</f>
        <v>-2.5568181818181777</v>
      </c>
      <c r="K66" s="86">
        <f t="shared" si="12"/>
        <v>-0.51136363636363547</v>
      </c>
      <c r="M66" s="42" t="s">
        <v>16</v>
      </c>
      <c r="N66" s="43" t="s">
        <v>13</v>
      </c>
      <c r="O66" s="45" t="s">
        <v>99</v>
      </c>
      <c r="P66" s="44" t="s">
        <v>14</v>
      </c>
      <c r="Q66" s="45" t="s">
        <v>15</v>
      </c>
      <c r="R66" s="47">
        <f t="shared" si="17"/>
        <v>3.43</v>
      </c>
      <c r="S66" s="48">
        <v>3.5489999999999999</v>
      </c>
      <c r="T66" s="48">
        <v>6.4000000000000001E-2</v>
      </c>
      <c r="U66" s="45">
        <v>1</v>
      </c>
      <c r="V66" s="52">
        <f>((R66-S66)/S66)*100</f>
        <v>-3.353057199211039</v>
      </c>
      <c r="W66" s="86">
        <v>-1.86</v>
      </c>
    </row>
    <row r="67" spans="1:23" ht="15.75" thickBot="1" x14ac:dyDescent="0.3">
      <c r="A67" s="88" t="s">
        <v>12</v>
      </c>
      <c r="B67" s="89" t="s">
        <v>13</v>
      </c>
      <c r="C67" s="90" t="s">
        <v>100</v>
      </c>
      <c r="D67" s="91" t="s">
        <v>14</v>
      </c>
      <c r="E67" s="92" t="s">
        <v>15</v>
      </c>
      <c r="F67" s="93">
        <v>5.57</v>
      </c>
      <c r="G67" s="94">
        <v>5.72</v>
      </c>
      <c r="H67" s="94">
        <f>G67*0.05</f>
        <v>0.28599999999999998</v>
      </c>
      <c r="I67" s="95">
        <v>4</v>
      </c>
      <c r="J67" s="95">
        <f t="shared" si="19"/>
        <v>-2.6223776223776132</v>
      </c>
      <c r="K67" s="96">
        <f t="shared" si="12"/>
        <v>-0.5244755244755227</v>
      </c>
      <c r="M67" s="88" t="s">
        <v>12</v>
      </c>
      <c r="N67" s="89" t="s">
        <v>13</v>
      </c>
      <c r="O67" s="89" t="s">
        <v>100</v>
      </c>
      <c r="P67" s="91" t="s">
        <v>14</v>
      </c>
      <c r="Q67" s="92" t="s">
        <v>15</v>
      </c>
      <c r="R67" s="93">
        <f t="shared" si="17"/>
        <v>5.57</v>
      </c>
      <c r="S67" s="94">
        <v>5.718</v>
      </c>
      <c r="T67" s="94">
        <v>0.09</v>
      </c>
      <c r="U67" s="92">
        <v>1</v>
      </c>
      <c r="V67" s="95">
        <f t="shared" ref="V67" si="20">((R67-S67)/S67)*100</f>
        <v>-2.5883175935641778</v>
      </c>
      <c r="W67" s="96">
        <v>-1.65</v>
      </c>
    </row>
  </sheetData>
  <sheetProtection algorithmName="SHA-512" hashValue="5FvaUI2TaPbdwHKth4XqOdrH2+RfGO+7L3M4q65iIClgzgcHRN9NVTo66qDs91wc/pfQpqg/iIDQdYMr2hPywg==" saltValue="Q6kj9GnusyFsGJRM6qwjnQ==" spinCount="100000" sheet="1" objects="1" scenarios="1" selectLockedCells="1" selectUnlockedCells="1"/>
  <mergeCells count="3">
    <mergeCell ref="A2:K2"/>
    <mergeCell ref="A8:K8"/>
    <mergeCell ref="M8:W8"/>
  </mergeCells>
  <conditionalFormatting sqref="W43:W67 K14:K33 K43:K67">
    <cfRule type="cellIs" dxfId="194" priority="4" stopIfTrue="1" operator="between">
      <formula>-2</formula>
      <formula>2</formula>
    </cfRule>
    <cfRule type="cellIs" dxfId="193" priority="5" stopIfTrue="1" operator="between">
      <formula>-3</formula>
      <formula>3</formula>
    </cfRule>
    <cfRule type="cellIs" dxfId="192" priority="6" operator="notBetween">
      <formula>-3</formula>
      <formula>3</formula>
    </cfRule>
  </conditionalFormatting>
  <conditionalFormatting sqref="W31:W33">
    <cfRule type="cellIs" dxfId="191" priority="1" stopIfTrue="1" operator="between">
      <formula>-2</formula>
      <formula>2</formula>
    </cfRule>
    <cfRule type="cellIs" dxfId="190" priority="2" stopIfTrue="1" operator="between">
      <formula>-3</formula>
      <formula>3</formula>
    </cfRule>
    <cfRule type="cellIs" dxfId="189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E32CC-3E99-417A-8959-9EA640738A11}">
  <sheetPr>
    <pageSetUpPr fitToPage="1"/>
  </sheetPr>
  <dimension ref="A1:Z69"/>
  <sheetViews>
    <sheetView topLeftCell="A10" zoomScale="70" zoomScaleNormal="70" zoomScalePageLayoutView="85" workbookViewId="0">
      <selection activeCell="J38" sqref="J38"/>
    </sheetView>
  </sheetViews>
  <sheetFormatPr defaultColWidth="9.140625" defaultRowHeight="15" x14ac:dyDescent="0.25"/>
  <cols>
    <col min="1" max="1" width="28" style="56" bestFit="1" customWidth="1"/>
    <col min="2" max="2" width="11.5703125" style="55" customWidth="1"/>
    <col min="3" max="3" width="4.7109375" style="55" customWidth="1"/>
    <col min="4" max="4" width="23.5703125" style="56" bestFit="1" customWidth="1"/>
    <col min="5" max="5" width="16.42578125" style="56" customWidth="1"/>
    <col min="6" max="6" width="17" style="57" customWidth="1"/>
    <col min="7" max="7" width="14.85546875" style="58" bestFit="1" customWidth="1"/>
    <col min="8" max="8" width="8" style="56" customWidth="1"/>
    <col min="9" max="9" width="9.5703125" style="56" customWidth="1"/>
    <col min="10" max="10" width="13.28515625" style="56" customWidth="1"/>
    <col min="11" max="11" width="10.5703125" style="56" bestFit="1" customWidth="1"/>
    <col min="12" max="12" width="9.140625" style="56"/>
    <col min="13" max="13" width="28" style="56" bestFit="1" customWidth="1"/>
    <col min="14" max="14" width="9.42578125" style="56" bestFit="1" customWidth="1"/>
    <col min="15" max="15" width="9.140625" style="56"/>
    <col min="16" max="16" width="23.5703125" style="56" bestFit="1" customWidth="1"/>
    <col min="17" max="17" width="16.42578125" style="56" bestFit="1" customWidth="1"/>
    <col min="18" max="18" width="15.5703125" style="56" bestFit="1" customWidth="1"/>
    <col min="19" max="19" width="11.7109375" style="56" bestFit="1" customWidth="1"/>
    <col min="20" max="21" width="9.140625" style="56"/>
    <col min="22" max="22" width="13" style="56" bestFit="1" customWidth="1"/>
    <col min="23" max="23" width="10" style="56" customWidth="1"/>
    <col min="24" max="16384" width="9.140625" style="56"/>
  </cols>
  <sheetData>
    <row r="1" spans="1:23" s="54" customFormat="1" ht="15.75" hidden="1" thickBot="1" x14ac:dyDescent="0.3">
      <c r="A1" s="2"/>
      <c r="B1" s="1"/>
      <c r="C1" s="1"/>
      <c r="D1" s="3"/>
      <c r="E1" s="2"/>
      <c r="F1" s="17"/>
      <c r="G1" s="28"/>
      <c r="H1" s="2"/>
      <c r="I1" s="2"/>
      <c r="J1" s="2"/>
      <c r="K1" s="1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9.5" thickTop="1" x14ac:dyDescent="0.3">
      <c r="A2" s="128" t="s">
        <v>11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23" s="82" customFormat="1" ht="12.75" x14ac:dyDescent="0.2">
      <c r="A3" s="4"/>
      <c r="B3" s="5"/>
      <c r="C3" s="5"/>
      <c r="D3" s="35">
        <v>45247</v>
      </c>
      <c r="E3" s="5"/>
      <c r="F3" s="18"/>
      <c r="G3" s="29"/>
      <c r="H3" s="29" t="s">
        <v>102</v>
      </c>
      <c r="I3" s="5"/>
      <c r="J3" s="5"/>
      <c r="K3" s="6" t="s">
        <v>68</v>
      </c>
    </row>
    <row r="4" spans="1:23" s="82" customFormat="1" ht="13.5" thickBot="1" x14ac:dyDescent="0.25">
      <c r="A4" s="7"/>
      <c r="B4" s="8"/>
      <c r="C4" s="8"/>
      <c r="D4" s="8"/>
      <c r="E4" s="8"/>
      <c r="F4" s="19"/>
      <c r="G4" s="30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71" t="s">
        <v>6</v>
      </c>
      <c r="B6" s="72">
        <v>225</v>
      </c>
      <c r="C6" s="73"/>
      <c r="D6" s="74"/>
      <c r="E6" s="74"/>
      <c r="F6" s="75"/>
      <c r="G6" s="76"/>
      <c r="H6" s="74"/>
      <c r="I6" s="74"/>
      <c r="J6" s="74"/>
      <c r="K6" s="77"/>
    </row>
    <row r="7" spans="1:23" ht="16.5" thickTop="1" thickBot="1" x14ac:dyDescent="0.3">
      <c r="A7" s="54"/>
      <c r="B7" s="78"/>
      <c r="C7" s="79"/>
      <c r="D7" s="54"/>
      <c r="E7" s="54"/>
      <c r="F7" s="80"/>
      <c r="G7" s="81"/>
      <c r="H7" s="54"/>
      <c r="I7" s="54"/>
      <c r="J7" s="54"/>
      <c r="K7" s="54"/>
    </row>
    <row r="8" spans="1:23" ht="16.5" thickTop="1" thickBot="1" x14ac:dyDescent="0.3">
      <c r="A8" s="131" t="s">
        <v>70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  <c r="M8" s="131" t="s">
        <v>67</v>
      </c>
      <c r="N8" s="132"/>
      <c r="O8" s="132"/>
      <c r="P8" s="132"/>
      <c r="Q8" s="132"/>
      <c r="R8" s="132"/>
      <c r="S8" s="132"/>
      <c r="T8" s="132"/>
      <c r="U8" s="132"/>
      <c r="V8" s="132"/>
      <c r="W8" s="133"/>
    </row>
    <row r="9" spans="1:23" ht="15.75" thickTop="1" x14ac:dyDescent="0.25">
      <c r="A9" s="54"/>
      <c r="O9" s="55"/>
    </row>
    <row r="10" spans="1:23" ht="15.75" thickBot="1" x14ac:dyDescent="0.3">
      <c r="O10" s="55"/>
    </row>
    <row r="11" spans="1:23" s="83" customFormat="1" ht="63" customHeight="1" thickBot="1" x14ac:dyDescent="0.3">
      <c r="A11" s="10" t="s">
        <v>1</v>
      </c>
      <c r="B11" s="33" t="s">
        <v>9</v>
      </c>
      <c r="C11" s="11" t="s">
        <v>2</v>
      </c>
      <c r="D11" s="11" t="s">
        <v>3</v>
      </c>
      <c r="E11" s="11" t="s">
        <v>4</v>
      </c>
      <c r="F11" s="126" t="s">
        <v>10</v>
      </c>
      <c r="G11" s="31" t="s">
        <v>66</v>
      </c>
      <c r="H11" s="12" t="s">
        <v>7</v>
      </c>
      <c r="I11" s="13" t="s">
        <v>8</v>
      </c>
      <c r="J11" s="16" t="s">
        <v>69</v>
      </c>
      <c r="K11" s="14" t="s">
        <v>5</v>
      </c>
      <c r="M11" s="10" t="s">
        <v>1</v>
      </c>
      <c r="N11" s="11" t="s">
        <v>9</v>
      </c>
      <c r="O11" s="11" t="s">
        <v>2</v>
      </c>
      <c r="P11" s="11" t="s">
        <v>3</v>
      </c>
      <c r="Q11" s="11" t="s">
        <v>4</v>
      </c>
      <c r="R11" s="127" t="s">
        <v>10</v>
      </c>
      <c r="S11" s="15" t="s">
        <v>0</v>
      </c>
      <c r="T11" s="12" t="s">
        <v>7</v>
      </c>
      <c r="U11" s="13" t="s">
        <v>8</v>
      </c>
      <c r="V11" s="16" t="s">
        <v>69</v>
      </c>
      <c r="W11" s="14" t="s">
        <v>5</v>
      </c>
    </row>
    <row r="12" spans="1:23" x14ac:dyDescent="0.25">
      <c r="A12" s="59"/>
      <c r="B12" s="60"/>
      <c r="C12" s="61"/>
      <c r="D12" s="61"/>
      <c r="E12" s="62"/>
      <c r="F12" s="63"/>
      <c r="G12" s="64"/>
      <c r="H12" s="62"/>
      <c r="I12" s="62"/>
      <c r="J12" s="62"/>
      <c r="K12" s="65"/>
      <c r="M12" s="42"/>
      <c r="N12" s="66"/>
      <c r="O12" s="45"/>
      <c r="P12" s="44"/>
      <c r="Q12" s="62"/>
      <c r="R12" s="62"/>
      <c r="S12" s="62"/>
      <c r="T12" s="62"/>
      <c r="U12" s="62"/>
      <c r="V12" s="45"/>
      <c r="W12" s="65"/>
    </row>
    <row r="13" spans="1:23" x14ac:dyDescent="0.25">
      <c r="A13" s="42"/>
      <c r="B13" s="43"/>
      <c r="C13" s="44"/>
      <c r="D13" s="44"/>
      <c r="E13" s="45"/>
      <c r="F13" s="67"/>
      <c r="G13" s="48"/>
      <c r="H13" s="45"/>
      <c r="I13" s="45"/>
      <c r="J13" s="45"/>
      <c r="K13" s="68"/>
      <c r="M13" s="42"/>
      <c r="N13" s="66"/>
      <c r="O13" s="45"/>
      <c r="P13" s="44"/>
      <c r="Q13" s="45"/>
      <c r="R13" s="45"/>
      <c r="S13" s="45"/>
      <c r="T13" s="45"/>
      <c r="U13" s="45"/>
      <c r="V13" s="45"/>
      <c r="W13" s="68"/>
    </row>
    <row r="14" spans="1:23" x14ac:dyDescent="0.25">
      <c r="A14" s="20" t="s">
        <v>22</v>
      </c>
      <c r="B14" s="34" t="s">
        <v>13</v>
      </c>
      <c r="C14" s="23">
        <v>1</v>
      </c>
      <c r="D14" s="23" t="s">
        <v>64</v>
      </c>
      <c r="E14" s="22" t="s">
        <v>65</v>
      </c>
      <c r="F14" s="24">
        <v>90.73</v>
      </c>
      <c r="G14" s="39">
        <v>90.094533121640183</v>
      </c>
      <c r="H14" s="25">
        <f>G14*0.025</f>
        <v>2.2523633280410045</v>
      </c>
      <c r="I14" s="22"/>
      <c r="J14" s="26">
        <f>((F14-G14)/G14)*100</f>
        <v>0.70533344959105626</v>
      </c>
      <c r="K14" s="37">
        <f>(F14-G14)/H14</f>
        <v>0.2821333798364225</v>
      </c>
      <c r="L14" s="84"/>
      <c r="M14" s="20" t="s">
        <v>22</v>
      </c>
      <c r="N14" s="34" t="s">
        <v>13</v>
      </c>
      <c r="O14" s="22">
        <v>1</v>
      </c>
      <c r="P14" s="23" t="s">
        <v>64</v>
      </c>
      <c r="Q14" s="22" t="s">
        <v>65</v>
      </c>
      <c r="R14" s="36"/>
      <c r="S14" s="25"/>
      <c r="T14" s="22"/>
      <c r="U14" s="22"/>
      <c r="V14" s="22"/>
      <c r="W14" s="40"/>
    </row>
    <row r="15" spans="1:23" x14ac:dyDescent="0.25">
      <c r="A15" s="20" t="s">
        <v>16</v>
      </c>
      <c r="B15" s="34" t="s">
        <v>61</v>
      </c>
      <c r="C15" s="23">
        <v>2</v>
      </c>
      <c r="D15" s="23" t="s">
        <v>62</v>
      </c>
      <c r="E15" s="22" t="s">
        <v>63</v>
      </c>
      <c r="F15" s="36">
        <v>129.5</v>
      </c>
      <c r="G15" s="39">
        <v>129.9</v>
      </c>
      <c r="H15" s="25">
        <f>2/2</f>
        <v>1</v>
      </c>
      <c r="I15" s="22"/>
      <c r="J15" s="32">
        <f>F15-G15</f>
        <v>-0.40000000000000568</v>
      </c>
      <c r="K15" s="37">
        <f t="shared" ref="K15:K30" si="0">(F15-G15)/H15</f>
        <v>-0.40000000000000568</v>
      </c>
      <c r="L15" s="58"/>
      <c r="M15" s="20" t="s">
        <v>16</v>
      </c>
      <c r="N15" s="34" t="s">
        <v>61</v>
      </c>
      <c r="O15" s="22">
        <v>2</v>
      </c>
      <c r="P15" s="23" t="s">
        <v>62</v>
      </c>
      <c r="Q15" s="22" t="s">
        <v>63</v>
      </c>
      <c r="R15" s="36"/>
      <c r="S15" s="25"/>
      <c r="T15" s="22"/>
      <c r="U15" s="22"/>
      <c r="V15" s="22"/>
      <c r="W15" s="40"/>
    </row>
    <row r="16" spans="1:23" x14ac:dyDescent="0.25">
      <c r="A16" s="20" t="s">
        <v>12</v>
      </c>
      <c r="B16" s="34" t="s">
        <v>13</v>
      </c>
      <c r="C16" s="23">
        <v>3</v>
      </c>
      <c r="D16" s="23" t="s">
        <v>60</v>
      </c>
      <c r="E16" s="22" t="s">
        <v>55</v>
      </c>
      <c r="F16" s="24">
        <v>5.16</v>
      </c>
      <c r="G16" s="25">
        <v>5.4716956319987515</v>
      </c>
      <c r="H16" s="25">
        <f>G16*((14-0.53*G16)/200)</f>
        <v>0.30367914355344194</v>
      </c>
      <c r="I16" s="22"/>
      <c r="J16" s="26">
        <f t="shared" ref="J16:J21" si="1">((F16-G16)/G16)*100</f>
        <v>-5.6965089610602542</v>
      </c>
      <c r="K16" s="37">
        <f t="shared" si="0"/>
        <v>-1.0263978894023016</v>
      </c>
      <c r="L16" s="84"/>
      <c r="M16" s="20" t="s">
        <v>12</v>
      </c>
      <c r="N16" s="34" t="s">
        <v>13</v>
      </c>
      <c r="O16" s="22">
        <v>3</v>
      </c>
      <c r="P16" s="23" t="s">
        <v>60</v>
      </c>
      <c r="Q16" s="22" t="s">
        <v>55</v>
      </c>
      <c r="R16" s="36"/>
      <c r="S16" s="25"/>
      <c r="T16" s="22"/>
      <c r="U16" s="22"/>
      <c r="V16" s="22"/>
      <c r="W16" s="40"/>
    </row>
    <row r="17" spans="1:23" x14ac:dyDescent="0.25">
      <c r="A17" s="20" t="s">
        <v>26</v>
      </c>
      <c r="B17" s="34" t="s">
        <v>13</v>
      </c>
      <c r="C17" s="23">
        <v>4</v>
      </c>
      <c r="D17" s="23" t="s">
        <v>59</v>
      </c>
      <c r="E17" s="22" t="s">
        <v>55</v>
      </c>
      <c r="F17" s="24">
        <v>5.3</v>
      </c>
      <c r="G17" s="25">
        <v>5.5038130731488835</v>
      </c>
      <c r="H17" s="25">
        <f t="shared" ref="H17:H21" si="2">G17*((14-0.53*G17)/200)</f>
        <v>0.30499322550838576</v>
      </c>
      <c r="I17" s="22"/>
      <c r="J17" s="26">
        <f t="shared" si="1"/>
        <v>-3.7031249143110263</v>
      </c>
      <c r="K17" s="37">
        <f t="shared" si="0"/>
        <v>-0.6682544269931</v>
      </c>
      <c r="L17" s="84"/>
      <c r="M17" s="20" t="s">
        <v>26</v>
      </c>
      <c r="N17" s="34" t="s">
        <v>13</v>
      </c>
      <c r="O17" s="22">
        <v>4</v>
      </c>
      <c r="P17" s="23" t="s">
        <v>59</v>
      </c>
      <c r="Q17" s="22" t="s">
        <v>55</v>
      </c>
      <c r="R17" s="36"/>
      <c r="S17" s="25"/>
      <c r="T17" s="22"/>
      <c r="U17" s="22"/>
      <c r="V17" s="22"/>
      <c r="W17" s="40"/>
    </row>
    <row r="18" spans="1:23" x14ac:dyDescent="0.25">
      <c r="A18" s="20" t="s">
        <v>21</v>
      </c>
      <c r="B18" s="34" t="s">
        <v>13</v>
      </c>
      <c r="C18" s="23">
        <v>5</v>
      </c>
      <c r="D18" s="23" t="s">
        <v>58</v>
      </c>
      <c r="E18" s="22" t="s">
        <v>55</v>
      </c>
      <c r="F18" s="24">
        <v>5.25</v>
      </c>
      <c r="G18" s="25">
        <v>5.427852860849165</v>
      </c>
      <c r="H18" s="25">
        <f t="shared" si="2"/>
        <v>0.30187649556001606</v>
      </c>
      <c r="I18" s="22"/>
      <c r="J18" s="26">
        <f t="shared" si="1"/>
        <v>-3.2766706358606159</v>
      </c>
      <c r="K18" s="37">
        <f t="shared" si="0"/>
        <v>-0.58915769682309049</v>
      </c>
      <c r="L18" s="84"/>
      <c r="M18" s="20" t="s">
        <v>21</v>
      </c>
      <c r="N18" s="34" t="s">
        <v>13</v>
      </c>
      <c r="O18" s="22">
        <v>5</v>
      </c>
      <c r="P18" s="23" t="s">
        <v>58</v>
      </c>
      <c r="Q18" s="22" t="s">
        <v>55</v>
      </c>
      <c r="R18" s="36"/>
      <c r="S18" s="25"/>
      <c r="T18" s="22"/>
      <c r="U18" s="22"/>
      <c r="V18" s="22"/>
      <c r="W18" s="40"/>
    </row>
    <row r="19" spans="1:23" x14ac:dyDescent="0.25">
      <c r="A19" s="20" t="s">
        <v>24</v>
      </c>
      <c r="B19" s="34" t="s">
        <v>13</v>
      </c>
      <c r="C19" s="23">
        <v>6</v>
      </c>
      <c r="D19" s="23" t="s">
        <v>57</v>
      </c>
      <c r="E19" s="22" t="s">
        <v>55</v>
      </c>
      <c r="F19" s="24">
        <v>13.79</v>
      </c>
      <c r="G19" s="39">
        <v>14.178286628666656</v>
      </c>
      <c r="H19" s="25">
        <f t="shared" si="2"/>
        <v>0.45976696293640246</v>
      </c>
      <c r="I19" s="22"/>
      <c r="J19" s="26">
        <f t="shared" si="1"/>
        <v>-2.7386005011465357</v>
      </c>
      <c r="K19" s="37">
        <f t="shared" si="0"/>
        <v>-0.84452920711566504</v>
      </c>
      <c r="L19" s="84"/>
      <c r="M19" s="20" t="s">
        <v>24</v>
      </c>
      <c r="N19" s="34" t="s">
        <v>13</v>
      </c>
      <c r="O19" s="22">
        <v>6</v>
      </c>
      <c r="P19" s="23" t="s">
        <v>57</v>
      </c>
      <c r="Q19" s="22" t="s">
        <v>55</v>
      </c>
      <c r="R19" s="36"/>
      <c r="S19" s="25"/>
      <c r="T19" s="22"/>
      <c r="U19" s="22"/>
      <c r="V19" s="22"/>
      <c r="W19" s="40"/>
    </row>
    <row r="20" spans="1:23" x14ac:dyDescent="0.25">
      <c r="A20" s="20" t="s">
        <v>20</v>
      </c>
      <c r="B20" s="34" t="s">
        <v>13</v>
      </c>
      <c r="C20" s="23">
        <v>7</v>
      </c>
      <c r="D20" s="23" t="s">
        <v>56</v>
      </c>
      <c r="E20" s="22" t="s">
        <v>55</v>
      </c>
      <c r="F20" s="24">
        <v>14.08</v>
      </c>
      <c r="G20" s="39">
        <v>14.275519143315025</v>
      </c>
      <c r="H20" s="25">
        <f t="shared" si="2"/>
        <v>0.45924165598249433</v>
      </c>
      <c r="I20" s="22"/>
      <c r="J20" s="26">
        <f t="shared" si="1"/>
        <v>-1.3696114400615891</v>
      </c>
      <c r="K20" s="37">
        <f t="shared" si="0"/>
        <v>-0.42574348552230995</v>
      </c>
      <c r="L20" s="84"/>
      <c r="M20" s="20" t="s">
        <v>20</v>
      </c>
      <c r="N20" s="34" t="s">
        <v>13</v>
      </c>
      <c r="O20" s="22">
        <v>7</v>
      </c>
      <c r="P20" s="23" t="s">
        <v>56</v>
      </c>
      <c r="Q20" s="22" t="s">
        <v>55</v>
      </c>
      <c r="R20" s="36"/>
      <c r="S20" s="25"/>
      <c r="T20" s="22"/>
      <c r="U20" s="22"/>
      <c r="V20" s="22"/>
      <c r="W20" s="40"/>
    </row>
    <row r="21" spans="1:23" x14ac:dyDescent="0.25">
      <c r="A21" s="20" t="s">
        <v>19</v>
      </c>
      <c r="B21" s="34" t="s">
        <v>13</v>
      </c>
      <c r="C21" s="23">
        <v>8</v>
      </c>
      <c r="D21" s="23" t="s">
        <v>54</v>
      </c>
      <c r="E21" s="22" t="s">
        <v>55</v>
      </c>
      <c r="F21" s="24">
        <v>13.77</v>
      </c>
      <c r="G21" s="39">
        <v>14.254293116772541</v>
      </c>
      <c r="H21" s="25">
        <f t="shared" si="2"/>
        <v>0.45936060668807494</v>
      </c>
      <c r="I21" s="22"/>
      <c r="J21" s="26">
        <f t="shared" si="1"/>
        <v>-3.3975246110428992</v>
      </c>
      <c r="K21" s="37">
        <f t="shared" si="0"/>
        <v>-1.0542765524981039</v>
      </c>
      <c r="L21" s="84"/>
      <c r="M21" s="20" t="s">
        <v>19</v>
      </c>
      <c r="N21" s="34" t="s">
        <v>13</v>
      </c>
      <c r="O21" s="22">
        <v>8</v>
      </c>
      <c r="P21" s="23" t="s">
        <v>54</v>
      </c>
      <c r="Q21" s="22" t="s">
        <v>55</v>
      </c>
      <c r="R21" s="36"/>
      <c r="S21" s="25"/>
      <c r="T21" s="22"/>
      <c r="U21" s="22"/>
      <c r="V21" s="22"/>
      <c r="W21" s="40"/>
    </row>
    <row r="22" spans="1:23" x14ac:dyDescent="0.25">
      <c r="A22" s="20" t="s">
        <v>17</v>
      </c>
      <c r="B22" s="34" t="s">
        <v>13</v>
      </c>
      <c r="C22" s="23">
        <v>9</v>
      </c>
      <c r="D22" s="23" t="s">
        <v>52</v>
      </c>
      <c r="E22" s="22" t="s">
        <v>53</v>
      </c>
      <c r="F22" s="24">
        <v>8.61</v>
      </c>
      <c r="G22" s="25">
        <v>8.8283292839989098</v>
      </c>
      <c r="H22" s="25">
        <f>G22*0.05</f>
        <v>0.44141646419994551</v>
      </c>
      <c r="I22" s="22"/>
      <c r="J22" s="26">
        <f t="shared" ref="J22:J30" si="3">((F22-G22)/G22)*100</f>
        <v>-2.4730532468314914</v>
      </c>
      <c r="K22" s="37">
        <f t="shared" si="0"/>
        <v>-0.49461064936629823</v>
      </c>
      <c r="L22" s="84"/>
      <c r="M22" s="20" t="s">
        <v>17</v>
      </c>
      <c r="N22" s="34" t="s">
        <v>13</v>
      </c>
      <c r="O22" s="22">
        <v>9</v>
      </c>
      <c r="P22" s="23" t="s">
        <v>52</v>
      </c>
      <c r="Q22" s="22" t="s">
        <v>53</v>
      </c>
      <c r="R22" s="36"/>
      <c r="S22" s="25"/>
      <c r="T22" s="22"/>
      <c r="U22" s="22"/>
      <c r="V22" s="22"/>
      <c r="W22" s="40"/>
    </row>
    <row r="23" spans="1:23" x14ac:dyDescent="0.25">
      <c r="A23" s="42" t="s">
        <v>51</v>
      </c>
      <c r="B23" s="43" t="s">
        <v>43</v>
      </c>
      <c r="C23" s="44">
        <v>10</v>
      </c>
      <c r="D23" s="44" t="s">
        <v>44</v>
      </c>
      <c r="E23" s="45" t="s">
        <v>45</v>
      </c>
      <c r="F23" s="46">
        <v>6</v>
      </c>
      <c r="G23" s="47">
        <v>5.8614442340416595</v>
      </c>
      <c r="H23" s="48">
        <f>G23*0.075/2</f>
        <v>0.21980415877656223</v>
      </c>
      <c r="I23" s="45"/>
      <c r="J23" s="49">
        <f t="shared" si="3"/>
        <v>2.3638502803395562</v>
      </c>
      <c r="K23" s="86">
        <f t="shared" si="0"/>
        <v>0.63036007475721501</v>
      </c>
      <c r="L23" s="84"/>
      <c r="M23" s="42" t="s">
        <v>51</v>
      </c>
      <c r="N23" s="66" t="s">
        <v>43</v>
      </c>
      <c r="O23" s="45">
        <v>10</v>
      </c>
      <c r="P23" s="44" t="s">
        <v>44</v>
      </c>
      <c r="Q23" s="45" t="s">
        <v>45</v>
      </c>
      <c r="R23" s="48"/>
      <c r="S23" s="48"/>
      <c r="T23" s="45"/>
      <c r="U23" s="45"/>
      <c r="V23" s="52"/>
      <c r="W23" s="68"/>
    </row>
    <row r="24" spans="1:23" x14ac:dyDescent="0.25">
      <c r="A24" s="42" t="s">
        <v>50</v>
      </c>
      <c r="B24" s="43" t="s">
        <v>43</v>
      </c>
      <c r="C24" s="44">
        <v>11</v>
      </c>
      <c r="D24" s="44" t="s">
        <v>44</v>
      </c>
      <c r="E24" s="45" t="s">
        <v>45</v>
      </c>
      <c r="F24" s="50">
        <v>13.6</v>
      </c>
      <c r="G24" s="47">
        <v>13.591023139001972</v>
      </c>
      <c r="H24" s="48">
        <f t="shared" ref="H24:H25" si="4">G24*0.075/2</f>
        <v>0.50966336771257392</v>
      </c>
      <c r="I24" s="52"/>
      <c r="J24" s="49">
        <f t="shared" si="3"/>
        <v>6.604992800186188E-2</v>
      </c>
      <c r="K24" s="86">
        <f t="shared" si="0"/>
        <v>1.7613314133829838E-2</v>
      </c>
      <c r="L24" s="84"/>
      <c r="M24" s="42" t="s">
        <v>50</v>
      </c>
      <c r="N24" s="66" t="s">
        <v>43</v>
      </c>
      <c r="O24" s="45">
        <v>11</v>
      </c>
      <c r="P24" s="44" t="s">
        <v>44</v>
      </c>
      <c r="Q24" s="45" t="s">
        <v>45</v>
      </c>
      <c r="R24" s="48"/>
      <c r="S24" s="48"/>
      <c r="T24" s="45"/>
      <c r="U24" s="45"/>
      <c r="V24" s="52"/>
      <c r="W24" s="68"/>
    </row>
    <row r="25" spans="1:23" x14ac:dyDescent="0.25">
      <c r="A25" s="42" t="s">
        <v>49</v>
      </c>
      <c r="B25" s="43" t="s">
        <v>43</v>
      </c>
      <c r="C25" s="44">
        <v>12</v>
      </c>
      <c r="D25" s="44" t="s">
        <v>44</v>
      </c>
      <c r="E25" s="45" t="s">
        <v>45</v>
      </c>
      <c r="F25" s="50">
        <v>20.6</v>
      </c>
      <c r="G25" s="47">
        <v>20.249318639062054</v>
      </c>
      <c r="H25" s="48">
        <f t="shared" si="4"/>
        <v>0.75934944896482703</v>
      </c>
      <c r="I25" s="52"/>
      <c r="J25" s="49">
        <f t="shared" si="3"/>
        <v>1.7318180783696302</v>
      </c>
      <c r="K25" s="86">
        <f t="shared" si="0"/>
        <v>0.46181815423190131</v>
      </c>
      <c r="M25" s="42" t="s">
        <v>49</v>
      </c>
      <c r="N25" s="66" t="s">
        <v>43</v>
      </c>
      <c r="O25" s="45">
        <v>12</v>
      </c>
      <c r="P25" s="44" t="s">
        <v>44</v>
      </c>
      <c r="Q25" s="45" t="s">
        <v>45</v>
      </c>
      <c r="R25" s="48"/>
      <c r="S25" s="48"/>
      <c r="T25" s="45"/>
      <c r="U25" s="45"/>
      <c r="V25" s="52"/>
      <c r="W25" s="68"/>
    </row>
    <row r="26" spans="1:23" x14ac:dyDescent="0.25">
      <c r="A26" s="42" t="s">
        <v>71</v>
      </c>
      <c r="B26" s="43" t="s">
        <v>43</v>
      </c>
      <c r="C26" s="44">
        <v>13</v>
      </c>
      <c r="D26" s="44" t="s">
        <v>44</v>
      </c>
      <c r="E26" s="45" t="s">
        <v>45</v>
      </c>
      <c r="F26" s="46" t="s">
        <v>89</v>
      </c>
      <c r="G26" s="51">
        <v>0</v>
      </c>
      <c r="H26" s="48"/>
      <c r="I26" s="52"/>
      <c r="J26" s="49"/>
      <c r="K26" s="86"/>
      <c r="M26" s="42" t="s">
        <v>71</v>
      </c>
      <c r="N26" s="66" t="s">
        <v>43</v>
      </c>
      <c r="O26" s="45">
        <v>13</v>
      </c>
      <c r="P26" s="44" t="s">
        <v>44</v>
      </c>
      <c r="Q26" s="45" t="s">
        <v>45</v>
      </c>
      <c r="R26" s="48"/>
      <c r="S26" s="48"/>
      <c r="T26" s="45"/>
      <c r="U26" s="45"/>
      <c r="V26" s="52"/>
      <c r="W26" s="68"/>
    </row>
    <row r="27" spans="1:23" x14ac:dyDescent="0.25">
      <c r="A27" s="42" t="s">
        <v>72</v>
      </c>
      <c r="B27" s="43" t="s">
        <v>43</v>
      </c>
      <c r="C27" s="44">
        <v>14</v>
      </c>
      <c r="D27" s="44" t="s">
        <v>44</v>
      </c>
      <c r="E27" s="45" t="s">
        <v>45</v>
      </c>
      <c r="F27" s="46" t="s">
        <v>89</v>
      </c>
      <c r="G27" s="51">
        <v>0</v>
      </c>
      <c r="H27" s="48"/>
      <c r="I27" s="52"/>
      <c r="J27" s="49"/>
      <c r="K27" s="86"/>
      <c r="M27" s="42" t="s">
        <v>72</v>
      </c>
      <c r="N27" s="66" t="s">
        <v>43</v>
      </c>
      <c r="O27" s="45">
        <v>14</v>
      </c>
      <c r="P27" s="44" t="s">
        <v>44</v>
      </c>
      <c r="Q27" s="45" t="s">
        <v>45</v>
      </c>
      <c r="R27" s="48"/>
      <c r="S27" s="48"/>
      <c r="T27" s="45"/>
      <c r="U27" s="45"/>
      <c r="V27" s="52"/>
      <c r="W27" s="68"/>
    </row>
    <row r="28" spans="1:23" x14ac:dyDescent="0.25">
      <c r="A28" s="42" t="s">
        <v>48</v>
      </c>
      <c r="B28" s="43" t="s">
        <v>43</v>
      </c>
      <c r="C28" s="44">
        <v>20</v>
      </c>
      <c r="D28" s="44" t="s">
        <v>44</v>
      </c>
      <c r="E28" s="45" t="s">
        <v>45</v>
      </c>
      <c r="F28" s="50">
        <v>88</v>
      </c>
      <c r="G28" s="47">
        <v>88.078199343277305</v>
      </c>
      <c r="H28" s="48">
        <f>G28*0.025</f>
        <v>2.2019549835819325</v>
      </c>
      <c r="I28" s="52"/>
      <c r="J28" s="49">
        <f t="shared" si="3"/>
        <v>-8.8783994064785127E-2</v>
      </c>
      <c r="K28" s="86">
        <f t="shared" si="0"/>
        <v>-3.5513597625914051E-2</v>
      </c>
      <c r="M28" s="42" t="s">
        <v>48</v>
      </c>
      <c r="N28" s="66" t="s">
        <v>43</v>
      </c>
      <c r="O28" s="45">
        <v>20</v>
      </c>
      <c r="P28" s="44" t="s">
        <v>44</v>
      </c>
      <c r="Q28" s="45" t="s">
        <v>45</v>
      </c>
      <c r="R28" s="48"/>
      <c r="S28" s="48"/>
      <c r="T28" s="45"/>
      <c r="U28" s="45"/>
      <c r="V28" s="52"/>
      <c r="W28" s="68"/>
    </row>
    <row r="29" spans="1:23" x14ac:dyDescent="0.25">
      <c r="A29" s="42" t="s">
        <v>47</v>
      </c>
      <c r="B29" s="43" t="s">
        <v>43</v>
      </c>
      <c r="C29" s="44">
        <v>21</v>
      </c>
      <c r="D29" s="44" t="s">
        <v>44</v>
      </c>
      <c r="E29" s="45" t="s">
        <v>45</v>
      </c>
      <c r="F29" s="50">
        <v>113.8</v>
      </c>
      <c r="G29" s="51">
        <v>113.89968840498551</v>
      </c>
      <c r="H29" s="48">
        <f t="shared" ref="H29:H30" si="5">G29*0.025</f>
        <v>2.847492210124638</v>
      </c>
      <c r="I29" s="52"/>
      <c r="J29" s="49">
        <f t="shared" si="3"/>
        <v>-8.7522983057739895E-2</v>
      </c>
      <c r="K29" s="86">
        <f t="shared" si="0"/>
        <v>-3.5009193223095959E-2</v>
      </c>
      <c r="M29" s="42" t="s">
        <v>47</v>
      </c>
      <c r="N29" s="66" t="s">
        <v>43</v>
      </c>
      <c r="O29" s="45">
        <v>21</v>
      </c>
      <c r="P29" s="44" t="s">
        <v>44</v>
      </c>
      <c r="Q29" s="45" t="s">
        <v>45</v>
      </c>
      <c r="R29" s="48"/>
      <c r="S29" s="48"/>
      <c r="T29" s="45"/>
      <c r="U29" s="45"/>
      <c r="V29" s="52"/>
      <c r="W29" s="68"/>
    </row>
    <row r="30" spans="1:23" x14ac:dyDescent="0.25">
      <c r="A30" s="42" t="s">
        <v>46</v>
      </c>
      <c r="B30" s="43" t="s">
        <v>43</v>
      </c>
      <c r="C30" s="44">
        <v>22</v>
      </c>
      <c r="D30" s="44" t="s">
        <v>44</v>
      </c>
      <c r="E30" s="45" t="s">
        <v>45</v>
      </c>
      <c r="F30" s="50">
        <v>201.1</v>
      </c>
      <c r="G30" s="51">
        <v>202.35007776510787</v>
      </c>
      <c r="H30" s="48">
        <f t="shared" si="5"/>
        <v>5.0587519441276969</v>
      </c>
      <c r="I30" s="52"/>
      <c r="J30" s="49">
        <f t="shared" si="3"/>
        <v>-0.61777973051188584</v>
      </c>
      <c r="K30" s="86">
        <f t="shared" si="0"/>
        <v>-0.24711189220475435</v>
      </c>
      <c r="M30" s="42" t="s">
        <v>46</v>
      </c>
      <c r="N30" s="66" t="s">
        <v>43</v>
      </c>
      <c r="O30" s="45">
        <v>22</v>
      </c>
      <c r="P30" s="44" t="s">
        <v>44</v>
      </c>
      <c r="Q30" s="45" t="s">
        <v>45</v>
      </c>
      <c r="R30" s="48"/>
      <c r="S30" s="48"/>
      <c r="T30" s="45"/>
      <c r="U30" s="45"/>
      <c r="V30" s="52"/>
      <c r="W30" s="68"/>
    </row>
    <row r="31" spans="1:23" x14ac:dyDescent="0.25">
      <c r="A31" s="42" t="s">
        <v>73</v>
      </c>
      <c r="B31" s="43" t="s">
        <v>43</v>
      </c>
      <c r="C31" s="44">
        <v>23</v>
      </c>
      <c r="D31" s="44" t="s">
        <v>44</v>
      </c>
      <c r="E31" s="45" t="s">
        <v>45</v>
      </c>
      <c r="F31" s="46" t="s">
        <v>89</v>
      </c>
      <c r="G31" s="51">
        <v>0</v>
      </c>
      <c r="H31" s="48"/>
      <c r="I31" s="52"/>
      <c r="J31" s="49"/>
      <c r="K31" s="86"/>
      <c r="M31" s="42" t="s">
        <v>73</v>
      </c>
      <c r="N31" s="66" t="s">
        <v>43</v>
      </c>
      <c r="O31" s="45">
        <v>23</v>
      </c>
      <c r="P31" s="44" t="s">
        <v>44</v>
      </c>
      <c r="Q31" s="45" t="s">
        <v>45</v>
      </c>
      <c r="R31" s="48"/>
      <c r="S31" s="69"/>
      <c r="T31" s="70"/>
      <c r="U31" s="45"/>
      <c r="V31" s="52"/>
      <c r="W31" s="68"/>
    </row>
    <row r="32" spans="1:23" x14ac:dyDescent="0.25">
      <c r="A32" s="42" t="s">
        <v>74</v>
      </c>
      <c r="B32" s="43" t="s">
        <v>43</v>
      </c>
      <c r="C32" s="44">
        <v>24</v>
      </c>
      <c r="D32" s="44" t="s">
        <v>44</v>
      </c>
      <c r="E32" s="45" t="s">
        <v>45</v>
      </c>
      <c r="F32" s="46" t="s">
        <v>89</v>
      </c>
      <c r="G32" s="51">
        <v>0</v>
      </c>
      <c r="H32" s="48"/>
      <c r="I32" s="52"/>
      <c r="J32" s="49"/>
      <c r="K32" s="86"/>
      <c r="M32" s="42" t="s">
        <v>74</v>
      </c>
      <c r="N32" s="66" t="s">
        <v>43</v>
      </c>
      <c r="O32" s="45">
        <v>24</v>
      </c>
      <c r="P32" s="44" t="s">
        <v>44</v>
      </c>
      <c r="Q32" s="45" t="s">
        <v>45</v>
      </c>
      <c r="R32" s="48"/>
      <c r="S32" s="69"/>
      <c r="T32" s="70"/>
      <c r="U32" s="45"/>
      <c r="V32" s="52"/>
      <c r="W32" s="68"/>
    </row>
    <row r="33" spans="1:26" x14ac:dyDescent="0.25">
      <c r="A33" s="20" t="s">
        <v>42</v>
      </c>
      <c r="B33" s="34" t="s">
        <v>13</v>
      </c>
      <c r="C33" s="23">
        <v>30</v>
      </c>
      <c r="D33" s="23" t="s">
        <v>29</v>
      </c>
      <c r="E33" s="22" t="s">
        <v>30</v>
      </c>
      <c r="F33" s="36">
        <v>50.4</v>
      </c>
      <c r="G33" s="36">
        <v>49.4</v>
      </c>
      <c r="H33" s="25">
        <f>0.05*G33</f>
        <v>2.4700000000000002</v>
      </c>
      <c r="I33" s="27">
        <v>4</v>
      </c>
      <c r="J33" s="27">
        <f t="shared" ref="J33:J35" si="6">((F33-G33)/G33)*100</f>
        <v>2.0242914979757085</v>
      </c>
      <c r="K33" s="37">
        <f t="shared" ref="K33:K35" si="7">(F33-G33)/H33</f>
        <v>0.40485829959514169</v>
      </c>
      <c r="M33" s="20" t="s">
        <v>42</v>
      </c>
      <c r="N33" s="21" t="s">
        <v>13</v>
      </c>
      <c r="O33" s="22">
        <v>30</v>
      </c>
      <c r="P33" s="23" t="s">
        <v>29</v>
      </c>
      <c r="Q33" s="22" t="s">
        <v>30</v>
      </c>
      <c r="R33" s="36">
        <f>ROUND(F33,1)</f>
        <v>50.4</v>
      </c>
      <c r="S33" s="24">
        <v>49.04</v>
      </c>
      <c r="T33" s="24">
        <v>1.48</v>
      </c>
      <c r="U33" s="22">
        <v>1</v>
      </c>
      <c r="V33" s="26">
        <f>((R33-S33)/S33)*100</f>
        <v>2.7732463295269154</v>
      </c>
      <c r="W33" s="38">
        <v>0.92</v>
      </c>
    </row>
    <row r="34" spans="1:26" x14ac:dyDescent="0.25">
      <c r="A34" s="20" t="s">
        <v>41</v>
      </c>
      <c r="B34" s="34" t="s">
        <v>13</v>
      </c>
      <c r="C34" s="23">
        <v>31</v>
      </c>
      <c r="D34" s="23" t="s">
        <v>29</v>
      </c>
      <c r="E34" s="22" t="s">
        <v>30</v>
      </c>
      <c r="F34" s="36">
        <v>70.2</v>
      </c>
      <c r="G34" s="39">
        <v>68</v>
      </c>
      <c r="H34" s="25">
        <f t="shared" ref="H34:H35" si="8">0.05*G34</f>
        <v>3.4000000000000004</v>
      </c>
      <c r="I34" s="27">
        <v>4</v>
      </c>
      <c r="J34" s="27">
        <f t="shared" si="6"/>
        <v>3.2352941176470633</v>
      </c>
      <c r="K34" s="37">
        <f t="shared" si="7"/>
        <v>0.64705882352941257</v>
      </c>
      <c r="M34" s="20" t="s">
        <v>41</v>
      </c>
      <c r="N34" s="21" t="s">
        <v>13</v>
      </c>
      <c r="O34" s="22">
        <v>31</v>
      </c>
      <c r="P34" s="23" t="s">
        <v>29</v>
      </c>
      <c r="Q34" s="22" t="s">
        <v>30</v>
      </c>
      <c r="R34" s="36">
        <f t="shared" ref="R34:R59" si="9">ROUND(F34,1)</f>
        <v>70.2</v>
      </c>
      <c r="S34" s="24">
        <v>68.77</v>
      </c>
      <c r="T34" s="24">
        <v>1.48</v>
      </c>
      <c r="U34" s="22">
        <v>1</v>
      </c>
      <c r="V34" s="26">
        <f t="shared" ref="V34:V59" si="10">((R34-S34)/S34)*100</f>
        <v>2.0793950850661727</v>
      </c>
      <c r="W34" s="38">
        <v>0.96</v>
      </c>
    </row>
    <row r="35" spans="1:26" x14ac:dyDescent="0.25">
      <c r="A35" s="20" t="s">
        <v>40</v>
      </c>
      <c r="B35" s="34" t="s">
        <v>13</v>
      </c>
      <c r="C35" s="23">
        <v>32</v>
      </c>
      <c r="D35" s="23" t="s">
        <v>29</v>
      </c>
      <c r="E35" s="22" t="s">
        <v>30</v>
      </c>
      <c r="F35" s="36">
        <v>91</v>
      </c>
      <c r="G35" s="39">
        <v>89</v>
      </c>
      <c r="H35" s="25">
        <f t="shared" si="8"/>
        <v>4.45</v>
      </c>
      <c r="I35" s="27">
        <v>4</v>
      </c>
      <c r="J35" s="27">
        <f t="shared" si="6"/>
        <v>2.2471910112359552</v>
      </c>
      <c r="K35" s="37">
        <f t="shared" si="7"/>
        <v>0.449438202247191</v>
      </c>
      <c r="M35" s="20" t="s">
        <v>40</v>
      </c>
      <c r="N35" s="21" t="s">
        <v>13</v>
      </c>
      <c r="O35" s="22">
        <v>32</v>
      </c>
      <c r="P35" s="23" t="s">
        <v>29</v>
      </c>
      <c r="Q35" s="22" t="s">
        <v>30</v>
      </c>
      <c r="R35" s="36">
        <f t="shared" si="9"/>
        <v>91</v>
      </c>
      <c r="S35" s="24">
        <v>90.17</v>
      </c>
      <c r="T35" s="24">
        <v>3.61</v>
      </c>
      <c r="U35" s="22">
        <v>1</v>
      </c>
      <c r="V35" s="26">
        <f t="shared" si="10"/>
        <v>0.92048353110790548</v>
      </c>
      <c r="W35" s="38">
        <v>0.23</v>
      </c>
    </row>
    <row r="36" spans="1:26" x14ac:dyDescent="0.25">
      <c r="A36" s="20" t="s">
        <v>39</v>
      </c>
      <c r="B36" s="34" t="s">
        <v>13</v>
      </c>
      <c r="C36" s="23">
        <v>33</v>
      </c>
      <c r="D36" s="23" t="s">
        <v>29</v>
      </c>
      <c r="E36" s="22" t="s">
        <v>30</v>
      </c>
      <c r="F36" s="36">
        <v>5.9</v>
      </c>
      <c r="G36" s="39">
        <v>11.1</v>
      </c>
      <c r="H36" s="25"/>
      <c r="I36" s="27"/>
      <c r="J36" s="27"/>
      <c r="K36" s="40"/>
      <c r="M36" s="20" t="s">
        <v>39</v>
      </c>
      <c r="N36" s="21" t="s">
        <v>13</v>
      </c>
      <c r="O36" s="22">
        <v>33</v>
      </c>
      <c r="P36" s="23" t="s">
        <v>29</v>
      </c>
      <c r="Q36" s="22" t="s">
        <v>30</v>
      </c>
      <c r="R36" s="36">
        <f t="shared" si="9"/>
        <v>5.9</v>
      </c>
      <c r="S36" s="24"/>
      <c r="T36" s="24"/>
      <c r="U36" s="22"/>
      <c r="V36" s="26"/>
      <c r="W36" s="40"/>
    </row>
    <row r="37" spans="1:26" x14ac:dyDescent="0.25">
      <c r="A37" s="20" t="s">
        <v>38</v>
      </c>
      <c r="B37" s="34" t="s">
        <v>13</v>
      </c>
      <c r="C37" s="23">
        <v>34</v>
      </c>
      <c r="D37" s="23" t="s">
        <v>29</v>
      </c>
      <c r="E37" s="22" t="s">
        <v>30</v>
      </c>
      <c r="F37" s="36">
        <v>7.2</v>
      </c>
      <c r="G37" s="39">
        <v>9.73</v>
      </c>
      <c r="H37" s="25"/>
      <c r="I37" s="27"/>
      <c r="J37" s="27"/>
      <c r="K37" s="40"/>
      <c r="M37" s="20" t="s">
        <v>38</v>
      </c>
      <c r="N37" s="21" t="s">
        <v>13</v>
      </c>
      <c r="O37" s="22">
        <v>34</v>
      </c>
      <c r="P37" s="23" t="s">
        <v>29</v>
      </c>
      <c r="Q37" s="22" t="s">
        <v>30</v>
      </c>
      <c r="R37" s="36">
        <f t="shared" si="9"/>
        <v>7.2</v>
      </c>
      <c r="S37" s="24"/>
      <c r="T37" s="24"/>
      <c r="U37" s="22"/>
      <c r="V37" s="26"/>
      <c r="W37" s="40"/>
    </row>
    <row r="38" spans="1:26" x14ac:dyDescent="0.25">
      <c r="A38" s="20" t="s">
        <v>37</v>
      </c>
      <c r="B38" s="34" t="s">
        <v>13</v>
      </c>
      <c r="C38" s="23">
        <v>35</v>
      </c>
      <c r="D38" s="23" t="s">
        <v>29</v>
      </c>
      <c r="E38" s="22" t="s">
        <v>30</v>
      </c>
      <c r="F38" s="36">
        <v>8.1</v>
      </c>
      <c r="G38" s="39">
        <v>13.4</v>
      </c>
      <c r="H38" s="25"/>
      <c r="I38" s="27"/>
      <c r="J38" s="27"/>
      <c r="K38" s="40"/>
      <c r="M38" s="20" t="s">
        <v>37</v>
      </c>
      <c r="N38" s="21" t="s">
        <v>13</v>
      </c>
      <c r="O38" s="22">
        <v>35</v>
      </c>
      <c r="P38" s="23" t="s">
        <v>29</v>
      </c>
      <c r="Q38" s="22" t="s">
        <v>30</v>
      </c>
      <c r="R38" s="36">
        <f t="shared" si="9"/>
        <v>8.1</v>
      </c>
      <c r="S38" s="24"/>
      <c r="T38" s="24"/>
      <c r="U38" s="22"/>
      <c r="V38" s="26"/>
      <c r="W38" s="40"/>
    </row>
    <row r="39" spans="1:26" x14ac:dyDescent="0.25">
      <c r="A39" s="20" t="s">
        <v>36</v>
      </c>
      <c r="B39" s="34" t="s">
        <v>13</v>
      </c>
      <c r="C39" s="23">
        <v>36</v>
      </c>
      <c r="D39" s="23" t="s">
        <v>29</v>
      </c>
      <c r="E39" s="22" t="s">
        <v>30</v>
      </c>
      <c r="F39" s="36">
        <v>30.1</v>
      </c>
      <c r="G39" s="39">
        <v>46.2</v>
      </c>
      <c r="H39" s="25"/>
      <c r="I39" s="27"/>
      <c r="J39" s="27"/>
      <c r="K39" s="40"/>
      <c r="M39" s="20" t="s">
        <v>36</v>
      </c>
      <c r="N39" s="21" t="s">
        <v>13</v>
      </c>
      <c r="O39" s="22">
        <v>36</v>
      </c>
      <c r="P39" s="23" t="s">
        <v>29</v>
      </c>
      <c r="Q39" s="22" t="s">
        <v>30</v>
      </c>
      <c r="R39" s="36">
        <f t="shared" si="9"/>
        <v>30.1</v>
      </c>
      <c r="S39" s="24"/>
      <c r="T39" s="24"/>
      <c r="U39" s="22"/>
      <c r="V39" s="26"/>
      <c r="W39" s="40"/>
    </row>
    <row r="40" spans="1:26" x14ac:dyDescent="0.25">
      <c r="A40" s="20" t="s">
        <v>35</v>
      </c>
      <c r="B40" s="34" t="s">
        <v>13</v>
      </c>
      <c r="C40" s="23">
        <v>37</v>
      </c>
      <c r="D40" s="23" t="s">
        <v>29</v>
      </c>
      <c r="E40" s="22" t="s">
        <v>30</v>
      </c>
      <c r="F40" s="36">
        <v>39.1</v>
      </c>
      <c r="G40" s="39">
        <v>58.8</v>
      </c>
      <c r="H40" s="25"/>
      <c r="I40" s="27"/>
      <c r="J40" s="27"/>
      <c r="K40" s="40"/>
      <c r="M40" s="20" t="s">
        <v>35</v>
      </c>
      <c r="N40" s="21" t="s">
        <v>13</v>
      </c>
      <c r="O40" s="22">
        <v>37</v>
      </c>
      <c r="P40" s="23" t="s">
        <v>29</v>
      </c>
      <c r="Q40" s="22" t="s">
        <v>30</v>
      </c>
      <c r="R40" s="36">
        <f t="shared" si="9"/>
        <v>39.1</v>
      </c>
      <c r="S40" s="24"/>
      <c r="T40" s="24"/>
      <c r="U40" s="22"/>
      <c r="V40" s="26"/>
      <c r="W40" s="40"/>
      <c r="Z40" s="56" t="s">
        <v>88</v>
      </c>
    </row>
    <row r="41" spans="1:26" x14ac:dyDescent="0.25">
      <c r="A41" s="20" t="s">
        <v>34</v>
      </c>
      <c r="B41" s="34" t="s">
        <v>13</v>
      </c>
      <c r="C41" s="23">
        <v>38</v>
      </c>
      <c r="D41" s="23" t="s">
        <v>29</v>
      </c>
      <c r="E41" s="22" t="s">
        <v>30</v>
      </c>
      <c r="F41" s="36">
        <v>47.5</v>
      </c>
      <c r="G41" s="39">
        <v>70.5</v>
      </c>
      <c r="H41" s="25"/>
      <c r="I41" s="27"/>
      <c r="J41" s="27"/>
      <c r="K41" s="40"/>
      <c r="M41" s="20" t="s">
        <v>34</v>
      </c>
      <c r="N41" s="21" t="s">
        <v>13</v>
      </c>
      <c r="O41" s="22">
        <v>38</v>
      </c>
      <c r="P41" s="23" t="s">
        <v>29</v>
      </c>
      <c r="Q41" s="22" t="s">
        <v>30</v>
      </c>
      <c r="R41" s="36">
        <f t="shared" si="9"/>
        <v>47.5</v>
      </c>
      <c r="S41" s="24"/>
      <c r="T41" s="24"/>
      <c r="U41" s="22"/>
      <c r="V41" s="26"/>
      <c r="W41" s="40"/>
    </row>
    <row r="42" spans="1:26" x14ac:dyDescent="0.25">
      <c r="A42" s="20" t="s">
        <v>33</v>
      </c>
      <c r="B42" s="34" t="s">
        <v>13</v>
      </c>
      <c r="C42" s="23">
        <v>39</v>
      </c>
      <c r="D42" s="23" t="s">
        <v>29</v>
      </c>
      <c r="E42" s="22" t="s">
        <v>30</v>
      </c>
      <c r="F42" s="36">
        <v>115.7</v>
      </c>
      <c r="G42" s="27">
        <v>116</v>
      </c>
      <c r="H42" s="25"/>
      <c r="I42" s="27"/>
      <c r="J42" s="27"/>
      <c r="K42" s="40"/>
      <c r="M42" s="20" t="s">
        <v>33</v>
      </c>
      <c r="N42" s="21" t="s">
        <v>13</v>
      </c>
      <c r="O42" s="22">
        <v>39</v>
      </c>
      <c r="P42" s="23" t="s">
        <v>29</v>
      </c>
      <c r="Q42" s="22" t="s">
        <v>30</v>
      </c>
      <c r="R42" s="36">
        <f t="shared" si="9"/>
        <v>115.7</v>
      </c>
      <c r="S42" s="24"/>
      <c r="T42" s="24"/>
      <c r="U42" s="22"/>
      <c r="V42" s="26"/>
      <c r="W42" s="40"/>
    </row>
    <row r="43" spans="1:26" x14ac:dyDescent="0.25">
      <c r="A43" s="20" t="s">
        <v>32</v>
      </c>
      <c r="B43" s="34" t="s">
        <v>13</v>
      </c>
      <c r="C43" s="23">
        <v>40</v>
      </c>
      <c r="D43" s="23" t="s">
        <v>29</v>
      </c>
      <c r="E43" s="22" t="s">
        <v>30</v>
      </c>
      <c r="F43" s="36">
        <v>105.2</v>
      </c>
      <c r="G43" s="27">
        <v>101</v>
      </c>
      <c r="H43" s="25"/>
      <c r="I43" s="27"/>
      <c r="J43" s="27"/>
      <c r="K43" s="40"/>
      <c r="M43" s="20" t="s">
        <v>32</v>
      </c>
      <c r="N43" s="21" t="s">
        <v>13</v>
      </c>
      <c r="O43" s="22">
        <v>40</v>
      </c>
      <c r="P43" s="23" t="s">
        <v>29</v>
      </c>
      <c r="Q43" s="22" t="s">
        <v>30</v>
      </c>
      <c r="R43" s="36">
        <f t="shared" si="9"/>
        <v>105.2</v>
      </c>
      <c r="S43" s="24"/>
      <c r="T43" s="24"/>
      <c r="U43" s="22"/>
      <c r="V43" s="26"/>
      <c r="W43" s="40"/>
    </row>
    <row r="44" spans="1:26" x14ac:dyDescent="0.25">
      <c r="A44" s="20" t="s">
        <v>31</v>
      </c>
      <c r="B44" s="34" t="s">
        <v>13</v>
      </c>
      <c r="C44" s="23">
        <v>41</v>
      </c>
      <c r="D44" s="23" t="s">
        <v>29</v>
      </c>
      <c r="E44" s="22" t="s">
        <v>30</v>
      </c>
      <c r="F44" s="36">
        <v>82.5</v>
      </c>
      <c r="G44" s="39">
        <v>81.599999999999994</v>
      </c>
      <c r="H44" s="25"/>
      <c r="I44" s="27"/>
      <c r="J44" s="27"/>
      <c r="K44" s="40"/>
      <c r="M44" s="20" t="s">
        <v>31</v>
      </c>
      <c r="N44" s="21" t="s">
        <v>13</v>
      </c>
      <c r="O44" s="22">
        <v>41</v>
      </c>
      <c r="P44" s="23" t="s">
        <v>29</v>
      </c>
      <c r="Q44" s="22" t="s">
        <v>30</v>
      </c>
      <c r="R44" s="36">
        <f t="shared" si="9"/>
        <v>82.5</v>
      </c>
      <c r="S44" s="36"/>
      <c r="T44" s="24"/>
      <c r="U44" s="22"/>
      <c r="V44" s="26"/>
      <c r="W44" s="40"/>
    </row>
    <row r="45" spans="1:26" x14ac:dyDescent="0.25">
      <c r="A45" s="20" t="s">
        <v>28</v>
      </c>
      <c r="B45" s="34" t="s">
        <v>13</v>
      </c>
      <c r="C45" s="23">
        <v>42</v>
      </c>
      <c r="D45" s="23" t="s">
        <v>29</v>
      </c>
      <c r="E45" s="22" t="s">
        <v>30</v>
      </c>
      <c r="F45" s="36">
        <v>50.7</v>
      </c>
      <c r="G45" s="39">
        <v>49.4</v>
      </c>
      <c r="H45" s="25">
        <f t="shared" ref="H45" si="11">0.05*G45</f>
        <v>2.4700000000000002</v>
      </c>
      <c r="I45" s="27">
        <v>4</v>
      </c>
      <c r="J45" s="27">
        <f t="shared" ref="J45:J47" si="12">((F45-G45)/G45)*100</f>
        <v>2.6315789473684301</v>
      </c>
      <c r="K45" s="37">
        <f t="shared" ref="K45:K69" si="13">(F45-G45)/H45</f>
        <v>0.52631578947368585</v>
      </c>
      <c r="M45" s="20" t="s">
        <v>28</v>
      </c>
      <c r="N45" s="21" t="s">
        <v>13</v>
      </c>
      <c r="O45" s="22">
        <v>42</v>
      </c>
      <c r="P45" s="23" t="s">
        <v>29</v>
      </c>
      <c r="Q45" s="22" t="s">
        <v>30</v>
      </c>
      <c r="R45" s="36">
        <f t="shared" si="9"/>
        <v>50.7</v>
      </c>
      <c r="S45" s="36">
        <v>49.28</v>
      </c>
      <c r="T45" s="24">
        <v>1.76</v>
      </c>
      <c r="U45" s="22">
        <v>1</v>
      </c>
      <c r="V45" s="26">
        <f t="shared" si="10"/>
        <v>2.8814935064935101</v>
      </c>
      <c r="W45" s="38">
        <v>0.81</v>
      </c>
    </row>
    <row r="46" spans="1:26" x14ac:dyDescent="0.25">
      <c r="A46" s="42" t="s">
        <v>16</v>
      </c>
      <c r="B46" s="43" t="s">
        <v>13</v>
      </c>
      <c r="C46" s="44">
        <v>43</v>
      </c>
      <c r="D46" s="44" t="s">
        <v>27</v>
      </c>
      <c r="E46" s="45" t="s">
        <v>23</v>
      </c>
      <c r="F46" s="51">
        <v>28.6</v>
      </c>
      <c r="G46" s="87">
        <v>29.8</v>
      </c>
      <c r="H46" s="48">
        <f>0.05*G46</f>
        <v>1.4900000000000002</v>
      </c>
      <c r="I46" s="52">
        <v>4</v>
      </c>
      <c r="J46" s="52">
        <f t="shared" si="12"/>
        <v>-4.0268456375838904</v>
      </c>
      <c r="K46" s="86">
        <f t="shared" si="13"/>
        <v>-0.80536912751677792</v>
      </c>
      <c r="M46" s="42" t="s">
        <v>16</v>
      </c>
      <c r="N46" s="43" t="s">
        <v>13</v>
      </c>
      <c r="O46" s="45">
        <v>43</v>
      </c>
      <c r="P46" s="44" t="s">
        <v>27</v>
      </c>
      <c r="Q46" s="45" t="s">
        <v>23</v>
      </c>
      <c r="R46" s="51">
        <f t="shared" si="9"/>
        <v>28.6</v>
      </c>
      <c r="S46" s="48">
        <v>28.12</v>
      </c>
      <c r="T46" s="48">
        <v>2.14</v>
      </c>
      <c r="U46" s="45">
        <v>1</v>
      </c>
      <c r="V46" s="52">
        <f t="shared" si="10"/>
        <v>1.7069701280227612</v>
      </c>
      <c r="W46" s="86">
        <v>0.22</v>
      </c>
    </row>
    <row r="47" spans="1:26" x14ac:dyDescent="0.25">
      <c r="A47" s="42" t="s">
        <v>12</v>
      </c>
      <c r="B47" s="43" t="s">
        <v>13</v>
      </c>
      <c r="C47" s="44">
        <v>44</v>
      </c>
      <c r="D47" s="44" t="s">
        <v>27</v>
      </c>
      <c r="E47" s="45" t="s">
        <v>23</v>
      </c>
      <c r="F47" s="51">
        <v>157.1</v>
      </c>
      <c r="G47" s="52">
        <v>160</v>
      </c>
      <c r="H47" s="48">
        <f>0.05*G47</f>
        <v>8</v>
      </c>
      <c r="I47" s="52">
        <v>4</v>
      </c>
      <c r="J47" s="52">
        <f t="shared" si="12"/>
        <v>-1.8125000000000038</v>
      </c>
      <c r="K47" s="86">
        <f t="shared" si="13"/>
        <v>-0.36250000000000071</v>
      </c>
      <c r="M47" s="42" t="s">
        <v>12</v>
      </c>
      <c r="N47" s="43" t="s">
        <v>13</v>
      </c>
      <c r="O47" s="45">
        <v>44</v>
      </c>
      <c r="P47" s="44" t="s">
        <v>27</v>
      </c>
      <c r="Q47" s="45" t="s">
        <v>23</v>
      </c>
      <c r="R47" s="51">
        <f t="shared" si="9"/>
        <v>157.1</v>
      </c>
      <c r="S47" s="48">
        <v>156.6</v>
      </c>
      <c r="T47" s="48">
        <v>3.8</v>
      </c>
      <c r="U47" s="45">
        <v>1</v>
      </c>
      <c r="V47" s="52">
        <f t="shared" si="10"/>
        <v>0.31928480204342274</v>
      </c>
      <c r="W47" s="86">
        <v>0.14000000000000001</v>
      </c>
    </row>
    <row r="48" spans="1:26" x14ac:dyDescent="0.25">
      <c r="A48" s="42" t="s">
        <v>26</v>
      </c>
      <c r="B48" s="43" t="s">
        <v>13</v>
      </c>
      <c r="C48" s="44">
        <v>45</v>
      </c>
      <c r="D48" s="44" t="s">
        <v>27</v>
      </c>
      <c r="E48" s="45" t="s">
        <v>23</v>
      </c>
      <c r="F48" s="51">
        <v>205.4</v>
      </c>
      <c r="G48" s="52">
        <v>207</v>
      </c>
      <c r="H48" s="48">
        <f t="shared" ref="H48" si="14">0.05*G48</f>
        <v>10.350000000000001</v>
      </c>
      <c r="I48" s="52">
        <v>4</v>
      </c>
      <c r="J48" s="52">
        <f t="shared" ref="J48:J59" si="15">((F48-G48)/G48)*100</f>
        <v>-0.77294685990337897</v>
      </c>
      <c r="K48" s="86">
        <f t="shared" si="13"/>
        <v>-0.15458937198067577</v>
      </c>
      <c r="M48" s="42" t="s">
        <v>26</v>
      </c>
      <c r="N48" s="43" t="s">
        <v>13</v>
      </c>
      <c r="O48" s="45">
        <v>45</v>
      </c>
      <c r="P48" s="44" t="s">
        <v>27</v>
      </c>
      <c r="Q48" s="45" t="s">
        <v>23</v>
      </c>
      <c r="R48" s="51">
        <f t="shared" si="9"/>
        <v>205.4</v>
      </c>
      <c r="S48" s="48">
        <v>204.8</v>
      </c>
      <c r="T48" s="48">
        <v>3.7</v>
      </c>
      <c r="U48" s="45">
        <v>1</v>
      </c>
      <c r="V48" s="52">
        <f t="shared" si="10"/>
        <v>0.29296874999999722</v>
      </c>
      <c r="W48" s="86">
        <v>0.15</v>
      </c>
    </row>
    <row r="49" spans="1:23" x14ac:dyDescent="0.25">
      <c r="A49" s="42" t="s">
        <v>16</v>
      </c>
      <c r="B49" s="43" t="s">
        <v>13</v>
      </c>
      <c r="C49" s="44">
        <v>46</v>
      </c>
      <c r="D49" s="44" t="s">
        <v>25</v>
      </c>
      <c r="E49" s="45" t="s">
        <v>23</v>
      </c>
      <c r="F49" s="51">
        <v>90.1</v>
      </c>
      <c r="G49" s="87">
        <v>98.3</v>
      </c>
      <c r="H49" s="48">
        <f>0.075*G49</f>
        <v>7.3724999999999996</v>
      </c>
      <c r="I49" s="52">
        <v>4</v>
      </c>
      <c r="J49" s="52">
        <f t="shared" si="15"/>
        <v>-8.3418107833163813</v>
      </c>
      <c r="K49" s="86">
        <f t="shared" si="13"/>
        <v>-1.1122414377755176</v>
      </c>
      <c r="M49" s="42" t="s">
        <v>16</v>
      </c>
      <c r="N49" s="43" t="s">
        <v>13</v>
      </c>
      <c r="O49" s="45">
        <v>46</v>
      </c>
      <c r="P49" s="44" t="s">
        <v>25</v>
      </c>
      <c r="Q49" s="45" t="s">
        <v>23</v>
      </c>
      <c r="R49" s="51">
        <f t="shared" si="9"/>
        <v>90.1</v>
      </c>
      <c r="S49" s="48">
        <v>93.41</v>
      </c>
      <c r="T49" s="48">
        <v>4.78</v>
      </c>
      <c r="U49" s="45">
        <v>1</v>
      </c>
      <c r="V49" s="52">
        <f t="shared" si="10"/>
        <v>-3.5435178246440451</v>
      </c>
      <c r="W49" s="86">
        <v>-0.69</v>
      </c>
    </row>
    <row r="50" spans="1:23" x14ac:dyDescent="0.25">
      <c r="A50" s="42" t="s">
        <v>12</v>
      </c>
      <c r="B50" s="43" t="s">
        <v>13</v>
      </c>
      <c r="C50" s="44">
        <v>47</v>
      </c>
      <c r="D50" s="44" t="s">
        <v>25</v>
      </c>
      <c r="E50" s="45" t="s">
        <v>23</v>
      </c>
      <c r="F50" s="51">
        <v>102.8</v>
      </c>
      <c r="G50" s="52">
        <v>123</v>
      </c>
      <c r="H50" s="48">
        <f t="shared" ref="H50:H53" si="16">0.075*G50</f>
        <v>9.2249999999999996</v>
      </c>
      <c r="I50" s="52">
        <v>4</v>
      </c>
      <c r="J50" s="52">
        <f t="shared" si="15"/>
        <v>-16.422764227642279</v>
      </c>
      <c r="K50" s="86">
        <f t="shared" si="13"/>
        <v>-2.1897018970189706</v>
      </c>
      <c r="M50" s="42" t="s">
        <v>12</v>
      </c>
      <c r="N50" s="43" t="s">
        <v>13</v>
      </c>
      <c r="O50" s="45">
        <v>47</v>
      </c>
      <c r="P50" s="44" t="s">
        <v>25</v>
      </c>
      <c r="Q50" s="45" t="s">
        <v>23</v>
      </c>
      <c r="R50" s="51">
        <f t="shared" si="9"/>
        <v>102.8</v>
      </c>
      <c r="S50" s="48">
        <v>109.2</v>
      </c>
      <c r="T50" s="48">
        <v>7.5</v>
      </c>
      <c r="U50" s="45">
        <v>1</v>
      </c>
      <c r="V50" s="52">
        <f t="shared" si="10"/>
        <v>-5.8608058608058657</v>
      </c>
      <c r="W50" s="86">
        <v>-0.86</v>
      </c>
    </row>
    <row r="51" spans="1:23" x14ac:dyDescent="0.25">
      <c r="A51" s="42" t="s">
        <v>21</v>
      </c>
      <c r="B51" s="43" t="s">
        <v>13</v>
      </c>
      <c r="C51" s="44">
        <v>48</v>
      </c>
      <c r="D51" s="44" t="s">
        <v>25</v>
      </c>
      <c r="E51" s="45" t="s">
        <v>23</v>
      </c>
      <c r="F51" s="51">
        <v>57.9</v>
      </c>
      <c r="G51" s="87">
        <v>65.5</v>
      </c>
      <c r="H51" s="48">
        <f t="shared" si="16"/>
        <v>4.9124999999999996</v>
      </c>
      <c r="I51" s="52">
        <v>4</v>
      </c>
      <c r="J51" s="52">
        <f t="shared" si="15"/>
        <v>-11.603053435114505</v>
      </c>
      <c r="K51" s="86">
        <f t="shared" si="13"/>
        <v>-1.547073791348601</v>
      </c>
      <c r="M51" s="42" t="s">
        <v>21</v>
      </c>
      <c r="N51" s="43" t="s">
        <v>13</v>
      </c>
      <c r="O51" s="45">
        <v>48</v>
      </c>
      <c r="P51" s="44" t="s">
        <v>25</v>
      </c>
      <c r="Q51" s="45" t="s">
        <v>23</v>
      </c>
      <c r="R51" s="51">
        <f t="shared" si="9"/>
        <v>57.9</v>
      </c>
      <c r="S51" s="48">
        <v>62.63</v>
      </c>
      <c r="T51" s="48">
        <v>4.09</v>
      </c>
      <c r="U51" s="45">
        <v>1</v>
      </c>
      <c r="V51" s="52">
        <f t="shared" si="10"/>
        <v>-7.5522912342328024</v>
      </c>
      <c r="W51" s="86">
        <v>-1.1599999999999999</v>
      </c>
    </row>
    <row r="52" spans="1:23" x14ac:dyDescent="0.25">
      <c r="A52" s="42" t="s">
        <v>20</v>
      </c>
      <c r="B52" s="43" t="s">
        <v>13</v>
      </c>
      <c r="C52" s="44">
        <v>49</v>
      </c>
      <c r="D52" s="44" t="s">
        <v>25</v>
      </c>
      <c r="E52" s="45" t="s">
        <v>23</v>
      </c>
      <c r="F52" s="51">
        <v>72.7</v>
      </c>
      <c r="G52" s="87">
        <v>80.599999999999994</v>
      </c>
      <c r="H52" s="48">
        <f t="shared" si="16"/>
        <v>6.044999999999999</v>
      </c>
      <c r="I52" s="52">
        <v>4</v>
      </c>
      <c r="J52" s="52">
        <f t="shared" si="15"/>
        <v>-9.8014888337468875</v>
      </c>
      <c r="K52" s="86">
        <f t="shared" si="13"/>
        <v>-1.3068651778329186</v>
      </c>
      <c r="M52" s="42" t="s">
        <v>20</v>
      </c>
      <c r="N52" s="43" t="s">
        <v>13</v>
      </c>
      <c r="O52" s="45">
        <v>49</v>
      </c>
      <c r="P52" s="44" t="s">
        <v>25</v>
      </c>
      <c r="Q52" s="45" t="s">
        <v>23</v>
      </c>
      <c r="R52" s="51">
        <f t="shared" si="9"/>
        <v>72.7</v>
      </c>
      <c r="S52" s="48">
        <v>72.709999999999994</v>
      </c>
      <c r="T52" s="48">
        <v>6.75</v>
      </c>
      <c r="U52" s="45">
        <v>1</v>
      </c>
      <c r="V52" s="52">
        <f t="shared" si="10"/>
        <v>-1.3753266400757675E-2</v>
      </c>
      <c r="W52" s="86">
        <v>0</v>
      </c>
    </row>
    <row r="53" spans="1:23" x14ac:dyDescent="0.25">
      <c r="A53" s="42" t="s">
        <v>19</v>
      </c>
      <c r="B53" s="43" t="s">
        <v>13</v>
      </c>
      <c r="C53" s="44">
        <v>50</v>
      </c>
      <c r="D53" s="44" t="s">
        <v>25</v>
      </c>
      <c r="E53" s="45" t="s">
        <v>23</v>
      </c>
      <c r="F53" s="51">
        <v>78.099999999999994</v>
      </c>
      <c r="G53" s="87">
        <v>79.400000000000006</v>
      </c>
      <c r="H53" s="48">
        <f t="shared" si="16"/>
        <v>5.9550000000000001</v>
      </c>
      <c r="I53" s="52">
        <v>4</v>
      </c>
      <c r="J53" s="52">
        <f t="shared" si="15"/>
        <v>-1.6372795969773442</v>
      </c>
      <c r="K53" s="86">
        <f t="shared" si="13"/>
        <v>-0.21830394626364591</v>
      </c>
      <c r="M53" s="42" t="s">
        <v>19</v>
      </c>
      <c r="N53" s="43" t="s">
        <v>13</v>
      </c>
      <c r="O53" s="45">
        <v>50</v>
      </c>
      <c r="P53" s="44" t="s">
        <v>25</v>
      </c>
      <c r="Q53" s="45" t="s">
        <v>23</v>
      </c>
      <c r="R53" s="51">
        <f t="shared" si="9"/>
        <v>78.099999999999994</v>
      </c>
      <c r="S53" s="48">
        <v>78.67</v>
      </c>
      <c r="T53" s="48">
        <v>4.09</v>
      </c>
      <c r="U53" s="45">
        <v>1</v>
      </c>
      <c r="V53" s="52">
        <f t="shared" si="10"/>
        <v>-0.72454557010297116</v>
      </c>
      <c r="W53" s="86">
        <v>-0.14000000000000001</v>
      </c>
    </row>
    <row r="54" spans="1:23" x14ac:dyDescent="0.25">
      <c r="A54" s="42" t="s">
        <v>22</v>
      </c>
      <c r="B54" s="43" t="s">
        <v>13</v>
      </c>
      <c r="C54" s="44">
        <v>51</v>
      </c>
      <c r="D54" s="44" t="s">
        <v>76</v>
      </c>
      <c r="E54" s="45" t="s">
        <v>23</v>
      </c>
      <c r="F54" s="51">
        <v>149.80000000000001</v>
      </c>
      <c r="G54" s="52">
        <v>155</v>
      </c>
      <c r="H54" s="48">
        <f>0.05*G54</f>
        <v>7.75</v>
      </c>
      <c r="I54" s="45">
        <v>4</v>
      </c>
      <c r="J54" s="52">
        <f t="shared" si="15"/>
        <v>-3.3548387096774124</v>
      </c>
      <c r="K54" s="86">
        <f t="shared" si="13"/>
        <v>-0.67096774193548236</v>
      </c>
      <c r="M54" s="42" t="s">
        <v>22</v>
      </c>
      <c r="N54" s="43" t="s">
        <v>13</v>
      </c>
      <c r="O54" s="45">
        <v>51</v>
      </c>
      <c r="P54" s="44" t="s">
        <v>76</v>
      </c>
      <c r="Q54" s="45" t="s">
        <v>23</v>
      </c>
      <c r="R54" s="51">
        <f t="shared" si="9"/>
        <v>149.80000000000001</v>
      </c>
      <c r="S54" s="48">
        <v>153</v>
      </c>
      <c r="T54" s="48">
        <v>4.9000000000000004</v>
      </c>
      <c r="U54" s="45">
        <v>1</v>
      </c>
      <c r="V54" s="52">
        <f t="shared" si="10"/>
        <v>-2.0915032679738488</v>
      </c>
      <c r="W54" s="86">
        <v>-0.65</v>
      </c>
    </row>
    <row r="55" spans="1:23" x14ac:dyDescent="0.25">
      <c r="A55" s="42" t="s">
        <v>16</v>
      </c>
      <c r="B55" s="43" t="s">
        <v>13</v>
      </c>
      <c r="C55" s="44">
        <v>52</v>
      </c>
      <c r="D55" s="44" t="s">
        <v>76</v>
      </c>
      <c r="E55" s="45" t="s">
        <v>23</v>
      </c>
      <c r="F55" s="51">
        <v>206.6</v>
      </c>
      <c r="G55" s="52">
        <v>228</v>
      </c>
      <c r="H55" s="48">
        <f t="shared" ref="H55:H59" si="17">0.05*G55</f>
        <v>11.4</v>
      </c>
      <c r="I55" s="45">
        <v>4</v>
      </c>
      <c r="J55" s="52">
        <f t="shared" si="15"/>
        <v>-9.3859649122807038</v>
      </c>
      <c r="K55" s="86">
        <f t="shared" si="13"/>
        <v>-1.8771929824561409</v>
      </c>
      <c r="M55" s="42" t="s">
        <v>16</v>
      </c>
      <c r="N55" s="43" t="s">
        <v>13</v>
      </c>
      <c r="O55" s="45">
        <v>52</v>
      </c>
      <c r="P55" s="44" t="s">
        <v>76</v>
      </c>
      <c r="Q55" s="45" t="s">
        <v>23</v>
      </c>
      <c r="R55" s="51">
        <f t="shared" si="9"/>
        <v>206.6</v>
      </c>
      <c r="S55" s="48">
        <v>224.4</v>
      </c>
      <c r="T55" s="48">
        <v>7.3</v>
      </c>
      <c r="U55" s="45">
        <v>1</v>
      </c>
      <c r="V55" s="52">
        <f t="shared" si="10"/>
        <v>-7.9322638146167606</v>
      </c>
      <c r="W55" s="86">
        <v>-2.44</v>
      </c>
    </row>
    <row r="56" spans="1:23" x14ac:dyDescent="0.25">
      <c r="A56" s="42" t="s">
        <v>12</v>
      </c>
      <c r="B56" s="43" t="s">
        <v>13</v>
      </c>
      <c r="C56" s="44">
        <v>53</v>
      </c>
      <c r="D56" s="44" t="s">
        <v>76</v>
      </c>
      <c r="E56" s="45" t="s">
        <v>23</v>
      </c>
      <c r="F56" s="51">
        <v>291.39999999999998</v>
      </c>
      <c r="G56" s="52">
        <v>310</v>
      </c>
      <c r="H56" s="48">
        <f t="shared" si="17"/>
        <v>15.5</v>
      </c>
      <c r="I56" s="45">
        <v>4</v>
      </c>
      <c r="J56" s="52">
        <f t="shared" si="15"/>
        <v>-6.0000000000000071</v>
      </c>
      <c r="K56" s="86">
        <f t="shared" si="13"/>
        <v>-1.2000000000000015</v>
      </c>
      <c r="M56" s="42" t="s">
        <v>12</v>
      </c>
      <c r="N56" s="43" t="s">
        <v>13</v>
      </c>
      <c r="O56" s="45">
        <v>53</v>
      </c>
      <c r="P56" s="44" t="s">
        <v>76</v>
      </c>
      <c r="Q56" s="45" t="s">
        <v>23</v>
      </c>
      <c r="R56" s="51">
        <f t="shared" si="9"/>
        <v>291.39999999999998</v>
      </c>
      <c r="S56" s="48">
        <v>304.8</v>
      </c>
      <c r="T56" s="48">
        <v>8</v>
      </c>
      <c r="U56" s="45">
        <v>1</v>
      </c>
      <c r="V56" s="52">
        <f t="shared" si="10"/>
        <v>-4.3963254593175964</v>
      </c>
      <c r="W56" s="86">
        <v>-1.67</v>
      </c>
    </row>
    <row r="57" spans="1:23" x14ac:dyDescent="0.25">
      <c r="A57" s="42" t="s">
        <v>21</v>
      </c>
      <c r="B57" s="43" t="s">
        <v>13</v>
      </c>
      <c r="C57" s="44">
        <v>54</v>
      </c>
      <c r="D57" s="44" t="s">
        <v>76</v>
      </c>
      <c r="E57" s="45" t="s">
        <v>23</v>
      </c>
      <c r="F57" s="51">
        <v>128.5</v>
      </c>
      <c r="G57" s="52">
        <v>146</v>
      </c>
      <c r="H57" s="48">
        <f t="shared" si="17"/>
        <v>7.3000000000000007</v>
      </c>
      <c r="I57" s="45">
        <v>4</v>
      </c>
      <c r="J57" s="52">
        <f t="shared" si="15"/>
        <v>-11.986301369863012</v>
      </c>
      <c r="K57" s="86">
        <f t="shared" si="13"/>
        <v>-2.3972602739726026</v>
      </c>
      <c r="M57" s="42" t="s">
        <v>21</v>
      </c>
      <c r="N57" s="43" t="s">
        <v>13</v>
      </c>
      <c r="O57" s="45">
        <v>54</v>
      </c>
      <c r="P57" s="44" t="s">
        <v>76</v>
      </c>
      <c r="Q57" s="45" t="s">
        <v>23</v>
      </c>
      <c r="R57" s="51">
        <f t="shared" si="9"/>
        <v>128.5</v>
      </c>
      <c r="S57" s="48">
        <v>144.5</v>
      </c>
      <c r="T57" s="48">
        <v>5.8</v>
      </c>
      <c r="U57" s="45">
        <v>1</v>
      </c>
      <c r="V57" s="52">
        <f t="shared" si="10"/>
        <v>-11.072664359861593</v>
      </c>
      <c r="W57" s="86">
        <v>-2.77</v>
      </c>
    </row>
    <row r="58" spans="1:23" x14ac:dyDescent="0.25">
      <c r="A58" s="42" t="s">
        <v>24</v>
      </c>
      <c r="B58" s="43" t="s">
        <v>13</v>
      </c>
      <c r="C58" s="44">
        <v>55</v>
      </c>
      <c r="D58" s="44" t="s">
        <v>76</v>
      </c>
      <c r="E58" s="45" t="s">
        <v>23</v>
      </c>
      <c r="F58" s="51">
        <v>106.2</v>
      </c>
      <c r="G58" s="52">
        <v>118</v>
      </c>
      <c r="H58" s="48">
        <f t="shared" si="17"/>
        <v>5.9</v>
      </c>
      <c r="I58" s="45">
        <v>4</v>
      </c>
      <c r="J58" s="52">
        <f t="shared" si="15"/>
        <v>-9.9999999999999982</v>
      </c>
      <c r="K58" s="86">
        <f t="shared" si="13"/>
        <v>-1.9999999999999993</v>
      </c>
      <c r="M58" s="42" t="s">
        <v>24</v>
      </c>
      <c r="N58" s="43" t="s">
        <v>13</v>
      </c>
      <c r="O58" s="45">
        <v>55</v>
      </c>
      <c r="P58" s="44" t="s">
        <v>76</v>
      </c>
      <c r="Q58" s="45" t="s">
        <v>23</v>
      </c>
      <c r="R58" s="51">
        <f t="shared" si="9"/>
        <v>106.2</v>
      </c>
      <c r="S58" s="48">
        <v>118</v>
      </c>
      <c r="T58" s="48">
        <v>5.0999999999999996</v>
      </c>
      <c r="U58" s="45">
        <v>1</v>
      </c>
      <c r="V58" s="52">
        <f t="shared" si="10"/>
        <v>-9.9999999999999982</v>
      </c>
      <c r="W58" s="86">
        <v>-2.33</v>
      </c>
    </row>
    <row r="59" spans="1:23" x14ac:dyDescent="0.25">
      <c r="A59" s="42" t="s">
        <v>17</v>
      </c>
      <c r="B59" s="43" t="s">
        <v>13</v>
      </c>
      <c r="C59" s="44">
        <v>56</v>
      </c>
      <c r="D59" s="44" t="s">
        <v>76</v>
      </c>
      <c r="E59" s="45" t="s">
        <v>23</v>
      </c>
      <c r="F59" s="51">
        <v>31.2</v>
      </c>
      <c r="G59" s="87">
        <v>52.5</v>
      </c>
      <c r="H59" s="48">
        <f t="shared" si="17"/>
        <v>2.625</v>
      </c>
      <c r="I59" s="45">
        <v>4</v>
      </c>
      <c r="J59" s="52">
        <f t="shared" si="15"/>
        <v>-40.571428571428577</v>
      </c>
      <c r="K59" s="86">
        <f t="shared" si="13"/>
        <v>-8.1142857142857139</v>
      </c>
      <c r="M59" s="42" t="s">
        <v>17</v>
      </c>
      <c r="N59" s="43" t="s">
        <v>13</v>
      </c>
      <c r="O59" s="45">
        <v>56</v>
      </c>
      <c r="P59" s="44" t="s">
        <v>76</v>
      </c>
      <c r="Q59" s="45" t="s">
        <v>23</v>
      </c>
      <c r="R59" s="51">
        <f t="shared" si="9"/>
        <v>31.2</v>
      </c>
      <c r="S59" s="48">
        <v>51.29</v>
      </c>
      <c r="T59" s="48">
        <v>5.46</v>
      </c>
      <c r="U59" s="45">
        <v>1</v>
      </c>
      <c r="V59" s="52">
        <f t="shared" si="10"/>
        <v>-39.169428738545527</v>
      </c>
      <c r="W59" s="86">
        <v>-3.68</v>
      </c>
    </row>
    <row r="60" spans="1:23" x14ac:dyDescent="0.25">
      <c r="A60" s="42" t="s">
        <v>22</v>
      </c>
      <c r="B60" s="43" t="s">
        <v>13</v>
      </c>
      <c r="C60" s="44">
        <v>57</v>
      </c>
      <c r="D60" s="44" t="s">
        <v>18</v>
      </c>
      <c r="E60" s="45" t="s">
        <v>15</v>
      </c>
      <c r="F60" s="47">
        <v>12.97</v>
      </c>
      <c r="G60" s="48">
        <v>12.93</v>
      </c>
      <c r="H60" s="48">
        <v>0.15</v>
      </c>
      <c r="I60" s="45" t="s">
        <v>77</v>
      </c>
      <c r="J60" s="48">
        <f t="shared" ref="J60:J67" si="18">((F60-G60))</f>
        <v>4.0000000000000924E-2</v>
      </c>
      <c r="K60" s="86">
        <f t="shared" si="13"/>
        <v>0.26666666666667282</v>
      </c>
      <c r="M60" s="42" t="s">
        <v>22</v>
      </c>
      <c r="N60" s="43" t="s">
        <v>13</v>
      </c>
      <c r="O60" s="45">
        <v>57</v>
      </c>
      <c r="P60" s="44" t="s">
        <v>18</v>
      </c>
      <c r="Q60" s="45" t="s">
        <v>15</v>
      </c>
      <c r="R60" s="47">
        <f>ROUND(F60,2)</f>
        <v>12.97</v>
      </c>
      <c r="S60" s="48">
        <v>12.95</v>
      </c>
      <c r="T60" s="48">
        <v>0.13</v>
      </c>
      <c r="U60" s="45" t="s">
        <v>75</v>
      </c>
      <c r="V60" s="48">
        <f>R60-S60</f>
        <v>2.000000000000135E-2</v>
      </c>
      <c r="W60" s="86">
        <v>0.16</v>
      </c>
    </row>
    <row r="61" spans="1:23" x14ac:dyDescent="0.25">
      <c r="A61" s="42" t="s">
        <v>16</v>
      </c>
      <c r="B61" s="43" t="s">
        <v>13</v>
      </c>
      <c r="C61" s="44">
        <v>58</v>
      </c>
      <c r="D61" s="44" t="s">
        <v>18</v>
      </c>
      <c r="E61" s="45" t="s">
        <v>15</v>
      </c>
      <c r="F61" s="47">
        <v>12.44</v>
      </c>
      <c r="G61" s="48">
        <v>12.39</v>
      </c>
      <c r="H61" s="48">
        <v>0.15</v>
      </c>
      <c r="I61" s="45">
        <v>4</v>
      </c>
      <c r="J61" s="48">
        <f t="shared" si="18"/>
        <v>4.9999999999998934E-2</v>
      </c>
      <c r="K61" s="86">
        <f t="shared" si="13"/>
        <v>0.33333333333332626</v>
      </c>
      <c r="M61" s="42" t="s">
        <v>16</v>
      </c>
      <c r="N61" s="43" t="s">
        <v>13</v>
      </c>
      <c r="O61" s="45">
        <v>58</v>
      </c>
      <c r="P61" s="44" t="s">
        <v>18</v>
      </c>
      <c r="Q61" s="45" t="s">
        <v>15</v>
      </c>
      <c r="R61" s="47">
        <f t="shared" ref="R61:R69" si="19">ROUND(F61,2)</f>
        <v>12.44</v>
      </c>
      <c r="S61" s="48">
        <v>12.41</v>
      </c>
      <c r="T61" s="48">
        <v>0.12</v>
      </c>
      <c r="U61" s="45" t="s">
        <v>75</v>
      </c>
      <c r="V61" s="48">
        <f t="shared" ref="V61:V67" si="20">R61-S61</f>
        <v>2.9999999999999361E-2</v>
      </c>
      <c r="W61" s="86">
        <v>0.21</v>
      </c>
    </row>
    <row r="62" spans="1:23" x14ac:dyDescent="0.25">
      <c r="A62" s="42" t="s">
        <v>12</v>
      </c>
      <c r="B62" s="43" t="s">
        <v>13</v>
      </c>
      <c r="C62" s="44">
        <v>59</v>
      </c>
      <c r="D62" s="44" t="s">
        <v>18</v>
      </c>
      <c r="E62" s="45" t="s">
        <v>15</v>
      </c>
      <c r="F62" s="47">
        <v>0.32</v>
      </c>
      <c r="G62" s="48">
        <v>0.34</v>
      </c>
      <c r="H62" s="48">
        <v>0.15</v>
      </c>
      <c r="I62" s="45">
        <v>4</v>
      </c>
      <c r="J62" s="48">
        <f t="shared" si="18"/>
        <v>-2.0000000000000018E-2</v>
      </c>
      <c r="K62" s="86">
        <f t="shared" si="13"/>
        <v>-0.13333333333333347</v>
      </c>
      <c r="M62" s="42" t="s">
        <v>12</v>
      </c>
      <c r="N62" s="43" t="s">
        <v>13</v>
      </c>
      <c r="O62" s="45">
        <v>59</v>
      </c>
      <c r="P62" s="44" t="s">
        <v>18</v>
      </c>
      <c r="Q62" s="45" t="s">
        <v>15</v>
      </c>
      <c r="R62" s="47">
        <f t="shared" si="19"/>
        <v>0.32</v>
      </c>
      <c r="S62" s="48">
        <v>0.34620000000000001</v>
      </c>
      <c r="T62" s="48">
        <v>6.0400000000000002E-2</v>
      </c>
      <c r="U62" s="45" t="s">
        <v>75</v>
      </c>
      <c r="V62" s="48">
        <f t="shared" si="20"/>
        <v>-2.6200000000000001E-2</v>
      </c>
      <c r="W62" s="86">
        <v>-0.43</v>
      </c>
    </row>
    <row r="63" spans="1:23" x14ac:dyDescent="0.25">
      <c r="A63" s="42" t="s">
        <v>21</v>
      </c>
      <c r="B63" s="43" t="s">
        <v>13</v>
      </c>
      <c r="C63" s="44">
        <v>60</v>
      </c>
      <c r="D63" s="44" t="s">
        <v>18</v>
      </c>
      <c r="E63" s="45" t="s">
        <v>15</v>
      </c>
      <c r="F63" s="47">
        <v>5.54</v>
      </c>
      <c r="G63" s="48">
        <v>5.5102766680774025</v>
      </c>
      <c r="H63" s="48">
        <v>0.15</v>
      </c>
      <c r="I63" s="45">
        <v>4</v>
      </c>
      <c r="J63" s="48">
        <f t="shared" si="18"/>
        <v>2.9723331922597573E-2</v>
      </c>
      <c r="K63" s="86">
        <f t="shared" si="13"/>
        <v>0.19815554615065051</v>
      </c>
      <c r="M63" s="42" t="s">
        <v>21</v>
      </c>
      <c r="N63" s="43" t="s">
        <v>13</v>
      </c>
      <c r="O63" s="45">
        <v>60</v>
      </c>
      <c r="P63" s="44" t="s">
        <v>18</v>
      </c>
      <c r="Q63" s="45" t="s">
        <v>15</v>
      </c>
      <c r="R63" s="47">
        <f t="shared" si="19"/>
        <v>5.54</v>
      </c>
      <c r="S63" s="48">
        <v>5.5330000000000004</v>
      </c>
      <c r="T63" s="48">
        <v>5.5E-2</v>
      </c>
      <c r="U63" s="45" t="s">
        <v>75</v>
      </c>
      <c r="V63" s="48">
        <f t="shared" si="20"/>
        <v>6.9999999999996732E-3</v>
      </c>
      <c r="W63" s="86">
        <v>0.13</v>
      </c>
    </row>
    <row r="64" spans="1:23" x14ac:dyDescent="0.25">
      <c r="A64" s="42" t="s">
        <v>24</v>
      </c>
      <c r="B64" s="43" t="s">
        <v>13</v>
      </c>
      <c r="C64" s="44">
        <v>61</v>
      </c>
      <c r="D64" s="44" t="s">
        <v>18</v>
      </c>
      <c r="E64" s="45" t="s">
        <v>15</v>
      </c>
      <c r="F64" s="47">
        <v>0.27</v>
      </c>
      <c r="G64" s="48">
        <v>0.27</v>
      </c>
      <c r="H64" s="48">
        <v>0.15</v>
      </c>
      <c r="I64" s="52">
        <v>4</v>
      </c>
      <c r="J64" s="48">
        <f t="shared" si="18"/>
        <v>0</v>
      </c>
      <c r="K64" s="86">
        <f t="shared" si="13"/>
        <v>0</v>
      </c>
      <c r="M64" s="42" t="s">
        <v>24</v>
      </c>
      <c r="N64" s="43" t="s">
        <v>13</v>
      </c>
      <c r="O64" s="45">
        <v>61</v>
      </c>
      <c r="P64" s="44" t="s">
        <v>18</v>
      </c>
      <c r="Q64" s="45" t="s">
        <v>15</v>
      </c>
      <c r="R64" s="47">
        <f t="shared" si="19"/>
        <v>0.27</v>
      </c>
      <c r="S64" s="48">
        <v>0.27889999999999998</v>
      </c>
      <c r="T64" s="48">
        <v>5.0500000000000003E-2</v>
      </c>
      <c r="U64" s="45" t="s">
        <v>75</v>
      </c>
      <c r="V64" s="48">
        <f t="shared" si="20"/>
        <v>-8.8999999999999635E-3</v>
      </c>
      <c r="W64" s="86">
        <v>-0.18</v>
      </c>
    </row>
    <row r="65" spans="1:23" x14ac:dyDescent="0.25">
      <c r="A65" s="42" t="s">
        <v>20</v>
      </c>
      <c r="B65" s="43" t="s">
        <v>13</v>
      </c>
      <c r="C65" s="44">
        <v>62</v>
      </c>
      <c r="D65" s="44" t="s">
        <v>18</v>
      </c>
      <c r="E65" s="45" t="s">
        <v>15</v>
      </c>
      <c r="F65" s="47">
        <v>14.3</v>
      </c>
      <c r="G65" s="48">
        <v>14.18</v>
      </c>
      <c r="H65" s="48">
        <v>0.15</v>
      </c>
      <c r="I65" s="52">
        <v>4</v>
      </c>
      <c r="J65" s="48">
        <f t="shared" si="18"/>
        <v>0.12000000000000099</v>
      </c>
      <c r="K65" s="86">
        <f t="shared" si="13"/>
        <v>0.80000000000000671</v>
      </c>
      <c r="M65" s="42" t="s">
        <v>20</v>
      </c>
      <c r="N65" s="43" t="s">
        <v>13</v>
      </c>
      <c r="O65" s="45">
        <v>62</v>
      </c>
      <c r="P65" s="44" t="s">
        <v>18</v>
      </c>
      <c r="Q65" s="45" t="s">
        <v>15</v>
      </c>
      <c r="R65" s="47">
        <f t="shared" si="19"/>
        <v>14.3</v>
      </c>
      <c r="S65" s="48">
        <v>14.24</v>
      </c>
      <c r="T65" s="48">
        <v>0.14000000000000001</v>
      </c>
      <c r="U65" s="45" t="s">
        <v>75</v>
      </c>
      <c r="V65" s="48">
        <f t="shared" si="20"/>
        <v>6.0000000000000497E-2</v>
      </c>
      <c r="W65" s="86">
        <v>0.45</v>
      </c>
    </row>
    <row r="66" spans="1:23" x14ac:dyDescent="0.25">
      <c r="A66" s="42" t="s">
        <v>19</v>
      </c>
      <c r="B66" s="43" t="s">
        <v>13</v>
      </c>
      <c r="C66" s="44">
        <v>63</v>
      </c>
      <c r="D66" s="44" t="s">
        <v>18</v>
      </c>
      <c r="E66" s="45" t="s">
        <v>15</v>
      </c>
      <c r="F66" s="47">
        <v>21.03</v>
      </c>
      <c r="G66" s="48">
        <v>20.94</v>
      </c>
      <c r="H66" s="48">
        <v>0.15</v>
      </c>
      <c r="I66" s="52">
        <v>4</v>
      </c>
      <c r="J66" s="48">
        <f t="shared" si="18"/>
        <v>8.9999999999999858E-2</v>
      </c>
      <c r="K66" s="86">
        <f t="shared" si="13"/>
        <v>0.59999999999999909</v>
      </c>
      <c r="M66" s="42" t="s">
        <v>19</v>
      </c>
      <c r="N66" s="43" t="s">
        <v>13</v>
      </c>
      <c r="O66" s="45">
        <v>63</v>
      </c>
      <c r="P66" s="44" t="s">
        <v>18</v>
      </c>
      <c r="Q66" s="45" t="s">
        <v>15</v>
      </c>
      <c r="R66" s="47">
        <f t="shared" si="19"/>
        <v>21.03</v>
      </c>
      <c r="S66" s="48">
        <v>20.92</v>
      </c>
      <c r="T66" s="48">
        <v>0.21</v>
      </c>
      <c r="U66" s="45" t="s">
        <v>75</v>
      </c>
      <c r="V66" s="48">
        <f t="shared" si="20"/>
        <v>0.10999999999999943</v>
      </c>
      <c r="W66" s="86">
        <v>0.51</v>
      </c>
    </row>
    <row r="67" spans="1:23" x14ac:dyDescent="0.25">
      <c r="A67" s="42" t="s">
        <v>17</v>
      </c>
      <c r="B67" s="43" t="s">
        <v>13</v>
      </c>
      <c r="C67" s="44">
        <v>64</v>
      </c>
      <c r="D67" s="44" t="s">
        <v>18</v>
      </c>
      <c r="E67" s="45" t="s">
        <v>15</v>
      </c>
      <c r="F67" s="47">
        <v>15.85</v>
      </c>
      <c r="G67" s="48">
        <v>15.81</v>
      </c>
      <c r="H67" s="48">
        <v>0.15</v>
      </c>
      <c r="I67" s="52">
        <v>4</v>
      </c>
      <c r="J67" s="48">
        <f t="shared" si="18"/>
        <v>3.9999999999999147E-2</v>
      </c>
      <c r="K67" s="86">
        <f t="shared" si="13"/>
        <v>0.266666666666661</v>
      </c>
      <c r="M67" s="42" t="s">
        <v>17</v>
      </c>
      <c r="N67" s="43" t="s">
        <v>13</v>
      </c>
      <c r="O67" s="45">
        <v>64</v>
      </c>
      <c r="P67" s="44" t="s">
        <v>18</v>
      </c>
      <c r="Q67" s="45" t="s">
        <v>15</v>
      </c>
      <c r="R67" s="47">
        <f t="shared" si="19"/>
        <v>15.85</v>
      </c>
      <c r="S67" s="48">
        <v>15.78</v>
      </c>
      <c r="T67" s="48">
        <v>0.16</v>
      </c>
      <c r="U67" s="45">
        <v>1</v>
      </c>
      <c r="V67" s="48">
        <f t="shared" si="20"/>
        <v>7.0000000000000284E-2</v>
      </c>
      <c r="W67" s="86">
        <v>0.46</v>
      </c>
    </row>
    <row r="68" spans="1:23" x14ac:dyDescent="0.25">
      <c r="A68" s="42" t="s">
        <v>16</v>
      </c>
      <c r="B68" s="43" t="s">
        <v>13</v>
      </c>
      <c r="C68" s="44" t="s">
        <v>99</v>
      </c>
      <c r="D68" s="44" t="s">
        <v>14</v>
      </c>
      <c r="E68" s="45" t="s">
        <v>15</v>
      </c>
      <c r="F68" s="47">
        <v>3.52</v>
      </c>
      <c r="G68" s="48">
        <v>3.52</v>
      </c>
      <c r="H68" s="48">
        <f>G68*0.05</f>
        <v>0.17600000000000002</v>
      </c>
      <c r="I68" s="52">
        <v>4</v>
      </c>
      <c r="J68" s="52">
        <f t="shared" ref="J68:J69" si="21">((F68-G68)/G68)*100</f>
        <v>0</v>
      </c>
      <c r="K68" s="86">
        <f t="shared" si="13"/>
        <v>0</v>
      </c>
      <c r="M68" s="42" t="s">
        <v>16</v>
      </c>
      <c r="N68" s="43" t="s">
        <v>13</v>
      </c>
      <c r="O68" s="45" t="s">
        <v>99</v>
      </c>
      <c r="P68" s="44" t="s">
        <v>14</v>
      </c>
      <c r="Q68" s="45" t="s">
        <v>15</v>
      </c>
      <c r="R68" s="47">
        <f t="shared" si="19"/>
        <v>3.52</v>
      </c>
      <c r="S68" s="48">
        <v>3.5489999999999999</v>
      </c>
      <c r="T68" s="48">
        <v>6.4000000000000001E-2</v>
      </c>
      <c r="U68" s="45">
        <v>1</v>
      </c>
      <c r="V68" s="52">
        <f>((R68-S68)/S68)*100</f>
        <v>-0.81713158636235317</v>
      </c>
      <c r="W68" s="86">
        <v>-0.46</v>
      </c>
    </row>
    <row r="69" spans="1:23" ht="15.75" thickBot="1" x14ac:dyDescent="0.3">
      <c r="A69" s="88" t="s">
        <v>12</v>
      </c>
      <c r="B69" s="89" t="s">
        <v>13</v>
      </c>
      <c r="C69" s="90" t="s">
        <v>100</v>
      </c>
      <c r="D69" s="91" t="s">
        <v>14</v>
      </c>
      <c r="E69" s="92" t="s">
        <v>15</v>
      </c>
      <c r="F69" s="93">
        <v>5.69</v>
      </c>
      <c r="G69" s="94">
        <v>5.72</v>
      </c>
      <c r="H69" s="94">
        <f>G69*0.05</f>
        <v>0.28599999999999998</v>
      </c>
      <c r="I69" s="95">
        <v>4</v>
      </c>
      <c r="J69" s="95">
        <f t="shared" si="21"/>
        <v>-0.52447552447551327</v>
      </c>
      <c r="K69" s="96">
        <f t="shared" si="13"/>
        <v>-0.10489510489510266</v>
      </c>
      <c r="M69" s="88" t="s">
        <v>12</v>
      </c>
      <c r="N69" s="89" t="s">
        <v>13</v>
      </c>
      <c r="O69" s="89" t="s">
        <v>100</v>
      </c>
      <c r="P69" s="91" t="s">
        <v>14</v>
      </c>
      <c r="Q69" s="92" t="s">
        <v>15</v>
      </c>
      <c r="R69" s="93">
        <f t="shared" si="19"/>
        <v>5.69</v>
      </c>
      <c r="S69" s="94">
        <v>5.718</v>
      </c>
      <c r="T69" s="94">
        <v>0.09</v>
      </c>
      <c r="U69" s="92">
        <v>1</v>
      </c>
      <c r="V69" s="95">
        <f t="shared" ref="V69" si="22">((R69-S69)/S69)*100</f>
        <v>-0.48968170689051382</v>
      </c>
      <c r="W69" s="96">
        <v>-0.31</v>
      </c>
    </row>
  </sheetData>
  <sheetProtection algorithmName="SHA-512" hashValue="Mb3YMfjnoxD/xKnVzjFaEFA3bYvqjehfhBtkzLPO0AslOyj38BdO/o+Ok7kh25t4ZIMtPpOkb9q3ltUWGtydOQ==" saltValue="rP66V1WVIJBVHJjQiHUO8g==" spinCount="100000" sheet="1" objects="1" scenarios="1" selectLockedCells="1" selectUnlockedCells="1"/>
  <mergeCells count="3">
    <mergeCell ref="A2:K2"/>
    <mergeCell ref="A8:K8"/>
    <mergeCell ref="M8:W8"/>
  </mergeCells>
  <phoneticPr fontId="17" type="noConversion"/>
  <conditionalFormatting sqref="K14:K32 W45:W69">
    <cfRule type="cellIs" dxfId="188" priority="19" stopIfTrue="1" operator="between">
      <formula>-2</formula>
      <formula>2</formula>
    </cfRule>
    <cfRule type="cellIs" dxfId="187" priority="20" stopIfTrue="1" operator="between">
      <formula>-3</formula>
      <formula>3</formula>
    </cfRule>
    <cfRule type="cellIs" dxfId="186" priority="21" operator="notBetween">
      <formula>-3</formula>
      <formula>3</formula>
    </cfRule>
  </conditionalFormatting>
  <conditionalFormatting sqref="W33:W35">
    <cfRule type="cellIs" dxfId="185" priority="16" stopIfTrue="1" operator="between">
      <formula>-2</formula>
      <formula>2</formula>
    </cfRule>
    <cfRule type="cellIs" dxfId="184" priority="17" stopIfTrue="1" operator="between">
      <formula>-3</formula>
      <formula>3</formula>
    </cfRule>
    <cfRule type="cellIs" dxfId="183" priority="18" operator="notBetween">
      <formula>-3</formula>
      <formula>3</formula>
    </cfRule>
  </conditionalFormatting>
  <conditionalFormatting sqref="K33:K35">
    <cfRule type="cellIs" dxfId="182" priority="4" stopIfTrue="1" operator="between">
      <formula>-2</formula>
      <formula>2</formula>
    </cfRule>
    <cfRule type="cellIs" dxfId="181" priority="5" stopIfTrue="1" operator="between">
      <formula>-3</formula>
      <formula>3</formula>
    </cfRule>
    <cfRule type="cellIs" dxfId="180" priority="6" operator="notBetween">
      <formula>-3</formula>
      <formula>3</formula>
    </cfRule>
  </conditionalFormatting>
  <conditionalFormatting sqref="K45:K69">
    <cfRule type="cellIs" dxfId="179" priority="1" stopIfTrue="1" operator="between">
      <formula>-2</formula>
      <formula>2</formula>
    </cfRule>
    <cfRule type="cellIs" dxfId="178" priority="2" stopIfTrue="1" operator="between">
      <formula>-3</formula>
      <formula>3</formula>
    </cfRule>
    <cfRule type="cellIs" dxfId="177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EC08F-A799-4239-A95F-77F6E28D5FFA}">
  <sheetPr>
    <pageSetUpPr fitToPage="1"/>
  </sheetPr>
  <dimension ref="A1:W67"/>
  <sheetViews>
    <sheetView topLeftCell="A7" zoomScale="70" zoomScaleNormal="70" zoomScalePageLayoutView="85" workbookViewId="0">
      <selection activeCell="D52" sqref="D52:L57"/>
    </sheetView>
  </sheetViews>
  <sheetFormatPr defaultColWidth="9.140625" defaultRowHeight="15" x14ac:dyDescent="0.25"/>
  <cols>
    <col min="1" max="1" width="28" style="56" bestFit="1" customWidth="1"/>
    <col min="2" max="2" width="11.5703125" style="55" customWidth="1"/>
    <col min="3" max="3" width="4.7109375" style="55" customWidth="1"/>
    <col min="4" max="4" width="23.5703125" style="56" bestFit="1" customWidth="1"/>
    <col min="5" max="5" width="16.42578125" style="56" customWidth="1"/>
    <col min="6" max="6" width="17" style="57" customWidth="1"/>
    <col min="7" max="7" width="14.85546875" style="58" bestFit="1" customWidth="1"/>
    <col min="8" max="8" width="8" style="56" customWidth="1"/>
    <col min="9" max="9" width="9.5703125" style="56" customWidth="1"/>
    <col min="10" max="10" width="13.28515625" style="56" customWidth="1"/>
    <col min="11" max="11" width="10.5703125" style="56" bestFit="1" customWidth="1"/>
    <col min="12" max="12" width="9.140625" style="56"/>
    <col min="13" max="13" width="28" style="56" bestFit="1" customWidth="1"/>
    <col min="14" max="14" width="9.42578125" style="56" bestFit="1" customWidth="1"/>
    <col min="15" max="15" width="9.140625" style="56"/>
    <col min="16" max="16" width="23.5703125" style="56" bestFit="1" customWidth="1"/>
    <col min="17" max="17" width="16.42578125" style="56" bestFit="1" customWidth="1"/>
    <col min="18" max="18" width="15.5703125" style="56" bestFit="1" customWidth="1"/>
    <col min="19" max="21" width="9.140625" style="56"/>
    <col min="22" max="22" width="13" style="56" bestFit="1" customWidth="1"/>
    <col min="23" max="23" width="10" style="56" customWidth="1"/>
    <col min="24" max="16384" width="9.140625" style="56"/>
  </cols>
  <sheetData>
    <row r="1" spans="1:23" s="54" customFormat="1" ht="15.75" hidden="1" thickBot="1" x14ac:dyDescent="0.3">
      <c r="A1" s="2"/>
      <c r="B1" s="1"/>
      <c r="C1" s="1"/>
      <c r="D1" s="3"/>
      <c r="E1" s="2"/>
      <c r="F1" s="17"/>
      <c r="G1" s="28"/>
      <c r="H1" s="2"/>
      <c r="I1" s="2"/>
      <c r="J1" s="2"/>
      <c r="K1" s="1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9.5" thickTop="1" x14ac:dyDescent="0.3">
      <c r="A2" s="128" t="s">
        <v>11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23" s="82" customFormat="1" ht="12.75" x14ac:dyDescent="0.2">
      <c r="A3" s="4"/>
      <c r="B3" s="5"/>
      <c r="C3" s="5"/>
      <c r="D3" s="35">
        <v>45247</v>
      </c>
      <c r="E3" s="5"/>
      <c r="F3" s="18"/>
      <c r="G3" s="29"/>
      <c r="H3" s="29" t="s">
        <v>102</v>
      </c>
      <c r="I3" s="5"/>
      <c r="J3" s="5"/>
      <c r="K3" s="6" t="s">
        <v>68</v>
      </c>
    </row>
    <row r="4" spans="1:23" s="82" customFormat="1" ht="13.5" thickBot="1" x14ac:dyDescent="0.25">
      <c r="A4" s="7"/>
      <c r="B4" s="8"/>
      <c r="C4" s="8"/>
      <c r="D4" s="8"/>
      <c r="E4" s="8"/>
      <c r="F4" s="19"/>
      <c r="G4" s="30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71" t="s">
        <v>6</v>
      </c>
      <c r="B6" s="72">
        <v>295</v>
      </c>
      <c r="C6" s="73"/>
      <c r="D6" s="74"/>
      <c r="E6" s="74"/>
      <c r="F6" s="75"/>
      <c r="G6" s="76"/>
      <c r="H6" s="74"/>
      <c r="I6" s="74"/>
      <c r="J6" s="74"/>
      <c r="K6" s="77"/>
    </row>
    <row r="7" spans="1:23" ht="16.5" thickTop="1" thickBot="1" x14ac:dyDescent="0.3">
      <c r="A7" s="54"/>
      <c r="B7" s="78"/>
      <c r="C7" s="79"/>
      <c r="D7" s="54"/>
      <c r="E7" s="54"/>
      <c r="F7" s="80"/>
      <c r="G7" s="81"/>
      <c r="H7" s="54"/>
      <c r="I7" s="54"/>
      <c r="J7" s="54"/>
      <c r="K7" s="54"/>
    </row>
    <row r="8" spans="1:23" ht="16.5" thickTop="1" thickBot="1" x14ac:dyDescent="0.3">
      <c r="A8" s="131" t="s">
        <v>70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  <c r="M8" s="131" t="s">
        <v>67</v>
      </c>
      <c r="N8" s="132"/>
      <c r="O8" s="132"/>
      <c r="P8" s="132"/>
      <c r="Q8" s="132"/>
      <c r="R8" s="132"/>
      <c r="S8" s="132"/>
      <c r="T8" s="132"/>
      <c r="U8" s="132"/>
      <c r="V8" s="132"/>
      <c r="W8" s="133"/>
    </row>
    <row r="9" spans="1:23" ht="15.75" thickTop="1" x14ac:dyDescent="0.25">
      <c r="A9" s="54"/>
      <c r="O9" s="55"/>
    </row>
    <row r="10" spans="1:23" ht="15.75" thickBot="1" x14ac:dyDescent="0.3">
      <c r="O10" s="55"/>
    </row>
    <row r="11" spans="1:23" s="83" customFormat="1" ht="63" customHeight="1" thickBot="1" x14ac:dyDescent="0.3">
      <c r="A11" s="10" t="s">
        <v>1</v>
      </c>
      <c r="B11" s="33" t="s">
        <v>9</v>
      </c>
      <c r="C11" s="11" t="s">
        <v>2</v>
      </c>
      <c r="D11" s="11" t="s">
        <v>3</v>
      </c>
      <c r="E11" s="11" t="s">
        <v>4</v>
      </c>
      <c r="F11" s="126" t="s">
        <v>10</v>
      </c>
      <c r="G11" s="31" t="s">
        <v>66</v>
      </c>
      <c r="H11" s="12" t="s">
        <v>7</v>
      </c>
      <c r="I11" s="13" t="s">
        <v>8</v>
      </c>
      <c r="J11" s="16" t="s">
        <v>69</v>
      </c>
      <c r="K11" s="14" t="s">
        <v>5</v>
      </c>
      <c r="M11" s="10" t="s">
        <v>1</v>
      </c>
      <c r="N11" s="11" t="s">
        <v>9</v>
      </c>
      <c r="O11" s="11" t="s">
        <v>2</v>
      </c>
      <c r="P11" s="11" t="s">
        <v>3</v>
      </c>
      <c r="Q11" s="11" t="s">
        <v>4</v>
      </c>
      <c r="R11" s="127" t="s">
        <v>10</v>
      </c>
      <c r="S11" s="15" t="s">
        <v>0</v>
      </c>
      <c r="T11" s="12" t="s">
        <v>7</v>
      </c>
      <c r="U11" s="13" t="s">
        <v>8</v>
      </c>
      <c r="V11" s="16" t="s">
        <v>69</v>
      </c>
      <c r="W11" s="14" t="s">
        <v>5</v>
      </c>
    </row>
    <row r="12" spans="1:23" x14ac:dyDescent="0.25">
      <c r="A12" s="59"/>
      <c r="B12" s="60"/>
      <c r="C12" s="61"/>
      <c r="D12" s="61"/>
      <c r="E12" s="62"/>
      <c r="F12" s="63"/>
      <c r="G12" s="64"/>
      <c r="H12" s="62"/>
      <c r="I12" s="62"/>
      <c r="J12" s="62"/>
      <c r="K12" s="65"/>
      <c r="M12" s="42"/>
      <c r="N12" s="66"/>
      <c r="O12" s="45"/>
      <c r="P12" s="44"/>
      <c r="Q12" s="62"/>
      <c r="R12" s="62"/>
      <c r="S12" s="62"/>
      <c r="T12" s="62"/>
      <c r="U12" s="62"/>
      <c r="V12" s="45"/>
      <c r="W12" s="65"/>
    </row>
    <row r="13" spans="1:23" x14ac:dyDescent="0.25">
      <c r="A13" s="42"/>
      <c r="B13" s="43"/>
      <c r="C13" s="44"/>
      <c r="D13" s="44"/>
      <c r="E13" s="45"/>
      <c r="F13" s="67"/>
      <c r="G13" s="48"/>
      <c r="H13" s="45"/>
      <c r="I13" s="45"/>
      <c r="J13" s="45"/>
      <c r="K13" s="68"/>
      <c r="M13" s="42"/>
      <c r="N13" s="66"/>
      <c r="O13" s="45"/>
      <c r="P13" s="44"/>
      <c r="Q13" s="45"/>
      <c r="R13" s="45"/>
      <c r="S13" s="45"/>
      <c r="T13" s="45"/>
      <c r="U13" s="45"/>
      <c r="V13" s="45"/>
      <c r="W13" s="68"/>
    </row>
    <row r="14" spans="1:23" x14ac:dyDescent="0.25">
      <c r="A14" s="20" t="s">
        <v>22</v>
      </c>
      <c r="B14" s="34" t="s">
        <v>13</v>
      </c>
      <c r="C14" s="23">
        <v>1</v>
      </c>
      <c r="D14" s="23" t="s">
        <v>64</v>
      </c>
      <c r="E14" s="22" t="s">
        <v>65</v>
      </c>
      <c r="F14" s="36">
        <v>92.4</v>
      </c>
      <c r="G14" s="39">
        <v>90.815207289204338</v>
      </c>
      <c r="H14" s="25">
        <f>G14*0.025</f>
        <v>2.2703801822301086</v>
      </c>
      <c r="I14" s="22"/>
      <c r="J14" s="26">
        <f>((F14-G14)/G14)*100</f>
        <v>1.7450741545398205</v>
      </c>
      <c r="K14" s="37">
        <f>(F14-G14)/H14</f>
        <v>0.69802966181592807</v>
      </c>
      <c r="L14" s="84"/>
      <c r="M14" s="20" t="s">
        <v>22</v>
      </c>
      <c r="N14" s="34" t="s">
        <v>13</v>
      </c>
      <c r="O14" s="22">
        <v>1</v>
      </c>
      <c r="P14" s="23" t="s">
        <v>64</v>
      </c>
      <c r="Q14" s="22" t="s">
        <v>65</v>
      </c>
      <c r="R14" s="36"/>
      <c r="S14" s="25"/>
      <c r="T14" s="22"/>
      <c r="U14" s="22"/>
      <c r="V14" s="22"/>
      <c r="W14" s="40"/>
    </row>
    <row r="15" spans="1:23" x14ac:dyDescent="0.25">
      <c r="A15" s="20" t="s">
        <v>16</v>
      </c>
      <c r="B15" s="34" t="s">
        <v>61</v>
      </c>
      <c r="C15" s="23">
        <v>2</v>
      </c>
      <c r="D15" s="23" t="s">
        <v>62</v>
      </c>
      <c r="E15" s="22" t="s">
        <v>63</v>
      </c>
      <c r="F15" s="36">
        <v>130</v>
      </c>
      <c r="G15" s="39">
        <v>130</v>
      </c>
      <c r="H15" s="25">
        <f>2/2</f>
        <v>1</v>
      </c>
      <c r="I15" s="22"/>
      <c r="J15" s="32">
        <f>F15-G15</f>
        <v>0</v>
      </c>
      <c r="K15" s="37">
        <f t="shared" ref="K15:K28" si="0">(F15-G15)/H15</f>
        <v>0</v>
      </c>
      <c r="L15" s="58"/>
      <c r="M15" s="20" t="s">
        <v>16</v>
      </c>
      <c r="N15" s="34" t="s">
        <v>61</v>
      </c>
      <c r="O15" s="22">
        <v>2</v>
      </c>
      <c r="P15" s="23" t="s">
        <v>62</v>
      </c>
      <c r="Q15" s="22" t="s">
        <v>63</v>
      </c>
      <c r="R15" s="36"/>
      <c r="S15" s="25"/>
      <c r="T15" s="22"/>
      <c r="U15" s="22"/>
      <c r="V15" s="22"/>
      <c r="W15" s="40"/>
    </row>
    <row r="16" spans="1:23" x14ac:dyDescent="0.25">
      <c r="A16" s="20" t="s">
        <v>12</v>
      </c>
      <c r="B16" s="34" t="s">
        <v>13</v>
      </c>
      <c r="C16" s="23">
        <v>3</v>
      </c>
      <c r="D16" s="23" t="s">
        <v>60</v>
      </c>
      <c r="E16" s="22" t="s">
        <v>55</v>
      </c>
      <c r="F16" s="24">
        <v>5.37</v>
      </c>
      <c r="G16" s="25">
        <v>5.3954741149208836</v>
      </c>
      <c r="H16" s="25">
        <f>G16*((14-0.53*G16)/200)</f>
        <v>0.30053866459379142</v>
      </c>
      <c r="I16" s="22"/>
      <c r="J16" s="26">
        <f>((F16-G16)/G16)*100</f>
        <v>-0.47213858093464345</v>
      </c>
      <c r="K16" s="37">
        <f t="shared" si="0"/>
        <v>-8.4761522965154351E-2</v>
      </c>
      <c r="L16" s="84"/>
      <c r="M16" s="20" t="s">
        <v>12</v>
      </c>
      <c r="N16" s="34" t="s">
        <v>13</v>
      </c>
      <c r="O16" s="22">
        <v>3</v>
      </c>
      <c r="P16" s="23" t="s">
        <v>60</v>
      </c>
      <c r="Q16" s="22" t="s">
        <v>55</v>
      </c>
      <c r="R16" s="36"/>
      <c r="S16" s="25"/>
      <c r="T16" s="22"/>
      <c r="U16" s="22"/>
      <c r="V16" s="22"/>
      <c r="W16" s="40"/>
    </row>
    <row r="17" spans="1:23" x14ac:dyDescent="0.25">
      <c r="A17" s="20" t="s">
        <v>26</v>
      </c>
      <c r="B17" s="34" t="s">
        <v>13</v>
      </c>
      <c r="C17" s="23">
        <v>4</v>
      </c>
      <c r="D17" s="23" t="s">
        <v>59</v>
      </c>
      <c r="E17" s="22" t="s">
        <v>55</v>
      </c>
      <c r="F17" s="24">
        <v>5.44</v>
      </c>
      <c r="G17" s="25">
        <v>5.3477353935419334</v>
      </c>
      <c r="H17" s="25">
        <f t="shared" ref="H17:H19" si="1">G17*((14-0.53*G17)/200)</f>
        <v>0.29855605187368145</v>
      </c>
      <c r="I17" s="22"/>
      <c r="J17" s="26">
        <f>((F17-G17)/G17)*100</f>
        <v>1.725302388175155</v>
      </c>
      <c r="K17" s="37">
        <f t="shared" si="0"/>
        <v>0.30903612865668517</v>
      </c>
      <c r="L17" s="84"/>
      <c r="M17" s="20" t="s">
        <v>26</v>
      </c>
      <c r="N17" s="34" t="s">
        <v>13</v>
      </c>
      <c r="O17" s="22">
        <v>4</v>
      </c>
      <c r="P17" s="23" t="s">
        <v>59</v>
      </c>
      <c r="Q17" s="22" t="s">
        <v>55</v>
      </c>
      <c r="R17" s="36"/>
      <c r="S17" s="25"/>
      <c r="T17" s="22"/>
      <c r="U17" s="22"/>
      <c r="V17" s="22"/>
      <c r="W17" s="40"/>
    </row>
    <row r="18" spans="1:23" x14ac:dyDescent="0.25">
      <c r="A18" s="20" t="s">
        <v>24</v>
      </c>
      <c r="B18" s="34" t="s">
        <v>13</v>
      </c>
      <c r="C18" s="23">
        <v>6</v>
      </c>
      <c r="D18" s="23" t="s">
        <v>57</v>
      </c>
      <c r="E18" s="22" t="s">
        <v>55</v>
      </c>
      <c r="F18" s="36">
        <v>14.2</v>
      </c>
      <c r="G18" s="39">
        <v>14.224401498500326</v>
      </c>
      <c r="H18" s="25">
        <f t="shared" si="1"/>
        <v>0.45952407022009634</v>
      </c>
      <c r="I18" s="22"/>
      <c r="J18" s="26">
        <f>((F18-G18)/G18)*100</f>
        <v>-0.17154675015956988</v>
      </c>
      <c r="K18" s="37">
        <f t="shared" si="0"/>
        <v>-5.3101676455466158E-2</v>
      </c>
      <c r="L18" s="84"/>
      <c r="M18" s="20" t="s">
        <v>24</v>
      </c>
      <c r="N18" s="34" t="s">
        <v>13</v>
      </c>
      <c r="O18" s="22">
        <v>6</v>
      </c>
      <c r="P18" s="23" t="s">
        <v>57</v>
      </c>
      <c r="Q18" s="22" t="s">
        <v>55</v>
      </c>
      <c r="R18" s="36"/>
      <c r="S18" s="25"/>
      <c r="T18" s="22"/>
      <c r="U18" s="22"/>
      <c r="V18" s="22"/>
      <c r="W18" s="40"/>
    </row>
    <row r="19" spans="1:23" x14ac:dyDescent="0.25">
      <c r="A19" s="20" t="s">
        <v>20</v>
      </c>
      <c r="B19" s="34" t="s">
        <v>13</v>
      </c>
      <c r="C19" s="23">
        <v>7</v>
      </c>
      <c r="D19" s="23" t="s">
        <v>56</v>
      </c>
      <c r="E19" s="22" t="s">
        <v>55</v>
      </c>
      <c r="F19" s="36">
        <v>13.6</v>
      </c>
      <c r="G19" s="39">
        <v>14.163142506335273</v>
      </c>
      <c r="H19" s="25">
        <f t="shared" si="1"/>
        <v>0.45984427045835247</v>
      </c>
      <c r="I19" s="22"/>
      <c r="J19" s="26">
        <f>((F19-G19)/G19)*100</f>
        <v>-3.9761126888568388</v>
      </c>
      <c r="K19" s="37">
        <f t="shared" si="0"/>
        <v>-1.2246374316547595</v>
      </c>
      <c r="L19" s="84"/>
      <c r="M19" s="20" t="s">
        <v>20</v>
      </c>
      <c r="N19" s="34" t="s">
        <v>13</v>
      </c>
      <c r="O19" s="22">
        <v>7</v>
      </c>
      <c r="P19" s="23" t="s">
        <v>56</v>
      </c>
      <c r="Q19" s="22" t="s">
        <v>55</v>
      </c>
      <c r="R19" s="36"/>
      <c r="S19" s="25"/>
      <c r="T19" s="22"/>
      <c r="U19" s="22"/>
      <c r="V19" s="22"/>
      <c r="W19" s="40"/>
    </row>
    <row r="20" spans="1:23" x14ac:dyDescent="0.25">
      <c r="A20" s="20" t="s">
        <v>17</v>
      </c>
      <c r="B20" s="34" t="s">
        <v>13</v>
      </c>
      <c r="C20" s="23">
        <v>9</v>
      </c>
      <c r="D20" s="23" t="s">
        <v>52</v>
      </c>
      <c r="E20" s="22" t="s">
        <v>53</v>
      </c>
      <c r="F20" s="24">
        <v>9</v>
      </c>
      <c r="G20" s="25">
        <v>8.8283292839989098</v>
      </c>
      <c r="H20" s="25">
        <f>G20*0.05</f>
        <v>0.44141646419994551</v>
      </c>
      <c r="I20" s="22"/>
      <c r="J20" s="26">
        <f t="shared" ref="J20:J28" si="2">((F20-G20)/G20)*100</f>
        <v>1.9445436444270194</v>
      </c>
      <c r="K20" s="37">
        <f t="shared" si="0"/>
        <v>0.38890872888540384</v>
      </c>
      <c r="L20" s="84"/>
      <c r="M20" s="20" t="s">
        <v>17</v>
      </c>
      <c r="N20" s="34" t="s">
        <v>13</v>
      </c>
      <c r="O20" s="22">
        <v>9</v>
      </c>
      <c r="P20" s="23" t="s">
        <v>52</v>
      </c>
      <c r="Q20" s="22" t="s">
        <v>53</v>
      </c>
      <c r="R20" s="36"/>
      <c r="S20" s="25"/>
      <c r="T20" s="22"/>
      <c r="U20" s="22"/>
      <c r="V20" s="22"/>
      <c r="W20" s="40"/>
    </row>
    <row r="21" spans="1:23" x14ac:dyDescent="0.25">
      <c r="A21" s="42" t="s">
        <v>51</v>
      </c>
      <c r="B21" s="43" t="s">
        <v>43</v>
      </c>
      <c r="C21" s="44">
        <v>10</v>
      </c>
      <c r="D21" s="44" t="s">
        <v>44</v>
      </c>
      <c r="E21" s="45" t="s">
        <v>45</v>
      </c>
      <c r="F21" s="46">
        <v>5.88</v>
      </c>
      <c r="G21" s="47">
        <v>5.8919725894272936</v>
      </c>
      <c r="H21" s="48">
        <f>G21*0.075/2</f>
        <v>0.22094897210352352</v>
      </c>
      <c r="I21" s="45"/>
      <c r="J21" s="49">
        <f t="shared" si="2"/>
        <v>-0.2032017163280368</v>
      </c>
      <c r="K21" s="86">
        <f t="shared" si="0"/>
        <v>-5.4187124354143149E-2</v>
      </c>
      <c r="L21" s="84"/>
      <c r="M21" s="42" t="s">
        <v>51</v>
      </c>
      <c r="N21" s="66" t="s">
        <v>43</v>
      </c>
      <c r="O21" s="45">
        <v>10</v>
      </c>
      <c r="P21" s="44" t="s">
        <v>44</v>
      </c>
      <c r="Q21" s="45" t="s">
        <v>45</v>
      </c>
      <c r="R21" s="48"/>
      <c r="S21" s="48"/>
      <c r="T21" s="45"/>
      <c r="U21" s="45"/>
      <c r="V21" s="52"/>
      <c r="W21" s="68"/>
    </row>
    <row r="22" spans="1:23" x14ac:dyDescent="0.25">
      <c r="A22" s="42" t="s">
        <v>50</v>
      </c>
      <c r="B22" s="43" t="s">
        <v>43</v>
      </c>
      <c r="C22" s="44">
        <v>11</v>
      </c>
      <c r="D22" s="44" t="s">
        <v>44</v>
      </c>
      <c r="E22" s="45" t="s">
        <v>45</v>
      </c>
      <c r="F22" s="50">
        <v>14.1</v>
      </c>
      <c r="G22" s="47">
        <v>14.059679109312388</v>
      </c>
      <c r="H22" s="48">
        <f t="shared" ref="H22:H23" si="3">G22*0.075/2</f>
        <v>0.52723796659921451</v>
      </c>
      <c r="I22" s="52"/>
      <c r="J22" s="49">
        <f t="shared" si="2"/>
        <v>0.2867838616665554</v>
      </c>
      <c r="K22" s="86">
        <f t="shared" si="0"/>
        <v>7.6475696444414765E-2</v>
      </c>
      <c r="L22" s="84"/>
      <c r="M22" s="42" t="s">
        <v>50</v>
      </c>
      <c r="N22" s="66" t="s">
        <v>43</v>
      </c>
      <c r="O22" s="45">
        <v>11</v>
      </c>
      <c r="P22" s="44" t="s">
        <v>44</v>
      </c>
      <c r="Q22" s="45" t="s">
        <v>45</v>
      </c>
      <c r="R22" s="48"/>
      <c r="S22" s="48"/>
      <c r="T22" s="45"/>
      <c r="U22" s="45"/>
      <c r="V22" s="52"/>
      <c r="W22" s="68"/>
    </row>
    <row r="23" spans="1:23" x14ac:dyDescent="0.25">
      <c r="A23" s="42" t="s">
        <v>49</v>
      </c>
      <c r="B23" s="43" t="s">
        <v>43</v>
      </c>
      <c r="C23" s="44">
        <v>12</v>
      </c>
      <c r="D23" s="44" t="s">
        <v>44</v>
      </c>
      <c r="E23" s="45" t="s">
        <v>45</v>
      </c>
      <c r="F23" s="50">
        <v>20.8</v>
      </c>
      <c r="G23" s="47">
        <v>19.867256023230691</v>
      </c>
      <c r="H23" s="48">
        <f t="shared" si="3"/>
        <v>0.74502210087115095</v>
      </c>
      <c r="I23" s="52"/>
      <c r="J23" s="49">
        <f t="shared" si="2"/>
        <v>4.6948807408464264</v>
      </c>
      <c r="K23" s="86">
        <f t="shared" si="0"/>
        <v>1.2519681975590469</v>
      </c>
      <c r="M23" s="42" t="s">
        <v>49</v>
      </c>
      <c r="N23" s="66" t="s">
        <v>43</v>
      </c>
      <c r="O23" s="45">
        <v>12</v>
      </c>
      <c r="P23" s="44" t="s">
        <v>44</v>
      </c>
      <c r="Q23" s="45" t="s">
        <v>45</v>
      </c>
      <c r="R23" s="48"/>
      <c r="S23" s="48"/>
      <c r="T23" s="45"/>
      <c r="U23" s="45"/>
      <c r="V23" s="52"/>
      <c r="W23" s="68"/>
    </row>
    <row r="24" spans="1:23" x14ac:dyDescent="0.25">
      <c r="A24" s="42" t="s">
        <v>71</v>
      </c>
      <c r="B24" s="43" t="s">
        <v>43</v>
      </c>
      <c r="C24" s="44">
        <v>13</v>
      </c>
      <c r="D24" s="44" t="s">
        <v>44</v>
      </c>
      <c r="E24" s="45" t="s">
        <v>45</v>
      </c>
      <c r="F24" s="46" t="s">
        <v>92</v>
      </c>
      <c r="G24" s="51">
        <v>0</v>
      </c>
      <c r="H24" s="48"/>
      <c r="I24" s="52"/>
      <c r="J24" s="49"/>
      <c r="K24" s="86"/>
      <c r="M24" s="42" t="s">
        <v>71</v>
      </c>
      <c r="N24" s="66" t="s">
        <v>43</v>
      </c>
      <c r="O24" s="45">
        <v>13</v>
      </c>
      <c r="P24" s="44" t="s">
        <v>44</v>
      </c>
      <c r="Q24" s="45" t="s">
        <v>45</v>
      </c>
      <c r="R24" s="48"/>
      <c r="S24" s="48"/>
      <c r="T24" s="45"/>
      <c r="U24" s="45"/>
      <c r="V24" s="52"/>
      <c r="W24" s="68"/>
    </row>
    <row r="25" spans="1:23" x14ac:dyDescent="0.25">
      <c r="A25" s="42" t="s">
        <v>72</v>
      </c>
      <c r="B25" s="43" t="s">
        <v>43</v>
      </c>
      <c r="C25" s="44">
        <v>14</v>
      </c>
      <c r="D25" s="44" t="s">
        <v>44</v>
      </c>
      <c r="E25" s="45" t="s">
        <v>45</v>
      </c>
      <c r="F25" s="46" t="s">
        <v>92</v>
      </c>
      <c r="G25" s="51">
        <v>0</v>
      </c>
      <c r="H25" s="48"/>
      <c r="I25" s="52"/>
      <c r="J25" s="49"/>
      <c r="K25" s="86"/>
      <c r="M25" s="42" t="s">
        <v>72</v>
      </c>
      <c r="N25" s="66" t="s">
        <v>43</v>
      </c>
      <c r="O25" s="45">
        <v>14</v>
      </c>
      <c r="P25" s="44" t="s">
        <v>44</v>
      </c>
      <c r="Q25" s="45" t="s">
        <v>45</v>
      </c>
      <c r="R25" s="48"/>
      <c r="S25" s="48"/>
      <c r="T25" s="45"/>
      <c r="U25" s="45"/>
      <c r="V25" s="52"/>
      <c r="W25" s="68"/>
    </row>
    <row r="26" spans="1:23" x14ac:dyDescent="0.25">
      <c r="A26" s="42" t="s">
        <v>48</v>
      </c>
      <c r="B26" s="43" t="s">
        <v>43</v>
      </c>
      <c r="C26" s="44">
        <v>20</v>
      </c>
      <c r="D26" s="44" t="s">
        <v>44</v>
      </c>
      <c r="E26" s="45" t="s">
        <v>45</v>
      </c>
      <c r="F26" s="50">
        <v>75.900000000000006</v>
      </c>
      <c r="G26" s="47">
        <v>76.693993060069388</v>
      </c>
      <c r="H26" s="48">
        <f>G26*0.025</f>
        <v>1.9173498265017348</v>
      </c>
      <c r="I26" s="52"/>
      <c r="J26" s="49">
        <f t="shared" si="2"/>
        <v>-1.0352741178145464</v>
      </c>
      <c r="K26" s="86">
        <f t="shared" si="0"/>
        <v>-0.41410964712581849</v>
      </c>
      <c r="M26" s="42" t="s">
        <v>48</v>
      </c>
      <c r="N26" s="66" t="s">
        <v>43</v>
      </c>
      <c r="O26" s="45">
        <v>20</v>
      </c>
      <c r="P26" s="44" t="s">
        <v>44</v>
      </c>
      <c r="Q26" s="45" t="s">
        <v>45</v>
      </c>
      <c r="R26" s="48"/>
      <c r="S26" s="48"/>
      <c r="T26" s="45"/>
      <c r="U26" s="45"/>
      <c r="V26" s="52"/>
      <c r="W26" s="68"/>
    </row>
    <row r="27" spans="1:23" x14ac:dyDescent="0.25">
      <c r="A27" s="42" t="s">
        <v>47</v>
      </c>
      <c r="B27" s="43" t="s">
        <v>43</v>
      </c>
      <c r="C27" s="44">
        <v>21</v>
      </c>
      <c r="D27" s="44" t="s">
        <v>44</v>
      </c>
      <c r="E27" s="45" t="s">
        <v>45</v>
      </c>
      <c r="F27" s="53">
        <v>134</v>
      </c>
      <c r="G27" s="51">
        <v>134.20021076773395</v>
      </c>
      <c r="H27" s="48">
        <f t="shared" ref="H27:H28" si="4">G27*0.025</f>
        <v>3.3550052691933487</v>
      </c>
      <c r="I27" s="52"/>
      <c r="J27" s="49">
        <f t="shared" si="2"/>
        <v>-0.14918811720829775</v>
      </c>
      <c r="K27" s="86">
        <f t="shared" si="0"/>
        <v>-5.9675246883319093E-2</v>
      </c>
      <c r="M27" s="42" t="s">
        <v>47</v>
      </c>
      <c r="N27" s="66" t="s">
        <v>43</v>
      </c>
      <c r="O27" s="45">
        <v>21</v>
      </c>
      <c r="P27" s="44" t="s">
        <v>44</v>
      </c>
      <c r="Q27" s="45" t="s">
        <v>45</v>
      </c>
      <c r="R27" s="48"/>
      <c r="S27" s="48"/>
      <c r="T27" s="45"/>
      <c r="U27" s="45"/>
      <c r="V27" s="52"/>
      <c r="W27" s="68"/>
    </row>
    <row r="28" spans="1:23" x14ac:dyDescent="0.25">
      <c r="A28" s="42" t="s">
        <v>46</v>
      </c>
      <c r="B28" s="43" t="s">
        <v>43</v>
      </c>
      <c r="C28" s="44">
        <v>22</v>
      </c>
      <c r="D28" s="44" t="s">
        <v>44</v>
      </c>
      <c r="E28" s="45" t="s">
        <v>45</v>
      </c>
      <c r="F28" s="53">
        <v>164</v>
      </c>
      <c r="G28" s="51">
        <v>168.83335032746385</v>
      </c>
      <c r="H28" s="48">
        <f t="shared" si="4"/>
        <v>4.220833758186596</v>
      </c>
      <c r="I28" s="52"/>
      <c r="J28" s="49">
        <f t="shared" si="2"/>
        <v>-2.8627935879310775</v>
      </c>
      <c r="K28" s="86">
        <f t="shared" si="0"/>
        <v>-1.1451174351724309</v>
      </c>
      <c r="M28" s="42" t="s">
        <v>46</v>
      </c>
      <c r="N28" s="66" t="s">
        <v>43</v>
      </c>
      <c r="O28" s="45">
        <v>22</v>
      </c>
      <c r="P28" s="44" t="s">
        <v>44</v>
      </c>
      <c r="Q28" s="45" t="s">
        <v>45</v>
      </c>
      <c r="R28" s="48"/>
      <c r="S28" s="48"/>
      <c r="T28" s="45"/>
      <c r="U28" s="45"/>
      <c r="V28" s="52"/>
      <c r="W28" s="68"/>
    </row>
    <row r="29" spans="1:23" x14ac:dyDescent="0.25">
      <c r="A29" s="42" t="s">
        <v>73</v>
      </c>
      <c r="B29" s="43" t="s">
        <v>43</v>
      </c>
      <c r="C29" s="44">
        <v>23</v>
      </c>
      <c r="D29" s="44" t="s">
        <v>44</v>
      </c>
      <c r="E29" s="45" t="s">
        <v>45</v>
      </c>
      <c r="F29" s="46" t="s">
        <v>93</v>
      </c>
      <c r="G29" s="51">
        <v>0</v>
      </c>
      <c r="H29" s="48"/>
      <c r="I29" s="52"/>
      <c r="J29" s="49"/>
      <c r="K29" s="86"/>
      <c r="M29" s="42" t="s">
        <v>73</v>
      </c>
      <c r="N29" s="66" t="s">
        <v>43</v>
      </c>
      <c r="O29" s="45">
        <v>23</v>
      </c>
      <c r="P29" s="44" t="s">
        <v>44</v>
      </c>
      <c r="Q29" s="45" t="s">
        <v>45</v>
      </c>
      <c r="R29" s="48"/>
      <c r="S29" s="69"/>
      <c r="T29" s="70"/>
      <c r="U29" s="45"/>
      <c r="V29" s="52"/>
      <c r="W29" s="68"/>
    </row>
    <row r="30" spans="1:23" x14ac:dyDescent="0.25">
      <c r="A30" s="42" t="s">
        <v>74</v>
      </c>
      <c r="B30" s="43" t="s">
        <v>43</v>
      </c>
      <c r="C30" s="44">
        <v>24</v>
      </c>
      <c r="D30" s="44" t="s">
        <v>44</v>
      </c>
      <c r="E30" s="45" t="s">
        <v>45</v>
      </c>
      <c r="F30" s="46" t="s">
        <v>93</v>
      </c>
      <c r="G30" s="51">
        <v>0</v>
      </c>
      <c r="H30" s="48"/>
      <c r="I30" s="52"/>
      <c r="J30" s="49"/>
      <c r="K30" s="86"/>
      <c r="M30" s="42" t="s">
        <v>74</v>
      </c>
      <c r="N30" s="66" t="s">
        <v>43</v>
      </c>
      <c r="O30" s="45">
        <v>24</v>
      </c>
      <c r="P30" s="44" t="s">
        <v>44</v>
      </c>
      <c r="Q30" s="45" t="s">
        <v>45</v>
      </c>
      <c r="R30" s="48"/>
      <c r="S30" s="69"/>
      <c r="T30" s="70"/>
      <c r="U30" s="45"/>
      <c r="V30" s="52"/>
      <c r="W30" s="68"/>
    </row>
    <row r="31" spans="1:23" x14ac:dyDescent="0.25">
      <c r="A31" s="20" t="s">
        <v>42</v>
      </c>
      <c r="B31" s="34" t="s">
        <v>13</v>
      </c>
      <c r="C31" s="23">
        <v>30</v>
      </c>
      <c r="D31" s="23" t="s">
        <v>29</v>
      </c>
      <c r="E31" s="22" t="s">
        <v>30</v>
      </c>
      <c r="F31" s="36">
        <v>48.5</v>
      </c>
      <c r="G31" s="36">
        <v>49.4</v>
      </c>
      <c r="H31" s="25">
        <f>0.05*G31</f>
        <v>2.4700000000000002</v>
      </c>
      <c r="I31" s="27">
        <v>4</v>
      </c>
      <c r="J31" s="27">
        <f t="shared" ref="J31:J33" si="5">((F31-G31)/G31)*100</f>
        <v>-1.8218623481781346</v>
      </c>
      <c r="K31" s="37">
        <f t="shared" ref="K31:K33" si="6">(F31-G31)/H31</f>
        <v>-0.36437246963562692</v>
      </c>
      <c r="M31" s="20" t="s">
        <v>42</v>
      </c>
      <c r="N31" s="21" t="s">
        <v>13</v>
      </c>
      <c r="O31" s="22">
        <v>30</v>
      </c>
      <c r="P31" s="23" t="s">
        <v>29</v>
      </c>
      <c r="Q31" s="22" t="s">
        <v>30</v>
      </c>
      <c r="R31" s="36">
        <f>ROUND(F31,1)</f>
        <v>48.5</v>
      </c>
      <c r="S31" s="24">
        <v>49.04</v>
      </c>
      <c r="T31" s="24">
        <v>1.48</v>
      </c>
      <c r="U31" s="22">
        <v>1</v>
      </c>
      <c r="V31" s="26">
        <f>((R31-S31)/S31)*100</f>
        <v>-1.1011419249592151</v>
      </c>
      <c r="W31" s="38">
        <v>-0.36</v>
      </c>
    </row>
    <row r="32" spans="1:23" x14ac:dyDescent="0.25">
      <c r="A32" s="20" t="s">
        <v>41</v>
      </c>
      <c r="B32" s="34" t="s">
        <v>13</v>
      </c>
      <c r="C32" s="23">
        <v>31</v>
      </c>
      <c r="D32" s="23" t="s">
        <v>29</v>
      </c>
      <c r="E32" s="22" t="s">
        <v>30</v>
      </c>
      <c r="F32" s="36">
        <v>67.5</v>
      </c>
      <c r="G32" s="39">
        <v>68</v>
      </c>
      <c r="H32" s="25">
        <f t="shared" ref="H32:H33" si="7">0.05*G32</f>
        <v>3.4000000000000004</v>
      </c>
      <c r="I32" s="27">
        <v>4</v>
      </c>
      <c r="J32" s="27">
        <f t="shared" si="5"/>
        <v>-0.73529411764705876</v>
      </c>
      <c r="K32" s="37">
        <f t="shared" si="6"/>
        <v>-0.14705882352941174</v>
      </c>
      <c r="M32" s="20" t="s">
        <v>41</v>
      </c>
      <c r="N32" s="21" t="s">
        <v>13</v>
      </c>
      <c r="O32" s="22">
        <v>31</v>
      </c>
      <c r="P32" s="23" t="s">
        <v>29</v>
      </c>
      <c r="Q32" s="22" t="s">
        <v>30</v>
      </c>
      <c r="R32" s="36">
        <f t="shared" ref="R32:R57" si="8">ROUND(F32,1)</f>
        <v>67.5</v>
      </c>
      <c r="S32" s="24">
        <v>68.77</v>
      </c>
      <c r="T32" s="24">
        <v>1.48</v>
      </c>
      <c r="U32" s="22">
        <v>1</v>
      </c>
      <c r="V32" s="26">
        <f t="shared" ref="V32:V57" si="9">((R32-S32)/S32)*100</f>
        <v>-1.8467354951286843</v>
      </c>
      <c r="W32" s="38">
        <v>-0.86</v>
      </c>
    </row>
    <row r="33" spans="1:23" x14ac:dyDescent="0.25">
      <c r="A33" s="20" t="s">
        <v>40</v>
      </c>
      <c r="B33" s="34" t="s">
        <v>13</v>
      </c>
      <c r="C33" s="23">
        <v>32</v>
      </c>
      <c r="D33" s="23" t="s">
        <v>29</v>
      </c>
      <c r="E33" s="22" t="s">
        <v>30</v>
      </c>
      <c r="F33" s="36">
        <v>89.2</v>
      </c>
      <c r="G33" s="39">
        <v>89</v>
      </c>
      <c r="H33" s="25">
        <f t="shared" si="7"/>
        <v>4.45</v>
      </c>
      <c r="I33" s="27">
        <v>4</v>
      </c>
      <c r="J33" s="27">
        <f t="shared" si="5"/>
        <v>0.22471910112359869</v>
      </c>
      <c r="K33" s="37">
        <f t="shared" si="6"/>
        <v>4.4943820224719738E-2</v>
      </c>
      <c r="M33" s="20" t="s">
        <v>40</v>
      </c>
      <c r="N33" s="21" t="s">
        <v>13</v>
      </c>
      <c r="O33" s="22">
        <v>32</v>
      </c>
      <c r="P33" s="23" t="s">
        <v>29</v>
      </c>
      <c r="Q33" s="22" t="s">
        <v>30</v>
      </c>
      <c r="R33" s="36">
        <f t="shared" si="8"/>
        <v>89.2</v>
      </c>
      <c r="S33" s="24">
        <v>90.17</v>
      </c>
      <c r="T33" s="24">
        <v>3.61</v>
      </c>
      <c r="U33" s="22">
        <v>1</v>
      </c>
      <c r="V33" s="26">
        <f t="shared" si="9"/>
        <v>-1.0757458134634568</v>
      </c>
      <c r="W33" s="38">
        <v>-0.27</v>
      </c>
    </row>
    <row r="34" spans="1:23" x14ac:dyDescent="0.25">
      <c r="A34" s="20" t="s">
        <v>39</v>
      </c>
      <c r="B34" s="34" t="s">
        <v>13</v>
      </c>
      <c r="C34" s="23">
        <v>33</v>
      </c>
      <c r="D34" s="23" t="s">
        <v>29</v>
      </c>
      <c r="E34" s="22" t="s">
        <v>30</v>
      </c>
      <c r="F34" s="24">
        <v>6.94</v>
      </c>
      <c r="G34" s="39">
        <v>11.1</v>
      </c>
      <c r="H34" s="25"/>
      <c r="I34" s="27"/>
      <c r="J34" s="27"/>
      <c r="K34" s="40"/>
      <c r="M34" s="20" t="s">
        <v>39</v>
      </c>
      <c r="N34" s="21" t="s">
        <v>13</v>
      </c>
      <c r="O34" s="22">
        <v>33</v>
      </c>
      <c r="P34" s="23" t="s">
        <v>29</v>
      </c>
      <c r="Q34" s="22" t="s">
        <v>30</v>
      </c>
      <c r="R34" s="24">
        <f t="shared" si="8"/>
        <v>6.9</v>
      </c>
      <c r="S34" s="24"/>
      <c r="T34" s="24"/>
      <c r="U34" s="22"/>
      <c r="V34" s="26"/>
      <c r="W34" s="40"/>
    </row>
    <row r="35" spans="1:23" x14ac:dyDescent="0.25">
      <c r="A35" s="20" t="s">
        <v>38</v>
      </c>
      <c r="B35" s="34" t="s">
        <v>13</v>
      </c>
      <c r="C35" s="23">
        <v>34</v>
      </c>
      <c r="D35" s="23" t="s">
        <v>29</v>
      </c>
      <c r="E35" s="22" t="s">
        <v>30</v>
      </c>
      <c r="F35" s="24">
        <v>8.0399999999999991</v>
      </c>
      <c r="G35" s="39">
        <v>9.73</v>
      </c>
      <c r="H35" s="25"/>
      <c r="I35" s="27"/>
      <c r="J35" s="27"/>
      <c r="K35" s="40"/>
      <c r="M35" s="20" t="s">
        <v>38</v>
      </c>
      <c r="N35" s="21" t="s">
        <v>13</v>
      </c>
      <c r="O35" s="22">
        <v>34</v>
      </c>
      <c r="P35" s="23" t="s">
        <v>29</v>
      </c>
      <c r="Q35" s="22" t="s">
        <v>30</v>
      </c>
      <c r="R35" s="24">
        <f t="shared" si="8"/>
        <v>8</v>
      </c>
      <c r="S35" s="24"/>
      <c r="T35" s="24"/>
      <c r="U35" s="22"/>
      <c r="V35" s="26"/>
      <c r="W35" s="40"/>
    </row>
    <row r="36" spans="1:23" x14ac:dyDescent="0.25">
      <c r="A36" s="20" t="s">
        <v>37</v>
      </c>
      <c r="B36" s="34" t="s">
        <v>13</v>
      </c>
      <c r="C36" s="23">
        <v>35</v>
      </c>
      <c r="D36" s="23" t="s">
        <v>29</v>
      </c>
      <c r="E36" s="22" t="s">
        <v>30</v>
      </c>
      <c r="F36" s="24">
        <v>9.48</v>
      </c>
      <c r="G36" s="39">
        <v>13.4</v>
      </c>
      <c r="H36" s="25"/>
      <c r="I36" s="27"/>
      <c r="J36" s="27"/>
      <c r="K36" s="40"/>
      <c r="M36" s="20" t="s">
        <v>37</v>
      </c>
      <c r="N36" s="21" t="s">
        <v>13</v>
      </c>
      <c r="O36" s="22">
        <v>35</v>
      </c>
      <c r="P36" s="23" t="s">
        <v>29</v>
      </c>
      <c r="Q36" s="22" t="s">
        <v>30</v>
      </c>
      <c r="R36" s="24">
        <f t="shared" si="8"/>
        <v>9.5</v>
      </c>
      <c r="S36" s="24"/>
      <c r="T36" s="24"/>
      <c r="U36" s="22"/>
      <c r="V36" s="26"/>
      <c r="W36" s="40"/>
    </row>
    <row r="37" spans="1:23" x14ac:dyDescent="0.25">
      <c r="A37" s="20" t="s">
        <v>36</v>
      </c>
      <c r="B37" s="34" t="s">
        <v>13</v>
      </c>
      <c r="C37" s="23">
        <v>36</v>
      </c>
      <c r="D37" s="23" t="s">
        <v>29</v>
      </c>
      <c r="E37" s="22" t="s">
        <v>30</v>
      </c>
      <c r="F37" s="36">
        <v>28.6</v>
      </c>
      <c r="G37" s="39">
        <v>46.2</v>
      </c>
      <c r="H37" s="25"/>
      <c r="I37" s="27"/>
      <c r="J37" s="27"/>
      <c r="K37" s="40"/>
      <c r="M37" s="20" t="s">
        <v>36</v>
      </c>
      <c r="N37" s="21" t="s">
        <v>13</v>
      </c>
      <c r="O37" s="22">
        <v>36</v>
      </c>
      <c r="P37" s="23" t="s">
        <v>29</v>
      </c>
      <c r="Q37" s="22" t="s">
        <v>30</v>
      </c>
      <c r="R37" s="36">
        <f t="shared" si="8"/>
        <v>28.6</v>
      </c>
      <c r="S37" s="24"/>
      <c r="T37" s="24"/>
      <c r="U37" s="22"/>
      <c r="V37" s="26"/>
      <c r="W37" s="40"/>
    </row>
    <row r="38" spans="1:23" x14ac:dyDescent="0.25">
      <c r="A38" s="20" t="s">
        <v>35</v>
      </c>
      <c r="B38" s="34" t="s">
        <v>13</v>
      </c>
      <c r="C38" s="23">
        <v>37</v>
      </c>
      <c r="D38" s="23" t="s">
        <v>29</v>
      </c>
      <c r="E38" s="22" t="s">
        <v>30</v>
      </c>
      <c r="F38" s="36">
        <v>37.1</v>
      </c>
      <c r="G38" s="39">
        <v>58.8</v>
      </c>
      <c r="H38" s="25"/>
      <c r="I38" s="27"/>
      <c r="J38" s="27"/>
      <c r="K38" s="40"/>
      <c r="M38" s="20" t="s">
        <v>35</v>
      </c>
      <c r="N38" s="21" t="s">
        <v>13</v>
      </c>
      <c r="O38" s="22">
        <v>37</v>
      </c>
      <c r="P38" s="23" t="s">
        <v>29</v>
      </c>
      <c r="Q38" s="22" t="s">
        <v>30</v>
      </c>
      <c r="R38" s="36">
        <f t="shared" si="8"/>
        <v>37.1</v>
      </c>
      <c r="S38" s="24"/>
      <c r="T38" s="24"/>
      <c r="U38" s="22"/>
      <c r="V38" s="26"/>
      <c r="W38" s="40"/>
    </row>
    <row r="39" spans="1:23" x14ac:dyDescent="0.25">
      <c r="A39" s="20" t="s">
        <v>34</v>
      </c>
      <c r="B39" s="34" t="s">
        <v>13</v>
      </c>
      <c r="C39" s="23">
        <v>38</v>
      </c>
      <c r="D39" s="23" t="s">
        <v>29</v>
      </c>
      <c r="E39" s="22" t="s">
        <v>30</v>
      </c>
      <c r="F39" s="36">
        <v>44.7</v>
      </c>
      <c r="G39" s="39">
        <v>70.5</v>
      </c>
      <c r="H39" s="25"/>
      <c r="I39" s="27"/>
      <c r="J39" s="27"/>
      <c r="K39" s="40"/>
      <c r="M39" s="20" t="s">
        <v>34</v>
      </c>
      <c r="N39" s="21" t="s">
        <v>13</v>
      </c>
      <c r="O39" s="22">
        <v>38</v>
      </c>
      <c r="P39" s="23" t="s">
        <v>29</v>
      </c>
      <c r="Q39" s="22" t="s">
        <v>30</v>
      </c>
      <c r="R39" s="36">
        <f t="shared" si="8"/>
        <v>44.7</v>
      </c>
      <c r="S39" s="24"/>
      <c r="T39" s="24"/>
      <c r="U39" s="22"/>
      <c r="V39" s="26"/>
      <c r="W39" s="40"/>
    </row>
    <row r="40" spans="1:23" x14ac:dyDescent="0.25">
      <c r="A40" s="20" t="s">
        <v>33</v>
      </c>
      <c r="B40" s="34" t="s">
        <v>13</v>
      </c>
      <c r="C40" s="23">
        <v>39</v>
      </c>
      <c r="D40" s="23" t="s">
        <v>29</v>
      </c>
      <c r="E40" s="22" t="s">
        <v>30</v>
      </c>
      <c r="F40" s="36">
        <v>110</v>
      </c>
      <c r="G40" s="27">
        <v>116</v>
      </c>
      <c r="H40" s="25"/>
      <c r="I40" s="27"/>
      <c r="J40" s="27"/>
      <c r="K40" s="40"/>
      <c r="M40" s="20" t="s">
        <v>33</v>
      </c>
      <c r="N40" s="21" t="s">
        <v>13</v>
      </c>
      <c r="O40" s="22">
        <v>39</v>
      </c>
      <c r="P40" s="23" t="s">
        <v>29</v>
      </c>
      <c r="Q40" s="22" t="s">
        <v>30</v>
      </c>
      <c r="R40" s="36">
        <f t="shared" si="8"/>
        <v>110</v>
      </c>
      <c r="S40" s="24"/>
      <c r="T40" s="24"/>
      <c r="U40" s="22"/>
      <c r="V40" s="26"/>
      <c r="W40" s="40"/>
    </row>
    <row r="41" spans="1:23" x14ac:dyDescent="0.25">
      <c r="A41" s="20" t="s">
        <v>32</v>
      </c>
      <c r="B41" s="34" t="s">
        <v>13</v>
      </c>
      <c r="C41" s="23">
        <v>40</v>
      </c>
      <c r="D41" s="23" t="s">
        <v>29</v>
      </c>
      <c r="E41" s="22" t="s">
        <v>30</v>
      </c>
      <c r="F41" s="41">
        <v>98</v>
      </c>
      <c r="G41" s="27">
        <v>101</v>
      </c>
      <c r="H41" s="25"/>
      <c r="I41" s="27"/>
      <c r="J41" s="27"/>
      <c r="K41" s="40"/>
      <c r="M41" s="20" t="s">
        <v>32</v>
      </c>
      <c r="N41" s="21" t="s">
        <v>13</v>
      </c>
      <c r="O41" s="22">
        <v>40</v>
      </c>
      <c r="P41" s="23" t="s">
        <v>29</v>
      </c>
      <c r="Q41" s="22" t="s">
        <v>30</v>
      </c>
      <c r="R41" s="41">
        <f t="shared" si="8"/>
        <v>98</v>
      </c>
      <c r="S41" s="24"/>
      <c r="T41" s="24"/>
      <c r="U41" s="22"/>
      <c r="V41" s="26"/>
      <c r="W41" s="40"/>
    </row>
    <row r="42" spans="1:23" x14ac:dyDescent="0.25">
      <c r="A42" s="20" t="s">
        <v>31</v>
      </c>
      <c r="B42" s="34" t="s">
        <v>13</v>
      </c>
      <c r="C42" s="23">
        <v>41</v>
      </c>
      <c r="D42" s="23" t="s">
        <v>29</v>
      </c>
      <c r="E42" s="22" t="s">
        <v>30</v>
      </c>
      <c r="F42" s="36">
        <v>76.7</v>
      </c>
      <c r="G42" s="39">
        <v>81.599999999999994</v>
      </c>
      <c r="H42" s="25"/>
      <c r="I42" s="27"/>
      <c r="J42" s="27"/>
      <c r="K42" s="40"/>
      <c r="M42" s="20" t="s">
        <v>31</v>
      </c>
      <c r="N42" s="21" t="s">
        <v>13</v>
      </c>
      <c r="O42" s="22">
        <v>41</v>
      </c>
      <c r="P42" s="23" t="s">
        <v>29</v>
      </c>
      <c r="Q42" s="22" t="s">
        <v>30</v>
      </c>
      <c r="R42" s="36">
        <f t="shared" si="8"/>
        <v>76.7</v>
      </c>
      <c r="S42" s="36"/>
      <c r="T42" s="24"/>
      <c r="U42" s="22"/>
      <c r="V42" s="26"/>
      <c r="W42" s="40"/>
    </row>
    <row r="43" spans="1:23" x14ac:dyDescent="0.25">
      <c r="A43" s="20" t="s">
        <v>28</v>
      </c>
      <c r="B43" s="34" t="s">
        <v>13</v>
      </c>
      <c r="C43" s="23">
        <v>42</v>
      </c>
      <c r="D43" s="23" t="s">
        <v>29</v>
      </c>
      <c r="E43" s="22" t="s">
        <v>30</v>
      </c>
      <c r="F43" s="36">
        <v>48.7</v>
      </c>
      <c r="G43" s="39">
        <v>49.4</v>
      </c>
      <c r="H43" s="25">
        <f t="shared" ref="H43" si="10">0.05*G43</f>
        <v>2.4700000000000002</v>
      </c>
      <c r="I43" s="27">
        <v>4</v>
      </c>
      <c r="J43" s="27">
        <f t="shared" ref="J43:J45" si="11">((F43-G43)/G43)*100</f>
        <v>-1.4170040485829873</v>
      </c>
      <c r="K43" s="37">
        <f t="shared" ref="K43:K67" si="12">(F43-G43)/H43</f>
        <v>-0.28340080971659742</v>
      </c>
      <c r="M43" s="20" t="s">
        <v>28</v>
      </c>
      <c r="N43" s="21" t="s">
        <v>13</v>
      </c>
      <c r="O43" s="22">
        <v>42</v>
      </c>
      <c r="P43" s="23" t="s">
        <v>29</v>
      </c>
      <c r="Q43" s="22" t="s">
        <v>30</v>
      </c>
      <c r="R43" s="36">
        <f t="shared" si="8"/>
        <v>48.7</v>
      </c>
      <c r="S43" s="36">
        <v>49.28</v>
      </c>
      <c r="T43" s="24">
        <v>1.76</v>
      </c>
      <c r="U43" s="22">
        <v>1</v>
      </c>
      <c r="V43" s="26">
        <f t="shared" si="9"/>
        <v>-1.1769480519480484</v>
      </c>
      <c r="W43" s="38">
        <v>-0.33</v>
      </c>
    </row>
    <row r="44" spans="1:23" x14ac:dyDescent="0.25">
      <c r="A44" s="42" t="s">
        <v>16</v>
      </c>
      <c r="B44" s="43" t="s">
        <v>13</v>
      </c>
      <c r="C44" s="44">
        <v>43</v>
      </c>
      <c r="D44" s="44" t="s">
        <v>27</v>
      </c>
      <c r="E44" s="45" t="s">
        <v>23</v>
      </c>
      <c r="F44" s="85">
        <v>32</v>
      </c>
      <c r="G44" s="87">
        <v>29.8</v>
      </c>
      <c r="H44" s="48">
        <f>0.05*G44</f>
        <v>1.4900000000000002</v>
      </c>
      <c r="I44" s="52">
        <v>4</v>
      </c>
      <c r="J44" s="52">
        <f t="shared" si="11"/>
        <v>7.3825503355704676</v>
      </c>
      <c r="K44" s="86">
        <f t="shared" si="12"/>
        <v>1.4765100671140932</v>
      </c>
      <c r="M44" s="42" t="s">
        <v>16</v>
      </c>
      <c r="N44" s="43" t="s">
        <v>13</v>
      </c>
      <c r="O44" s="45">
        <v>43</v>
      </c>
      <c r="P44" s="44" t="s">
        <v>27</v>
      </c>
      <c r="Q44" s="45" t="s">
        <v>23</v>
      </c>
      <c r="R44" s="85">
        <f t="shared" si="8"/>
        <v>32</v>
      </c>
      <c r="S44" s="48">
        <v>28.12</v>
      </c>
      <c r="T44" s="48">
        <v>2.14</v>
      </c>
      <c r="U44" s="45">
        <v>1</v>
      </c>
      <c r="V44" s="52">
        <f t="shared" si="9"/>
        <v>13.798008534850636</v>
      </c>
      <c r="W44" s="86">
        <v>1.81</v>
      </c>
    </row>
    <row r="45" spans="1:23" x14ac:dyDescent="0.25">
      <c r="A45" s="42" t="s">
        <v>12</v>
      </c>
      <c r="B45" s="43" t="s">
        <v>13</v>
      </c>
      <c r="C45" s="44">
        <v>44</v>
      </c>
      <c r="D45" s="44" t="s">
        <v>27</v>
      </c>
      <c r="E45" s="45" t="s">
        <v>23</v>
      </c>
      <c r="F45" s="85">
        <v>158</v>
      </c>
      <c r="G45" s="52">
        <v>160</v>
      </c>
      <c r="H45" s="48">
        <f>0.05*G45</f>
        <v>8</v>
      </c>
      <c r="I45" s="52">
        <v>4</v>
      </c>
      <c r="J45" s="52">
        <f t="shared" si="11"/>
        <v>-1.25</v>
      </c>
      <c r="K45" s="86">
        <f t="shared" si="12"/>
        <v>-0.25</v>
      </c>
      <c r="M45" s="42" t="s">
        <v>12</v>
      </c>
      <c r="N45" s="43" t="s">
        <v>13</v>
      </c>
      <c r="O45" s="45">
        <v>44</v>
      </c>
      <c r="P45" s="44" t="s">
        <v>27</v>
      </c>
      <c r="Q45" s="45" t="s">
        <v>23</v>
      </c>
      <c r="R45" s="85">
        <f t="shared" si="8"/>
        <v>158</v>
      </c>
      <c r="S45" s="87">
        <v>156.6</v>
      </c>
      <c r="T45" s="48">
        <v>3.8</v>
      </c>
      <c r="U45" s="45">
        <v>1</v>
      </c>
      <c r="V45" s="52">
        <f t="shared" si="9"/>
        <v>0.89399744572158724</v>
      </c>
      <c r="W45" s="86">
        <v>0.37</v>
      </c>
    </row>
    <row r="46" spans="1:23" x14ac:dyDescent="0.25">
      <c r="A46" s="42" t="s">
        <v>26</v>
      </c>
      <c r="B46" s="43" t="s">
        <v>13</v>
      </c>
      <c r="C46" s="44">
        <v>45</v>
      </c>
      <c r="D46" s="44" t="s">
        <v>27</v>
      </c>
      <c r="E46" s="45" t="s">
        <v>23</v>
      </c>
      <c r="F46" s="85">
        <v>202</v>
      </c>
      <c r="G46" s="52">
        <v>207</v>
      </c>
      <c r="H46" s="48">
        <f t="shared" ref="H46" si="13">0.05*G46</f>
        <v>10.350000000000001</v>
      </c>
      <c r="I46" s="52">
        <v>4</v>
      </c>
      <c r="J46" s="52">
        <f t="shared" ref="J46:J57" si="14">((F46-G46)/G46)*100</f>
        <v>-2.4154589371980677</v>
      </c>
      <c r="K46" s="86">
        <f t="shared" si="12"/>
        <v>-0.48309178743961345</v>
      </c>
      <c r="M46" s="42" t="s">
        <v>26</v>
      </c>
      <c r="N46" s="43" t="s">
        <v>13</v>
      </c>
      <c r="O46" s="45">
        <v>45</v>
      </c>
      <c r="P46" s="44" t="s">
        <v>27</v>
      </c>
      <c r="Q46" s="45" t="s">
        <v>23</v>
      </c>
      <c r="R46" s="85">
        <f t="shared" si="8"/>
        <v>202</v>
      </c>
      <c r="S46" s="87">
        <v>204.8</v>
      </c>
      <c r="T46" s="48">
        <v>3.7</v>
      </c>
      <c r="U46" s="45">
        <v>1</v>
      </c>
      <c r="V46" s="52">
        <f t="shared" si="9"/>
        <v>-1.3671875000000056</v>
      </c>
      <c r="W46" s="86">
        <v>-0.77</v>
      </c>
    </row>
    <row r="47" spans="1:23" x14ac:dyDescent="0.25">
      <c r="A47" s="42" t="s">
        <v>16</v>
      </c>
      <c r="B47" s="43" t="s">
        <v>13</v>
      </c>
      <c r="C47" s="44">
        <v>46</v>
      </c>
      <c r="D47" s="44" t="s">
        <v>25</v>
      </c>
      <c r="E47" s="45" t="s">
        <v>23</v>
      </c>
      <c r="F47" s="85">
        <v>93</v>
      </c>
      <c r="G47" s="87">
        <v>98.3</v>
      </c>
      <c r="H47" s="48">
        <f>0.075*G47</f>
        <v>7.3724999999999996</v>
      </c>
      <c r="I47" s="52">
        <v>4</v>
      </c>
      <c r="J47" s="52">
        <f t="shared" si="14"/>
        <v>-5.3916581892166811</v>
      </c>
      <c r="K47" s="86">
        <f t="shared" si="12"/>
        <v>-0.71888775856222409</v>
      </c>
      <c r="M47" s="42" t="s">
        <v>16</v>
      </c>
      <c r="N47" s="43" t="s">
        <v>13</v>
      </c>
      <c r="O47" s="45">
        <v>46</v>
      </c>
      <c r="P47" s="44" t="s">
        <v>25</v>
      </c>
      <c r="Q47" s="45" t="s">
        <v>23</v>
      </c>
      <c r="R47" s="85">
        <f t="shared" si="8"/>
        <v>93</v>
      </c>
      <c r="S47" s="48">
        <v>93.41</v>
      </c>
      <c r="T47" s="48">
        <v>4.78</v>
      </c>
      <c r="U47" s="45">
        <v>1</v>
      </c>
      <c r="V47" s="52">
        <f t="shared" si="9"/>
        <v>-0.43892516861149405</v>
      </c>
      <c r="W47" s="86">
        <v>-0.09</v>
      </c>
    </row>
    <row r="48" spans="1:23" x14ac:dyDescent="0.25">
      <c r="A48" s="42" t="s">
        <v>12</v>
      </c>
      <c r="B48" s="43" t="s">
        <v>13</v>
      </c>
      <c r="C48" s="44">
        <v>47</v>
      </c>
      <c r="D48" s="44" t="s">
        <v>25</v>
      </c>
      <c r="E48" s="45" t="s">
        <v>23</v>
      </c>
      <c r="F48" s="85">
        <v>107</v>
      </c>
      <c r="G48" s="52">
        <v>123</v>
      </c>
      <c r="H48" s="48">
        <f t="shared" ref="H48:H51" si="15">0.075*G48</f>
        <v>9.2249999999999996</v>
      </c>
      <c r="I48" s="52">
        <v>4</v>
      </c>
      <c r="J48" s="52">
        <f t="shared" si="14"/>
        <v>-13.008130081300814</v>
      </c>
      <c r="K48" s="86">
        <f t="shared" si="12"/>
        <v>-1.7344173441734418</v>
      </c>
      <c r="M48" s="42" t="s">
        <v>12</v>
      </c>
      <c r="N48" s="43" t="s">
        <v>13</v>
      </c>
      <c r="O48" s="45">
        <v>47</v>
      </c>
      <c r="P48" s="44" t="s">
        <v>25</v>
      </c>
      <c r="Q48" s="45" t="s">
        <v>23</v>
      </c>
      <c r="R48" s="85">
        <f t="shared" si="8"/>
        <v>107</v>
      </c>
      <c r="S48" s="87">
        <v>109.2</v>
      </c>
      <c r="T48" s="48">
        <v>7.5</v>
      </c>
      <c r="U48" s="45">
        <v>1</v>
      </c>
      <c r="V48" s="52">
        <f t="shared" si="9"/>
        <v>-2.0146520146520173</v>
      </c>
      <c r="W48" s="86">
        <v>-0.3</v>
      </c>
    </row>
    <row r="49" spans="1:23" x14ac:dyDescent="0.25">
      <c r="A49" s="42" t="s">
        <v>21</v>
      </c>
      <c r="B49" s="43" t="s">
        <v>13</v>
      </c>
      <c r="C49" s="44">
        <v>48</v>
      </c>
      <c r="D49" s="44" t="s">
        <v>25</v>
      </c>
      <c r="E49" s="45" t="s">
        <v>23</v>
      </c>
      <c r="F49" s="85">
        <v>61</v>
      </c>
      <c r="G49" s="87">
        <v>65.5</v>
      </c>
      <c r="H49" s="48">
        <f t="shared" si="15"/>
        <v>4.9124999999999996</v>
      </c>
      <c r="I49" s="52">
        <v>4</v>
      </c>
      <c r="J49" s="52">
        <f t="shared" si="14"/>
        <v>-6.8702290076335881</v>
      </c>
      <c r="K49" s="86">
        <f t="shared" si="12"/>
        <v>-0.91603053435114512</v>
      </c>
      <c r="M49" s="42" t="s">
        <v>21</v>
      </c>
      <c r="N49" s="43" t="s">
        <v>13</v>
      </c>
      <c r="O49" s="45">
        <v>48</v>
      </c>
      <c r="P49" s="44" t="s">
        <v>25</v>
      </c>
      <c r="Q49" s="45" t="s">
        <v>23</v>
      </c>
      <c r="R49" s="85">
        <f t="shared" si="8"/>
        <v>61</v>
      </c>
      <c r="S49" s="48">
        <v>62.63</v>
      </c>
      <c r="T49" s="48">
        <v>4.09</v>
      </c>
      <c r="U49" s="45">
        <v>1</v>
      </c>
      <c r="V49" s="52">
        <f t="shared" si="9"/>
        <v>-2.6025866198307561</v>
      </c>
      <c r="W49" s="86">
        <v>-0.4</v>
      </c>
    </row>
    <row r="50" spans="1:23" x14ac:dyDescent="0.25">
      <c r="A50" s="42" t="s">
        <v>20</v>
      </c>
      <c r="B50" s="43" t="s">
        <v>13</v>
      </c>
      <c r="C50" s="44">
        <v>49</v>
      </c>
      <c r="D50" s="44" t="s">
        <v>25</v>
      </c>
      <c r="E50" s="45" t="s">
        <v>23</v>
      </c>
      <c r="F50" s="85">
        <v>66</v>
      </c>
      <c r="G50" s="87">
        <v>80.599999999999994</v>
      </c>
      <c r="H50" s="48">
        <f t="shared" si="15"/>
        <v>6.044999999999999</v>
      </c>
      <c r="I50" s="52">
        <v>4</v>
      </c>
      <c r="J50" s="52">
        <f t="shared" si="14"/>
        <v>-18.114143920595527</v>
      </c>
      <c r="K50" s="86">
        <f t="shared" si="12"/>
        <v>-2.4152191894127371</v>
      </c>
      <c r="M50" s="42" t="s">
        <v>20</v>
      </c>
      <c r="N50" s="43" t="s">
        <v>13</v>
      </c>
      <c r="O50" s="45">
        <v>49</v>
      </c>
      <c r="P50" s="44" t="s">
        <v>25</v>
      </c>
      <c r="Q50" s="45" t="s">
        <v>23</v>
      </c>
      <c r="R50" s="85">
        <f t="shared" si="8"/>
        <v>66</v>
      </c>
      <c r="S50" s="48">
        <v>72.709999999999994</v>
      </c>
      <c r="T50" s="48">
        <v>6.75</v>
      </c>
      <c r="U50" s="45">
        <v>1</v>
      </c>
      <c r="V50" s="52">
        <f t="shared" si="9"/>
        <v>-9.2284417549167852</v>
      </c>
      <c r="W50" s="86">
        <v>-0.99</v>
      </c>
    </row>
    <row r="51" spans="1:23" x14ac:dyDescent="0.25">
      <c r="A51" s="42" t="s">
        <v>19</v>
      </c>
      <c r="B51" s="43" t="s">
        <v>13</v>
      </c>
      <c r="C51" s="44">
        <v>50</v>
      </c>
      <c r="D51" s="44" t="s">
        <v>25</v>
      </c>
      <c r="E51" s="45" t="s">
        <v>23</v>
      </c>
      <c r="F51" s="85">
        <v>76</v>
      </c>
      <c r="G51" s="87">
        <v>79.400000000000006</v>
      </c>
      <c r="H51" s="48">
        <f t="shared" si="15"/>
        <v>5.9550000000000001</v>
      </c>
      <c r="I51" s="52">
        <v>4</v>
      </c>
      <c r="J51" s="52">
        <f t="shared" si="14"/>
        <v>-4.2821158690176393</v>
      </c>
      <c r="K51" s="86">
        <f t="shared" si="12"/>
        <v>-0.57094878253568526</v>
      </c>
      <c r="M51" s="42" t="s">
        <v>19</v>
      </c>
      <c r="N51" s="43" t="s">
        <v>13</v>
      </c>
      <c r="O51" s="45">
        <v>50</v>
      </c>
      <c r="P51" s="44" t="s">
        <v>25</v>
      </c>
      <c r="Q51" s="45" t="s">
        <v>23</v>
      </c>
      <c r="R51" s="85">
        <f t="shared" si="8"/>
        <v>76</v>
      </c>
      <c r="S51" s="48">
        <v>78.67</v>
      </c>
      <c r="T51" s="48">
        <v>4.09</v>
      </c>
      <c r="U51" s="45">
        <v>1</v>
      </c>
      <c r="V51" s="52">
        <f t="shared" si="9"/>
        <v>-3.3939239862717705</v>
      </c>
      <c r="W51" s="86">
        <v>-0.65</v>
      </c>
    </row>
    <row r="52" spans="1:23" x14ac:dyDescent="0.25">
      <c r="A52" s="42" t="s">
        <v>22</v>
      </c>
      <c r="B52" s="43" t="s">
        <v>13</v>
      </c>
      <c r="C52" s="44">
        <v>51</v>
      </c>
      <c r="D52" s="44" t="s">
        <v>76</v>
      </c>
      <c r="E52" s="45" t="s">
        <v>23</v>
      </c>
      <c r="F52" s="85">
        <v>158</v>
      </c>
      <c r="G52" s="52">
        <v>155</v>
      </c>
      <c r="H52" s="48">
        <f>0.05*G52</f>
        <v>7.75</v>
      </c>
      <c r="I52" s="45">
        <v>4</v>
      </c>
      <c r="J52" s="52">
        <f t="shared" si="14"/>
        <v>1.935483870967742</v>
      </c>
      <c r="K52" s="86">
        <f t="shared" si="12"/>
        <v>0.38709677419354838</v>
      </c>
      <c r="M52" s="42" t="s">
        <v>22</v>
      </c>
      <c r="N52" s="43" t="s">
        <v>13</v>
      </c>
      <c r="O52" s="45">
        <v>51</v>
      </c>
      <c r="P52" s="44" t="s">
        <v>76</v>
      </c>
      <c r="Q52" s="45" t="s">
        <v>23</v>
      </c>
      <c r="R52" s="85">
        <f t="shared" si="8"/>
        <v>158</v>
      </c>
      <c r="S52" s="87">
        <v>153</v>
      </c>
      <c r="T52" s="48">
        <v>4.9000000000000004</v>
      </c>
      <c r="U52" s="45">
        <v>1</v>
      </c>
      <c r="V52" s="52">
        <f t="shared" si="9"/>
        <v>3.2679738562091507</v>
      </c>
      <c r="W52" s="86">
        <v>1.01</v>
      </c>
    </row>
    <row r="53" spans="1:23" x14ac:dyDescent="0.25">
      <c r="A53" s="42" t="s">
        <v>16</v>
      </c>
      <c r="B53" s="43" t="s">
        <v>13</v>
      </c>
      <c r="C53" s="44">
        <v>52</v>
      </c>
      <c r="D53" s="44" t="s">
        <v>76</v>
      </c>
      <c r="E53" s="45" t="s">
        <v>23</v>
      </c>
      <c r="F53" s="85">
        <v>229</v>
      </c>
      <c r="G53" s="52">
        <v>228</v>
      </c>
      <c r="H53" s="48">
        <f t="shared" ref="H53:H57" si="16">0.05*G53</f>
        <v>11.4</v>
      </c>
      <c r="I53" s="45">
        <v>4</v>
      </c>
      <c r="J53" s="52">
        <f t="shared" si="14"/>
        <v>0.43859649122807015</v>
      </c>
      <c r="K53" s="86">
        <f t="shared" si="12"/>
        <v>8.771929824561403E-2</v>
      </c>
      <c r="M53" s="42" t="s">
        <v>16</v>
      </c>
      <c r="N53" s="43" t="s">
        <v>13</v>
      </c>
      <c r="O53" s="45">
        <v>52</v>
      </c>
      <c r="P53" s="44" t="s">
        <v>76</v>
      </c>
      <c r="Q53" s="45" t="s">
        <v>23</v>
      </c>
      <c r="R53" s="85">
        <f t="shared" si="8"/>
        <v>229</v>
      </c>
      <c r="S53" s="87">
        <v>224.4</v>
      </c>
      <c r="T53" s="48">
        <v>7.3</v>
      </c>
      <c r="U53" s="45">
        <v>1</v>
      </c>
      <c r="V53" s="52">
        <f t="shared" si="9"/>
        <v>2.0499108734402824</v>
      </c>
      <c r="W53" s="86">
        <v>0.63</v>
      </c>
    </row>
    <row r="54" spans="1:23" x14ac:dyDescent="0.25">
      <c r="A54" s="42" t="s">
        <v>12</v>
      </c>
      <c r="B54" s="43" t="s">
        <v>13</v>
      </c>
      <c r="C54" s="44">
        <v>53</v>
      </c>
      <c r="D54" s="44" t="s">
        <v>76</v>
      </c>
      <c r="E54" s="45" t="s">
        <v>23</v>
      </c>
      <c r="F54" s="85">
        <v>307</v>
      </c>
      <c r="G54" s="52">
        <v>310</v>
      </c>
      <c r="H54" s="48">
        <f t="shared" si="16"/>
        <v>15.5</v>
      </c>
      <c r="I54" s="45">
        <v>4</v>
      </c>
      <c r="J54" s="52">
        <f t="shared" si="14"/>
        <v>-0.967741935483871</v>
      </c>
      <c r="K54" s="86">
        <f t="shared" si="12"/>
        <v>-0.19354838709677419</v>
      </c>
      <c r="M54" s="42" t="s">
        <v>12</v>
      </c>
      <c r="N54" s="43" t="s">
        <v>13</v>
      </c>
      <c r="O54" s="45">
        <v>53</v>
      </c>
      <c r="P54" s="44" t="s">
        <v>76</v>
      </c>
      <c r="Q54" s="45" t="s">
        <v>23</v>
      </c>
      <c r="R54" s="85">
        <f t="shared" si="8"/>
        <v>307</v>
      </c>
      <c r="S54" s="87">
        <v>304.8</v>
      </c>
      <c r="T54" s="48">
        <v>8</v>
      </c>
      <c r="U54" s="45">
        <v>1</v>
      </c>
      <c r="V54" s="52">
        <f t="shared" si="9"/>
        <v>0.72178477690288345</v>
      </c>
      <c r="W54" s="86">
        <v>0.27</v>
      </c>
    </row>
    <row r="55" spans="1:23" x14ac:dyDescent="0.25">
      <c r="A55" s="42" t="s">
        <v>21</v>
      </c>
      <c r="B55" s="43" t="s">
        <v>13</v>
      </c>
      <c r="C55" s="44">
        <v>54</v>
      </c>
      <c r="D55" s="44" t="s">
        <v>76</v>
      </c>
      <c r="E55" s="45" t="s">
        <v>23</v>
      </c>
      <c r="F55" s="85">
        <v>146</v>
      </c>
      <c r="G55" s="52">
        <v>146</v>
      </c>
      <c r="H55" s="48">
        <f t="shared" si="16"/>
        <v>7.3000000000000007</v>
      </c>
      <c r="I55" s="45">
        <v>4</v>
      </c>
      <c r="J55" s="52">
        <f t="shared" si="14"/>
        <v>0</v>
      </c>
      <c r="K55" s="86">
        <f t="shared" si="12"/>
        <v>0</v>
      </c>
      <c r="M55" s="42" t="s">
        <v>21</v>
      </c>
      <c r="N55" s="43" t="s">
        <v>13</v>
      </c>
      <c r="O55" s="45">
        <v>54</v>
      </c>
      <c r="P55" s="44" t="s">
        <v>76</v>
      </c>
      <c r="Q55" s="45" t="s">
        <v>23</v>
      </c>
      <c r="R55" s="85">
        <f t="shared" si="8"/>
        <v>146</v>
      </c>
      <c r="S55" s="87">
        <v>144.5</v>
      </c>
      <c r="T55" s="48">
        <v>5.8</v>
      </c>
      <c r="U55" s="45">
        <v>1</v>
      </c>
      <c r="V55" s="52">
        <f t="shared" si="9"/>
        <v>1.0380622837370241</v>
      </c>
      <c r="W55" s="86">
        <v>0.26</v>
      </c>
    </row>
    <row r="56" spans="1:23" x14ac:dyDescent="0.25">
      <c r="A56" s="42" t="s">
        <v>24</v>
      </c>
      <c r="B56" s="43" t="s">
        <v>13</v>
      </c>
      <c r="C56" s="44">
        <v>55</v>
      </c>
      <c r="D56" s="44" t="s">
        <v>76</v>
      </c>
      <c r="E56" s="45" t="s">
        <v>23</v>
      </c>
      <c r="F56" s="85">
        <v>119</v>
      </c>
      <c r="G56" s="52">
        <v>118</v>
      </c>
      <c r="H56" s="48">
        <f t="shared" si="16"/>
        <v>5.9</v>
      </c>
      <c r="I56" s="45">
        <v>4</v>
      </c>
      <c r="J56" s="52">
        <f t="shared" si="14"/>
        <v>0.84745762711864403</v>
      </c>
      <c r="K56" s="86">
        <f t="shared" si="12"/>
        <v>0.16949152542372881</v>
      </c>
      <c r="M56" s="42" t="s">
        <v>24</v>
      </c>
      <c r="N56" s="43" t="s">
        <v>13</v>
      </c>
      <c r="O56" s="45">
        <v>55</v>
      </c>
      <c r="P56" s="44" t="s">
        <v>76</v>
      </c>
      <c r="Q56" s="45" t="s">
        <v>23</v>
      </c>
      <c r="R56" s="85">
        <f t="shared" si="8"/>
        <v>119</v>
      </c>
      <c r="S56" s="87">
        <v>118</v>
      </c>
      <c r="T56" s="48">
        <v>5.0999999999999996</v>
      </c>
      <c r="U56" s="45">
        <v>1</v>
      </c>
      <c r="V56" s="52">
        <f t="shared" si="9"/>
        <v>0.84745762711864403</v>
      </c>
      <c r="W56" s="86">
        <v>0.2</v>
      </c>
    </row>
    <row r="57" spans="1:23" x14ac:dyDescent="0.25">
      <c r="A57" s="42" t="s">
        <v>17</v>
      </c>
      <c r="B57" s="43" t="s">
        <v>13</v>
      </c>
      <c r="C57" s="44">
        <v>56</v>
      </c>
      <c r="D57" s="44" t="s">
        <v>76</v>
      </c>
      <c r="E57" s="45" t="s">
        <v>23</v>
      </c>
      <c r="F57" s="51">
        <v>50.2</v>
      </c>
      <c r="G57" s="87">
        <v>52.5</v>
      </c>
      <c r="H57" s="48">
        <f t="shared" si="16"/>
        <v>2.625</v>
      </c>
      <c r="I57" s="45">
        <v>4</v>
      </c>
      <c r="J57" s="52">
        <f t="shared" si="14"/>
        <v>-4.380952380952376</v>
      </c>
      <c r="K57" s="86">
        <f t="shared" si="12"/>
        <v>-0.87619047619047508</v>
      </c>
      <c r="M57" s="42" t="s">
        <v>17</v>
      </c>
      <c r="N57" s="43" t="s">
        <v>13</v>
      </c>
      <c r="O57" s="45">
        <v>56</v>
      </c>
      <c r="P57" s="44" t="s">
        <v>76</v>
      </c>
      <c r="Q57" s="45" t="s">
        <v>23</v>
      </c>
      <c r="R57" s="51">
        <f t="shared" si="8"/>
        <v>50.2</v>
      </c>
      <c r="S57" s="48">
        <v>51.29</v>
      </c>
      <c r="T57" s="48">
        <v>5.46</v>
      </c>
      <c r="U57" s="45">
        <v>1</v>
      </c>
      <c r="V57" s="52">
        <f t="shared" si="9"/>
        <v>-2.1251705985572165</v>
      </c>
      <c r="W57" s="86">
        <v>-0.2</v>
      </c>
    </row>
    <row r="58" spans="1:23" x14ac:dyDescent="0.25">
      <c r="A58" s="42" t="s">
        <v>22</v>
      </c>
      <c r="B58" s="43" t="s">
        <v>13</v>
      </c>
      <c r="C58" s="44">
        <v>57</v>
      </c>
      <c r="D58" s="44" t="s">
        <v>18</v>
      </c>
      <c r="E58" s="45" t="s">
        <v>15</v>
      </c>
      <c r="F58" s="47">
        <v>12.9</v>
      </c>
      <c r="G58" s="48">
        <v>12.93</v>
      </c>
      <c r="H58" s="48">
        <v>0.15</v>
      </c>
      <c r="I58" s="45" t="s">
        <v>77</v>
      </c>
      <c r="J58" s="48">
        <f t="shared" ref="J58:J65" si="17">((F58-G58))</f>
        <v>-2.9999999999999361E-2</v>
      </c>
      <c r="K58" s="86">
        <f t="shared" si="12"/>
        <v>-0.19999999999999574</v>
      </c>
      <c r="M58" s="42" t="s">
        <v>22</v>
      </c>
      <c r="N58" s="43" t="s">
        <v>13</v>
      </c>
      <c r="O58" s="45">
        <v>57</v>
      </c>
      <c r="P58" s="44" t="s">
        <v>18</v>
      </c>
      <c r="Q58" s="45" t="s">
        <v>15</v>
      </c>
      <c r="R58" s="47">
        <f>ROUND(F58,2)</f>
        <v>12.9</v>
      </c>
      <c r="S58" s="48">
        <v>12.95</v>
      </c>
      <c r="T58" s="48">
        <v>0.13</v>
      </c>
      <c r="U58" s="45" t="s">
        <v>75</v>
      </c>
      <c r="V58" s="48">
        <f>R58-S58</f>
        <v>-4.9999999999998934E-2</v>
      </c>
      <c r="W58" s="86">
        <v>-0.38</v>
      </c>
    </row>
    <row r="59" spans="1:23" x14ac:dyDescent="0.25">
      <c r="A59" s="42" t="s">
        <v>16</v>
      </c>
      <c r="B59" s="43" t="s">
        <v>13</v>
      </c>
      <c r="C59" s="44">
        <v>58</v>
      </c>
      <c r="D59" s="44" t="s">
        <v>18</v>
      </c>
      <c r="E59" s="45" t="s">
        <v>15</v>
      </c>
      <c r="F59" s="47">
        <v>12.38</v>
      </c>
      <c r="G59" s="48">
        <v>12.39</v>
      </c>
      <c r="H59" s="48">
        <v>0.15</v>
      </c>
      <c r="I59" s="45">
        <v>4</v>
      </c>
      <c r="J59" s="48">
        <f t="shared" si="17"/>
        <v>-9.9999999999997868E-3</v>
      </c>
      <c r="K59" s="86">
        <f t="shared" si="12"/>
        <v>-6.666666666666525E-2</v>
      </c>
      <c r="M59" s="42" t="s">
        <v>16</v>
      </c>
      <c r="N59" s="43" t="s">
        <v>13</v>
      </c>
      <c r="O59" s="45">
        <v>58</v>
      </c>
      <c r="P59" s="44" t="s">
        <v>18</v>
      </c>
      <c r="Q59" s="45" t="s">
        <v>15</v>
      </c>
      <c r="R59" s="47">
        <f t="shared" ref="R59:R67" si="18">ROUND(F59,2)</f>
        <v>12.38</v>
      </c>
      <c r="S59" s="48">
        <v>12.41</v>
      </c>
      <c r="T59" s="48">
        <v>0.12</v>
      </c>
      <c r="U59" s="45" t="s">
        <v>75</v>
      </c>
      <c r="V59" s="48">
        <f t="shared" ref="V59:V65" si="19">R59-S59</f>
        <v>-2.9999999999999361E-2</v>
      </c>
      <c r="W59" s="86">
        <v>-0.28000000000000003</v>
      </c>
    </row>
    <row r="60" spans="1:23" x14ac:dyDescent="0.25">
      <c r="A60" s="42" t="s">
        <v>12</v>
      </c>
      <c r="B60" s="43" t="s">
        <v>13</v>
      </c>
      <c r="C60" s="44">
        <v>59</v>
      </c>
      <c r="D60" s="44" t="s">
        <v>18</v>
      </c>
      <c r="E60" s="45" t="s">
        <v>15</v>
      </c>
      <c r="F60" s="47">
        <v>0.35</v>
      </c>
      <c r="G60" s="48">
        <v>0.34</v>
      </c>
      <c r="H60" s="48">
        <v>0.15</v>
      </c>
      <c r="I60" s="45">
        <v>4</v>
      </c>
      <c r="J60" s="48">
        <f t="shared" si="17"/>
        <v>9.9999999999999534E-3</v>
      </c>
      <c r="K60" s="86">
        <f t="shared" si="12"/>
        <v>6.666666666666636E-2</v>
      </c>
      <c r="M60" s="42" t="s">
        <v>12</v>
      </c>
      <c r="N60" s="43" t="s">
        <v>13</v>
      </c>
      <c r="O60" s="45">
        <v>59</v>
      </c>
      <c r="P60" s="44" t="s">
        <v>18</v>
      </c>
      <c r="Q60" s="45" t="s">
        <v>15</v>
      </c>
      <c r="R60" s="47">
        <f t="shared" si="18"/>
        <v>0.35</v>
      </c>
      <c r="S60" s="48">
        <v>0.34620000000000001</v>
      </c>
      <c r="T60" s="48">
        <v>6.0400000000000002E-2</v>
      </c>
      <c r="U60" s="45" t="s">
        <v>75</v>
      </c>
      <c r="V60" s="48">
        <f t="shared" si="19"/>
        <v>3.7999999999999701E-3</v>
      </c>
      <c r="W60" s="86">
        <v>0.06</v>
      </c>
    </row>
    <row r="61" spans="1:23" x14ac:dyDescent="0.25">
      <c r="A61" s="42" t="s">
        <v>21</v>
      </c>
      <c r="B61" s="43" t="s">
        <v>13</v>
      </c>
      <c r="C61" s="44">
        <v>60</v>
      </c>
      <c r="D61" s="44" t="s">
        <v>18</v>
      </c>
      <c r="E61" s="45" t="s">
        <v>15</v>
      </c>
      <c r="F61" s="47">
        <v>5.52</v>
      </c>
      <c r="G61" s="48">
        <v>5.5102766680774025</v>
      </c>
      <c r="H61" s="48">
        <v>0.15</v>
      </c>
      <c r="I61" s="45">
        <v>4</v>
      </c>
      <c r="J61" s="48">
        <f t="shared" si="17"/>
        <v>9.7233319225971115E-3</v>
      </c>
      <c r="K61" s="86">
        <f t="shared" si="12"/>
        <v>6.4822212817314082E-2</v>
      </c>
      <c r="M61" s="42" t="s">
        <v>21</v>
      </c>
      <c r="N61" s="43" t="s">
        <v>13</v>
      </c>
      <c r="O61" s="45">
        <v>60</v>
      </c>
      <c r="P61" s="44" t="s">
        <v>18</v>
      </c>
      <c r="Q61" s="45" t="s">
        <v>15</v>
      </c>
      <c r="R61" s="47">
        <f t="shared" si="18"/>
        <v>5.52</v>
      </c>
      <c r="S61" s="48">
        <v>5.5330000000000004</v>
      </c>
      <c r="T61" s="48">
        <v>5.5E-2</v>
      </c>
      <c r="U61" s="45" t="s">
        <v>75</v>
      </c>
      <c r="V61" s="48">
        <f t="shared" si="19"/>
        <v>-1.3000000000000789E-2</v>
      </c>
      <c r="W61" s="86">
        <v>-0.23</v>
      </c>
    </row>
    <row r="62" spans="1:23" x14ac:dyDescent="0.25">
      <c r="A62" s="42" t="s">
        <v>24</v>
      </c>
      <c r="B62" s="43" t="s">
        <v>13</v>
      </c>
      <c r="C62" s="44">
        <v>61</v>
      </c>
      <c r="D62" s="44" t="s">
        <v>18</v>
      </c>
      <c r="E62" s="45" t="s">
        <v>15</v>
      </c>
      <c r="F62" s="47">
        <v>0.28999999999999998</v>
      </c>
      <c r="G62" s="48">
        <v>0.27</v>
      </c>
      <c r="H62" s="48">
        <v>0.15</v>
      </c>
      <c r="I62" s="52">
        <v>4</v>
      </c>
      <c r="J62" s="48">
        <f t="shared" si="17"/>
        <v>1.9999999999999962E-2</v>
      </c>
      <c r="K62" s="86">
        <f t="shared" si="12"/>
        <v>0.13333333333333308</v>
      </c>
      <c r="M62" s="42" t="s">
        <v>24</v>
      </c>
      <c r="N62" s="43" t="s">
        <v>13</v>
      </c>
      <c r="O62" s="45">
        <v>61</v>
      </c>
      <c r="P62" s="44" t="s">
        <v>18</v>
      </c>
      <c r="Q62" s="45" t="s">
        <v>15</v>
      </c>
      <c r="R62" s="47">
        <f t="shared" si="18"/>
        <v>0.28999999999999998</v>
      </c>
      <c r="S62" s="48">
        <v>0.27889999999999998</v>
      </c>
      <c r="T62" s="48">
        <v>5.0500000000000003E-2</v>
      </c>
      <c r="U62" s="45" t="s">
        <v>75</v>
      </c>
      <c r="V62" s="48">
        <f t="shared" si="19"/>
        <v>1.1099999999999999E-2</v>
      </c>
      <c r="W62" s="86">
        <v>0.22</v>
      </c>
    </row>
    <row r="63" spans="1:23" x14ac:dyDescent="0.25">
      <c r="A63" s="42" t="s">
        <v>20</v>
      </c>
      <c r="B63" s="43" t="s">
        <v>13</v>
      </c>
      <c r="C63" s="44">
        <v>62</v>
      </c>
      <c r="D63" s="44" t="s">
        <v>18</v>
      </c>
      <c r="E63" s="45" t="s">
        <v>15</v>
      </c>
      <c r="F63" s="47">
        <v>14.21</v>
      </c>
      <c r="G63" s="48">
        <v>14.18</v>
      </c>
      <c r="H63" s="48">
        <v>0.15</v>
      </c>
      <c r="I63" s="52">
        <v>4</v>
      </c>
      <c r="J63" s="48">
        <f t="shared" si="17"/>
        <v>3.0000000000001137E-2</v>
      </c>
      <c r="K63" s="86">
        <f t="shared" si="12"/>
        <v>0.20000000000000759</v>
      </c>
      <c r="M63" s="42" t="s">
        <v>20</v>
      </c>
      <c r="N63" s="43" t="s">
        <v>13</v>
      </c>
      <c r="O63" s="45">
        <v>62</v>
      </c>
      <c r="P63" s="44" t="s">
        <v>18</v>
      </c>
      <c r="Q63" s="45" t="s">
        <v>15</v>
      </c>
      <c r="R63" s="47">
        <f t="shared" si="18"/>
        <v>14.21</v>
      </c>
      <c r="S63" s="48">
        <v>14.24</v>
      </c>
      <c r="T63" s="48">
        <v>0.14000000000000001</v>
      </c>
      <c r="U63" s="45" t="s">
        <v>75</v>
      </c>
      <c r="V63" s="48">
        <f t="shared" si="19"/>
        <v>-2.9999999999999361E-2</v>
      </c>
      <c r="W63" s="86">
        <v>-0.18</v>
      </c>
    </row>
    <row r="64" spans="1:23" x14ac:dyDescent="0.25">
      <c r="A64" s="42" t="s">
        <v>19</v>
      </c>
      <c r="B64" s="43" t="s">
        <v>13</v>
      </c>
      <c r="C64" s="44">
        <v>63</v>
      </c>
      <c r="D64" s="44" t="s">
        <v>18</v>
      </c>
      <c r="E64" s="45" t="s">
        <v>15</v>
      </c>
      <c r="F64" s="47">
        <v>20.88</v>
      </c>
      <c r="G64" s="48">
        <v>20.94</v>
      </c>
      <c r="H64" s="48">
        <v>0.15</v>
      </c>
      <c r="I64" s="52">
        <v>4</v>
      </c>
      <c r="J64" s="48">
        <f t="shared" si="17"/>
        <v>-6.0000000000002274E-2</v>
      </c>
      <c r="K64" s="86">
        <f t="shared" si="12"/>
        <v>-0.40000000000001518</v>
      </c>
      <c r="M64" s="42" t="s">
        <v>19</v>
      </c>
      <c r="N64" s="43" t="s">
        <v>13</v>
      </c>
      <c r="O64" s="45">
        <v>63</v>
      </c>
      <c r="P64" s="44" t="s">
        <v>18</v>
      </c>
      <c r="Q64" s="45" t="s">
        <v>15</v>
      </c>
      <c r="R64" s="47">
        <f t="shared" si="18"/>
        <v>20.88</v>
      </c>
      <c r="S64" s="48">
        <v>20.92</v>
      </c>
      <c r="T64" s="48">
        <v>0.21</v>
      </c>
      <c r="U64" s="45" t="s">
        <v>75</v>
      </c>
      <c r="V64" s="48">
        <f t="shared" si="19"/>
        <v>-4.00000000000027E-2</v>
      </c>
      <c r="W64" s="86">
        <v>-0.21</v>
      </c>
    </row>
    <row r="65" spans="1:23" x14ac:dyDescent="0.25">
      <c r="A65" s="42" t="s">
        <v>17</v>
      </c>
      <c r="B65" s="43" t="s">
        <v>13</v>
      </c>
      <c r="C65" s="44">
        <v>64</v>
      </c>
      <c r="D65" s="44" t="s">
        <v>18</v>
      </c>
      <c r="E65" s="45" t="s">
        <v>15</v>
      </c>
      <c r="F65" s="47">
        <v>15.73</v>
      </c>
      <c r="G65" s="48">
        <v>15.81</v>
      </c>
      <c r="H65" s="48">
        <v>0.15</v>
      </c>
      <c r="I65" s="52">
        <v>4</v>
      </c>
      <c r="J65" s="48">
        <f t="shared" si="17"/>
        <v>-8.0000000000000071E-2</v>
      </c>
      <c r="K65" s="86">
        <f t="shared" si="12"/>
        <v>-0.53333333333333388</v>
      </c>
      <c r="M65" s="42" t="s">
        <v>17</v>
      </c>
      <c r="N65" s="43" t="s">
        <v>13</v>
      </c>
      <c r="O65" s="45">
        <v>64</v>
      </c>
      <c r="P65" s="44" t="s">
        <v>18</v>
      </c>
      <c r="Q65" s="45" t="s">
        <v>15</v>
      </c>
      <c r="R65" s="47">
        <f t="shared" si="18"/>
        <v>15.73</v>
      </c>
      <c r="S65" s="48">
        <v>15.78</v>
      </c>
      <c r="T65" s="48">
        <v>0.16</v>
      </c>
      <c r="U65" s="45">
        <v>1</v>
      </c>
      <c r="V65" s="48">
        <f t="shared" si="19"/>
        <v>-4.9999999999998934E-2</v>
      </c>
      <c r="W65" s="86">
        <v>-0.31</v>
      </c>
    </row>
    <row r="66" spans="1:23" x14ac:dyDescent="0.25">
      <c r="A66" s="42" t="s">
        <v>16</v>
      </c>
      <c r="B66" s="43" t="s">
        <v>13</v>
      </c>
      <c r="C66" s="44" t="s">
        <v>99</v>
      </c>
      <c r="D66" s="44" t="s">
        <v>14</v>
      </c>
      <c r="E66" s="45" t="s">
        <v>15</v>
      </c>
      <c r="F66" s="47">
        <v>3.51</v>
      </c>
      <c r="G66" s="48">
        <v>3.52</v>
      </c>
      <c r="H66" s="48">
        <f>G66*0.05</f>
        <v>0.17600000000000002</v>
      </c>
      <c r="I66" s="52">
        <v>4</v>
      </c>
      <c r="J66" s="52">
        <f t="shared" ref="J66:J67" si="20">((F66-G66)/G66)*100</f>
        <v>-0.28409090909091567</v>
      </c>
      <c r="K66" s="86">
        <f t="shared" si="12"/>
        <v>-5.6818181818183128E-2</v>
      </c>
      <c r="M66" s="42" t="s">
        <v>16</v>
      </c>
      <c r="N66" s="43" t="s">
        <v>13</v>
      </c>
      <c r="O66" s="45" t="s">
        <v>99</v>
      </c>
      <c r="P66" s="44" t="s">
        <v>14</v>
      </c>
      <c r="Q66" s="45" t="s">
        <v>15</v>
      </c>
      <c r="R66" s="47">
        <f t="shared" si="18"/>
        <v>3.51</v>
      </c>
      <c r="S66" s="48">
        <v>3.5489999999999999</v>
      </c>
      <c r="T66" s="48">
        <v>6.4000000000000001E-2</v>
      </c>
      <c r="U66" s="45">
        <v>1</v>
      </c>
      <c r="V66" s="52">
        <f>((R66-S66)/S66)*100</f>
        <v>-1.098901098901103</v>
      </c>
      <c r="W66" s="86">
        <v>-0.62</v>
      </c>
    </row>
    <row r="67" spans="1:23" ht="15.75" thickBot="1" x14ac:dyDescent="0.3">
      <c r="A67" s="88" t="s">
        <v>12</v>
      </c>
      <c r="B67" s="89" t="s">
        <v>13</v>
      </c>
      <c r="C67" s="90" t="s">
        <v>100</v>
      </c>
      <c r="D67" s="91" t="s">
        <v>14</v>
      </c>
      <c r="E67" s="92" t="s">
        <v>15</v>
      </c>
      <c r="F67" s="93">
        <v>5.7</v>
      </c>
      <c r="G67" s="94">
        <v>5.72</v>
      </c>
      <c r="H67" s="94">
        <f>G67*0.05</f>
        <v>0.28599999999999998</v>
      </c>
      <c r="I67" s="95">
        <v>4</v>
      </c>
      <c r="J67" s="95">
        <f t="shared" si="20"/>
        <v>-0.3496503496503422</v>
      </c>
      <c r="K67" s="96">
        <f t="shared" si="12"/>
        <v>-6.993006993006845E-2</v>
      </c>
      <c r="M67" s="88" t="s">
        <v>12</v>
      </c>
      <c r="N67" s="89" t="s">
        <v>13</v>
      </c>
      <c r="O67" s="89" t="s">
        <v>100</v>
      </c>
      <c r="P67" s="91" t="s">
        <v>14</v>
      </c>
      <c r="Q67" s="92" t="s">
        <v>15</v>
      </c>
      <c r="R67" s="93">
        <f t="shared" si="18"/>
        <v>5.7</v>
      </c>
      <c r="S67" s="94">
        <v>5.718</v>
      </c>
      <c r="T67" s="94">
        <v>0.09</v>
      </c>
      <c r="U67" s="92">
        <v>1</v>
      </c>
      <c r="V67" s="95">
        <f t="shared" ref="V67" si="21">((R67-S67)/S67)*100</f>
        <v>-0.3147953830010457</v>
      </c>
      <c r="W67" s="96">
        <v>-0.2</v>
      </c>
    </row>
  </sheetData>
  <sheetProtection algorithmName="SHA-512" hashValue="L2BtKhoxn5Mnj9YiMsAp3wa9xanR8/f0i2dkyz1xkrntD69+T1JAMgVUG4PxjYTg0YN3eBIy8ZThpKPTDg1A9Q==" saltValue="+4kQSwHS3XdUhB1G/gs1Ww==" spinCount="100000" sheet="1" objects="1" scenarios="1" selectLockedCells="1" selectUnlockedCells="1"/>
  <mergeCells count="3">
    <mergeCell ref="A2:K2"/>
    <mergeCell ref="A8:K8"/>
    <mergeCell ref="M8:W8"/>
  </mergeCells>
  <phoneticPr fontId="17" type="noConversion"/>
  <conditionalFormatting sqref="K14:K30 W43:W67">
    <cfRule type="cellIs" dxfId="176" priority="19" stopIfTrue="1" operator="between">
      <formula>-2</formula>
      <formula>2</formula>
    </cfRule>
    <cfRule type="cellIs" dxfId="175" priority="20" stopIfTrue="1" operator="between">
      <formula>-3</formula>
      <formula>3</formula>
    </cfRule>
    <cfRule type="cellIs" dxfId="174" priority="21" operator="notBetween">
      <formula>-3</formula>
      <formula>3</formula>
    </cfRule>
  </conditionalFormatting>
  <conditionalFormatting sqref="W31:W33">
    <cfRule type="cellIs" dxfId="173" priority="16" stopIfTrue="1" operator="between">
      <formula>-2</formula>
      <formula>2</formula>
    </cfRule>
    <cfRule type="cellIs" dxfId="172" priority="17" stopIfTrue="1" operator="between">
      <formula>-3</formula>
      <formula>3</formula>
    </cfRule>
    <cfRule type="cellIs" dxfId="171" priority="18" operator="notBetween">
      <formula>-3</formula>
      <formula>3</formula>
    </cfRule>
  </conditionalFormatting>
  <conditionalFormatting sqref="K31:K33">
    <cfRule type="cellIs" dxfId="170" priority="4" stopIfTrue="1" operator="between">
      <formula>-2</formula>
      <formula>2</formula>
    </cfRule>
    <cfRule type="cellIs" dxfId="169" priority="5" stopIfTrue="1" operator="between">
      <formula>-3</formula>
      <formula>3</formula>
    </cfRule>
    <cfRule type="cellIs" dxfId="168" priority="6" operator="notBetween">
      <formula>-3</formula>
      <formula>3</formula>
    </cfRule>
  </conditionalFormatting>
  <conditionalFormatting sqref="K43:K67">
    <cfRule type="cellIs" dxfId="167" priority="1" stopIfTrue="1" operator="between">
      <formula>-2</formula>
      <formula>2</formula>
    </cfRule>
    <cfRule type="cellIs" dxfId="166" priority="2" stopIfTrue="1" operator="between">
      <formula>-3</formula>
      <formula>3</formula>
    </cfRule>
    <cfRule type="cellIs" dxfId="165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1FEA-E0C1-43CE-B12F-17207AF47E2F}">
  <sheetPr>
    <pageSetUpPr fitToPage="1"/>
  </sheetPr>
  <dimension ref="A1:W67"/>
  <sheetViews>
    <sheetView topLeftCell="A2" zoomScale="70" zoomScaleNormal="70" zoomScalePageLayoutView="85" workbookViewId="0">
      <selection activeCell="D52" sqref="D52:K56"/>
    </sheetView>
  </sheetViews>
  <sheetFormatPr defaultColWidth="9.140625" defaultRowHeight="15" x14ac:dyDescent="0.25"/>
  <cols>
    <col min="1" max="1" width="28" style="56" bestFit="1" customWidth="1"/>
    <col min="2" max="2" width="11.5703125" style="55" customWidth="1"/>
    <col min="3" max="3" width="4.7109375" style="55" customWidth="1"/>
    <col min="4" max="4" width="23.5703125" style="56" bestFit="1" customWidth="1"/>
    <col min="5" max="5" width="16.42578125" style="56" customWidth="1"/>
    <col min="6" max="6" width="17" style="57" customWidth="1"/>
    <col min="7" max="7" width="14.85546875" style="58" bestFit="1" customWidth="1"/>
    <col min="8" max="8" width="8" style="56" customWidth="1"/>
    <col min="9" max="9" width="9.5703125" style="56" customWidth="1"/>
    <col min="10" max="10" width="13.28515625" style="56" customWidth="1"/>
    <col min="11" max="11" width="10.5703125" style="56" bestFit="1" customWidth="1"/>
    <col min="12" max="12" width="9.140625" style="56"/>
    <col min="13" max="13" width="28" style="56" bestFit="1" customWidth="1"/>
    <col min="14" max="14" width="9.42578125" style="56" bestFit="1" customWidth="1"/>
    <col min="15" max="15" width="9.140625" style="56"/>
    <col min="16" max="16" width="23.5703125" style="56" bestFit="1" customWidth="1"/>
    <col min="17" max="17" width="16.42578125" style="56" bestFit="1" customWidth="1"/>
    <col min="18" max="18" width="15.5703125" style="56" bestFit="1" customWidth="1"/>
    <col min="19" max="21" width="9.140625" style="56"/>
    <col min="22" max="22" width="13" style="56" bestFit="1" customWidth="1"/>
    <col min="23" max="23" width="10" style="56" customWidth="1"/>
    <col min="24" max="16384" width="9.140625" style="56"/>
  </cols>
  <sheetData>
    <row r="1" spans="1:23" s="54" customFormat="1" ht="15.75" hidden="1" thickBot="1" x14ac:dyDescent="0.3">
      <c r="A1" s="2"/>
      <c r="B1" s="1"/>
      <c r="C1" s="1"/>
      <c r="D1" s="3"/>
      <c r="E1" s="2"/>
      <c r="F1" s="17"/>
      <c r="G1" s="28"/>
      <c r="H1" s="2"/>
      <c r="I1" s="2"/>
      <c r="J1" s="2"/>
      <c r="K1" s="1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9.5" thickTop="1" x14ac:dyDescent="0.3">
      <c r="A2" s="128" t="s">
        <v>11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23" s="82" customFormat="1" ht="12.75" x14ac:dyDescent="0.2">
      <c r="A3" s="4"/>
      <c r="B3" s="5"/>
      <c r="C3" s="5"/>
      <c r="D3" s="35">
        <v>45247</v>
      </c>
      <c r="E3" s="5"/>
      <c r="F3" s="18"/>
      <c r="G3" s="29"/>
      <c r="H3" s="29" t="s">
        <v>102</v>
      </c>
      <c r="I3" s="5"/>
      <c r="J3" s="5"/>
      <c r="K3" s="6" t="s">
        <v>68</v>
      </c>
    </row>
    <row r="4" spans="1:23" s="82" customFormat="1" ht="13.5" thickBot="1" x14ac:dyDescent="0.25">
      <c r="A4" s="7"/>
      <c r="B4" s="8"/>
      <c r="C4" s="8"/>
      <c r="D4" s="8"/>
      <c r="E4" s="8"/>
      <c r="F4" s="19"/>
      <c r="G4" s="30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71" t="s">
        <v>6</v>
      </c>
      <c r="B6" s="72">
        <v>339</v>
      </c>
      <c r="C6" s="73"/>
      <c r="D6" s="74"/>
      <c r="E6" s="74"/>
      <c r="F6" s="75"/>
      <c r="G6" s="76"/>
      <c r="H6" s="74"/>
      <c r="I6" s="74"/>
      <c r="J6" s="74"/>
      <c r="K6" s="77"/>
    </row>
    <row r="7" spans="1:23" ht="16.5" thickTop="1" thickBot="1" x14ac:dyDescent="0.3">
      <c r="A7" s="54"/>
      <c r="B7" s="78"/>
      <c r="C7" s="79"/>
      <c r="D7" s="54"/>
      <c r="E7" s="54"/>
      <c r="F7" s="80"/>
      <c r="G7" s="81"/>
      <c r="H7" s="54"/>
      <c r="I7" s="54"/>
      <c r="J7" s="54"/>
      <c r="K7" s="54"/>
    </row>
    <row r="8" spans="1:23" ht="16.5" thickTop="1" thickBot="1" x14ac:dyDescent="0.3">
      <c r="A8" s="131" t="s">
        <v>70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  <c r="M8" s="131" t="s">
        <v>67</v>
      </c>
      <c r="N8" s="132"/>
      <c r="O8" s="132"/>
      <c r="P8" s="132"/>
      <c r="Q8" s="132"/>
      <c r="R8" s="132"/>
      <c r="S8" s="132"/>
      <c r="T8" s="132"/>
      <c r="U8" s="132"/>
      <c r="V8" s="132"/>
      <c r="W8" s="133"/>
    </row>
    <row r="9" spans="1:23" ht="15.75" thickTop="1" x14ac:dyDescent="0.25">
      <c r="A9" s="54"/>
      <c r="O9" s="55"/>
    </row>
    <row r="10" spans="1:23" ht="15.75" thickBot="1" x14ac:dyDescent="0.3">
      <c r="O10" s="55"/>
    </row>
    <row r="11" spans="1:23" s="83" customFormat="1" ht="63" customHeight="1" thickBot="1" x14ac:dyDescent="0.3">
      <c r="A11" s="10" t="s">
        <v>1</v>
      </c>
      <c r="B11" s="33" t="s">
        <v>9</v>
      </c>
      <c r="C11" s="11" t="s">
        <v>2</v>
      </c>
      <c r="D11" s="11" t="s">
        <v>3</v>
      </c>
      <c r="E11" s="11" t="s">
        <v>4</v>
      </c>
      <c r="F11" s="126" t="s">
        <v>10</v>
      </c>
      <c r="G11" s="31" t="s">
        <v>66</v>
      </c>
      <c r="H11" s="12" t="s">
        <v>7</v>
      </c>
      <c r="I11" s="13" t="s">
        <v>8</v>
      </c>
      <c r="J11" s="16" t="s">
        <v>69</v>
      </c>
      <c r="K11" s="14" t="s">
        <v>5</v>
      </c>
      <c r="M11" s="10" t="s">
        <v>1</v>
      </c>
      <c r="N11" s="11" t="s">
        <v>9</v>
      </c>
      <c r="O11" s="11" t="s">
        <v>2</v>
      </c>
      <c r="P11" s="11" t="s">
        <v>3</v>
      </c>
      <c r="Q11" s="11" t="s">
        <v>4</v>
      </c>
      <c r="R11" s="127" t="s">
        <v>10</v>
      </c>
      <c r="S11" s="15" t="s">
        <v>0</v>
      </c>
      <c r="T11" s="12" t="s">
        <v>7</v>
      </c>
      <c r="U11" s="13" t="s">
        <v>8</v>
      </c>
      <c r="V11" s="16" t="s">
        <v>69</v>
      </c>
      <c r="W11" s="14" t="s">
        <v>5</v>
      </c>
    </row>
    <row r="12" spans="1:23" x14ac:dyDescent="0.25">
      <c r="A12" s="59"/>
      <c r="B12" s="60"/>
      <c r="C12" s="61"/>
      <c r="D12" s="61"/>
      <c r="E12" s="62"/>
      <c r="F12" s="63"/>
      <c r="G12" s="64"/>
      <c r="H12" s="62"/>
      <c r="I12" s="62"/>
      <c r="J12" s="62"/>
      <c r="K12" s="65"/>
      <c r="M12" s="42"/>
      <c r="N12" s="66"/>
      <c r="O12" s="45"/>
      <c r="P12" s="44"/>
      <c r="Q12" s="62"/>
      <c r="R12" s="62"/>
      <c r="S12" s="62"/>
      <c r="T12" s="62"/>
      <c r="U12" s="62"/>
      <c r="V12" s="45"/>
      <c r="W12" s="65"/>
    </row>
    <row r="13" spans="1:23" x14ac:dyDescent="0.25">
      <c r="A13" s="42"/>
      <c r="B13" s="43"/>
      <c r="C13" s="44"/>
      <c r="D13" s="44"/>
      <c r="E13" s="45"/>
      <c r="F13" s="67"/>
      <c r="G13" s="48"/>
      <c r="H13" s="45"/>
      <c r="I13" s="45"/>
      <c r="J13" s="45"/>
      <c r="K13" s="68"/>
      <c r="M13" s="42"/>
      <c r="N13" s="66"/>
      <c r="O13" s="45"/>
      <c r="P13" s="44"/>
      <c r="Q13" s="45"/>
      <c r="R13" s="45"/>
      <c r="S13" s="45"/>
      <c r="T13" s="45"/>
      <c r="U13" s="45"/>
      <c r="V13" s="45"/>
      <c r="W13" s="68"/>
    </row>
    <row r="14" spans="1:23" x14ac:dyDescent="0.25">
      <c r="A14" s="20" t="s">
        <v>22</v>
      </c>
      <c r="B14" s="34" t="s">
        <v>13</v>
      </c>
      <c r="C14" s="23">
        <v>1</v>
      </c>
      <c r="D14" s="23" t="s">
        <v>64</v>
      </c>
      <c r="E14" s="22" t="s">
        <v>65</v>
      </c>
      <c r="F14" s="36">
        <v>99.4</v>
      </c>
      <c r="G14" s="39">
        <v>99.082459255632543</v>
      </c>
      <c r="H14" s="25">
        <f>G14*0.025</f>
        <v>2.4770614813908138</v>
      </c>
      <c r="I14" s="22"/>
      <c r="J14" s="26">
        <f>((F14-G14)/G14)*100</f>
        <v>0.32048129078852239</v>
      </c>
      <c r="K14" s="37">
        <f>(F14-G14)/H14</f>
        <v>0.12819251631540893</v>
      </c>
      <c r="L14" s="84"/>
      <c r="M14" s="20" t="s">
        <v>22</v>
      </c>
      <c r="N14" s="34" t="s">
        <v>13</v>
      </c>
      <c r="O14" s="22">
        <v>1</v>
      </c>
      <c r="P14" s="23" t="s">
        <v>64</v>
      </c>
      <c r="Q14" s="22" t="s">
        <v>65</v>
      </c>
      <c r="R14" s="36"/>
      <c r="S14" s="25"/>
      <c r="T14" s="22"/>
      <c r="U14" s="22"/>
      <c r="V14" s="22"/>
      <c r="W14" s="40"/>
    </row>
    <row r="15" spans="1:23" x14ac:dyDescent="0.25">
      <c r="A15" s="20" t="s">
        <v>16</v>
      </c>
      <c r="B15" s="34" t="s">
        <v>61</v>
      </c>
      <c r="C15" s="23">
        <v>2</v>
      </c>
      <c r="D15" s="23" t="s">
        <v>62</v>
      </c>
      <c r="E15" s="22" t="s">
        <v>63</v>
      </c>
      <c r="F15" s="36">
        <v>129.30000000000001</v>
      </c>
      <c r="G15" s="39">
        <v>129.80000000000001</v>
      </c>
      <c r="H15" s="25">
        <f>2/2</f>
        <v>1</v>
      </c>
      <c r="I15" s="22"/>
      <c r="J15" s="32">
        <f>F15-G15</f>
        <v>-0.5</v>
      </c>
      <c r="K15" s="37">
        <f t="shared" ref="K15:K28" si="0">(F15-G15)/H15</f>
        <v>-0.5</v>
      </c>
      <c r="L15" s="58"/>
      <c r="M15" s="20" t="s">
        <v>16</v>
      </c>
      <c r="N15" s="34" t="s">
        <v>61</v>
      </c>
      <c r="O15" s="22">
        <v>2</v>
      </c>
      <c r="P15" s="23" t="s">
        <v>62</v>
      </c>
      <c r="Q15" s="22" t="s">
        <v>63</v>
      </c>
      <c r="R15" s="36"/>
      <c r="S15" s="25"/>
      <c r="T15" s="22"/>
      <c r="U15" s="22"/>
      <c r="V15" s="22"/>
      <c r="W15" s="40"/>
    </row>
    <row r="16" spans="1:23" x14ac:dyDescent="0.25">
      <c r="A16" s="20" t="s">
        <v>12</v>
      </c>
      <c r="B16" s="34" t="s">
        <v>13</v>
      </c>
      <c r="C16" s="23">
        <v>3</v>
      </c>
      <c r="D16" s="23" t="s">
        <v>60</v>
      </c>
      <c r="E16" s="22" t="s">
        <v>55</v>
      </c>
      <c r="F16" s="24">
        <v>5.55</v>
      </c>
      <c r="G16" s="25">
        <v>5.4110979609842236</v>
      </c>
      <c r="H16" s="25">
        <f>G16*((14-0.53*G16)/200)</f>
        <v>0.30118490723897146</v>
      </c>
      <c r="I16" s="22"/>
      <c r="J16" s="26">
        <f>((F16-G16)/G16)*100</f>
        <v>2.5669843720683887</v>
      </c>
      <c r="K16" s="37">
        <f t="shared" si="0"/>
        <v>0.46118525755198658</v>
      </c>
      <c r="L16" s="84"/>
      <c r="M16" s="20" t="s">
        <v>12</v>
      </c>
      <c r="N16" s="34" t="s">
        <v>13</v>
      </c>
      <c r="O16" s="22">
        <v>3</v>
      </c>
      <c r="P16" s="23" t="s">
        <v>60</v>
      </c>
      <c r="Q16" s="22" t="s">
        <v>55</v>
      </c>
      <c r="R16" s="36"/>
      <c r="S16" s="25"/>
      <c r="T16" s="22"/>
      <c r="U16" s="22"/>
      <c r="V16" s="22"/>
      <c r="W16" s="40"/>
    </row>
    <row r="17" spans="1:23" x14ac:dyDescent="0.25">
      <c r="A17" s="20" t="s">
        <v>26</v>
      </c>
      <c r="B17" s="34" t="s">
        <v>13</v>
      </c>
      <c r="C17" s="23">
        <v>4</v>
      </c>
      <c r="D17" s="23" t="s">
        <v>59</v>
      </c>
      <c r="E17" s="22" t="s">
        <v>55</v>
      </c>
      <c r="F17" s="24">
        <v>5.3</v>
      </c>
      <c r="G17" s="25">
        <v>5.4128701903892784</v>
      </c>
      <c r="H17" s="25">
        <f t="shared" ref="H17:H19" si="1">G17*((14-0.53*G17)/200)</f>
        <v>0.30125812952753661</v>
      </c>
      <c r="I17" s="22"/>
      <c r="J17" s="26">
        <f>((F17-G17)/G17)*100</f>
        <v>-2.0852188657633648</v>
      </c>
      <c r="K17" s="37">
        <f t="shared" si="0"/>
        <v>-0.37466272052572658</v>
      </c>
      <c r="L17" s="84"/>
      <c r="M17" s="20" t="s">
        <v>26</v>
      </c>
      <c r="N17" s="34" t="s">
        <v>13</v>
      </c>
      <c r="O17" s="22">
        <v>4</v>
      </c>
      <c r="P17" s="23" t="s">
        <v>59</v>
      </c>
      <c r="Q17" s="22" t="s">
        <v>55</v>
      </c>
      <c r="R17" s="36"/>
      <c r="S17" s="25"/>
      <c r="T17" s="22"/>
      <c r="U17" s="22"/>
      <c r="V17" s="22"/>
      <c r="W17" s="40"/>
    </row>
    <row r="18" spans="1:23" x14ac:dyDescent="0.25">
      <c r="A18" s="20" t="s">
        <v>24</v>
      </c>
      <c r="B18" s="34" t="s">
        <v>13</v>
      </c>
      <c r="C18" s="23">
        <v>6</v>
      </c>
      <c r="D18" s="23" t="s">
        <v>57</v>
      </c>
      <c r="E18" s="22" t="s">
        <v>55</v>
      </c>
      <c r="F18" s="36">
        <v>14.6</v>
      </c>
      <c r="G18" s="39">
        <v>14.266339758650268</v>
      </c>
      <c r="H18" s="25">
        <f t="shared" si="1"/>
        <v>0.45929339031601846</v>
      </c>
      <c r="I18" s="22"/>
      <c r="J18" s="26">
        <f>((F18-G18)/G18)*100</f>
        <v>2.3387936008422865</v>
      </c>
      <c r="K18" s="37">
        <f t="shared" si="0"/>
        <v>0.72646427835627081</v>
      </c>
      <c r="L18" s="84"/>
      <c r="M18" s="20" t="s">
        <v>24</v>
      </c>
      <c r="N18" s="34" t="s">
        <v>13</v>
      </c>
      <c r="O18" s="22">
        <v>6</v>
      </c>
      <c r="P18" s="23" t="s">
        <v>57</v>
      </c>
      <c r="Q18" s="22" t="s">
        <v>55</v>
      </c>
      <c r="R18" s="36"/>
      <c r="S18" s="25"/>
      <c r="T18" s="22"/>
      <c r="U18" s="22"/>
      <c r="V18" s="22"/>
      <c r="W18" s="40"/>
    </row>
    <row r="19" spans="1:23" x14ac:dyDescent="0.25">
      <c r="A19" s="20" t="s">
        <v>20</v>
      </c>
      <c r="B19" s="34" t="s">
        <v>13</v>
      </c>
      <c r="C19" s="23">
        <v>7</v>
      </c>
      <c r="D19" s="23" t="s">
        <v>56</v>
      </c>
      <c r="E19" s="22" t="s">
        <v>55</v>
      </c>
      <c r="F19" s="36">
        <v>14.1</v>
      </c>
      <c r="G19" s="39">
        <v>14.233574791287799</v>
      </c>
      <c r="H19" s="25">
        <f t="shared" si="1"/>
        <v>0.45947440934130956</v>
      </c>
      <c r="I19" s="22"/>
      <c r="J19" s="26">
        <f>((F19-G19)/G19)*100</f>
        <v>-0.93844865570635627</v>
      </c>
      <c r="K19" s="37">
        <f t="shared" si="0"/>
        <v>-0.29071214538213008</v>
      </c>
      <c r="L19" s="84"/>
      <c r="M19" s="20" t="s">
        <v>20</v>
      </c>
      <c r="N19" s="34" t="s">
        <v>13</v>
      </c>
      <c r="O19" s="22">
        <v>7</v>
      </c>
      <c r="P19" s="23" t="s">
        <v>56</v>
      </c>
      <c r="Q19" s="22" t="s">
        <v>55</v>
      </c>
      <c r="R19" s="36"/>
      <c r="S19" s="25"/>
      <c r="T19" s="22"/>
      <c r="U19" s="22"/>
      <c r="V19" s="22"/>
      <c r="W19" s="40"/>
    </row>
    <row r="20" spans="1:23" x14ac:dyDescent="0.25">
      <c r="A20" s="20" t="s">
        <v>17</v>
      </c>
      <c r="B20" s="34" t="s">
        <v>13</v>
      </c>
      <c r="C20" s="23">
        <v>9</v>
      </c>
      <c r="D20" s="23" t="s">
        <v>52</v>
      </c>
      <c r="E20" s="22" t="s">
        <v>53</v>
      </c>
      <c r="F20" s="24">
        <v>8.23</v>
      </c>
      <c r="G20" s="25">
        <v>8.8283292839989098</v>
      </c>
      <c r="H20" s="25">
        <f>G20*0.05</f>
        <v>0.44141646419994551</v>
      </c>
      <c r="I20" s="22"/>
      <c r="J20" s="26">
        <f t="shared" ref="J20:J28" si="2">((F20-G20)/G20)*100</f>
        <v>-6.7773784229295098</v>
      </c>
      <c r="K20" s="37">
        <f t="shared" si="0"/>
        <v>-1.355475684585902</v>
      </c>
      <c r="L20" s="84"/>
      <c r="M20" s="20" t="s">
        <v>17</v>
      </c>
      <c r="N20" s="34" t="s">
        <v>13</v>
      </c>
      <c r="O20" s="22">
        <v>9</v>
      </c>
      <c r="P20" s="23" t="s">
        <v>52</v>
      </c>
      <c r="Q20" s="22" t="s">
        <v>53</v>
      </c>
      <c r="R20" s="36"/>
      <c r="S20" s="25"/>
      <c r="T20" s="22"/>
      <c r="U20" s="22"/>
      <c r="V20" s="22"/>
      <c r="W20" s="40"/>
    </row>
    <row r="21" spans="1:23" x14ac:dyDescent="0.25">
      <c r="A21" s="42" t="s">
        <v>51</v>
      </c>
      <c r="B21" s="43" t="s">
        <v>43</v>
      </c>
      <c r="C21" s="44">
        <v>10</v>
      </c>
      <c r="D21" s="44" t="s">
        <v>44</v>
      </c>
      <c r="E21" s="45" t="s">
        <v>45</v>
      </c>
      <c r="F21" s="46">
        <v>5.7</v>
      </c>
      <c r="G21" s="47">
        <v>5.9530293001985601</v>
      </c>
      <c r="H21" s="48">
        <f>G21*0.075/2</f>
        <v>0.22323859875744601</v>
      </c>
      <c r="I21" s="45"/>
      <c r="J21" s="49">
        <f t="shared" si="2"/>
        <v>-4.2504292762362228</v>
      </c>
      <c r="K21" s="86">
        <f t="shared" si="0"/>
        <v>-1.1334478069963261</v>
      </c>
      <c r="L21" s="84"/>
      <c r="M21" s="42" t="s">
        <v>51</v>
      </c>
      <c r="N21" s="66" t="s">
        <v>43</v>
      </c>
      <c r="O21" s="45">
        <v>10</v>
      </c>
      <c r="P21" s="44" t="s">
        <v>44</v>
      </c>
      <c r="Q21" s="45" t="s">
        <v>45</v>
      </c>
      <c r="R21" s="48"/>
      <c r="S21" s="48"/>
      <c r="T21" s="45"/>
      <c r="U21" s="45"/>
      <c r="V21" s="52"/>
      <c r="W21" s="68"/>
    </row>
    <row r="22" spans="1:23" x14ac:dyDescent="0.25">
      <c r="A22" s="42" t="s">
        <v>50</v>
      </c>
      <c r="B22" s="43" t="s">
        <v>43</v>
      </c>
      <c r="C22" s="44">
        <v>11</v>
      </c>
      <c r="D22" s="44" t="s">
        <v>44</v>
      </c>
      <c r="E22" s="45" t="s">
        <v>45</v>
      </c>
      <c r="F22" s="50">
        <v>13.3</v>
      </c>
      <c r="G22" s="47">
        <v>13.485197597318978</v>
      </c>
      <c r="H22" s="48">
        <f t="shared" ref="H22:H23" si="3">G22*0.075/2</f>
        <v>0.50569490989946164</v>
      </c>
      <c r="I22" s="52"/>
      <c r="J22" s="49">
        <f t="shared" si="2"/>
        <v>-1.3733398860673465</v>
      </c>
      <c r="K22" s="86">
        <f t="shared" si="0"/>
        <v>-0.36622396961795911</v>
      </c>
      <c r="L22" s="84"/>
      <c r="M22" s="42" t="s">
        <v>50</v>
      </c>
      <c r="N22" s="66" t="s">
        <v>43</v>
      </c>
      <c r="O22" s="45">
        <v>11</v>
      </c>
      <c r="P22" s="44" t="s">
        <v>44</v>
      </c>
      <c r="Q22" s="45" t="s">
        <v>45</v>
      </c>
      <c r="R22" s="48"/>
      <c r="S22" s="48"/>
      <c r="T22" s="45"/>
      <c r="U22" s="45"/>
      <c r="V22" s="52"/>
      <c r="W22" s="68"/>
    </row>
    <row r="23" spans="1:23" x14ac:dyDescent="0.25">
      <c r="A23" s="42" t="s">
        <v>49</v>
      </c>
      <c r="B23" s="43" t="s">
        <v>43</v>
      </c>
      <c r="C23" s="44">
        <v>12</v>
      </c>
      <c r="D23" s="44" t="s">
        <v>44</v>
      </c>
      <c r="E23" s="45" t="s">
        <v>45</v>
      </c>
      <c r="F23" s="50">
        <v>20.7</v>
      </c>
      <c r="G23" s="47">
        <v>20.188188620529033</v>
      </c>
      <c r="H23" s="48">
        <f t="shared" si="3"/>
        <v>0.75705707326983873</v>
      </c>
      <c r="I23" s="52"/>
      <c r="J23" s="49">
        <f t="shared" si="2"/>
        <v>2.5352020881680986</v>
      </c>
      <c r="K23" s="86">
        <f t="shared" si="0"/>
        <v>0.67605389017815953</v>
      </c>
      <c r="M23" s="42" t="s">
        <v>49</v>
      </c>
      <c r="N23" s="66" t="s">
        <v>43</v>
      </c>
      <c r="O23" s="45">
        <v>12</v>
      </c>
      <c r="P23" s="44" t="s">
        <v>44</v>
      </c>
      <c r="Q23" s="45" t="s">
        <v>45</v>
      </c>
      <c r="R23" s="48"/>
      <c r="S23" s="48"/>
      <c r="T23" s="45"/>
      <c r="U23" s="45"/>
      <c r="V23" s="52"/>
      <c r="W23" s="68"/>
    </row>
    <row r="24" spans="1:23" x14ac:dyDescent="0.25">
      <c r="A24" s="42" t="s">
        <v>71</v>
      </c>
      <c r="B24" s="43" t="s">
        <v>43</v>
      </c>
      <c r="C24" s="44">
        <v>13</v>
      </c>
      <c r="D24" s="44" t="s">
        <v>44</v>
      </c>
      <c r="E24" s="45" t="s">
        <v>45</v>
      </c>
      <c r="F24" s="46" t="s">
        <v>89</v>
      </c>
      <c r="G24" s="51">
        <v>0</v>
      </c>
      <c r="H24" s="48"/>
      <c r="I24" s="52"/>
      <c r="J24" s="49"/>
      <c r="K24" s="86"/>
      <c r="M24" s="42" t="s">
        <v>71</v>
      </c>
      <c r="N24" s="66" t="s">
        <v>43</v>
      </c>
      <c r="O24" s="45">
        <v>13</v>
      </c>
      <c r="P24" s="44" t="s">
        <v>44</v>
      </c>
      <c r="Q24" s="45" t="s">
        <v>45</v>
      </c>
      <c r="R24" s="48"/>
      <c r="S24" s="48"/>
      <c r="T24" s="45"/>
      <c r="U24" s="45"/>
      <c r="V24" s="52"/>
      <c r="W24" s="68"/>
    </row>
    <row r="25" spans="1:23" x14ac:dyDescent="0.25">
      <c r="A25" s="42" t="s">
        <v>72</v>
      </c>
      <c r="B25" s="43" t="s">
        <v>43</v>
      </c>
      <c r="C25" s="44">
        <v>14</v>
      </c>
      <c r="D25" s="44" t="s">
        <v>44</v>
      </c>
      <c r="E25" s="45" t="s">
        <v>45</v>
      </c>
      <c r="F25" s="46" t="s">
        <v>89</v>
      </c>
      <c r="G25" s="51">
        <v>0</v>
      </c>
      <c r="H25" s="48"/>
      <c r="I25" s="52"/>
      <c r="J25" s="49"/>
      <c r="K25" s="86"/>
      <c r="M25" s="42" t="s">
        <v>72</v>
      </c>
      <c r="N25" s="66" t="s">
        <v>43</v>
      </c>
      <c r="O25" s="45">
        <v>14</v>
      </c>
      <c r="P25" s="44" t="s">
        <v>44</v>
      </c>
      <c r="Q25" s="45" t="s">
        <v>45</v>
      </c>
      <c r="R25" s="48"/>
      <c r="S25" s="48"/>
      <c r="T25" s="45"/>
      <c r="U25" s="45"/>
      <c r="V25" s="52"/>
      <c r="W25" s="68"/>
    </row>
    <row r="26" spans="1:23" x14ac:dyDescent="0.25">
      <c r="A26" s="42" t="s">
        <v>48</v>
      </c>
      <c r="B26" s="43" t="s">
        <v>43</v>
      </c>
      <c r="C26" s="44">
        <v>20</v>
      </c>
      <c r="D26" s="44" t="s">
        <v>44</v>
      </c>
      <c r="E26" s="45" t="s">
        <v>45</v>
      </c>
      <c r="F26" s="50">
        <v>88.2</v>
      </c>
      <c r="G26" s="47">
        <v>87.806429303227929</v>
      </c>
      <c r="H26" s="48">
        <f>G26*0.025</f>
        <v>2.1951607325806983</v>
      </c>
      <c r="I26" s="52"/>
      <c r="J26" s="49">
        <f t="shared" si="2"/>
        <v>0.44822537471934865</v>
      </c>
      <c r="K26" s="86">
        <f t="shared" si="0"/>
        <v>0.17929014988773945</v>
      </c>
      <c r="M26" s="42" t="s">
        <v>48</v>
      </c>
      <c r="N26" s="66" t="s">
        <v>43</v>
      </c>
      <c r="O26" s="45">
        <v>20</v>
      </c>
      <c r="P26" s="44" t="s">
        <v>44</v>
      </c>
      <c r="Q26" s="45" t="s">
        <v>45</v>
      </c>
      <c r="R26" s="48"/>
      <c r="S26" s="48"/>
      <c r="T26" s="45"/>
      <c r="U26" s="45"/>
      <c r="V26" s="52"/>
      <c r="W26" s="68"/>
    </row>
    <row r="27" spans="1:23" x14ac:dyDescent="0.25">
      <c r="A27" s="42" t="s">
        <v>47</v>
      </c>
      <c r="B27" s="43" t="s">
        <v>43</v>
      </c>
      <c r="C27" s="44">
        <v>21</v>
      </c>
      <c r="D27" s="44" t="s">
        <v>44</v>
      </c>
      <c r="E27" s="45" t="s">
        <v>45</v>
      </c>
      <c r="F27" s="53">
        <v>114</v>
      </c>
      <c r="G27" s="51">
        <v>114.03988496184061</v>
      </c>
      <c r="H27" s="48">
        <f t="shared" ref="H27:H28" si="4">G27*0.025</f>
        <v>2.8509971240460157</v>
      </c>
      <c r="I27" s="52"/>
      <c r="J27" s="49">
        <f t="shared" si="2"/>
        <v>-3.4974572145490386E-2</v>
      </c>
      <c r="K27" s="86">
        <f t="shared" si="0"/>
        <v>-1.3989828858196152E-2</v>
      </c>
      <c r="M27" s="42" t="s">
        <v>47</v>
      </c>
      <c r="N27" s="66" t="s">
        <v>43</v>
      </c>
      <c r="O27" s="45">
        <v>21</v>
      </c>
      <c r="P27" s="44" t="s">
        <v>44</v>
      </c>
      <c r="Q27" s="45" t="s">
        <v>45</v>
      </c>
      <c r="R27" s="48"/>
      <c r="S27" s="48"/>
      <c r="T27" s="45"/>
      <c r="U27" s="45"/>
      <c r="V27" s="52"/>
      <c r="W27" s="68"/>
    </row>
    <row r="28" spans="1:23" x14ac:dyDescent="0.25">
      <c r="A28" s="42" t="s">
        <v>46</v>
      </c>
      <c r="B28" s="43" t="s">
        <v>43</v>
      </c>
      <c r="C28" s="44">
        <v>22</v>
      </c>
      <c r="D28" s="44" t="s">
        <v>44</v>
      </c>
      <c r="E28" s="45" t="s">
        <v>45</v>
      </c>
      <c r="F28" s="53">
        <v>205</v>
      </c>
      <c r="G28" s="51">
        <v>202.55758590228277</v>
      </c>
      <c r="H28" s="48">
        <f t="shared" si="4"/>
        <v>5.0639396475570697</v>
      </c>
      <c r="I28" s="52"/>
      <c r="J28" s="49">
        <f t="shared" si="2"/>
        <v>1.2057875230086397</v>
      </c>
      <c r="K28" s="86">
        <f t="shared" si="0"/>
        <v>0.48231500920345582</v>
      </c>
      <c r="M28" s="42" t="s">
        <v>46</v>
      </c>
      <c r="N28" s="66" t="s">
        <v>43</v>
      </c>
      <c r="O28" s="45">
        <v>22</v>
      </c>
      <c r="P28" s="44" t="s">
        <v>44</v>
      </c>
      <c r="Q28" s="45" t="s">
        <v>45</v>
      </c>
      <c r="R28" s="48"/>
      <c r="S28" s="48"/>
      <c r="T28" s="45"/>
      <c r="U28" s="45"/>
      <c r="V28" s="52"/>
      <c r="W28" s="68"/>
    </row>
    <row r="29" spans="1:23" x14ac:dyDescent="0.25">
      <c r="A29" s="42" t="s">
        <v>73</v>
      </c>
      <c r="B29" s="43" t="s">
        <v>43</v>
      </c>
      <c r="C29" s="44">
        <v>23</v>
      </c>
      <c r="D29" s="44" t="s">
        <v>44</v>
      </c>
      <c r="E29" s="45" t="s">
        <v>45</v>
      </c>
      <c r="F29" s="46" t="s">
        <v>89</v>
      </c>
      <c r="G29" s="51">
        <v>0</v>
      </c>
      <c r="H29" s="48"/>
      <c r="I29" s="52"/>
      <c r="J29" s="49"/>
      <c r="K29" s="86"/>
      <c r="M29" s="42" t="s">
        <v>73</v>
      </c>
      <c r="N29" s="66" t="s">
        <v>43</v>
      </c>
      <c r="O29" s="45">
        <v>23</v>
      </c>
      <c r="P29" s="44" t="s">
        <v>44</v>
      </c>
      <c r="Q29" s="45" t="s">
        <v>45</v>
      </c>
      <c r="R29" s="48"/>
      <c r="S29" s="69"/>
      <c r="T29" s="70"/>
      <c r="U29" s="45"/>
      <c r="V29" s="52"/>
      <c r="W29" s="68"/>
    </row>
    <row r="30" spans="1:23" x14ac:dyDescent="0.25">
      <c r="A30" s="42" t="s">
        <v>74</v>
      </c>
      <c r="B30" s="43" t="s">
        <v>43</v>
      </c>
      <c r="C30" s="44">
        <v>24</v>
      </c>
      <c r="D30" s="44" t="s">
        <v>44</v>
      </c>
      <c r="E30" s="45" t="s">
        <v>45</v>
      </c>
      <c r="F30" s="46" t="s">
        <v>89</v>
      </c>
      <c r="G30" s="51">
        <v>0</v>
      </c>
      <c r="H30" s="48"/>
      <c r="I30" s="52"/>
      <c r="J30" s="49"/>
      <c r="K30" s="86"/>
      <c r="M30" s="42" t="s">
        <v>74</v>
      </c>
      <c r="N30" s="66" t="s">
        <v>43</v>
      </c>
      <c r="O30" s="45">
        <v>24</v>
      </c>
      <c r="P30" s="44" t="s">
        <v>44</v>
      </c>
      <c r="Q30" s="45" t="s">
        <v>45</v>
      </c>
      <c r="R30" s="48"/>
      <c r="S30" s="69"/>
      <c r="T30" s="70"/>
      <c r="U30" s="45"/>
      <c r="V30" s="52"/>
      <c r="W30" s="68"/>
    </row>
    <row r="31" spans="1:23" x14ac:dyDescent="0.25">
      <c r="A31" s="20" t="s">
        <v>42</v>
      </c>
      <c r="B31" s="34" t="s">
        <v>13</v>
      </c>
      <c r="C31" s="23">
        <v>30</v>
      </c>
      <c r="D31" s="23" t="s">
        <v>29</v>
      </c>
      <c r="E31" s="22" t="s">
        <v>30</v>
      </c>
      <c r="F31" s="36">
        <v>49.9</v>
      </c>
      <c r="G31" s="36">
        <v>49.4</v>
      </c>
      <c r="H31" s="25">
        <f>0.05*G31</f>
        <v>2.4700000000000002</v>
      </c>
      <c r="I31" s="27">
        <v>4</v>
      </c>
      <c r="J31" s="27">
        <f t="shared" ref="J31:J33" si="5">((F31-G31)/G31)*100</f>
        <v>1.0121457489878543</v>
      </c>
      <c r="K31" s="37">
        <f t="shared" ref="K31:K33" si="6">(F31-G31)/H31</f>
        <v>0.20242914979757085</v>
      </c>
      <c r="M31" s="20" t="s">
        <v>42</v>
      </c>
      <c r="N31" s="21" t="s">
        <v>13</v>
      </c>
      <c r="O31" s="22">
        <v>30</v>
      </c>
      <c r="P31" s="23" t="s">
        <v>29</v>
      </c>
      <c r="Q31" s="22" t="s">
        <v>30</v>
      </c>
      <c r="R31" s="36">
        <f>F31</f>
        <v>49.9</v>
      </c>
      <c r="S31" s="24">
        <v>49.04</v>
      </c>
      <c r="T31" s="24">
        <v>1.48</v>
      </c>
      <c r="U31" s="22">
        <v>1</v>
      </c>
      <c r="V31" s="26">
        <f>((R31-S31)/S31)*100</f>
        <v>1.753670473083196</v>
      </c>
      <c r="W31" s="38">
        <v>0.57999999999999996</v>
      </c>
    </row>
    <row r="32" spans="1:23" x14ac:dyDescent="0.25">
      <c r="A32" s="20" t="s">
        <v>41</v>
      </c>
      <c r="B32" s="34" t="s">
        <v>13</v>
      </c>
      <c r="C32" s="23">
        <v>31</v>
      </c>
      <c r="D32" s="23" t="s">
        <v>29</v>
      </c>
      <c r="E32" s="22" t="s">
        <v>30</v>
      </c>
      <c r="F32" s="36">
        <v>70.400000000000006</v>
      </c>
      <c r="G32" s="39">
        <v>68</v>
      </c>
      <c r="H32" s="25">
        <f t="shared" ref="H32:H33" si="7">0.05*G32</f>
        <v>3.4000000000000004</v>
      </c>
      <c r="I32" s="27">
        <v>4</v>
      </c>
      <c r="J32" s="27">
        <f t="shared" si="5"/>
        <v>3.5294117647058907</v>
      </c>
      <c r="K32" s="37">
        <f t="shared" si="6"/>
        <v>0.70588235294117807</v>
      </c>
      <c r="M32" s="20" t="s">
        <v>41</v>
      </c>
      <c r="N32" s="21" t="s">
        <v>13</v>
      </c>
      <c r="O32" s="22">
        <v>31</v>
      </c>
      <c r="P32" s="23" t="s">
        <v>29</v>
      </c>
      <c r="Q32" s="22" t="s">
        <v>30</v>
      </c>
      <c r="R32" s="36">
        <f t="shared" ref="R32:R43" si="8">F32</f>
        <v>70.400000000000006</v>
      </c>
      <c r="S32" s="24">
        <v>68.77</v>
      </c>
      <c r="T32" s="24">
        <v>1.48</v>
      </c>
      <c r="U32" s="22">
        <v>1</v>
      </c>
      <c r="V32" s="26">
        <f t="shared" ref="V32:V57" si="9">((R32-S32)/S32)*100</f>
        <v>2.3702195724880175</v>
      </c>
      <c r="W32" s="38">
        <v>1.1000000000000001</v>
      </c>
    </row>
    <row r="33" spans="1:23" x14ac:dyDescent="0.25">
      <c r="A33" s="20" t="s">
        <v>40</v>
      </c>
      <c r="B33" s="34" t="s">
        <v>13</v>
      </c>
      <c r="C33" s="23">
        <v>32</v>
      </c>
      <c r="D33" s="23" t="s">
        <v>29</v>
      </c>
      <c r="E33" s="22" t="s">
        <v>30</v>
      </c>
      <c r="F33" s="36">
        <v>88.7</v>
      </c>
      <c r="G33" s="39">
        <v>89</v>
      </c>
      <c r="H33" s="25">
        <f t="shared" si="7"/>
        <v>4.45</v>
      </c>
      <c r="I33" s="27">
        <v>4</v>
      </c>
      <c r="J33" s="27">
        <f t="shared" si="5"/>
        <v>-0.33707865168539008</v>
      </c>
      <c r="K33" s="37">
        <f t="shared" si="6"/>
        <v>-6.7415730337078011E-2</v>
      </c>
      <c r="M33" s="20" t="s">
        <v>40</v>
      </c>
      <c r="N33" s="21" t="s">
        <v>13</v>
      </c>
      <c r="O33" s="22">
        <v>32</v>
      </c>
      <c r="P33" s="23" t="s">
        <v>29</v>
      </c>
      <c r="Q33" s="22" t="s">
        <v>30</v>
      </c>
      <c r="R33" s="36">
        <f t="shared" si="8"/>
        <v>88.7</v>
      </c>
      <c r="S33" s="24">
        <v>90.17</v>
      </c>
      <c r="T33" s="24">
        <v>3.61</v>
      </c>
      <c r="U33" s="22">
        <v>1</v>
      </c>
      <c r="V33" s="26">
        <f t="shared" si="9"/>
        <v>-1.6302539647332803</v>
      </c>
      <c r="W33" s="38">
        <v>-0.41</v>
      </c>
    </row>
    <row r="34" spans="1:23" x14ac:dyDescent="0.25">
      <c r="A34" s="20" t="s">
        <v>39</v>
      </c>
      <c r="B34" s="34" t="s">
        <v>13</v>
      </c>
      <c r="C34" s="23">
        <v>33</v>
      </c>
      <c r="D34" s="23" t="s">
        <v>29</v>
      </c>
      <c r="E34" s="22" t="s">
        <v>30</v>
      </c>
      <c r="F34" s="24">
        <v>5.73</v>
      </c>
      <c r="G34" s="39">
        <v>11.1</v>
      </c>
      <c r="H34" s="25"/>
      <c r="I34" s="27"/>
      <c r="J34" s="27"/>
      <c r="K34" s="40"/>
      <c r="M34" s="20" t="s">
        <v>39</v>
      </c>
      <c r="N34" s="21" t="s">
        <v>13</v>
      </c>
      <c r="O34" s="22">
        <v>33</v>
      </c>
      <c r="P34" s="23" t="s">
        <v>29</v>
      </c>
      <c r="Q34" s="22" t="s">
        <v>30</v>
      </c>
      <c r="R34" s="24">
        <f t="shared" si="8"/>
        <v>5.73</v>
      </c>
      <c r="S34" s="24"/>
      <c r="T34" s="24"/>
      <c r="U34" s="22"/>
      <c r="V34" s="26"/>
      <c r="W34" s="40"/>
    </row>
    <row r="35" spans="1:23" x14ac:dyDescent="0.25">
      <c r="A35" s="20" t="s">
        <v>38</v>
      </c>
      <c r="B35" s="34" t="s">
        <v>13</v>
      </c>
      <c r="C35" s="23">
        <v>34</v>
      </c>
      <c r="D35" s="23" t="s">
        <v>29</v>
      </c>
      <c r="E35" s="22" t="s">
        <v>30</v>
      </c>
      <c r="F35" s="24">
        <v>7.11</v>
      </c>
      <c r="G35" s="39">
        <v>9.73</v>
      </c>
      <c r="H35" s="25"/>
      <c r="I35" s="27"/>
      <c r="J35" s="27"/>
      <c r="K35" s="40"/>
      <c r="M35" s="20" t="s">
        <v>38</v>
      </c>
      <c r="N35" s="21" t="s">
        <v>13</v>
      </c>
      <c r="O35" s="22">
        <v>34</v>
      </c>
      <c r="P35" s="23" t="s">
        <v>29</v>
      </c>
      <c r="Q35" s="22" t="s">
        <v>30</v>
      </c>
      <c r="R35" s="24">
        <f t="shared" si="8"/>
        <v>7.11</v>
      </c>
      <c r="S35" s="24"/>
      <c r="T35" s="24"/>
      <c r="U35" s="22"/>
      <c r="V35" s="26"/>
      <c r="W35" s="40"/>
    </row>
    <row r="36" spans="1:23" x14ac:dyDescent="0.25">
      <c r="A36" s="20" t="s">
        <v>37</v>
      </c>
      <c r="B36" s="34" t="s">
        <v>13</v>
      </c>
      <c r="C36" s="23">
        <v>35</v>
      </c>
      <c r="D36" s="23" t="s">
        <v>29</v>
      </c>
      <c r="E36" s="22" t="s">
        <v>30</v>
      </c>
      <c r="F36" s="24">
        <v>8.07</v>
      </c>
      <c r="G36" s="39">
        <v>13.4</v>
      </c>
      <c r="H36" s="25"/>
      <c r="I36" s="27"/>
      <c r="J36" s="27"/>
      <c r="K36" s="40"/>
      <c r="M36" s="20" t="s">
        <v>37</v>
      </c>
      <c r="N36" s="21" t="s">
        <v>13</v>
      </c>
      <c r="O36" s="22">
        <v>35</v>
      </c>
      <c r="P36" s="23" t="s">
        <v>29</v>
      </c>
      <c r="Q36" s="22" t="s">
        <v>30</v>
      </c>
      <c r="R36" s="24">
        <f t="shared" si="8"/>
        <v>8.07</v>
      </c>
      <c r="S36" s="24"/>
      <c r="T36" s="24"/>
      <c r="U36" s="22"/>
      <c r="V36" s="26"/>
      <c r="W36" s="40"/>
    </row>
    <row r="37" spans="1:23" x14ac:dyDescent="0.25">
      <c r="A37" s="20" t="s">
        <v>36</v>
      </c>
      <c r="B37" s="34" t="s">
        <v>13</v>
      </c>
      <c r="C37" s="23">
        <v>36</v>
      </c>
      <c r="D37" s="23" t="s">
        <v>29</v>
      </c>
      <c r="E37" s="22" t="s">
        <v>30</v>
      </c>
      <c r="F37" s="36">
        <v>30.1</v>
      </c>
      <c r="G37" s="39">
        <v>46.2</v>
      </c>
      <c r="H37" s="25"/>
      <c r="I37" s="27"/>
      <c r="J37" s="27"/>
      <c r="K37" s="40"/>
      <c r="M37" s="20" t="s">
        <v>36</v>
      </c>
      <c r="N37" s="21" t="s">
        <v>13</v>
      </c>
      <c r="O37" s="22">
        <v>36</v>
      </c>
      <c r="P37" s="23" t="s">
        <v>29</v>
      </c>
      <c r="Q37" s="22" t="s">
        <v>30</v>
      </c>
      <c r="R37" s="36">
        <f t="shared" si="8"/>
        <v>30.1</v>
      </c>
      <c r="S37" s="24"/>
      <c r="T37" s="24"/>
      <c r="U37" s="22"/>
      <c r="V37" s="26"/>
      <c r="W37" s="40"/>
    </row>
    <row r="38" spans="1:23" x14ac:dyDescent="0.25">
      <c r="A38" s="20" t="s">
        <v>35</v>
      </c>
      <c r="B38" s="34" t="s">
        <v>13</v>
      </c>
      <c r="C38" s="23">
        <v>37</v>
      </c>
      <c r="D38" s="23" t="s">
        <v>29</v>
      </c>
      <c r="E38" s="22" t="s">
        <v>30</v>
      </c>
      <c r="F38" s="36">
        <v>39.700000000000003</v>
      </c>
      <c r="G38" s="39">
        <v>58.8</v>
      </c>
      <c r="H38" s="25"/>
      <c r="I38" s="27"/>
      <c r="J38" s="27"/>
      <c r="K38" s="40"/>
      <c r="M38" s="20" t="s">
        <v>35</v>
      </c>
      <c r="N38" s="21" t="s">
        <v>13</v>
      </c>
      <c r="O38" s="22">
        <v>37</v>
      </c>
      <c r="P38" s="23" t="s">
        <v>29</v>
      </c>
      <c r="Q38" s="22" t="s">
        <v>30</v>
      </c>
      <c r="R38" s="36">
        <f t="shared" si="8"/>
        <v>39.700000000000003</v>
      </c>
      <c r="S38" s="24"/>
      <c r="T38" s="24"/>
      <c r="U38" s="22"/>
      <c r="V38" s="26"/>
      <c r="W38" s="40"/>
    </row>
    <row r="39" spans="1:23" x14ac:dyDescent="0.25">
      <c r="A39" s="20" t="s">
        <v>34</v>
      </c>
      <c r="B39" s="34" t="s">
        <v>13</v>
      </c>
      <c r="C39" s="23">
        <v>38</v>
      </c>
      <c r="D39" s="23" t="s">
        <v>29</v>
      </c>
      <c r="E39" s="22" t="s">
        <v>30</v>
      </c>
      <c r="F39" s="36">
        <v>48.9</v>
      </c>
      <c r="G39" s="39">
        <v>70.5</v>
      </c>
      <c r="H39" s="25"/>
      <c r="I39" s="27"/>
      <c r="J39" s="27"/>
      <c r="K39" s="40"/>
      <c r="M39" s="20" t="s">
        <v>34</v>
      </c>
      <c r="N39" s="21" t="s">
        <v>13</v>
      </c>
      <c r="O39" s="22">
        <v>38</v>
      </c>
      <c r="P39" s="23" t="s">
        <v>29</v>
      </c>
      <c r="Q39" s="22" t="s">
        <v>30</v>
      </c>
      <c r="R39" s="36">
        <f t="shared" si="8"/>
        <v>48.9</v>
      </c>
      <c r="S39" s="24"/>
      <c r="T39" s="24"/>
      <c r="U39" s="22"/>
      <c r="V39" s="26"/>
      <c r="W39" s="40"/>
    </row>
    <row r="40" spans="1:23" x14ac:dyDescent="0.25">
      <c r="A40" s="20" t="s">
        <v>33</v>
      </c>
      <c r="B40" s="34" t="s">
        <v>13</v>
      </c>
      <c r="C40" s="23">
        <v>39</v>
      </c>
      <c r="D40" s="23" t="s">
        <v>29</v>
      </c>
      <c r="E40" s="22" t="s">
        <v>30</v>
      </c>
      <c r="F40" s="36">
        <v>111</v>
      </c>
      <c r="G40" s="27">
        <v>116</v>
      </c>
      <c r="H40" s="25"/>
      <c r="I40" s="27"/>
      <c r="J40" s="27"/>
      <c r="K40" s="40"/>
      <c r="M40" s="20" t="s">
        <v>33</v>
      </c>
      <c r="N40" s="21" t="s">
        <v>13</v>
      </c>
      <c r="O40" s="22">
        <v>39</v>
      </c>
      <c r="P40" s="23" t="s">
        <v>29</v>
      </c>
      <c r="Q40" s="22" t="s">
        <v>30</v>
      </c>
      <c r="R40" s="36">
        <f t="shared" si="8"/>
        <v>111</v>
      </c>
      <c r="S40" s="24"/>
      <c r="T40" s="24"/>
      <c r="U40" s="22"/>
      <c r="V40" s="26"/>
      <c r="W40" s="40"/>
    </row>
    <row r="41" spans="1:23" x14ac:dyDescent="0.25">
      <c r="A41" s="20" t="s">
        <v>32</v>
      </c>
      <c r="B41" s="34" t="s">
        <v>13</v>
      </c>
      <c r="C41" s="23">
        <v>40</v>
      </c>
      <c r="D41" s="23" t="s">
        <v>29</v>
      </c>
      <c r="E41" s="22" t="s">
        <v>30</v>
      </c>
      <c r="F41" s="41">
        <v>101</v>
      </c>
      <c r="G41" s="27">
        <v>101</v>
      </c>
      <c r="H41" s="25"/>
      <c r="I41" s="27"/>
      <c r="J41" s="27"/>
      <c r="K41" s="40"/>
      <c r="M41" s="20" t="s">
        <v>32</v>
      </c>
      <c r="N41" s="21" t="s">
        <v>13</v>
      </c>
      <c r="O41" s="22">
        <v>40</v>
      </c>
      <c r="P41" s="23" t="s">
        <v>29</v>
      </c>
      <c r="Q41" s="22" t="s">
        <v>30</v>
      </c>
      <c r="R41" s="36">
        <f t="shared" si="8"/>
        <v>101</v>
      </c>
      <c r="S41" s="24"/>
      <c r="T41" s="24"/>
      <c r="U41" s="22"/>
      <c r="V41" s="26"/>
      <c r="W41" s="40"/>
    </row>
    <row r="42" spans="1:23" x14ac:dyDescent="0.25">
      <c r="A42" s="20" t="s">
        <v>31</v>
      </c>
      <c r="B42" s="34" t="s">
        <v>13</v>
      </c>
      <c r="C42" s="23">
        <v>41</v>
      </c>
      <c r="D42" s="23" t="s">
        <v>29</v>
      </c>
      <c r="E42" s="22" t="s">
        <v>30</v>
      </c>
      <c r="F42" s="36">
        <v>78.7</v>
      </c>
      <c r="G42" s="39">
        <v>81.599999999999994</v>
      </c>
      <c r="H42" s="25"/>
      <c r="I42" s="27"/>
      <c r="J42" s="27"/>
      <c r="K42" s="40"/>
      <c r="M42" s="20" t="s">
        <v>31</v>
      </c>
      <c r="N42" s="21" t="s">
        <v>13</v>
      </c>
      <c r="O42" s="22">
        <v>41</v>
      </c>
      <c r="P42" s="23" t="s">
        <v>29</v>
      </c>
      <c r="Q42" s="22" t="s">
        <v>30</v>
      </c>
      <c r="R42" s="36">
        <f t="shared" si="8"/>
        <v>78.7</v>
      </c>
      <c r="S42" s="36"/>
      <c r="T42" s="24"/>
      <c r="U42" s="22"/>
      <c r="V42" s="26"/>
      <c r="W42" s="40"/>
    </row>
    <row r="43" spans="1:23" x14ac:dyDescent="0.25">
      <c r="A43" s="20" t="s">
        <v>28</v>
      </c>
      <c r="B43" s="34" t="s">
        <v>13</v>
      </c>
      <c r="C43" s="23">
        <v>42</v>
      </c>
      <c r="D43" s="23" t="s">
        <v>29</v>
      </c>
      <c r="E43" s="22" t="s">
        <v>30</v>
      </c>
      <c r="F43" s="36">
        <v>50.4</v>
      </c>
      <c r="G43" s="39">
        <v>49.4</v>
      </c>
      <c r="H43" s="25">
        <f t="shared" ref="H43" si="10">0.05*G43</f>
        <v>2.4700000000000002</v>
      </c>
      <c r="I43" s="27">
        <v>4</v>
      </c>
      <c r="J43" s="27">
        <f t="shared" ref="J43:J45" si="11">((F43-G43)/G43)*100</f>
        <v>2.0242914979757085</v>
      </c>
      <c r="K43" s="37">
        <f t="shared" ref="K43:K67" si="12">(F43-G43)/H43</f>
        <v>0.40485829959514169</v>
      </c>
      <c r="M43" s="20" t="s">
        <v>28</v>
      </c>
      <c r="N43" s="21" t="s">
        <v>13</v>
      </c>
      <c r="O43" s="22">
        <v>42</v>
      </c>
      <c r="P43" s="23" t="s">
        <v>29</v>
      </c>
      <c r="Q43" s="22" t="s">
        <v>30</v>
      </c>
      <c r="R43" s="36">
        <f t="shared" si="8"/>
        <v>50.4</v>
      </c>
      <c r="S43" s="36">
        <v>49.28</v>
      </c>
      <c r="T43" s="24">
        <v>1.76</v>
      </c>
      <c r="U43" s="22">
        <v>1</v>
      </c>
      <c r="V43" s="26">
        <f t="shared" si="9"/>
        <v>2.2727272727272676</v>
      </c>
      <c r="W43" s="38">
        <v>0.64</v>
      </c>
    </row>
    <row r="44" spans="1:23" x14ac:dyDescent="0.25">
      <c r="A44" s="42" t="s">
        <v>16</v>
      </c>
      <c r="B44" s="43" t="s">
        <v>13</v>
      </c>
      <c r="C44" s="44">
        <v>43</v>
      </c>
      <c r="D44" s="44" t="s">
        <v>27</v>
      </c>
      <c r="E44" s="45" t="s">
        <v>23</v>
      </c>
      <c r="F44" s="51">
        <v>30.4</v>
      </c>
      <c r="G44" s="87">
        <v>29.8</v>
      </c>
      <c r="H44" s="48">
        <f>0.05*G44</f>
        <v>1.4900000000000002</v>
      </c>
      <c r="I44" s="52">
        <v>4</v>
      </c>
      <c r="J44" s="52">
        <f t="shared" si="11"/>
        <v>2.0134228187919394</v>
      </c>
      <c r="K44" s="86">
        <f t="shared" si="12"/>
        <v>0.40268456375838779</v>
      </c>
      <c r="M44" s="42" t="s">
        <v>16</v>
      </c>
      <c r="N44" s="43" t="s">
        <v>13</v>
      </c>
      <c r="O44" s="45">
        <v>43</v>
      </c>
      <c r="P44" s="44" t="s">
        <v>27</v>
      </c>
      <c r="Q44" s="45" t="s">
        <v>23</v>
      </c>
      <c r="R44" s="51">
        <f t="shared" ref="R44:R57" si="13">ROUND(F44,1)</f>
        <v>30.4</v>
      </c>
      <c r="S44" s="48">
        <v>28.12</v>
      </c>
      <c r="T44" s="48">
        <v>2.14</v>
      </c>
      <c r="U44" s="45">
        <v>1</v>
      </c>
      <c r="V44" s="52">
        <f t="shared" si="9"/>
        <v>8.1081081081080981</v>
      </c>
      <c r="W44" s="86">
        <v>1.06</v>
      </c>
    </row>
    <row r="45" spans="1:23" x14ac:dyDescent="0.25">
      <c r="A45" s="42" t="s">
        <v>12</v>
      </c>
      <c r="B45" s="43" t="s">
        <v>13</v>
      </c>
      <c r="C45" s="44">
        <v>44</v>
      </c>
      <c r="D45" s="44" t="s">
        <v>27</v>
      </c>
      <c r="E45" s="45" t="s">
        <v>23</v>
      </c>
      <c r="F45" s="85">
        <v>160</v>
      </c>
      <c r="G45" s="52">
        <v>160</v>
      </c>
      <c r="H45" s="48">
        <f>0.05*G45</f>
        <v>8</v>
      </c>
      <c r="I45" s="52">
        <v>4</v>
      </c>
      <c r="J45" s="52">
        <f t="shared" si="11"/>
        <v>0</v>
      </c>
      <c r="K45" s="86">
        <f t="shared" si="12"/>
        <v>0</v>
      </c>
      <c r="M45" s="42" t="s">
        <v>12</v>
      </c>
      <c r="N45" s="43" t="s">
        <v>13</v>
      </c>
      <c r="O45" s="45">
        <v>44</v>
      </c>
      <c r="P45" s="44" t="s">
        <v>27</v>
      </c>
      <c r="Q45" s="45" t="s">
        <v>23</v>
      </c>
      <c r="R45" s="85">
        <f t="shared" si="13"/>
        <v>160</v>
      </c>
      <c r="S45" s="87">
        <v>156.6</v>
      </c>
      <c r="T45" s="48">
        <v>3.8</v>
      </c>
      <c r="U45" s="45">
        <v>1</v>
      </c>
      <c r="V45" s="52">
        <f t="shared" si="9"/>
        <v>2.1711366538952785</v>
      </c>
      <c r="W45" s="86">
        <v>0.9</v>
      </c>
    </row>
    <row r="46" spans="1:23" x14ac:dyDescent="0.25">
      <c r="A46" s="42" t="s">
        <v>26</v>
      </c>
      <c r="B46" s="43" t="s">
        <v>13</v>
      </c>
      <c r="C46" s="44">
        <v>45</v>
      </c>
      <c r="D46" s="44" t="s">
        <v>27</v>
      </c>
      <c r="E46" s="45" t="s">
        <v>23</v>
      </c>
      <c r="F46" s="85">
        <v>206</v>
      </c>
      <c r="G46" s="52">
        <v>207</v>
      </c>
      <c r="H46" s="48">
        <f t="shared" ref="H46" si="14">0.05*G46</f>
        <v>10.350000000000001</v>
      </c>
      <c r="I46" s="52">
        <v>4</v>
      </c>
      <c r="J46" s="52">
        <f t="shared" ref="J46:J57" si="15">((F46-G46)/G46)*100</f>
        <v>-0.48309178743961351</v>
      </c>
      <c r="K46" s="86">
        <f t="shared" si="12"/>
        <v>-9.661835748792269E-2</v>
      </c>
      <c r="M46" s="42" t="s">
        <v>26</v>
      </c>
      <c r="N46" s="43" t="s">
        <v>13</v>
      </c>
      <c r="O46" s="45">
        <v>45</v>
      </c>
      <c r="P46" s="44" t="s">
        <v>27</v>
      </c>
      <c r="Q46" s="45" t="s">
        <v>23</v>
      </c>
      <c r="R46" s="85">
        <f t="shared" si="13"/>
        <v>206</v>
      </c>
      <c r="S46" s="87">
        <v>204.8</v>
      </c>
      <c r="T46" s="48">
        <v>3.7</v>
      </c>
      <c r="U46" s="45">
        <v>1</v>
      </c>
      <c r="V46" s="52">
        <f t="shared" si="9"/>
        <v>0.58593749999999445</v>
      </c>
      <c r="W46" s="86">
        <v>0.31</v>
      </c>
    </row>
    <row r="47" spans="1:23" x14ac:dyDescent="0.25">
      <c r="A47" s="42" t="s">
        <v>16</v>
      </c>
      <c r="B47" s="43" t="s">
        <v>13</v>
      </c>
      <c r="C47" s="44">
        <v>46</v>
      </c>
      <c r="D47" s="44" t="s">
        <v>25</v>
      </c>
      <c r="E47" s="45" t="s">
        <v>23</v>
      </c>
      <c r="F47" s="51">
        <v>95</v>
      </c>
      <c r="G47" s="87">
        <v>98.3</v>
      </c>
      <c r="H47" s="48">
        <f>0.075*G47</f>
        <v>7.3724999999999996</v>
      </c>
      <c r="I47" s="52">
        <v>4</v>
      </c>
      <c r="J47" s="52">
        <f t="shared" si="15"/>
        <v>-3.3570701932858569</v>
      </c>
      <c r="K47" s="86">
        <f t="shared" si="12"/>
        <v>-0.44760935910478095</v>
      </c>
      <c r="M47" s="42" t="s">
        <v>16</v>
      </c>
      <c r="N47" s="43" t="s">
        <v>13</v>
      </c>
      <c r="O47" s="45">
        <v>46</v>
      </c>
      <c r="P47" s="44" t="s">
        <v>25</v>
      </c>
      <c r="Q47" s="45" t="s">
        <v>23</v>
      </c>
      <c r="R47" s="51">
        <f t="shared" si="13"/>
        <v>95</v>
      </c>
      <c r="S47" s="48">
        <v>93.41</v>
      </c>
      <c r="T47" s="48">
        <v>4.78</v>
      </c>
      <c r="U47" s="45">
        <v>1</v>
      </c>
      <c r="V47" s="52">
        <f t="shared" si="9"/>
        <v>1.7021732148592266</v>
      </c>
      <c r="W47" s="86">
        <v>0.33</v>
      </c>
    </row>
    <row r="48" spans="1:23" x14ac:dyDescent="0.25">
      <c r="A48" s="42" t="s">
        <v>12</v>
      </c>
      <c r="B48" s="43" t="s">
        <v>13</v>
      </c>
      <c r="C48" s="44">
        <v>47</v>
      </c>
      <c r="D48" s="44" t="s">
        <v>25</v>
      </c>
      <c r="E48" s="45" t="s">
        <v>23</v>
      </c>
      <c r="F48" s="85">
        <v>126</v>
      </c>
      <c r="G48" s="52">
        <v>123</v>
      </c>
      <c r="H48" s="48">
        <f t="shared" ref="H48:H51" si="16">0.075*G48</f>
        <v>9.2249999999999996</v>
      </c>
      <c r="I48" s="52">
        <v>4</v>
      </c>
      <c r="J48" s="52">
        <f t="shared" si="15"/>
        <v>2.4390243902439024</v>
      </c>
      <c r="K48" s="86">
        <f t="shared" si="12"/>
        <v>0.32520325203252032</v>
      </c>
      <c r="M48" s="42" t="s">
        <v>12</v>
      </c>
      <c r="N48" s="43" t="s">
        <v>13</v>
      </c>
      <c r="O48" s="45">
        <v>47</v>
      </c>
      <c r="P48" s="44" t="s">
        <v>25</v>
      </c>
      <c r="Q48" s="45" t="s">
        <v>23</v>
      </c>
      <c r="R48" s="85">
        <f t="shared" si="13"/>
        <v>126</v>
      </c>
      <c r="S48" s="87">
        <v>109.2</v>
      </c>
      <c r="T48" s="48">
        <v>7.5</v>
      </c>
      <c r="U48" s="45">
        <v>1</v>
      </c>
      <c r="V48" s="52">
        <f t="shared" si="9"/>
        <v>15.384615384615383</v>
      </c>
      <c r="W48" s="86">
        <v>2.25</v>
      </c>
    </row>
    <row r="49" spans="1:23" x14ac:dyDescent="0.25">
      <c r="A49" s="42" t="s">
        <v>21</v>
      </c>
      <c r="B49" s="43" t="s">
        <v>13</v>
      </c>
      <c r="C49" s="44">
        <v>48</v>
      </c>
      <c r="D49" s="44" t="s">
        <v>25</v>
      </c>
      <c r="E49" s="45" t="s">
        <v>23</v>
      </c>
      <c r="F49" s="51">
        <v>65</v>
      </c>
      <c r="G49" s="87">
        <v>65.5</v>
      </c>
      <c r="H49" s="48">
        <f t="shared" si="16"/>
        <v>4.9124999999999996</v>
      </c>
      <c r="I49" s="52">
        <v>4</v>
      </c>
      <c r="J49" s="52">
        <f t="shared" si="15"/>
        <v>-0.76335877862595414</v>
      </c>
      <c r="K49" s="86">
        <f t="shared" si="12"/>
        <v>-0.10178117048346057</v>
      </c>
      <c r="M49" s="42" t="s">
        <v>21</v>
      </c>
      <c r="N49" s="43" t="s">
        <v>13</v>
      </c>
      <c r="O49" s="45">
        <v>48</v>
      </c>
      <c r="P49" s="44" t="s">
        <v>25</v>
      </c>
      <c r="Q49" s="45" t="s">
        <v>23</v>
      </c>
      <c r="R49" s="51">
        <f t="shared" si="13"/>
        <v>65</v>
      </c>
      <c r="S49" s="48">
        <v>62.63</v>
      </c>
      <c r="T49" s="48">
        <v>4.09</v>
      </c>
      <c r="U49" s="45">
        <v>1</v>
      </c>
      <c r="V49" s="52">
        <f t="shared" si="9"/>
        <v>3.784129011655752</v>
      </c>
      <c r="W49" s="86">
        <v>0.57999999999999996</v>
      </c>
    </row>
    <row r="50" spans="1:23" x14ac:dyDescent="0.25">
      <c r="A50" s="42" t="s">
        <v>20</v>
      </c>
      <c r="B50" s="43" t="s">
        <v>13</v>
      </c>
      <c r="C50" s="44">
        <v>49</v>
      </c>
      <c r="D50" s="44" t="s">
        <v>25</v>
      </c>
      <c r="E50" s="45" t="s">
        <v>23</v>
      </c>
      <c r="F50" s="51">
        <v>87.7</v>
      </c>
      <c r="G50" s="87">
        <v>80.599999999999994</v>
      </c>
      <c r="H50" s="48">
        <f t="shared" si="16"/>
        <v>6.044999999999999</v>
      </c>
      <c r="I50" s="52">
        <v>4</v>
      </c>
      <c r="J50" s="52">
        <f t="shared" si="15"/>
        <v>8.8089330024813997</v>
      </c>
      <c r="K50" s="86">
        <f t="shared" si="12"/>
        <v>1.1745244003308535</v>
      </c>
      <c r="M50" s="42" t="s">
        <v>20</v>
      </c>
      <c r="N50" s="43" t="s">
        <v>13</v>
      </c>
      <c r="O50" s="45">
        <v>49</v>
      </c>
      <c r="P50" s="44" t="s">
        <v>25</v>
      </c>
      <c r="Q50" s="45" t="s">
        <v>23</v>
      </c>
      <c r="R50" s="51">
        <f t="shared" si="13"/>
        <v>87.7</v>
      </c>
      <c r="S50" s="48">
        <v>72.709999999999994</v>
      </c>
      <c r="T50" s="48">
        <v>6.75</v>
      </c>
      <c r="U50" s="45">
        <v>1</v>
      </c>
      <c r="V50" s="52">
        <f t="shared" si="9"/>
        <v>20.616146334754518</v>
      </c>
      <c r="W50" s="86">
        <v>2.2200000000000002</v>
      </c>
    </row>
    <row r="51" spans="1:23" x14ac:dyDescent="0.25">
      <c r="A51" s="42" t="s">
        <v>19</v>
      </c>
      <c r="B51" s="43" t="s">
        <v>13</v>
      </c>
      <c r="C51" s="44">
        <v>50</v>
      </c>
      <c r="D51" s="44" t="s">
        <v>25</v>
      </c>
      <c r="E51" s="45" t="s">
        <v>23</v>
      </c>
      <c r="F51" s="51">
        <v>83.5</v>
      </c>
      <c r="G51" s="87">
        <v>79.400000000000006</v>
      </c>
      <c r="H51" s="48">
        <f t="shared" si="16"/>
        <v>5.9550000000000001</v>
      </c>
      <c r="I51" s="52">
        <v>4</v>
      </c>
      <c r="J51" s="52">
        <f t="shared" si="15"/>
        <v>5.1637279596977255</v>
      </c>
      <c r="K51" s="86">
        <f t="shared" si="12"/>
        <v>0.68849706129303012</v>
      </c>
      <c r="M51" s="42" t="s">
        <v>19</v>
      </c>
      <c r="N51" s="43" t="s">
        <v>13</v>
      </c>
      <c r="O51" s="45">
        <v>50</v>
      </c>
      <c r="P51" s="44" t="s">
        <v>25</v>
      </c>
      <c r="Q51" s="45" t="s">
        <v>23</v>
      </c>
      <c r="R51" s="51">
        <f t="shared" si="13"/>
        <v>83.5</v>
      </c>
      <c r="S51" s="48">
        <v>78.67</v>
      </c>
      <c r="T51" s="48">
        <v>4.09</v>
      </c>
      <c r="U51" s="45">
        <v>1</v>
      </c>
      <c r="V51" s="52">
        <f t="shared" si="9"/>
        <v>6.1395703571882523</v>
      </c>
      <c r="W51" s="86">
        <v>1.18</v>
      </c>
    </row>
    <row r="52" spans="1:23" x14ac:dyDescent="0.25">
      <c r="A52" s="42" t="s">
        <v>22</v>
      </c>
      <c r="B52" s="43" t="s">
        <v>13</v>
      </c>
      <c r="C52" s="44">
        <v>51</v>
      </c>
      <c r="D52" s="44" t="s">
        <v>76</v>
      </c>
      <c r="E52" s="45" t="s">
        <v>23</v>
      </c>
      <c r="F52" s="85">
        <v>151</v>
      </c>
      <c r="G52" s="52">
        <v>155</v>
      </c>
      <c r="H52" s="48">
        <f>0.05*G52</f>
        <v>7.75</v>
      </c>
      <c r="I52" s="45">
        <v>4</v>
      </c>
      <c r="J52" s="52">
        <f t="shared" si="15"/>
        <v>-2.5806451612903225</v>
      </c>
      <c r="K52" s="86">
        <f t="shared" si="12"/>
        <v>-0.5161290322580645</v>
      </c>
      <c r="M52" s="42" t="s">
        <v>22</v>
      </c>
      <c r="N52" s="43" t="s">
        <v>13</v>
      </c>
      <c r="O52" s="45">
        <v>51</v>
      </c>
      <c r="P52" s="44" t="s">
        <v>76</v>
      </c>
      <c r="Q52" s="45" t="s">
        <v>23</v>
      </c>
      <c r="R52" s="85">
        <f t="shared" si="13"/>
        <v>151</v>
      </c>
      <c r="S52" s="87">
        <v>153</v>
      </c>
      <c r="T52" s="48">
        <v>4.9000000000000004</v>
      </c>
      <c r="U52" s="45">
        <v>1</v>
      </c>
      <c r="V52" s="52">
        <f t="shared" si="9"/>
        <v>-1.3071895424836601</v>
      </c>
      <c r="W52" s="86">
        <v>-0.41</v>
      </c>
    </row>
    <row r="53" spans="1:23" x14ac:dyDescent="0.25">
      <c r="A53" s="42" t="s">
        <v>16</v>
      </c>
      <c r="B53" s="43" t="s">
        <v>13</v>
      </c>
      <c r="C53" s="44">
        <v>52</v>
      </c>
      <c r="D53" s="44" t="s">
        <v>76</v>
      </c>
      <c r="E53" s="45" t="s">
        <v>23</v>
      </c>
      <c r="F53" s="85">
        <v>223</v>
      </c>
      <c r="G53" s="52">
        <v>228</v>
      </c>
      <c r="H53" s="48">
        <f t="shared" ref="H53:H57" si="17">0.05*G53</f>
        <v>11.4</v>
      </c>
      <c r="I53" s="45">
        <v>4</v>
      </c>
      <c r="J53" s="52">
        <f t="shared" si="15"/>
        <v>-2.1929824561403506</v>
      </c>
      <c r="K53" s="86">
        <f t="shared" si="12"/>
        <v>-0.43859649122807015</v>
      </c>
      <c r="M53" s="42" t="s">
        <v>16</v>
      </c>
      <c r="N53" s="43" t="s">
        <v>13</v>
      </c>
      <c r="O53" s="45">
        <v>52</v>
      </c>
      <c r="P53" s="44" t="s">
        <v>76</v>
      </c>
      <c r="Q53" s="45" t="s">
        <v>23</v>
      </c>
      <c r="R53" s="85">
        <f t="shared" si="13"/>
        <v>223</v>
      </c>
      <c r="S53" s="87">
        <v>224.4</v>
      </c>
      <c r="T53" s="48">
        <v>7.3</v>
      </c>
      <c r="U53" s="45">
        <v>1</v>
      </c>
      <c r="V53" s="52">
        <f t="shared" si="9"/>
        <v>-0.62388591800356763</v>
      </c>
      <c r="W53" s="86">
        <v>-0.19</v>
      </c>
    </row>
    <row r="54" spans="1:23" x14ac:dyDescent="0.25">
      <c r="A54" s="42" t="s">
        <v>12</v>
      </c>
      <c r="B54" s="43" t="s">
        <v>13</v>
      </c>
      <c r="C54" s="44">
        <v>53</v>
      </c>
      <c r="D54" s="44" t="s">
        <v>76</v>
      </c>
      <c r="E54" s="45" t="s">
        <v>23</v>
      </c>
      <c r="F54" s="85">
        <v>302</v>
      </c>
      <c r="G54" s="52">
        <v>310</v>
      </c>
      <c r="H54" s="48">
        <f t="shared" si="17"/>
        <v>15.5</v>
      </c>
      <c r="I54" s="45">
        <v>4</v>
      </c>
      <c r="J54" s="52">
        <f t="shared" si="15"/>
        <v>-2.5806451612903225</v>
      </c>
      <c r="K54" s="86">
        <f t="shared" si="12"/>
        <v>-0.5161290322580645</v>
      </c>
      <c r="M54" s="42" t="s">
        <v>12</v>
      </c>
      <c r="N54" s="43" t="s">
        <v>13</v>
      </c>
      <c r="O54" s="45">
        <v>53</v>
      </c>
      <c r="P54" s="44" t="s">
        <v>76</v>
      </c>
      <c r="Q54" s="45" t="s">
        <v>23</v>
      </c>
      <c r="R54" s="85">
        <f t="shared" si="13"/>
        <v>302</v>
      </c>
      <c r="S54" s="87">
        <v>304.8</v>
      </c>
      <c r="T54" s="48">
        <v>8</v>
      </c>
      <c r="U54" s="45">
        <v>1</v>
      </c>
      <c r="V54" s="52">
        <f t="shared" si="9"/>
        <v>-0.91863517060367816</v>
      </c>
      <c r="W54" s="86">
        <v>-0.35</v>
      </c>
    </row>
    <row r="55" spans="1:23" x14ac:dyDescent="0.25">
      <c r="A55" s="42" t="s">
        <v>21</v>
      </c>
      <c r="B55" s="43" t="s">
        <v>13</v>
      </c>
      <c r="C55" s="44">
        <v>54</v>
      </c>
      <c r="D55" s="44" t="s">
        <v>76</v>
      </c>
      <c r="E55" s="45" t="s">
        <v>23</v>
      </c>
      <c r="F55" s="85">
        <v>140</v>
      </c>
      <c r="G55" s="52">
        <v>146</v>
      </c>
      <c r="H55" s="48">
        <f t="shared" si="17"/>
        <v>7.3000000000000007</v>
      </c>
      <c r="I55" s="45">
        <v>4</v>
      </c>
      <c r="J55" s="52">
        <f t="shared" si="15"/>
        <v>-4.10958904109589</v>
      </c>
      <c r="K55" s="86">
        <f t="shared" si="12"/>
        <v>-0.82191780821917804</v>
      </c>
      <c r="M55" s="42" t="s">
        <v>21</v>
      </c>
      <c r="N55" s="43" t="s">
        <v>13</v>
      </c>
      <c r="O55" s="45">
        <v>54</v>
      </c>
      <c r="P55" s="44" t="s">
        <v>76</v>
      </c>
      <c r="Q55" s="45" t="s">
        <v>23</v>
      </c>
      <c r="R55" s="85">
        <f t="shared" si="13"/>
        <v>140</v>
      </c>
      <c r="S55" s="87">
        <v>144.5</v>
      </c>
      <c r="T55" s="48">
        <v>5.8</v>
      </c>
      <c r="U55" s="45">
        <v>1</v>
      </c>
      <c r="V55" s="52">
        <f t="shared" si="9"/>
        <v>-3.1141868512110724</v>
      </c>
      <c r="W55" s="86">
        <v>-0.78</v>
      </c>
    </row>
    <row r="56" spans="1:23" x14ac:dyDescent="0.25">
      <c r="A56" s="42" t="s">
        <v>24</v>
      </c>
      <c r="B56" s="43" t="s">
        <v>13</v>
      </c>
      <c r="C56" s="44">
        <v>55</v>
      </c>
      <c r="D56" s="44" t="s">
        <v>76</v>
      </c>
      <c r="E56" s="45" t="s">
        <v>23</v>
      </c>
      <c r="F56" s="85">
        <v>114</v>
      </c>
      <c r="G56" s="52">
        <v>118</v>
      </c>
      <c r="H56" s="48">
        <f t="shared" si="17"/>
        <v>5.9</v>
      </c>
      <c r="I56" s="45">
        <v>4</v>
      </c>
      <c r="J56" s="52">
        <f t="shared" si="15"/>
        <v>-3.3898305084745761</v>
      </c>
      <c r="K56" s="86">
        <f t="shared" si="12"/>
        <v>-0.67796610169491522</v>
      </c>
      <c r="M56" s="42" t="s">
        <v>24</v>
      </c>
      <c r="N56" s="43" t="s">
        <v>13</v>
      </c>
      <c r="O56" s="45">
        <v>55</v>
      </c>
      <c r="P56" s="44" t="s">
        <v>76</v>
      </c>
      <c r="Q56" s="45" t="s">
        <v>23</v>
      </c>
      <c r="R56" s="85">
        <f t="shared" si="13"/>
        <v>114</v>
      </c>
      <c r="S56" s="87">
        <v>118</v>
      </c>
      <c r="T56" s="48">
        <v>5.0999999999999996</v>
      </c>
      <c r="U56" s="45">
        <v>1</v>
      </c>
      <c r="V56" s="52">
        <f t="shared" si="9"/>
        <v>-3.3898305084745761</v>
      </c>
      <c r="W56" s="86">
        <v>-0.79</v>
      </c>
    </row>
    <row r="57" spans="1:23" x14ac:dyDescent="0.25">
      <c r="A57" s="42" t="s">
        <v>17</v>
      </c>
      <c r="B57" s="43" t="s">
        <v>13</v>
      </c>
      <c r="C57" s="44">
        <v>56</v>
      </c>
      <c r="D57" s="44" t="s">
        <v>76</v>
      </c>
      <c r="E57" s="45" t="s">
        <v>23</v>
      </c>
      <c r="F57" s="51">
        <v>47.9</v>
      </c>
      <c r="G57" s="87">
        <v>52.5</v>
      </c>
      <c r="H57" s="48">
        <f t="shared" si="17"/>
        <v>2.625</v>
      </c>
      <c r="I57" s="45">
        <v>4</v>
      </c>
      <c r="J57" s="52">
        <f t="shared" si="15"/>
        <v>-8.7619047619047645</v>
      </c>
      <c r="K57" s="86">
        <f t="shared" si="12"/>
        <v>-1.7523809523809528</v>
      </c>
      <c r="M57" s="42" t="s">
        <v>17</v>
      </c>
      <c r="N57" s="43" t="s">
        <v>13</v>
      </c>
      <c r="O57" s="45">
        <v>56</v>
      </c>
      <c r="P57" s="44" t="s">
        <v>76</v>
      </c>
      <c r="Q57" s="45" t="s">
        <v>23</v>
      </c>
      <c r="R57" s="51">
        <f t="shared" si="13"/>
        <v>47.9</v>
      </c>
      <c r="S57" s="48">
        <v>51.29</v>
      </c>
      <c r="T57" s="48">
        <v>5.46</v>
      </c>
      <c r="U57" s="45">
        <v>1</v>
      </c>
      <c r="V57" s="52">
        <f t="shared" si="9"/>
        <v>-6.6094755312926505</v>
      </c>
      <c r="W57" s="86">
        <v>-0.62</v>
      </c>
    </row>
    <row r="58" spans="1:23" x14ac:dyDescent="0.25">
      <c r="A58" s="42" t="s">
        <v>22</v>
      </c>
      <c r="B58" s="43" t="s">
        <v>13</v>
      </c>
      <c r="C58" s="44">
        <v>57</v>
      </c>
      <c r="D58" s="44" t="s">
        <v>18</v>
      </c>
      <c r="E58" s="45" t="s">
        <v>15</v>
      </c>
      <c r="F58" s="47">
        <v>12.98</v>
      </c>
      <c r="G58" s="48">
        <v>12.93</v>
      </c>
      <c r="H58" s="48">
        <v>0.15</v>
      </c>
      <c r="I58" s="45" t="s">
        <v>77</v>
      </c>
      <c r="J58" s="48">
        <f t="shared" ref="J58:J65" si="18">((F58-G58))</f>
        <v>5.0000000000000711E-2</v>
      </c>
      <c r="K58" s="86">
        <f t="shared" si="12"/>
        <v>0.33333333333333809</v>
      </c>
      <c r="M58" s="42" t="s">
        <v>22</v>
      </c>
      <c r="N58" s="43" t="s">
        <v>13</v>
      </c>
      <c r="O58" s="45">
        <v>57</v>
      </c>
      <c r="P58" s="44" t="s">
        <v>18</v>
      </c>
      <c r="Q58" s="45" t="s">
        <v>15</v>
      </c>
      <c r="R58" s="47">
        <f>ROUND(F58,2)</f>
        <v>12.98</v>
      </c>
      <c r="S58" s="48">
        <v>12.95</v>
      </c>
      <c r="T58" s="48">
        <v>0.13</v>
      </c>
      <c r="U58" s="45" t="s">
        <v>75</v>
      </c>
      <c r="V58" s="48">
        <f>R58-S58</f>
        <v>3.0000000000001137E-2</v>
      </c>
      <c r="W58" s="86">
        <v>0.23</v>
      </c>
    </row>
    <row r="59" spans="1:23" x14ac:dyDescent="0.25">
      <c r="A59" s="42" t="s">
        <v>16</v>
      </c>
      <c r="B59" s="43" t="s">
        <v>13</v>
      </c>
      <c r="C59" s="44">
        <v>58</v>
      </c>
      <c r="D59" s="44" t="s">
        <v>18</v>
      </c>
      <c r="E59" s="45" t="s">
        <v>15</v>
      </c>
      <c r="F59" s="47">
        <v>12.44</v>
      </c>
      <c r="G59" s="48">
        <v>12.39</v>
      </c>
      <c r="H59" s="48">
        <v>0.15</v>
      </c>
      <c r="I59" s="45">
        <v>4</v>
      </c>
      <c r="J59" s="48">
        <f t="shared" si="18"/>
        <v>4.9999999999998934E-2</v>
      </c>
      <c r="K59" s="86">
        <f t="shared" si="12"/>
        <v>0.33333333333332626</v>
      </c>
      <c r="M59" s="42" t="s">
        <v>16</v>
      </c>
      <c r="N59" s="43" t="s">
        <v>13</v>
      </c>
      <c r="O59" s="45">
        <v>58</v>
      </c>
      <c r="P59" s="44" t="s">
        <v>18</v>
      </c>
      <c r="Q59" s="45" t="s">
        <v>15</v>
      </c>
      <c r="R59" s="47">
        <f t="shared" ref="R59:R67" si="19">ROUND(F59,2)</f>
        <v>12.44</v>
      </c>
      <c r="S59" s="48">
        <v>12.41</v>
      </c>
      <c r="T59" s="48">
        <v>0.12</v>
      </c>
      <c r="U59" s="45" t="s">
        <v>75</v>
      </c>
      <c r="V59" s="48">
        <f t="shared" ref="V59:V65" si="20">R59-S59</f>
        <v>2.9999999999999361E-2</v>
      </c>
      <c r="W59" s="86">
        <v>0.21</v>
      </c>
    </row>
    <row r="60" spans="1:23" x14ac:dyDescent="0.25">
      <c r="A60" s="42" t="s">
        <v>12</v>
      </c>
      <c r="B60" s="43" t="s">
        <v>13</v>
      </c>
      <c r="C60" s="44">
        <v>59</v>
      </c>
      <c r="D60" s="44" t="s">
        <v>18</v>
      </c>
      <c r="E60" s="45" t="s">
        <v>15</v>
      </c>
      <c r="F60" s="47">
        <v>0.36</v>
      </c>
      <c r="G60" s="48">
        <v>0.34</v>
      </c>
      <c r="H60" s="48">
        <v>0.15</v>
      </c>
      <c r="I60" s="45">
        <v>4</v>
      </c>
      <c r="J60" s="48">
        <f t="shared" si="18"/>
        <v>1.9999999999999962E-2</v>
      </c>
      <c r="K60" s="86">
        <f t="shared" si="12"/>
        <v>0.13333333333333308</v>
      </c>
      <c r="M60" s="42" t="s">
        <v>12</v>
      </c>
      <c r="N60" s="43" t="s">
        <v>13</v>
      </c>
      <c r="O60" s="45">
        <v>59</v>
      </c>
      <c r="P60" s="44" t="s">
        <v>18</v>
      </c>
      <c r="Q60" s="45" t="s">
        <v>15</v>
      </c>
      <c r="R60" s="47">
        <f t="shared" si="19"/>
        <v>0.36</v>
      </c>
      <c r="S60" s="48">
        <v>0.34620000000000001</v>
      </c>
      <c r="T60" s="48">
        <v>6.0400000000000002E-2</v>
      </c>
      <c r="U60" s="45" t="s">
        <v>75</v>
      </c>
      <c r="V60" s="48">
        <f t="shared" si="20"/>
        <v>1.3799999999999979E-2</v>
      </c>
      <c r="W60" s="86">
        <v>0.23</v>
      </c>
    </row>
    <row r="61" spans="1:23" x14ac:dyDescent="0.25">
      <c r="A61" s="42" t="s">
        <v>21</v>
      </c>
      <c r="B61" s="43" t="s">
        <v>13</v>
      </c>
      <c r="C61" s="44">
        <v>60</v>
      </c>
      <c r="D61" s="44" t="s">
        <v>18</v>
      </c>
      <c r="E61" s="45" t="s">
        <v>15</v>
      </c>
      <c r="F61" s="47">
        <v>5.55</v>
      </c>
      <c r="G61" s="48">
        <v>5.5102766680774025</v>
      </c>
      <c r="H61" s="48">
        <v>0.15</v>
      </c>
      <c r="I61" s="45">
        <v>4</v>
      </c>
      <c r="J61" s="48">
        <f t="shared" si="18"/>
        <v>3.972333192259736E-2</v>
      </c>
      <c r="K61" s="86">
        <f t="shared" si="12"/>
        <v>0.26482221281731577</v>
      </c>
      <c r="M61" s="42" t="s">
        <v>21</v>
      </c>
      <c r="N61" s="43" t="s">
        <v>13</v>
      </c>
      <c r="O61" s="45">
        <v>60</v>
      </c>
      <c r="P61" s="44" t="s">
        <v>18</v>
      </c>
      <c r="Q61" s="45" t="s">
        <v>15</v>
      </c>
      <c r="R61" s="47">
        <f t="shared" si="19"/>
        <v>5.55</v>
      </c>
      <c r="S61" s="48">
        <v>5.5330000000000004</v>
      </c>
      <c r="T61" s="48">
        <v>5.5E-2</v>
      </c>
      <c r="U61" s="45" t="s">
        <v>75</v>
      </c>
      <c r="V61" s="48">
        <f t="shared" si="20"/>
        <v>1.699999999999946E-2</v>
      </c>
      <c r="W61" s="86">
        <v>0.31</v>
      </c>
    </row>
    <row r="62" spans="1:23" x14ac:dyDescent="0.25">
      <c r="A62" s="42" t="s">
        <v>24</v>
      </c>
      <c r="B62" s="43" t="s">
        <v>13</v>
      </c>
      <c r="C62" s="44">
        <v>61</v>
      </c>
      <c r="D62" s="44" t="s">
        <v>18</v>
      </c>
      <c r="E62" s="45" t="s">
        <v>15</v>
      </c>
      <c r="F62" s="47">
        <v>0.28999999999999998</v>
      </c>
      <c r="G62" s="48">
        <v>0.27</v>
      </c>
      <c r="H62" s="48">
        <v>0.15</v>
      </c>
      <c r="I62" s="52">
        <v>4</v>
      </c>
      <c r="J62" s="48">
        <f t="shared" si="18"/>
        <v>1.9999999999999962E-2</v>
      </c>
      <c r="K62" s="86">
        <f t="shared" si="12"/>
        <v>0.13333333333333308</v>
      </c>
      <c r="M62" s="42" t="s">
        <v>24</v>
      </c>
      <c r="N62" s="43" t="s">
        <v>13</v>
      </c>
      <c r="O62" s="45">
        <v>61</v>
      </c>
      <c r="P62" s="44" t="s">
        <v>18</v>
      </c>
      <c r="Q62" s="45" t="s">
        <v>15</v>
      </c>
      <c r="R62" s="47">
        <f t="shared" si="19"/>
        <v>0.28999999999999998</v>
      </c>
      <c r="S62" s="48">
        <v>0.27889999999999998</v>
      </c>
      <c r="T62" s="48">
        <v>5.0500000000000003E-2</v>
      </c>
      <c r="U62" s="45" t="s">
        <v>75</v>
      </c>
      <c r="V62" s="48">
        <f t="shared" si="20"/>
        <v>1.1099999999999999E-2</v>
      </c>
      <c r="W62" s="86">
        <v>0.22</v>
      </c>
    </row>
    <row r="63" spans="1:23" x14ac:dyDescent="0.25">
      <c r="A63" s="42" t="s">
        <v>20</v>
      </c>
      <c r="B63" s="43" t="s">
        <v>13</v>
      </c>
      <c r="C63" s="44">
        <v>62</v>
      </c>
      <c r="D63" s="44" t="s">
        <v>18</v>
      </c>
      <c r="E63" s="45" t="s">
        <v>15</v>
      </c>
      <c r="F63" s="47">
        <v>14.25</v>
      </c>
      <c r="G63" s="48">
        <v>14.18</v>
      </c>
      <c r="H63" s="48">
        <v>0.15</v>
      </c>
      <c r="I63" s="52">
        <v>4</v>
      </c>
      <c r="J63" s="48">
        <f t="shared" si="18"/>
        <v>7.0000000000000284E-2</v>
      </c>
      <c r="K63" s="86">
        <f t="shared" si="12"/>
        <v>0.46666666666666856</v>
      </c>
      <c r="M63" s="42" t="s">
        <v>20</v>
      </c>
      <c r="N63" s="43" t="s">
        <v>13</v>
      </c>
      <c r="O63" s="45">
        <v>62</v>
      </c>
      <c r="P63" s="44" t="s">
        <v>18</v>
      </c>
      <c r="Q63" s="45" t="s">
        <v>15</v>
      </c>
      <c r="R63" s="47">
        <f t="shared" si="19"/>
        <v>14.25</v>
      </c>
      <c r="S63" s="48">
        <v>14.24</v>
      </c>
      <c r="T63" s="48">
        <v>0.14000000000000001</v>
      </c>
      <c r="U63" s="45" t="s">
        <v>75</v>
      </c>
      <c r="V63" s="48">
        <f t="shared" si="20"/>
        <v>9.9999999999997868E-3</v>
      </c>
      <c r="W63" s="86">
        <v>0.1</v>
      </c>
    </row>
    <row r="64" spans="1:23" x14ac:dyDescent="0.25">
      <c r="A64" s="42" t="s">
        <v>19</v>
      </c>
      <c r="B64" s="43" t="s">
        <v>13</v>
      </c>
      <c r="C64" s="44">
        <v>63</v>
      </c>
      <c r="D64" s="44" t="s">
        <v>18</v>
      </c>
      <c r="E64" s="45" t="s">
        <v>15</v>
      </c>
      <c r="F64" s="47">
        <v>20.97</v>
      </c>
      <c r="G64" s="48">
        <v>20.94</v>
      </c>
      <c r="H64" s="48">
        <v>0.15</v>
      </c>
      <c r="I64" s="52">
        <v>4</v>
      </c>
      <c r="J64" s="48">
        <f t="shared" si="18"/>
        <v>2.9999999999997584E-2</v>
      </c>
      <c r="K64" s="86">
        <f t="shared" si="12"/>
        <v>0.19999999999998391</v>
      </c>
      <c r="M64" s="42" t="s">
        <v>19</v>
      </c>
      <c r="N64" s="43" t="s">
        <v>13</v>
      </c>
      <c r="O64" s="45">
        <v>63</v>
      </c>
      <c r="P64" s="44" t="s">
        <v>18</v>
      </c>
      <c r="Q64" s="45" t="s">
        <v>15</v>
      </c>
      <c r="R64" s="47">
        <f t="shared" si="19"/>
        <v>20.97</v>
      </c>
      <c r="S64" s="48">
        <v>20.92</v>
      </c>
      <c r="T64" s="48">
        <v>0.21</v>
      </c>
      <c r="U64" s="45" t="s">
        <v>75</v>
      </c>
      <c r="V64" s="48">
        <f t="shared" si="20"/>
        <v>4.9999999999997158E-2</v>
      </c>
      <c r="W64" s="86">
        <v>0.22</v>
      </c>
    </row>
    <row r="65" spans="1:23" x14ac:dyDescent="0.25">
      <c r="A65" s="42" t="s">
        <v>17</v>
      </c>
      <c r="B65" s="43" t="s">
        <v>13</v>
      </c>
      <c r="C65" s="44">
        <v>64</v>
      </c>
      <c r="D65" s="44" t="s">
        <v>18</v>
      </c>
      <c r="E65" s="45" t="s">
        <v>15</v>
      </c>
      <c r="F65" s="47">
        <v>15.81</v>
      </c>
      <c r="G65" s="48">
        <v>15.81</v>
      </c>
      <c r="H65" s="48">
        <v>0.15</v>
      </c>
      <c r="I65" s="52">
        <v>4</v>
      </c>
      <c r="J65" s="48">
        <f t="shared" si="18"/>
        <v>0</v>
      </c>
      <c r="K65" s="86">
        <f t="shared" si="12"/>
        <v>0</v>
      </c>
      <c r="M65" s="42" t="s">
        <v>17</v>
      </c>
      <c r="N65" s="43" t="s">
        <v>13</v>
      </c>
      <c r="O65" s="45">
        <v>64</v>
      </c>
      <c r="P65" s="44" t="s">
        <v>18</v>
      </c>
      <c r="Q65" s="45" t="s">
        <v>15</v>
      </c>
      <c r="R65" s="47">
        <f t="shared" si="19"/>
        <v>15.81</v>
      </c>
      <c r="S65" s="48">
        <v>15.78</v>
      </c>
      <c r="T65" s="48">
        <v>0.16</v>
      </c>
      <c r="U65" s="45">
        <v>1</v>
      </c>
      <c r="V65" s="48">
        <f t="shared" si="20"/>
        <v>3.0000000000001137E-2</v>
      </c>
      <c r="W65" s="86">
        <v>0.2</v>
      </c>
    </row>
    <row r="66" spans="1:23" x14ac:dyDescent="0.25">
      <c r="A66" s="42" t="s">
        <v>16</v>
      </c>
      <c r="B66" s="43" t="s">
        <v>13</v>
      </c>
      <c r="C66" s="44" t="s">
        <v>99</v>
      </c>
      <c r="D66" s="44" t="s">
        <v>14</v>
      </c>
      <c r="E66" s="45" t="s">
        <v>15</v>
      </c>
      <c r="F66" s="47">
        <v>3.5</v>
      </c>
      <c r="G66" s="48">
        <v>3.52</v>
      </c>
      <c r="H66" s="48">
        <f>G66*0.05</f>
        <v>0.17600000000000002</v>
      </c>
      <c r="I66" s="52">
        <v>4</v>
      </c>
      <c r="J66" s="52">
        <f t="shared" ref="J66:J67" si="21">((F66-G66)/G66)*100</f>
        <v>-0.56818181818181868</v>
      </c>
      <c r="K66" s="86">
        <f t="shared" si="12"/>
        <v>-0.11363636363636373</v>
      </c>
      <c r="M66" s="42" t="s">
        <v>16</v>
      </c>
      <c r="N66" s="43" t="s">
        <v>13</v>
      </c>
      <c r="O66" s="45" t="s">
        <v>99</v>
      </c>
      <c r="P66" s="44" t="s">
        <v>14</v>
      </c>
      <c r="Q66" s="45" t="s">
        <v>15</v>
      </c>
      <c r="R66" s="47">
        <f t="shared" si="19"/>
        <v>3.5</v>
      </c>
      <c r="S66" s="48">
        <v>3.5489999999999999</v>
      </c>
      <c r="T66" s="48">
        <v>6.4000000000000001E-2</v>
      </c>
      <c r="U66" s="45">
        <v>1</v>
      </c>
      <c r="V66" s="52">
        <f>((R66-S66)/S66)*100</f>
        <v>-1.3806706114398404</v>
      </c>
      <c r="W66" s="86">
        <v>-0.77</v>
      </c>
    </row>
    <row r="67" spans="1:23" ht="15.75" thickBot="1" x14ac:dyDescent="0.3">
      <c r="A67" s="88" t="s">
        <v>12</v>
      </c>
      <c r="B67" s="89" t="s">
        <v>13</v>
      </c>
      <c r="C67" s="90" t="s">
        <v>100</v>
      </c>
      <c r="D67" s="91" t="s">
        <v>14</v>
      </c>
      <c r="E67" s="92" t="s">
        <v>15</v>
      </c>
      <c r="F67" s="93">
        <v>5.68</v>
      </c>
      <c r="G67" s="94">
        <v>5.72</v>
      </c>
      <c r="H67" s="94">
        <f>G67*0.05</f>
        <v>0.28599999999999998</v>
      </c>
      <c r="I67" s="95">
        <v>4</v>
      </c>
      <c r="J67" s="95">
        <f t="shared" si="21"/>
        <v>-0.69930069930070005</v>
      </c>
      <c r="K67" s="96">
        <f t="shared" si="12"/>
        <v>-0.13986013986014001</v>
      </c>
      <c r="M67" s="88" t="s">
        <v>12</v>
      </c>
      <c r="N67" s="89" t="s">
        <v>13</v>
      </c>
      <c r="O67" s="89" t="s">
        <v>100</v>
      </c>
      <c r="P67" s="91" t="s">
        <v>14</v>
      </c>
      <c r="Q67" s="92" t="s">
        <v>15</v>
      </c>
      <c r="R67" s="93">
        <f t="shared" si="19"/>
        <v>5.68</v>
      </c>
      <c r="S67" s="94">
        <v>5.718</v>
      </c>
      <c r="T67" s="94">
        <v>0.09</v>
      </c>
      <c r="U67" s="92">
        <v>1</v>
      </c>
      <c r="V67" s="95">
        <f t="shared" ref="V67" si="22">((R67-S67)/S67)*100</f>
        <v>-0.66456803077999749</v>
      </c>
      <c r="W67" s="96">
        <v>-0.42</v>
      </c>
    </row>
  </sheetData>
  <sheetProtection algorithmName="SHA-512" hashValue="JWqKb9iHLM9MS+PqGaUER92qGAzLpSFCOkrXfSWnv/s2eucES7T4hB+eSdC9wFPAeGDxBn0ol+zxaR31/mIZ4g==" saltValue="DmuCG7kwE+m02T4URPUavQ==" spinCount="100000" sheet="1" objects="1" scenarios="1" selectLockedCells="1" selectUnlockedCells="1"/>
  <mergeCells count="3">
    <mergeCell ref="A2:K2"/>
    <mergeCell ref="A8:K8"/>
    <mergeCell ref="M8:W8"/>
  </mergeCells>
  <phoneticPr fontId="17" type="noConversion"/>
  <conditionalFormatting sqref="K14:K30 W43:W67">
    <cfRule type="cellIs" dxfId="164" priority="19" stopIfTrue="1" operator="between">
      <formula>-2</formula>
      <formula>2</formula>
    </cfRule>
    <cfRule type="cellIs" dxfId="163" priority="20" stopIfTrue="1" operator="between">
      <formula>-3</formula>
      <formula>3</formula>
    </cfRule>
    <cfRule type="cellIs" dxfId="162" priority="21" operator="notBetween">
      <formula>-3</formula>
      <formula>3</formula>
    </cfRule>
  </conditionalFormatting>
  <conditionalFormatting sqref="W31:W33">
    <cfRule type="cellIs" dxfId="161" priority="16" stopIfTrue="1" operator="between">
      <formula>-2</formula>
      <formula>2</formula>
    </cfRule>
    <cfRule type="cellIs" dxfId="160" priority="17" stopIfTrue="1" operator="between">
      <formula>-3</formula>
      <formula>3</formula>
    </cfRule>
    <cfRule type="cellIs" dxfId="159" priority="18" operator="notBetween">
      <formula>-3</formula>
      <formula>3</formula>
    </cfRule>
  </conditionalFormatting>
  <conditionalFormatting sqref="K31:K33">
    <cfRule type="cellIs" dxfId="158" priority="4" stopIfTrue="1" operator="between">
      <formula>-2</formula>
      <formula>2</formula>
    </cfRule>
    <cfRule type="cellIs" dxfId="157" priority="5" stopIfTrue="1" operator="between">
      <formula>-3</formula>
      <formula>3</formula>
    </cfRule>
    <cfRule type="cellIs" dxfId="156" priority="6" operator="notBetween">
      <formula>-3</formula>
      <formula>3</formula>
    </cfRule>
  </conditionalFormatting>
  <conditionalFormatting sqref="K43:K67">
    <cfRule type="cellIs" dxfId="155" priority="1" stopIfTrue="1" operator="between">
      <formula>-2</formula>
      <formula>2</formula>
    </cfRule>
    <cfRule type="cellIs" dxfId="154" priority="2" stopIfTrue="1" operator="between">
      <formula>-3</formula>
      <formula>3</formula>
    </cfRule>
    <cfRule type="cellIs" dxfId="153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46F93-A0AD-4D9A-8D50-30A786BCC25D}">
  <sheetPr>
    <pageSetUpPr fitToPage="1"/>
  </sheetPr>
  <dimension ref="A1:W55"/>
  <sheetViews>
    <sheetView topLeftCell="A2" zoomScale="70" zoomScaleNormal="70" zoomScalePageLayoutView="85" workbookViewId="0">
      <selection activeCell="A2" sqref="A2:K2"/>
    </sheetView>
  </sheetViews>
  <sheetFormatPr defaultColWidth="9.140625" defaultRowHeight="15" x14ac:dyDescent="0.25"/>
  <cols>
    <col min="1" max="1" width="28" style="56" bestFit="1" customWidth="1"/>
    <col min="2" max="2" width="11.5703125" style="55" customWidth="1"/>
    <col min="3" max="3" width="4.7109375" style="55" customWidth="1"/>
    <col min="4" max="4" width="23.5703125" style="56" bestFit="1" customWidth="1"/>
    <col min="5" max="5" width="16.42578125" style="56" customWidth="1"/>
    <col min="6" max="6" width="17" style="57" customWidth="1"/>
    <col min="7" max="7" width="14.85546875" style="58" bestFit="1" customWidth="1"/>
    <col min="8" max="8" width="8" style="56" customWidth="1"/>
    <col min="9" max="9" width="9.5703125" style="56" customWidth="1"/>
    <col min="10" max="10" width="13.28515625" style="56" customWidth="1"/>
    <col min="11" max="11" width="10.5703125" style="56" bestFit="1" customWidth="1"/>
    <col min="12" max="12" width="9.140625" style="56"/>
    <col min="13" max="13" width="28" style="56" bestFit="1" customWidth="1"/>
    <col min="14" max="14" width="9.42578125" style="56" bestFit="1" customWidth="1"/>
    <col min="15" max="15" width="9.140625" style="56"/>
    <col min="16" max="16" width="23.5703125" style="56" bestFit="1" customWidth="1"/>
    <col min="17" max="17" width="16.42578125" style="56" bestFit="1" customWidth="1"/>
    <col min="18" max="18" width="15.5703125" style="56" bestFit="1" customWidth="1"/>
    <col min="19" max="21" width="9.140625" style="56"/>
    <col min="22" max="22" width="13" style="56" bestFit="1" customWidth="1"/>
    <col min="23" max="23" width="10" style="56" customWidth="1"/>
    <col min="24" max="16384" width="9.140625" style="56"/>
  </cols>
  <sheetData>
    <row r="1" spans="1:23" s="54" customFormat="1" ht="15.75" hidden="1" thickBot="1" x14ac:dyDescent="0.3">
      <c r="A1" s="2"/>
      <c r="B1" s="1"/>
      <c r="C1" s="1"/>
      <c r="D1" s="3"/>
      <c r="E1" s="2"/>
      <c r="F1" s="17"/>
      <c r="G1" s="28"/>
      <c r="H1" s="2"/>
      <c r="I1" s="2"/>
      <c r="J1" s="2"/>
      <c r="K1" s="1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9.5" thickTop="1" x14ac:dyDescent="0.3">
      <c r="A2" s="128" t="s">
        <v>11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23" s="82" customFormat="1" ht="12.75" x14ac:dyDescent="0.2">
      <c r="A3" s="4"/>
      <c r="B3" s="5"/>
      <c r="C3" s="5"/>
      <c r="D3" s="35">
        <v>45247</v>
      </c>
      <c r="E3" s="5"/>
      <c r="F3" s="18"/>
      <c r="G3" s="29"/>
      <c r="H3" s="29" t="s">
        <v>102</v>
      </c>
      <c r="I3" s="5"/>
      <c r="J3" s="5"/>
      <c r="K3" s="6" t="s">
        <v>68</v>
      </c>
    </row>
    <row r="4" spans="1:23" s="82" customFormat="1" ht="13.5" thickBot="1" x14ac:dyDescent="0.25">
      <c r="A4" s="7"/>
      <c r="B4" s="8"/>
      <c r="C4" s="8"/>
      <c r="D4" s="8"/>
      <c r="E4" s="8"/>
      <c r="F4" s="19"/>
      <c r="G4" s="30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71" t="s">
        <v>6</v>
      </c>
      <c r="B6" s="72">
        <v>446</v>
      </c>
      <c r="C6" s="73"/>
      <c r="D6" s="74"/>
      <c r="E6" s="74"/>
      <c r="F6" s="75"/>
      <c r="G6" s="76"/>
      <c r="H6" s="74"/>
      <c r="I6" s="74"/>
      <c r="J6" s="74"/>
      <c r="K6" s="77"/>
    </row>
    <row r="7" spans="1:23" ht="16.5" thickTop="1" thickBot="1" x14ac:dyDescent="0.3">
      <c r="A7" s="54"/>
      <c r="B7" s="78"/>
      <c r="C7" s="79"/>
      <c r="D7" s="54"/>
      <c r="E7" s="54"/>
      <c r="F7" s="80"/>
      <c r="G7" s="81"/>
      <c r="H7" s="54"/>
      <c r="I7" s="54"/>
      <c r="J7" s="54"/>
      <c r="K7" s="54"/>
    </row>
    <row r="8" spans="1:23" ht="16.5" thickTop="1" thickBot="1" x14ac:dyDescent="0.3">
      <c r="A8" s="131" t="s">
        <v>70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  <c r="M8" s="131" t="s">
        <v>67</v>
      </c>
      <c r="N8" s="132"/>
      <c r="O8" s="132"/>
      <c r="P8" s="132"/>
      <c r="Q8" s="132"/>
      <c r="R8" s="132"/>
      <c r="S8" s="132"/>
      <c r="T8" s="132"/>
      <c r="U8" s="132"/>
      <c r="V8" s="132"/>
      <c r="W8" s="133"/>
    </row>
    <row r="9" spans="1:23" ht="15.75" thickTop="1" x14ac:dyDescent="0.25">
      <c r="A9" s="54"/>
      <c r="O9" s="55"/>
    </row>
    <row r="10" spans="1:23" ht="15.75" thickBot="1" x14ac:dyDescent="0.3">
      <c r="O10" s="55"/>
    </row>
    <row r="11" spans="1:23" s="83" customFormat="1" ht="63" customHeight="1" thickBot="1" x14ac:dyDescent="0.3">
      <c r="A11" s="10" t="s">
        <v>1</v>
      </c>
      <c r="B11" s="33" t="s">
        <v>9</v>
      </c>
      <c r="C11" s="11" t="s">
        <v>2</v>
      </c>
      <c r="D11" s="11" t="s">
        <v>3</v>
      </c>
      <c r="E11" s="11" t="s">
        <v>4</v>
      </c>
      <c r="F11" s="126" t="s">
        <v>10</v>
      </c>
      <c r="G11" s="31" t="s">
        <v>66</v>
      </c>
      <c r="H11" s="12" t="s">
        <v>7</v>
      </c>
      <c r="I11" s="13" t="s">
        <v>8</v>
      </c>
      <c r="J11" s="16" t="s">
        <v>69</v>
      </c>
      <c r="K11" s="14" t="s">
        <v>5</v>
      </c>
      <c r="M11" s="10" t="s">
        <v>1</v>
      </c>
      <c r="N11" s="11" t="s">
        <v>9</v>
      </c>
      <c r="O11" s="11" t="s">
        <v>2</v>
      </c>
      <c r="P11" s="11" t="s">
        <v>3</v>
      </c>
      <c r="Q11" s="11" t="s">
        <v>4</v>
      </c>
      <c r="R11" s="127" t="s">
        <v>10</v>
      </c>
      <c r="S11" s="15" t="s">
        <v>0</v>
      </c>
      <c r="T11" s="12" t="s">
        <v>7</v>
      </c>
      <c r="U11" s="13" t="s">
        <v>8</v>
      </c>
      <c r="V11" s="16" t="s">
        <v>69</v>
      </c>
      <c r="W11" s="14" t="s">
        <v>5</v>
      </c>
    </row>
    <row r="12" spans="1:23" x14ac:dyDescent="0.25">
      <c r="A12" s="59"/>
      <c r="B12" s="60"/>
      <c r="C12" s="61"/>
      <c r="D12" s="61"/>
      <c r="E12" s="62"/>
      <c r="F12" s="63"/>
      <c r="G12" s="64"/>
      <c r="H12" s="62"/>
      <c r="I12" s="62"/>
      <c r="J12" s="62"/>
      <c r="K12" s="65"/>
      <c r="M12" s="42"/>
      <c r="N12" s="66"/>
      <c r="O12" s="45"/>
      <c r="P12" s="44"/>
      <c r="Q12" s="62"/>
      <c r="R12" s="62"/>
      <c r="S12" s="62"/>
      <c r="T12" s="62"/>
      <c r="U12" s="62"/>
      <c r="V12" s="45"/>
      <c r="W12" s="65"/>
    </row>
    <row r="13" spans="1:23" x14ac:dyDescent="0.25">
      <c r="A13" s="42"/>
      <c r="B13" s="43"/>
      <c r="C13" s="44"/>
      <c r="D13" s="44"/>
      <c r="E13" s="45"/>
      <c r="F13" s="67"/>
      <c r="G13" s="48"/>
      <c r="H13" s="45"/>
      <c r="I13" s="45"/>
      <c r="J13" s="45"/>
      <c r="K13" s="68"/>
      <c r="M13" s="42"/>
      <c r="N13" s="66"/>
      <c r="O13" s="45"/>
      <c r="P13" s="44"/>
      <c r="Q13" s="45"/>
      <c r="R13" s="45"/>
      <c r="S13" s="45"/>
      <c r="T13" s="45"/>
      <c r="U13" s="45"/>
      <c r="V13" s="45"/>
      <c r="W13" s="68"/>
    </row>
    <row r="14" spans="1:23" x14ac:dyDescent="0.25">
      <c r="A14" s="20" t="s">
        <v>22</v>
      </c>
      <c r="B14" s="34" t="s">
        <v>13</v>
      </c>
      <c r="C14" s="23">
        <v>1</v>
      </c>
      <c r="D14" s="23" t="s">
        <v>64</v>
      </c>
      <c r="E14" s="22" t="s">
        <v>65</v>
      </c>
      <c r="F14" s="36">
        <v>101</v>
      </c>
      <c r="G14" s="39">
        <v>101.38381654904292</v>
      </c>
      <c r="H14" s="25">
        <f>G14*0.025</f>
        <v>2.5345954137260733</v>
      </c>
      <c r="I14" s="22"/>
      <c r="J14" s="26">
        <f>((F14-G14)/G14)*100</f>
        <v>-0.37857772779470528</v>
      </c>
      <c r="K14" s="37">
        <f>(F14-G14)/H14</f>
        <v>-0.15143109111788208</v>
      </c>
      <c r="L14" s="84"/>
      <c r="M14" s="20" t="s">
        <v>22</v>
      </c>
      <c r="N14" s="34" t="s">
        <v>13</v>
      </c>
      <c r="O14" s="22">
        <v>1</v>
      </c>
      <c r="P14" s="23" t="s">
        <v>64</v>
      </c>
      <c r="Q14" s="22" t="s">
        <v>65</v>
      </c>
      <c r="R14" s="36"/>
      <c r="S14" s="25"/>
      <c r="T14" s="22"/>
      <c r="U14" s="22"/>
      <c r="V14" s="22"/>
      <c r="W14" s="40"/>
    </row>
    <row r="15" spans="1:23" x14ac:dyDescent="0.25">
      <c r="A15" s="20" t="s">
        <v>16</v>
      </c>
      <c r="B15" s="34" t="s">
        <v>61</v>
      </c>
      <c r="C15" s="23">
        <v>2</v>
      </c>
      <c r="D15" s="23" t="s">
        <v>62</v>
      </c>
      <c r="E15" s="22" t="s">
        <v>63</v>
      </c>
      <c r="F15" s="36">
        <v>130</v>
      </c>
      <c r="G15" s="39">
        <v>130</v>
      </c>
      <c r="H15" s="25">
        <f>2/2</f>
        <v>1</v>
      </c>
      <c r="I15" s="22"/>
      <c r="J15" s="32">
        <f>F15-G15</f>
        <v>0</v>
      </c>
      <c r="K15" s="37">
        <f t="shared" ref="K15:K40" si="0">(F15-G15)/H15</f>
        <v>0</v>
      </c>
      <c r="L15" s="58"/>
      <c r="M15" s="20" t="s">
        <v>16</v>
      </c>
      <c r="N15" s="34" t="s">
        <v>61</v>
      </c>
      <c r="O15" s="22">
        <v>2</v>
      </c>
      <c r="P15" s="23" t="s">
        <v>62</v>
      </c>
      <c r="Q15" s="22" t="s">
        <v>63</v>
      </c>
      <c r="R15" s="36"/>
      <c r="S15" s="25"/>
      <c r="T15" s="22"/>
      <c r="U15" s="22"/>
      <c r="V15" s="22"/>
      <c r="W15" s="40"/>
    </row>
    <row r="16" spans="1:23" x14ac:dyDescent="0.25">
      <c r="A16" s="20" t="s">
        <v>12</v>
      </c>
      <c r="B16" s="34" t="s">
        <v>13</v>
      </c>
      <c r="C16" s="23">
        <v>3</v>
      </c>
      <c r="D16" s="23" t="s">
        <v>60</v>
      </c>
      <c r="E16" s="22" t="s">
        <v>55</v>
      </c>
      <c r="F16" s="24">
        <v>5.44</v>
      </c>
      <c r="G16" s="24">
        <v>6.200674872531013</v>
      </c>
      <c r="H16" s="25">
        <f>G17*((14-0.53*G17)/200)</f>
        <v>0.29832036984035154</v>
      </c>
      <c r="I16" s="22"/>
      <c r="J16" s="26">
        <f>((F16-G16)/G16)*100</f>
        <v>-12.267614222135755</v>
      </c>
      <c r="K16" s="37">
        <f>(F16-G16)/H16</f>
        <v>-2.5498589752288576</v>
      </c>
      <c r="L16" s="84"/>
      <c r="M16" s="20" t="s">
        <v>12</v>
      </c>
      <c r="N16" s="34" t="s">
        <v>13</v>
      </c>
      <c r="O16" s="22">
        <v>3</v>
      </c>
      <c r="P16" s="23" t="s">
        <v>60</v>
      </c>
      <c r="Q16" s="22" t="s">
        <v>55</v>
      </c>
      <c r="R16" s="36"/>
      <c r="S16" s="25"/>
      <c r="T16" s="22"/>
      <c r="U16" s="22"/>
      <c r="V16" s="22"/>
      <c r="W16" s="40"/>
    </row>
    <row r="17" spans="1:23" x14ac:dyDescent="0.25">
      <c r="A17" s="20" t="s">
        <v>26</v>
      </c>
      <c r="B17" s="34" t="s">
        <v>13</v>
      </c>
      <c r="C17" s="23">
        <v>4</v>
      </c>
      <c r="D17" s="23" t="s">
        <v>59</v>
      </c>
      <c r="E17" s="22" t="s">
        <v>55</v>
      </c>
      <c r="F17" s="24">
        <v>5.24</v>
      </c>
      <c r="G17" s="25">
        <v>5.3420797472906578</v>
      </c>
      <c r="H17" s="25">
        <f>G16*((14-0.53*G16)/200)</f>
        <v>0.33215906355885155</v>
      </c>
      <c r="I17" s="22"/>
      <c r="J17" s="26">
        <f>((F17-G17)/G17)*100</f>
        <v>-1.9108615393177046</v>
      </c>
      <c r="K17" s="37">
        <f>(F17-G17)/H17</f>
        <v>-0.30732187824997054</v>
      </c>
      <c r="L17" s="84"/>
      <c r="M17" s="20" t="s">
        <v>26</v>
      </c>
      <c r="N17" s="34" t="s">
        <v>13</v>
      </c>
      <c r="O17" s="22">
        <v>4</v>
      </c>
      <c r="P17" s="23" t="s">
        <v>59</v>
      </c>
      <c r="Q17" s="22" t="s">
        <v>55</v>
      </c>
      <c r="R17" s="36"/>
      <c r="S17" s="25"/>
      <c r="T17" s="22"/>
      <c r="U17" s="22"/>
      <c r="V17" s="22"/>
      <c r="W17" s="40"/>
    </row>
    <row r="18" spans="1:23" x14ac:dyDescent="0.25">
      <c r="A18" s="20" t="s">
        <v>21</v>
      </c>
      <c r="B18" s="34" t="s">
        <v>13</v>
      </c>
      <c r="C18" s="23">
        <v>5</v>
      </c>
      <c r="D18" s="23" t="s">
        <v>58</v>
      </c>
      <c r="E18" s="22" t="s">
        <v>55</v>
      </c>
      <c r="F18" s="24"/>
      <c r="G18" s="25"/>
      <c r="H18" s="25"/>
      <c r="I18" s="22"/>
      <c r="J18" s="26"/>
      <c r="K18" s="40"/>
      <c r="L18" s="84"/>
      <c r="M18" s="20" t="s">
        <v>21</v>
      </c>
      <c r="N18" s="34" t="s">
        <v>13</v>
      </c>
      <c r="O18" s="22">
        <v>5</v>
      </c>
      <c r="P18" s="23" t="s">
        <v>58</v>
      </c>
      <c r="Q18" s="22" t="s">
        <v>55</v>
      </c>
      <c r="R18" s="36"/>
      <c r="S18" s="25"/>
      <c r="T18" s="22"/>
      <c r="U18" s="22"/>
      <c r="V18" s="22"/>
      <c r="W18" s="40"/>
    </row>
    <row r="19" spans="1:23" x14ac:dyDescent="0.25">
      <c r="A19" s="20" t="s">
        <v>24</v>
      </c>
      <c r="B19" s="34" t="s">
        <v>13</v>
      </c>
      <c r="C19" s="23">
        <v>6</v>
      </c>
      <c r="D19" s="23" t="s">
        <v>57</v>
      </c>
      <c r="E19" s="22" t="s">
        <v>55</v>
      </c>
      <c r="F19" s="36">
        <v>14.9</v>
      </c>
      <c r="G19" s="25">
        <v>14.022622545285909</v>
      </c>
      <c r="H19" s="25">
        <f>G20*((14-0.53*G20)/200)</f>
        <v>0.45978553760593732</v>
      </c>
      <c r="I19" s="22"/>
      <c r="J19" s="26">
        <f>((F19-G19)/G19)*100</f>
        <v>6.2568713653998049</v>
      </c>
      <c r="K19" s="37">
        <f>(F19-G19)/H19</f>
        <v>1.9082319537115462</v>
      </c>
      <c r="L19" s="84"/>
      <c r="M19" s="20" t="s">
        <v>24</v>
      </c>
      <c r="N19" s="34" t="s">
        <v>13</v>
      </c>
      <c r="O19" s="22">
        <v>6</v>
      </c>
      <c r="P19" s="23" t="s">
        <v>57</v>
      </c>
      <c r="Q19" s="22" t="s">
        <v>55</v>
      </c>
      <c r="R19" s="36"/>
      <c r="S19" s="25"/>
      <c r="T19" s="22"/>
      <c r="U19" s="22"/>
      <c r="V19" s="22"/>
      <c r="W19" s="40"/>
    </row>
    <row r="20" spans="1:23" x14ac:dyDescent="0.25">
      <c r="A20" s="20" t="s">
        <v>20</v>
      </c>
      <c r="B20" s="34" t="s">
        <v>13</v>
      </c>
      <c r="C20" s="23">
        <v>7</v>
      </c>
      <c r="D20" s="23" t="s">
        <v>56</v>
      </c>
      <c r="E20" s="22" t="s">
        <v>55</v>
      </c>
      <c r="F20" s="36">
        <v>13.9</v>
      </c>
      <c r="G20" s="25">
        <v>14.174669596249844</v>
      </c>
      <c r="H20" s="25">
        <f>G19*((14-0.53*G19)/200)</f>
        <v>0.46050362909397791</v>
      </c>
      <c r="I20" s="22"/>
      <c r="J20" s="26">
        <f>((F20-G20)/G20)*100</f>
        <v>-1.9377495495380874</v>
      </c>
      <c r="K20" s="37">
        <f>(F20-G20)/H20</f>
        <v>-0.59645479187698214</v>
      </c>
      <c r="L20" s="84"/>
      <c r="M20" s="20" t="s">
        <v>20</v>
      </c>
      <c r="N20" s="34" t="s">
        <v>13</v>
      </c>
      <c r="O20" s="22">
        <v>7</v>
      </c>
      <c r="P20" s="23" t="s">
        <v>56</v>
      </c>
      <c r="Q20" s="22" t="s">
        <v>55</v>
      </c>
      <c r="R20" s="36"/>
      <c r="S20" s="25"/>
      <c r="T20" s="22"/>
      <c r="U20" s="22"/>
      <c r="V20" s="22"/>
      <c r="W20" s="40"/>
    </row>
    <row r="21" spans="1:23" x14ac:dyDescent="0.25">
      <c r="A21" s="20" t="s">
        <v>19</v>
      </c>
      <c r="B21" s="34" t="s">
        <v>13</v>
      </c>
      <c r="C21" s="23">
        <v>8</v>
      </c>
      <c r="D21" s="23" t="s">
        <v>54</v>
      </c>
      <c r="E21" s="22" t="s">
        <v>55</v>
      </c>
      <c r="F21" s="36"/>
      <c r="G21" s="25"/>
      <c r="H21" s="25"/>
      <c r="I21" s="22"/>
      <c r="J21" s="26"/>
      <c r="K21" s="40"/>
      <c r="L21" s="84"/>
      <c r="M21" s="20" t="s">
        <v>19</v>
      </c>
      <c r="N21" s="34" t="s">
        <v>13</v>
      </c>
      <c r="O21" s="22">
        <v>8</v>
      </c>
      <c r="P21" s="23" t="s">
        <v>54</v>
      </c>
      <c r="Q21" s="22" t="s">
        <v>55</v>
      </c>
      <c r="R21" s="36"/>
      <c r="S21" s="25"/>
      <c r="T21" s="22"/>
      <c r="U21" s="22"/>
      <c r="V21" s="22"/>
      <c r="W21" s="40"/>
    </row>
    <row r="22" spans="1:23" x14ac:dyDescent="0.25">
      <c r="A22" s="20" t="s">
        <v>17</v>
      </c>
      <c r="B22" s="34" t="s">
        <v>13</v>
      </c>
      <c r="C22" s="23">
        <v>9</v>
      </c>
      <c r="D22" s="23" t="s">
        <v>52</v>
      </c>
      <c r="E22" s="22" t="s">
        <v>53</v>
      </c>
      <c r="F22" s="24">
        <v>9.43</v>
      </c>
      <c r="G22" s="25">
        <v>8.8283292839989098</v>
      </c>
      <c r="H22" s="25">
        <f>G22*0.05</f>
        <v>0.44141646419994551</v>
      </c>
      <c r="I22" s="22"/>
      <c r="J22" s="26">
        <f t="shared" ref="J22:J40" si="1">((F22-G22)/G22)*100</f>
        <v>6.8152273963274181</v>
      </c>
      <c r="K22" s="37">
        <f t="shared" si="0"/>
        <v>1.3630454792654836</v>
      </c>
      <c r="L22" s="84"/>
      <c r="M22" s="20" t="s">
        <v>17</v>
      </c>
      <c r="N22" s="34" t="s">
        <v>13</v>
      </c>
      <c r="O22" s="22">
        <v>9</v>
      </c>
      <c r="P22" s="23" t="s">
        <v>52</v>
      </c>
      <c r="Q22" s="22" t="s">
        <v>53</v>
      </c>
      <c r="R22" s="36"/>
      <c r="S22" s="25"/>
      <c r="T22" s="22"/>
      <c r="U22" s="22"/>
      <c r="V22" s="22"/>
      <c r="W22" s="40"/>
    </row>
    <row r="23" spans="1:23" x14ac:dyDescent="0.25">
      <c r="A23" s="42" t="s">
        <v>51</v>
      </c>
      <c r="B23" s="43" t="s">
        <v>43</v>
      </c>
      <c r="C23" s="44">
        <v>10</v>
      </c>
      <c r="D23" s="44" t="s">
        <v>44</v>
      </c>
      <c r="E23" s="45" t="s">
        <v>45</v>
      </c>
      <c r="F23" s="46">
        <v>5.82</v>
      </c>
      <c r="G23" s="47">
        <v>5.8767084117344766</v>
      </c>
      <c r="H23" s="48">
        <f>G23*0.075/2</f>
        <v>0.22037656544004286</v>
      </c>
      <c r="I23" s="45"/>
      <c r="J23" s="49">
        <f t="shared" si="1"/>
        <v>-0.964968954750966</v>
      </c>
      <c r="K23" s="37">
        <f t="shared" si="0"/>
        <v>-0.25732505460025762</v>
      </c>
      <c r="L23" s="84"/>
      <c r="M23" s="42" t="s">
        <v>51</v>
      </c>
      <c r="N23" s="43" t="s">
        <v>43</v>
      </c>
      <c r="O23" s="45">
        <v>10</v>
      </c>
      <c r="P23" s="45" t="s">
        <v>44</v>
      </c>
      <c r="Q23" s="45" t="s">
        <v>45</v>
      </c>
      <c r="R23" s="48"/>
      <c r="S23" s="48"/>
      <c r="T23" s="45"/>
      <c r="U23" s="45"/>
      <c r="V23" s="52"/>
      <c r="W23" s="68"/>
    </row>
    <row r="24" spans="1:23" x14ac:dyDescent="0.25">
      <c r="A24" s="42" t="s">
        <v>50</v>
      </c>
      <c r="B24" s="43" t="s">
        <v>43</v>
      </c>
      <c r="C24" s="44">
        <v>11</v>
      </c>
      <c r="D24" s="44" t="s">
        <v>44</v>
      </c>
      <c r="E24" s="45" t="s">
        <v>45</v>
      </c>
      <c r="F24" s="50">
        <v>14.1</v>
      </c>
      <c r="G24" s="47">
        <v>14.074797043838531</v>
      </c>
      <c r="H24" s="48">
        <f t="shared" ref="H24:H25" si="2">G24*0.075/2</f>
        <v>0.52780488914394486</v>
      </c>
      <c r="I24" s="52"/>
      <c r="J24" s="49">
        <f t="shared" si="1"/>
        <v>0.17906443754015902</v>
      </c>
      <c r="K24" s="37">
        <f t="shared" si="0"/>
        <v>4.7750516677375739E-2</v>
      </c>
      <c r="L24" s="84"/>
      <c r="M24" s="42" t="s">
        <v>50</v>
      </c>
      <c r="N24" s="43" t="s">
        <v>43</v>
      </c>
      <c r="O24" s="45">
        <v>11</v>
      </c>
      <c r="P24" s="45" t="s">
        <v>44</v>
      </c>
      <c r="Q24" s="45" t="s">
        <v>45</v>
      </c>
      <c r="R24" s="48"/>
      <c r="S24" s="48"/>
      <c r="T24" s="45"/>
      <c r="U24" s="45"/>
      <c r="V24" s="52"/>
      <c r="W24" s="68"/>
    </row>
    <row r="25" spans="1:23" x14ac:dyDescent="0.25">
      <c r="A25" s="42" t="s">
        <v>49</v>
      </c>
      <c r="B25" s="43" t="s">
        <v>43</v>
      </c>
      <c r="C25" s="44">
        <v>12</v>
      </c>
      <c r="D25" s="44" t="s">
        <v>44</v>
      </c>
      <c r="E25" s="45" t="s">
        <v>45</v>
      </c>
      <c r="F25" s="50">
        <v>20.6</v>
      </c>
      <c r="G25" s="47">
        <v>19.851973518597436</v>
      </c>
      <c r="H25" s="48">
        <f t="shared" si="2"/>
        <v>0.74444900694740379</v>
      </c>
      <c r="I25" s="52"/>
      <c r="J25" s="49">
        <f t="shared" si="1"/>
        <v>3.7680207496842062</v>
      </c>
      <c r="K25" s="37">
        <f t="shared" si="0"/>
        <v>1.0048055332491217</v>
      </c>
      <c r="M25" s="42" t="s">
        <v>49</v>
      </c>
      <c r="N25" s="43" t="s">
        <v>43</v>
      </c>
      <c r="O25" s="45">
        <v>12</v>
      </c>
      <c r="P25" s="45" t="s">
        <v>44</v>
      </c>
      <c r="Q25" s="45" t="s">
        <v>45</v>
      </c>
      <c r="R25" s="48"/>
      <c r="S25" s="48"/>
      <c r="T25" s="45"/>
      <c r="U25" s="45"/>
      <c r="V25" s="52"/>
      <c r="W25" s="68"/>
    </row>
    <row r="26" spans="1:23" x14ac:dyDescent="0.25">
      <c r="A26" s="42" t="s">
        <v>71</v>
      </c>
      <c r="B26" s="43" t="s">
        <v>43</v>
      </c>
      <c r="C26" s="44">
        <v>13</v>
      </c>
      <c r="D26" s="44" t="s">
        <v>44</v>
      </c>
      <c r="E26" s="45" t="s">
        <v>45</v>
      </c>
      <c r="F26" s="46" t="s">
        <v>98</v>
      </c>
      <c r="G26" s="51">
        <v>0</v>
      </c>
      <c r="H26" s="48"/>
      <c r="I26" s="52"/>
      <c r="J26" s="49"/>
      <c r="K26" s="37"/>
      <c r="M26" s="42" t="s">
        <v>71</v>
      </c>
      <c r="N26" s="43" t="s">
        <v>43</v>
      </c>
      <c r="O26" s="45">
        <v>13</v>
      </c>
      <c r="P26" s="45" t="s">
        <v>44</v>
      </c>
      <c r="Q26" s="45" t="s">
        <v>45</v>
      </c>
      <c r="R26" s="48"/>
      <c r="S26" s="48"/>
      <c r="T26" s="45"/>
      <c r="U26" s="45"/>
      <c r="V26" s="52"/>
      <c r="W26" s="68"/>
    </row>
    <row r="27" spans="1:23" x14ac:dyDescent="0.25">
      <c r="A27" s="42" t="s">
        <v>72</v>
      </c>
      <c r="B27" s="43" t="s">
        <v>43</v>
      </c>
      <c r="C27" s="44">
        <v>14</v>
      </c>
      <c r="D27" s="44" t="s">
        <v>44</v>
      </c>
      <c r="E27" s="45" t="s">
        <v>45</v>
      </c>
      <c r="F27" s="46" t="s">
        <v>98</v>
      </c>
      <c r="G27" s="51">
        <v>0</v>
      </c>
      <c r="H27" s="48"/>
      <c r="I27" s="52"/>
      <c r="J27" s="49"/>
      <c r="K27" s="37"/>
      <c r="M27" s="42" t="s">
        <v>72</v>
      </c>
      <c r="N27" s="43" t="s">
        <v>43</v>
      </c>
      <c r="O27" s="45">
        <v>14</v>
      </c>
      <c r="P27" s="45" t="s">
        <v>44</v>
      </c>
      <c r="Q27" s="45" t="s">
        <v>45</v>
      </c>
      <c r="R27" s="48"/>
      <c r="S27" s="48"/>
      <c r="T27" s="45"/>
      <c r="U27" s="45"/>
      <c r="V27" s="52"/>
      <c r="W27" s="68"/>
    </row>
    <row r="28" spans="1:23" x14ac:dyDescent="0.25">
      <c r="A28" s="42" t="s">
        <v>78</v>
      </c>
      <c r="B28" s="43" t="s">
        <v>43</v>
      </c>
      <c r="C28" s="44">
        <v>15</v>
      </c>
      <c r="D28" s="44" t="s">
        <v>44</v>
      </c>
      <c r="E28" s="45" t="s">
        <v>45</v>
      </c>
      <c r="F28" s="46">
        <v>5.95</v>
      </c>
      <c r="G28" s="47">
        <v>5.9072367671201089</v>
      </c>
      <c r="H28" s="48">
        <f>G28*0.075/2</f>
        <v>0.22152137876700409</v>
      </c>
      <c r="I28" s="45"/>
      <c r="J28" s="49">
        <f t="shared" ref="J28:J30" si="3">((F28-G28)/G28)*100</f>
        <v>0.72391262726953731</v>
      </c>
      <c r="K28" s="37">
        <f t="shared" ref="K28:K30" si="4">(F28-G28)/H28</f>
        <v>0.1930433672718766</v>
      </c>
      <c r="M28" s="42" t="s">
        <v>78</v>
      </c>
      <c r="N28" s="43" t="s">
        <v>43</v>
      </c>
      <c r="O28" s="45">
        <v>15</v>
      </c>
      <c r="P28" s="45" t="s">
        <v>44</v>
      </c>
      <c r="Q28" s="45" t="s">
        <v>45</v>
      </c>
      <c r="R28" s="48"/>
      <c r="S28" s="48"/>
      <c r="T28" s="45"/>
      <c r="U28" s="45"/>
      <c r="V28" s="52"/>
      <c r="W28" s="68"/>
    </row>
    <row r="29" spans="1:23" x14ac:dyDescent="0.25">
      <c r="A29" s="42" t="s">
        <v>79</v>
      </c>
      <c r="B29" s="43" t="s">
        <v>43</v>
      </c>
      <c r="C29" s="44">
        <v>16</v>
      </c>
      <c r="D29" s="44" t="s">
        <v>44</v>
      </c>
      <c r="E29" s="45" t="s">
        <v>45</v>
      </c>
      <c r="F29" s="50">
        <v>13.7</v>
      </c>
      <c r="G29" s="47">
        <v>13.75732041878954</v>
      </c>
      <c r="H29" s="48">
        <f t="shared" ref="H29:H30" si="5">G29*0.075/2</f>
        <v>0.51589951570460768</v>
      </c>
      <c r="I29" s="52"/>
      <c r="J29" s="49">
        <f t="shared" si="3"/>
        <v>-0.4166539489132875</v>
      </c>
      <c r="K29" s="37">
        <f t="shared" si="4"/>
        <v>-0.11110771971021001</v>
      </c>
      <c r="M29" s="42" t="s">
        <v>79</v>
      </c>
      <c r="N29" s="43" t="s">
        <v>43</v>
      </c>
      <c r="O29" s="45">
        <v>16</v>
      </c>
      <c r="P29" s="45" t="s">
        <v>44</v>
      </c>
      <c r="Q29" s="45" t="s">
        <v>45</v>
      </c>
      <c r="R29" s="48"/>
      <c r="S29" s="48"/>
      <c r="T29" s="45"/>
      <c r="U29" s="45"/>
      <c r="V29" s="52"/>
      <c r="W29" s="68"/>
    </row>
    <row r="30" spans="1:23" x14ac:dyDescent="0.25">
      <c r="A30" s="42" t="s">
        <v>80</v>
      </c>
      <c r="B30" s="43" t="s">
        <v>43</v>
      </c>
      <c r="C30" s="44">
        <v>17</v>
      </c>
      <c r="D30" s="44" t="s">
        <v>44</v>
      </c>
      <c r="E30" s="45" t="s">
        <v>45</v>
      </c>
      <c r="F30" s="50">
        <v>21.5</v>
      </c>
      <c r="G30" s="47">
        <v>20.585533740993647</v>
      </c>
      <c r="H30" s="48">
        <f t="shared" si="5"/>
        <v>0.77195751528726175</v>
      </c>
      <c r="I30" s="52"/>
      <c r="J30" s="49">
        <f t="shared" si="3"/>
        <v>4.4422761659334693</v>
      </c>
      <c r="K30" s="37">
        <f t="shared" si="4"/>
        <v>1.1846069775822585</v>
      </c>
      <c r="M30" s="42" t="s">
        <v>80</v>
      </c>
      <c r="N30" s="43" t="s">
        <v>43</v>
      </c>
      <c r="O30" s="45">
        <v>17</v>
      </c>
      <c r="P30" s="45" t="s">
        <v>44</v>
      </c>
      <c r="Q30" s="45" t="s">
        <v>45</v>
      </c>
      <c r="R30" s="48"/>
      <c r="S30" s="48"/>
      <c r="T30" s="45"/>
      <c r="U30" s="45"/>
      <c r="V30" s="52"/>
      <c r="W30" s="68"/>
    </row>
    <row r="31" spans="1:23" x14ac:dyDescent="0.25">
      <c r="A31" s="42" t="s">
        <v>81</v>
      </c>
      <c r="B31" s="43" t="s">
        <v>43</v>
      </c>
      <c r="C31" s="44">
        <v>18</v>
      </c>
      <c r="D31" s="44" t="s">
        <v>44</v>
      </c>
      <c r="E31" s="45" t="s">
        <v>45</v>
      </c>
      <c r="F31" s="46" t="s">
        <v>98</v>
      </c>
      <c r="G31" s="51">
        <v>0</v>
      </c>
      <c r="H31" s="48"/>
      <c r="I31" s="52"/>
      <c r="J31" s="49"/>
      <c r="K31" s="37"/>
      <c r="M31" s="42" t="s">
        <v>81</v>
      </c>
      <c r="N31" s="43" t="s">
        <v>43</v>
      </c>
      <c r="O31" s="45">
        <v>18</v>
      </c>
      <c r="P31" s="45" t="s">
        <v>44</v>
      </c>
      <c r="Q31" s="45" t="s">
        <v>45</v>
      </c>
      <c r="R31" s="48"/>
      <c r="S31" s="48"/>
      <c r="T31" s="45"/>
      <c r="U31" s="45"/>
      <c r="V31" s="52"/>
      <c r="W31" s="68"/>
    </row>
    <row r="32" spans="1:23" x14ac:dyDescent="0.25">
      <c r="A32" s="42" t="s">
        <v>82</v>
      </c>
      <c r="B32" s="43" t="s">
        <v>43</v>
      </c>
      <c r="C32" s="44">
        <v>19</v>
      </c>
      <c r="D32" s="44" t="s">
        <v>44</v>
      </c>
      <c r="E32" s="45" t="s">
        <v>45</v>
      </c>
      <c r="F32" s="46" t="s">
        <v>98</v>
      </c>
      <c r="G32" s="51">
        <v>0</v>
      </c>
      <c r="H32" s="48"/>
      <c r="I32" s="52"/>
      <c r="J32" s="49"/>
      <c r="K32" s="37"/>
      <c r="M32" s="42" t="s">
        <v>82</v>
      </c>
      <c r="N32" s="43" t="s">
        <v>43</v>
      </c>
      <c r="O32" s="45">
        <v>19</v>
      </c>
      <c r="P32" s="45" t="s">
        <v>44</v>
      </c>
      <c r="Q32" s="45" t="s">
        <v>45</v>
      </c>
      <c r="R32" s="48"/>
      <c r="S32" s="48"/>
      <c r="T32" s="45"/>
      <c r="U32" s="45"/>
      <c r="V32" s="52"/>
      <c r="W32" s="68"/>
    </row>
    <row r="33" spans="1:23" x14ac:dyDescent="0.25">
      <c r="A33" s="42" t="s">
        <v>48</v>
      </c>
      <c r="B33" s="43" t="s">
        <v>43</v>
      </c>
      <c r="C33" s="44">
        <v>20</v>
      </c>
      <c r="D33" s="44" t="s">
        <v>44</v>
      </c>
      <c r="E33" s="45" t="s">
        <v>45</v>
      </c>
      <c r="F33" s="50">
        <v>88.8</v>
      </c>
      <c r="G33" s="47">
        <v>88.498207586990006</v>
      </c>
      <c r="H33" s="48">
        <f>G33*0.025</f>
        <v>2.2124551896747504</v>
      </c>
      <c r="I33" s="52"/>
      <c r="J33" s="49">
        <f t="shared" ref="J33:J35" si="6">((F33-G33)/G33)*100</f>
        <v>0.34101528295173905</v>
      </c>
      <c r="K33" s="37">
        <f t="shared" ref="K33:K35" si="7">(F33-G33)/H33</f>
        <v>0.13640611318069562</v>
      </c>
      <c r="M33" s="42" t="s">
        <v>48</v>
      </c>
      <c r="N33" s="43" t="s">
        <v>43</v>
      </c>
      <c r="O33" s="45">
        <v>20</v>
      </c>
      <c r="P33" s="45" t="s">
        <v>44</v>
      </c>
      <c r="Q33" s="45" t="s">
        <v>45</v>
      </c>
      <c r="R33" s="48"/>
      <c r="S33" s="48"/>
      <c r="T33" s="45"/>
      <c r="U33" s="45"/>
      <c r="V33" s="52"/>
      <c r="W33" s="68"/>
    </row>
    <row r="34" spans="1:23" x14ac:dyDescent="0.25">
      <c r="A34" s="42" t="s">
        <v>47</v>
      </c>
      <c r="B34" s="43" t="s">
        <v>43</v>
      </c>
      <c r="C34" s="44">
        <v>21</v>
      </c>
      <c r="D34" s="44" t="s">
        <v>44</v>
      </c>
      <c r="E34" s="45" t="s">
        <v>45</v>
      </c>
      <c r="F34" s="53">
        <v>115</v>
      </c>
      <c r="G34" s="51">
        <v>114.86103622342044</v>
      </c>
      <c r="H34" s="48">
        <f t="shared" ref="H34:H35" si="8">G34*0.025</f>
        <v>2.8715259055855111</v>
      </c>
      <c r="I34" s="52"/>
      <c r="J34" s="49">
        <f t="shared" si="6"/>
        <v>0.12098426163355763</v>
      </c>
      <c r="K34" s="37">
        <f t="shared" si="7"/>
        <v>4.8393704653423048E-2</v>
      </c>
      <c r="M34" s="42" t="s">
        <v>47</v>
      </c>
      <c r="N34" s="43" t="s">
        <v>43</v>
      </c>
      <c r="O34" s="45">
        <v>21</v>
      </c>
      <c r="P34" s="45" t="s">
        <v>44</v>
      </c>
      <c r="Q34" s="45" t="s">
        <v>45</v>
      </c>
      <c r="R34" s="48"/>
      <c r="S34" s="48"/>
      <c r="T34" s="45"/>
      <c r="U34" s="45"/>
      <c r="V34" s="52"/>
      <c r="W34" s="68"/>
    </row>
    <row r="35" spans="1:23" x14ac:dyDescent="0.25">
      <c r="A35" s="42" t="s">
        <v>46</v>
      </c>
      <c r="B35" s="43" t="s">
        <v>43</v>
      </c>
      <c r="C35" s="44">
        <v>22</v>
      </c>
      <c r="D35" s="44" t="s">
        <v>44</v>
      </c>
      <c r="E35" s="45" t="s">
        <v>45</v>
      </c>
      <c r="F35" s="53">
        <v>206</v>
      </c>
      <c r="G35" s="51">
        <v>204.09907492129616</v>
      </c>
      <c r="H35" s="48">
        <f t="shared" si="8"/>
        <v>5.1024768730324048</v>
      </c>
      <c r="I35" s="52"/>
      <c r="J35" s="49">
        <f t="shared" si="6"/>
        <v>0.93137368674349086</v>
      </c>
      <c r="K35" s="37">
        <f t="shared" si="7"/>
        <v>0.37254947469739624</v>
      </c>
      <c r="M35" s="42" t="s">
        <v>46</v>
      </c>
      <c r="N35" s="43" t="s">
        <v>43</v>
      </c>
      <c r="O35" s="45">
        <v>22</v>
      </c>
      <c r="P35" s="45" t="s">
        <v>44</v>
      </c>
      <c r="Q35" s="45" t="s">
        <v>45</v>
      </c>
      <c r="R35" s="48"/>
      <c r="S35" s="48"/>
      <c r="T35" s="45"/>
      <c r="U35" s="45"/>
      <c r="V35" s="52"/>
      <c r="W35" s="68"/>
    </row>
    <row r="36" spans="1:23" x14ac:dyDescent="0.25">
      <c r="A36" s="42" t="s">
        <v>73</v>
      </c>
      <c r="B36" s="43" t="s">
        <v>43</v>
      </c>
      <c r="C36" s="44">
        <v>23</v>
      </c>
      <c r="D36" s="44" t="s">
        <v>44</v>
      </c>
      <c r="E36" s="45" t="s">
        <v>45</v>
      </c>
      <c r="F36" s="46" t="s">
        <v>98</v>
      </c>
      <c r="G36" s="51">
        <v>0</v>
      </c>
      <c r="H36" s="48"/>
      <c r="I36" s="52"/>
      <c r="J36" s="49"/>
      <c r="K36" s="37"/>
      <c r="M36" s="42" t="s">
        <v>73</v>
      </c>
      <c r="N36" s="43" t="s">
        <v>43</v>
      </c>
      <c r="O36" s="45">
        <v>23</v>
      </c>
      <c r="P36" s="45" t="s">
        <v>44</v>
      </c>
      <c r="Q36" s="45" t="s">
        <v>45</v>
      </c>
      <c r="R36" s="48"/>
      <c r="S36" s="48"/>
      <c r="T36" s="45"/>
      <c r="U36" s="45"/>
      <c r="V36" s="52"/>
      <c r="W36" s="68"/>
    </row>
    <row r="37" spans="1:23" x14ac:dyDescent="0.25">
      <c r="A37" s="42" t="s">
        <v>74</v>
      </c>
      <c r="B37" s="43" t="s">
        <v>43</v>
      </c>
      <c r="C37" s="44">
        <v>24</v>
      </c>
      <c r="D37" s="44" t="s">
        <v>44</v>
      </c>
      <c r="E37" s="45" t="s">
        <v>45</v>
      </c>
      <c r="F37" s="46" t="s">
        <v>98</v>
      </c>
      <c r="G37" s="51">
        <v>0</v>
      </c>
      <c r="H37" s="48"/>
      <c r="I37" s="52"/>
      <c r="J37" s="49"/>
      <c r="K37" s="37"/>
      <c r="M37" s="42" t="s">
        <v>74</v>
      </c>
      <c r="N37" s="43" t="s">
        <v>43</v>
      </c>
      <c r="O37" s="45">
        <v>24</v>
      </c>
      <c r="P37" s="45" t="s">
        <v>44</v>
      </c>
      <c r="Q37" s="45" t="s">
        <v>45</v>
      </c>
      <c r="R37" s="48"/>
      <c r="S37" s="48"/>
      <c r="T37" s="45"/>
      <c r="U37" s="45"/>
      <c r="V37" s="52"/>
      <c r="W37" s="68"/>
    </row>
    <row r="38" spans="1:23" x14ac:dyDescent="0.25">
      <c r="A38" s="42" t="s">
        <v>83</v>
      </c>
      <c r="B38" s="43" t="s">
        <v>43</v>
      </c>
      <c r="C38" s="44">
        <v>25</v>
      </c>
      <c r="D38" s="44" t="s">
        <v>44</v>
      </c>
      <c r="E38" s="45" t="s">
        <v>45</v>
      </c>
      <c r="F38" s="50">
        <v>88.3</v>
      </c>
      <c r="G38" s="47">
        <v>88.300556648772258</v>
      </c>
      <c r="H38" s="48">
        <f>G38*0.025</f>
        <v>2.2075139162193067</v>
      </c>
      <c r="I38" s="52"/>
      <c r="J38" s="49">
        <f t="shared" si="1"/>
        <v>-6.3040233650452245E-4</v>
      </c>
      <c r="K38" s="37">
        <f t="shared" si="0"/>
        <v>-2.5216093460180889E-4</v>
      </c>
      <c r="M38" s="42" t="s">
        <v>83</v>
      </c>
      <c r="N38" s="43" t="s">
        <v>43</v>
      </c>
      <c r="O38" s="45">
        <v>25</v>
      </c>
      <c r="P38" s="45" t="s">
        <v>44</v>
      </c>
      <c r="Q38" s="45" t="s">
        <v>45</v>
      </c>
      <c r="R38" s="48"/>
      <c r="S38" s="48"/>
      <c r="T38" s="45"/>
      <c r="U38" s="45"/>
      <c r="V38" s="52"/>
      <c r="W38" s="68"/>
    </row>
    <row r="39" spans="1:23" x14ac:dyDescent="0.25">
      <c r="A39" s="42" t="s">
        <v>84</v>
      </c>
      <c r="B39" s="43" t="s">
        <v>43</v>
      </c>
      <c r="C39" s="44">
        <v>26</v>
      </c>
      <c r="D39" s="44" t="s">
        <v>44</v>
      </c>
      <c r="E39" s="45" t="s">
        <v>45</v>
      </c>
      <c r="F39" s="53">
        <v>114</v>
      </c>
      <c r="G39" s="51">
        <v>114.30024999600006</v>
      </c>
      <c r="H39" s="48">
        <f t="shared" ref="H39:H40" si="9">G39*0.025</f>
        <v>2.8575062499000019</v>
      </c>
      <c r="I39" s="52"/>
      <c r="J39" s="49">
        <f t="shared" si="1"/>
        <v>-0.26268533621804785</v>
      </c>
      <c r="K39" s="37">
        <f t="shared" si="0"/>
        <v>-0.10507413448721913</v>
      </c>
      <c r="M39" s="42" t="s">
        <v>84</v>
      </c>
      <c r="N39" s="43" t="s">
        <v>43</v>
      </c>
      <c r="O39" s="45">
        <v>26</v>
      </c>
      <c r="P39" s="45" t="s">
        <v>44</v>
      </c>
      <c r="Q39" s="45" t="s">
        <v>45</v>
      </c>
      <c r="R39" s="48"/>
      <c r="S39" s="48"/>
      <c r="T39" s="45"/>
      <c r="U39" s="45"/>
      <c r="V39" s="52"/>
      <c r="W39" s="68"/>
    </row>
    <row r="40" spans="1:23" x14ac:dyDescent="0.25">
      <c r="A40" s="42" t="s">
        <v>85</v>
      </c>
      <c r="B40" s="43" t="s">
        <v>43</v>
      </c>
      <c r="C40" s="44">
        <v>27</v>
      </c>
      <c r="D40" s="44" t="s">
        <v>44</v>
      </c>
      <c r="E40" s="45" t="s">
        <v>45</v>
      </c>
      <c r="F40" s="53">
        <v>206</v>
      </c>
      <c r="G40" s="51">
        <v>202.97260217663251</v>
      </c>
      <c r="H40" s="48">
        <f t="shared" si="9"/>
        <v>5.0743150544158127</v>
      </c>
      <c r="I40" s="52"/>
      <c r="J40" s="49">
        <f t="shared" si="1"/>
        <v>1.4915302808863664</v>
      </c>
      <c r="K40" s="37">
        <f t="shared" si="0"/>
        <v>0.59661211235454659</v>
      </c>
      <c r="M40" s="42" t="s">
        <v>85</v>
      </c>
      <c r="N40" s="43" t="s">
        <v>43</v>
      </c>
      <c r="O40" s="45">
        <v>27</v>
      </c>
      <c r="P40" s="45" t="s">
        <v>44</v>
      </c>
      <c r="Q40" s="45" t="s">
        <v>45</v>
      </c>
      <c r="R40" s="48"/>
      <c r="S40" s="48"/>
      <c r="T40" s="45"/>
      <c r="U40" s="45"/>
      <c r="V40" s="52"/>
      <c r="W40" s="68"/>
    </row>
    <row r="41" spans="1:23" x14ac:dyDescent="0.25">
      <c r="A41" s="42" t="s">
        <v>86</v>
      </c>
      <c r="B41" s="43" t="s">
        <v>43</v>
      </c>
      <c r="C41" s="44">
        <v>28</v>
      </c>
      <c r="D41" s="44" t="s">
        <v>44</v>
      </c>
      <c r="E41" s="45" t="s">
        <v>45</v>
      </c>
      <c r="F41" s="46" t="s">
        <v>98</v>
      </c>
      <c r="G41" s="51">
        <v>0</v>
      </c>
      <c r="H41" s="48"/>
      <c r="I41" s="52"/>
      <c r="J41" s="49"/>
      <c r="K41" s="37"/>
      <c r="M41" s="42" t="s">
        <v>86</v>
      </c>
      <c r="N41" s="43" t="s">
        <v>43</v>
      </c>
      <c r="O41" s="45">
        <v>28</v>
      </c>
      <c r="P41" s="45" t="s">
        <v>44</v>
      </c>
      <c r="Q41" s="45" t="s">
        <v>45</v>
      </c>
      <c r="R41" s="48"/>
      <c r="S41" s="69"/>
      <c r="T41" s="70"/>
      <c r="U41" s="45"/>
      <c r="V41" s="52"/>
      <c r="W41" s="68"/>
    </row>
    <row r="42" spans="1:23" x14ac:dyDescent="0.25">
      <c r="A42" s="42" t="s">
        <v>87</v>
      </c>
      <c r="B42" s="43" t="s">
        <v>43</v>
      </c>
      <c r="C42" s="44">
        <v>29</v>
      </c>
      <c r="D42" s="44" t="s">
        <v>44</v>
      </c>
      <c r="E42" s="45" t="s">
        <v>45</v>
      </c>
      <c r="F42" s="46" t="s">
        <v>98</v>
      </c>
      <c r="G42" s="51">
        <v>0</v>
      </c>
      <c r="H42" s="48"/>
      <c r="I42" s="52"/>
      <c r="J42" s="49"/>
      <c r="K42" s="37"/>
      <c r="M42" s="42" t="s">
        <v>87</v>
      </c>
      <c r="N42" s="43" t="s">
        <v>43</v>
      </c>
      <c r="O42" s="45">
        <v>29</v>
      </c>
      <c r="P42" s="45" t="s">
        <v>44</v>
      </c>
      <c r="Q42" s="45" t="s">
        <v>45</v>
      </c>
      <c r="R42" s="48"/>
      <c r="S42" s="47"/>
      <c r="T42" s="67"/>
      <c r="U42" s="45"/>
      <c r="V42" s="52"/>
      <c r="W42" s="68"/>
    </row>
    <row r="43" spans="1:23" x14ac:dyDescent="0.25">
      <c r="A43" s="20" t="s">
        <v>42</v>
      </c>
      <c r="B43" s="34" t="s">
        <v>13</v>
      </c>
      <c r="C43" s="23">
        <v>30</v>
      </c>
      <c r="D43" s="23" t="s">
        <v>29</v>
      </c>
      <c r="E43" s="22" t="s">
        <v>30</v>
      </c>
      <c r="F43" s="36">
        <v>51.3</v>
      </c>
      <c r="G43" s="36">
        <v>49.4</v>
      </c>
      <c r="H43" s="25">
        <f>0.05*G43</f>
        <v>2.4700000000000002</v>
      </c>
      <c r="I43" s="27">
        <v>4</v>
      </c>
      <c r="J43" s="27">
        <f t="shared" ref="J43:J45" si="10">((F43-G43)/G43)*100</f>
        <v>3.8461538461538436</v>
      </c>
      <c r="K43" s="37">
        <f t="shared" ref="K43:K45" si="11">(F43-G43)/H43</f>
        <v>0.76923076923076861</v>
      </c>
      <c r="M43" s="20" t="s">
        <v>42</v>
      </c>
      <c r="N43" s="21" t="s">
        <v>13</v>
      </c>
      <c r="O43" s="22">
        <v>30</v>
      </c>
      <c r="P43" s="23" t="s">
        <v>29</v>
      </c>
      <c r="Q43" s="22" t="s">
        <v>30</v>
      </c>
      <c r="R43" s="36">
        <f>ROUND(F43,1)</f>
        <v>51.3</v>
      </c>
      <c r="S43" s="24">
        <v>49.04</v>
      </c>
      <c r="T43" s="24">
        <v>1.48</v>
      </c>
      <c r="U43" s="22">
        <v>1</v>
      </c>
      <c r="V43" s="26">
        <f>((R43-S43)/S43)*100</f>
        <v>4.6084828711256076</v>
      </c>
      <c r="W43" s="38">
        <v>1.52</v>
      </c>
    </row>
    <row r="44" spans="1:23" x14ac:dyDescent="0.25">
      <c r="A44" s="20" t="s">
        <v>41</v>
      </c>
      <c r="B44" s="34" t="s">
        <v>13</v>
      </c>
      <c r="C44" s="23">
        <v>31</v>
      </c>
      <c r="D44" s="23" t="s">
        <v>29</v>
      </c>
      <c r="E44" s="22" t="s">
        <v>30</v>
      </c>
      <c r="F44" s="36">
        <v>69.599999999999994</v>
      </c>
      <c r="G44" s="39">
        <v>68</v>
      </c>
      <c r="H44" s="25">
        <f t="shared" ref="H44:H45" si="12">0.05*G44</f>
        <v>3.4000000000000004</v>
      </c>
      <c r="I44" s="27">
        <v>4</v>
      </c>
      <c r="J44" s="27">
        <f t="shared" si="10"/>
        <v>2.3529411764705799</v>
      </c>
      <c r="K44" s="37">
        <f t="shared" si="11"/>
        <v>0.47058823529411592</v>
      </c>
      <c r="M44" s="20" t="s">
        <v>41</v>
      </c>
      <c r="N44" s="21" t="s">
        <v>13</v>
      </c>
      <c r="O44" s="22">
        <v>31</v>
      </c>
      <c r="P44" s="23" t="s">
        <v>29</v>
      </c>
      <c r="Q44" s="22" t="s">
        <v>30</v>
      </c>
      <c r="R44" s="36">
        <f>ROUND(F44,1)</f>
        <v>69.599999999999994</v>
      </c>
      <c r="S44" s="24">
        <v>68.77</v>
      </c>
      <c r="T44" s="24">
        <v>1.48</v>
      </c>
      <c r="U44" s="22">
        <v>1</v>
      </c>
      <c r="V44" s="26">
        <f t="shared" ref="V44:V55" si="13">((R44-S44)/S44)*100</f>
        <v>1.2069216228006374</v>
      </c>
      <c r="W44" s="38">
        <v>0.56000000000000005</v>
      </c>
    </row>
    <row r="45" spans="1:23" x14ac:dyDescent="0.25">
      <c r="A45" s="20" t="s">
        <v>40</v>
      </c>
      <c r="B45" s="34" t="s">
        <v>13</v>
      </c>
      <c r="C45" s="23">
        <v>32</v>
      </c>
      <c r="D45" s="23" t="s">
        <v>29</v>
      </c>
      <c r="E45" s="22" t="s">
        <v>30</v>
      </c>
      <c r="F45" s="36">
        <v>98.7</v>
      </c>
      <c r="G45" s="39">
        <v>89</v>
      </c>
      <c r="H45" s="25">
        <f t="shared" si="12"/>
        <v>4.45</v>
      </c>
      <c r="I45" s="27">
        <v>4</v>
      </c>
      <c r="J45" s="27">
        <f t="shared" si="10"/>
        <v>10.898876404494386</v>
      </c>
      <c r="K45" s="37">
        <f t="shared" si="11"/>
        <v>2.1797752808988768</v>
      </c>
      <c r="M45" s="20" t="s">
        <v>40</v>
      </c>
      <c r="N45" s="21" t="s">
        <v>13</v>
      </c>
      <c r="O45" s="22">
        <v>32</v>
      </c>
      <c r="P45" s="23" t="s">
        <v>29</v>
      </c>
      <c r="Q45" s="22" t="s">
        <v>30</v>
      </c>
      <c r="R45" s="36">
        <f>ROUND(F45,1)</f>
        <v>98.7</v>
      </c>
      <c r="S45" s="24">
        <v>90.17</v>
      </c>
      <c r="T45" s="24">
        <v>3.61</v>
      </c>
      <c r="U45" s="22">
        <v>1</v>
      </c>
      <c r="V45" s="26">
        <f t="shared" si="13"/>
        <v>9.4599090606631915</v>
      </c>
      <c r="W45" s="38">
        <v>2.37</v>
      </c>
    </row>
    <row r="46" spans="1:23" x14ac:dyDescent="0.25">
      <c r="A46" s="20" t="s">
        <v>39</v>
      </c>
      <c r="B46" s="34" t="s">
        <v>13</v>
      </c>
      <c r="C46" s="23">
        <v>33</v>
      </c>
      <c r="D46" s="23" t="s">
        <v>29</v>
      </c>
      <c r="E46" s="22" t="s">
        <v>30</v>
      </c>
      <c r="F46" s="36">
        <v>11.9</v>
      </c>
      <c r="G46" s="39">
        <v>11.1</v>
      </c>
      <c r="H46" s="25"/>
      <c r="I46" s="27"/>
      <c r="J46" s="27"/>
      <c r="K46" s="40"/>
      <c r="M46" s="20" t="s">
        <v>39</v>
      </c>
      <c r="N46" s="21" t="s">
        <v>13</v>
      </c>
      <c r="O46" s="22">
        <v>33</v>
      </c>
      <c r="P46" s="23" t="s">
        <v>29</v>
      </c>
      <c r="Q46" s="22" t="s">
        <v>30</v>
      </c>
      <c r="R46" s="36">
        <f t="shared" ref="R46:R54" si="14">F46</f>
        <v>11.9</v>
      </c>
      <c r="S46" s="24"/>
      <c r="T46" s="24"/>
      <c r="U46" s="22"/>
      <c r="V46" s="26"/>
      <c r="W46" s="40"/>
    </row>
    <row r="47" spans="1:23" x14ac:dyDescent="0.25">
      <c r="A47" s="20" t="s">
        <v>38</v>
      </c>
      <c r="B47" s="34" t="s">
        <v>13</v>
      </c>
      <c r="C47" s="23">
        <v>34</v>
      </c>
      <c r="D47" s="23" t="s">
        <v>29</v>
      </c>
      <c r="E47" s="22" t="s">
        <v>30</v>
      </c>
      <c r="F47" s="36">
        <v>12.7</v>
      </c>
      <c r="G47" s="25">
        <v>9.73</v>
      </c>
      <c r="H47" s="25"/>
      <c r="I47" s="27"/>
      <c r="J47" s="27"/>
      <c r="K47" s="40"/>
      <c r="M47" s="20" t="s">
        <v>38</v>
      </c>
      <c r="N47" s="21" t="s">
        <v>13</v>
      </c>
      <c r="O47" s="22">
        <v>34</v>
      </c>
      <c r="P47" s="23" t="s">
        <v>29</v>
      </c>
      <c r="Q47" s="22" t="s">
        <v>30</v>
      </c>
      <c r="R47" s="36">
        <f t="shared" si="14"/>
        <v>12.7</v>
      </c>
      <c r="S47" s="24"/>
      <c r="T47" s="24"/>
      <c r="U47" s="22"/>
      <c r="V47" s="26"/>
      <c r="W47" s="40"/>
    </row>
    <row r="48" spans="1:23" x14ac:dyDescent="0.25">
      <c r="A48" s="20" t="s">
        <v>37</v>
      </c>
      <c r="B48" s="34" t="s">
        <v>13</v>
      </c>
      <c r="C48" s="23">
        <v>35</v>
      </c>
      <c r="D48" s="23" t="s">
        <v>29</v>
      </c>
      <c r="E48" s="22" t="s">
        <v>30</v>
      </c>
      <c r="F48" s="36">
        <v>15.5</v>
      </c>
      <c r="G48" s="39">
        <v>13.4</v>
      </c>
      <c r="H48" s="25"/>
      <c r="I48" s="27"/>
      <c r="J48" s="27"/>
      <c r="K48" s="40"/>
      <c r="M48" s="20" t="s">
        <v>37</v>
      </c>
      <c r="N48" s="21" t="s">
        <v>13</v>
      </c>
      <c r="O48" s="22">
        <v>35</v>
      </c>
      <c r="P48" s="23" t="s">
        <v>29</v>
      </c>
      <c r="Q48" s="22" t="s">
        <v>30</v>
      </c>
      <c r="R48" s="36">
        <f t="shared" si="14"/>
        <v>15.5</v>
      </c>
      <c r="S48" s="24"/>
      <c r="T48" s="24"/>
      <c r="U48" s="22"/>
      <c r="V48" s="26"/>
      <c r="W48" s="40"/>
    </row>
    <row r="49" spans="1:23" x14ac:dyDescent="0.25">
      <c r="A49" s="20" t="s">
        <v>36</v>
      </c>
      <c r="B49" s="34" t="s">
        <v>13</v>
      </c>
      <c r="C49" s="23">
        <v>36</v>
      </c>
      <c r="D49" s="23" t="s">
        <v>29</v>
      </c>
      <c r="E49" s="22" t="s">
        <v>30</v>
      </c>
      <c r="F49" s="36">
        <v>30.1</v>
      </c>
      <c r="G49" s="39">
        <v>46.2</v>
      </c>
      <c r="H49" s="25"/>
      <c r="I49" s="27"/>
      <c r="J49" s="27"/>
      <c r="K49" s="40"/>
      <c r="M49" s="20" t="s">
        <v>36</v>
      </c>
      <c r="N49" s="21" t="s">
        <v>13</v>
      </c>
      <c r="O49" s="22">
        <v>36</v>
      </c>
      <c r="P49" s="23" t="s">
        <v>29</v>
      </c>
      <c r="Q49" s="22" t="s">
        <v>30</v>
      </c>
      <c r="R49" s="36">
        <f t="shared" si="14"/>
        <v>30.1</v>
      </c>
      <c r="S49" s="24"/>
      <c r="T49" s="24"/>
      <c r="U49" s="22"/>
      <c r="V49" s="26"/>
      <c r="W49" s="40"/>
    </row>
    <row r="50" spans="1:23" x14ac:dyDescent="0.25">
      <c r="A50" s="20" t="s">
        <v>35</v>
      </c>
      <c r="B50" s="34" t="s">
        <v>13</v>
      </c>
      <c r="C50" s="23">
        <v>37</v>
      </c>
      <c r="D50" s="23" t="s">
        <v>29</v>
      </c>
      <c r="E50" s="22" t="s">
        <v>30</v>
      </c>
      <c r="F50" s="36">
        <v>38.299999999999997</v>
      </c>
      <c r="G50" s="39">
        <v>58.8</v>
      </c>
      <c r="H50" s="25"/>
      <c r="I50" s="27"/>
      <c r="J50" s="27"/>
      <c r="K50" s="40"/>
      <c r="M50" s="20" t="s">
        <v>35</v>
      </c>
      <c r="N50" s="21" t="s">
        <v>13</v>
      </c>
      <c r="O50" s="22">
        <v>37</v>
      </c>
      <c r="P50" s="23" t="s">
        <v>29</v>
      </c>
      <c r="Q50" s="22" t="s">
        <v>30</v>
      </c>
      <c r="R50" s="36">
        <f t="shared" si="14"/>
        <v>38.299999999999997</v>
      </c>
      <c r="S50" s="24"/>
      <c r="T50" s="24"/>
      <c r="U50" s="22"/>
      <c r="V50" s="26"/>
      <c r="W50" s="40"/>
    </row>
    <row r="51" spans="1:23" x14ac:dyDescent="0.25">
      <c r="A51" s="20" t="s">
        <v>34</v>
      </c>
      <c r="B51" s="34" t="s">
        <v>13</v>
      </c>
      <c r="C51" s="23">
        <v>38</v>
      </c>
      <c r="D51" s="23" t="s">
        <v>29</v>
      </c>
      <c r="E51" s="22" t="s">
        <v>30</v>
      </c>
      <c r="F51" s="36">
        <v>43.4</v>
      </c>
      <c r="G51" s="39">
        <v>70.5</v>
      </c>
      <c r="H51" s="25"/>
      <c r="I51" s="27"/>
      <c r="J51" s="27"/>
      <c r="K51" s="40"/>
      <c r="M51" s="20" t="s">
        <v>34</v>
      </c>
      <c r="N51" s="21" t="s">
        <v>13</v>
      </c>
      <c r="O51" s="22">
        <v>38</v>
      </c>
      <c r="P51" s="23" t="s">
        <v>29</v>
      </c>
      <c r="Q51" s="22" t="s">
        <v>30</v>
      </c>
      <c r="R51" s="36">
        <f t="shared" si="14"/>
        <v>43.4</v>
      </c>
      <c r="S51" s="24"/>
      <c r="T51" s="24"/>
      <c r="U51" s="22"/>
      <c r="V51" s="26"/>
      <c r="W51" s="40"/>
    </row>
    <row r="52" spans="1:23" x14ac:dyDescent="0.25">
      <c r="A52" s="20" t="s">
        <v>33</v>
      </c>
      <c r="B52" s="34" t="s">
        <v>13</v>
      </c>
      <c r="C52" s="23">
        <v>39</v>
      </c>
      <c r="D52" s="23" t="s">
        <v>29</v>
      </c>
      <c r="E52" s="22" t="s">
        <v>30</v>
      </c>
      <c r="F52" s="36">
        <v>125</v>
      </c>
      <c r="G52" s="27">
        <v>116</v>
      </c>
      <c r="H52" s="25"/>
      <c r="I52" s="27"/>
      <c r="J52" s="27"/>
      <c r="K52" s="40"/>
      <c r="M52" s="20" t="s">
        <v>33</v>
      </c>
      <c r="N52" s="21" t="s">
        <v>13</v>
      </c>
      <c r="O52" s="22">
        <v>39</v>
      </c>
      <c r="P52" s="23" t="s">
        <v>29</v>
      </c>
      <c r="Q52" s="22" t="s">
        <v>30</v>
      </c>
      <c r="R52" s="36">
        <f t="shared" si="14"/>
        <v>125</v>
      </c>
      <c r="S52" s="24"/>
      <c r="T52" s="24"/>
      <c r="U52" s="22"/>
      <c r="V52" s="26"/>
      <c r="W52" s="40"/>
    </row>
    <row r="53" spans="1:23" x14ac:dyDescent="0.25">
      <c r="A53" s="20" t="s">
        <v>32</v>
      </c>
      <c r="B53" s="34" t="s">
        <v>13</v>
      </c>
      <c r="C53" s="23">
        <v>40</v>
      </c>
      <c r="D53" s="23" t="s">
        <v>29</v>
      </c>
      <c r="E53" s="22" t="s">
        <v>30</v>
      </c>
      <c r="F53" s="41">
        <v>114</v>
      </c>
      <c r="G53" s="27">
        <v>101</v>
      </c>
      <c r="H53" s="25"/>
      <c r="I53" s="27"/>
      <c r="J53" s="27"/>
      <c r="K53" s="40"/>
      <c r="M53" s="20" t="s">
        <v>32</v>
      </c>
      <c r="N53" s="21" t="s">
        <v>13</v>
      </c>
      <c r="O53" s="22">
        <v>40</v>
      </c>
      <c r="P53" s="23" t="s">
        <v>29</v>
      </c>
      <c r="Q53" s="22" t="s">
        <v>30</v>
      </c>
      <c r="R53" s="41">
        <f t="shared" si="14"/>
        <v>114</v>
      </c>
      <c r="S53" s="24"/>
      <c r="T53" s="24"/>
      <c r="U53" s="22"/>
      <c r="V53" s="26"/>
      <c r="W53" s="40"/>
    </row>
    <row r="54" spans="1:23" x14ac:dyDescent="0.25">
      <c r="A54" s="20" t="s">
        <v>31</v>
      </c>
      <c r="B54" s="34" t="s">
        <v>13</v>
      </c>
      <c r="C54" s="23">
        <v>41</v>
      </c>
      <c r="D54" s="23" t="s">
        <v>29</v>
      </c>
      <c r="E54" s="22" t="s">
        <v>30</v>
      </c>
      <c r="F54" s="36">
        <v>88.3</v>
      </c>
      <c r="G54" s="39">
        <v>81.599999999999994</v>
      </c>
      <c r="H54" s="25"/>
      <c r="I54" s="27"/>
      <c r="J54" s="27"/>
      <c r="K54" s="40"/>
      <c r="M54" s="20" t="s">
        <v>31</v>
      </c>
      <c r="N54" s="21" t="s">
        <v>13</v>
      </c>
      <c r="O54" s="22">
        <v>41</v>
      </c>
      <c r="P54" s="23" t="s">
        <v>29</v>
      </c>
      <c r="Q54" s="22" t="s">
        <v>30</v>
      </c>
      <c r="R54" s="36">
        <f t="shared" si="14"/>
        <v>88.3</v>
      </c>
      <c r="S54" s="36"/>
      <c r="T54" s="24"/>
      <c r="U54" s="22"/>
      <c r="V54" s="26"/>
      <c r="W54" s="40"/>
    </row>
    <row r="55" spans="1:23" ht="15.75" thickBot="1" x14ac:dyDescent="0.3">
      <c r="A55" s="98" t="s">
        <v>28</v>
      </c>
      <c r="B55" s="99" t="s">
        <v>13</v>
      </c>
      <c r="C55" s="100">
        <v>42</v>
      </c>
      <c r="D55" s="100" t="s">
        <v>29</v>
      </c>
      <c r="E55" s="101" t="s">
        <v>30</v>
      </c>
      <c r="F55" s="102">
        <v>51.7</v>
      </c>
      <c r="G55" s="103">
        <v>49.4</v>
      </c>
      <c r="H55" s="104">
        <f t="shared" ref="H55" si="15">0.05*G55</f>
        <v>2.4700000000000002</v>
      </c>
      <c r="I55" s="105">
        <v>4</v>
      </c>
      <c r="J55" s="105">
        <f t="shared" ref="J55" si="16">((F55-G55)/G55)*100</f>
        <v>4.6558704453441377</v>
      </c>
      <c r="K55" s="106">
        <f t="shared" ref="K55" si="17">(F55-G55)/H55</f>
        <v>0.93117408906882759</v>
      </c>
      <c r="M55" s="98" t="s">
        <v>28</v>
      </c>
      <c r="N55" s="107" t="s">
        <v>13</v>
      </c>
      <c r="O55" s="101">
        <v>42</v>
      </c>
      <c r="P55" s="100" t="s">
        <v>29</v>
      </c>
      <c r="Q55" s="101" t="s">
        <v>30</v>
      </c>
      <c r="R55" s="102">
        <f>ROUND(F55,1)</f>
        <v>51.7</v>
      </c>
      <c r="S55" s="102">
        <v>49.28</v>
      </c>
      <c r="T55" s="108">
        <v>1.76</v>
      </c>
      <c r="U55" s="101">
        <v>1</v>
      </c>
      <c r="V55" s="109">
        <f t="shared" si="13"/>
        <v>4.9107142857142891</v>
      </c>
      <c r="W55" s="110">
        <v>1.37</v>
      </c>
    </row>
  </sheetData>
  <sheetProtection algorithmName="SHA-512" hashValue="eg3es5rwsSJ4TnCNqzRIuVGmr7dwrGSdP6Wtp3IOwDkANBDJxoIE7eWumVoi+4+m7t80Ok/uzLYM8MmnyZf6Ew==" saltValue="7xIwuEpRDJ/QUNFjIpcxVA==" spinCount="100000" sheet="1" objects="1" scenarios="1" selectLockedCells="1" selectUnlockedCells="1"/>
  <mergeCells count="3">
    <mergeCell ref="A2:K2"/>
    <mergeCell ref="A8:K8"/>
    <mergeCell ref="M8:W8"/>
  </mergeCells>
  <phoneticPr fontId="17" type="noConversion"/>
  <conditionalFormatting sqref="W55">
    <cfRule type="cellIs" dxfId="152" priority="16" stopIfTrue="1" operator="between">
      <formula>-2</formula>
      <formula>2</formula>
    </cfRule>
    <cfRule type="cellIs" dxfId="151" priority="17" stopIfTrue="1" operator="between">
      <formula>-3</formula>
      <formula>3</formula>
    </cfRule>
    <cfRule type="cellIs" dxfId="150" priority="18" operator="notBetween">
      <formula>-3</formula>
      <formula>3</formula>
    </cfRule>
  </conditionalFormatting>
  <conditionalFormatting sqref="K22:K27 K38:K45 K14:K17 K19:K20">
    <cfRule type="cellIs" dxfId="149" priority="22" stopIfTrue="1" operator="between">
      <formula>-2</formula>
      <formula>2</formula>
    </cfRule>
    <cfRule type="cellIs" dxfId="148" priority="23" stopIfTrue="1" operator="between">
      <formula>-3</formula>
      <formula>3</formula>
    </cfRule>
    <cfRule type="cellIs" dxfId="147" priority="24" operator="notBetween">
      <formula>-3</formula>
      <formula>3</formula>
    </cfRule>
  </conditionalFormatting>
  <conditionalFormatting sqref="W43:W45">
    <cfRule type="cellIs" dxfId="146" priority="19" stopIfTrue="1" operator="between">
      <formula>-2</formula>
      <formula>2</formula>
    </cfRule>
    <cfRule type="cellIs" dxfId="145" priority="20" stopIfTrue="1" operator="between">
      <formula>-3</formula>
      <formula>3</formula>
    </cfRule>
    <cfRule type="cellIs" dxfId="144" priority="21" operator="notBetween">
      <formula>-3</formula>
      <formula>3</formula>
    </cfRule>
  </conditionalFormatting>
  <conditionalFormatting sqref="K33:K37">
    <cfRule type="cellIs" dxfId="143" priority="7" stopIfTrue="1" operator="between">
      <formula>-2</formula>
      <formula>2</formula>
    </cfRule>
    <cfRule type="cellIs" dxfId="142" priority="8" stopIfTrue="1" operator="between">
      <formula>-3</formula>
      <formula>3</formula>
    </cfRule>
    <cfRule type="cellIs" dxfId="141" priority="9" operator="notBetween">
      <formula>-3</formula>
      <formula>3</formula>
    </cfRule>
  </conditionalFormatting>
  <conditionalFormatting sqref="K28:K32">
    <cfRule type="cellIs" dxfId="140" priority="4" stopIfTrue="1" operator="between">
      <formula>-2</formula>
      <formula>2</formula>
    </cfRule>
    <cfRule type="cellIs" dxfId="139" priority="5" stopIfTrue="1" operator="between">
      <formula>-3</formula>
      <formula>3</formula>
    </cfRule>
    <cfRule type="cellIs" dxfId="138" priority="6" operator="notBetween">
      <formula>-3</formula>
      <formula>3</formula>
    </cfRule>
  </conditionalFormatting>
  <conditionalFormatting sqref="K55">
    <cfRule type="cellIs" dxfId="137" priority="1" stopIfTrue="1" operator="between">
      <formula>-2</formula>
      <formula>2</formula>
    </cfRule>
    <cfRule type="cellIs" dxfId="136" priority="2" stopIfTrue="1" operator="between">
      <formula>-3</formula>
      <formula>3</formula>
    </cfRule>
    <cfRule type="cellIs" dxfId="135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D3701-3470-43D8-8301-F23C2F5411A2}">
  <sheetPr>
    <pageSetUpPr fitToPage="1"/>
  </sheetPr>
  <dimension ref="A1:W67"/>
  <sheetViews>
    <sheetView topLeftCell="A2" zoomScale="70" zoomScaleNormal="70" zoomScalePageLayoutView="85" workbookViewId="0">
      <selection activeCell="A2" sqref="A2:K2"/>
    </sheetView>
  </sheetViews>
  <sheetFormatPr defaultColWidth="9.140625" defaultRowHeight="15" x14ac:dyDescent="0.25"/>
  <cols>
    <col min="1" max="1" width="28" style="56" bestFit="1" customWidth="1"/>
    <col min="2" max="2" width="11.5703125" style="55" customWidth="1"/>
    <col min="3" max="3" width="4.7109375" style="55" customWidth="1"/>
    <col min="4" max="4" width="23.5703125" style="56" bestFit="1" customWidth="1"/>
    <col min="5" max="5" width="16.42578125" style="56" customWidth="1"/>
    <col min="6" max="6" width="17" style="57" customWidth="1"/>
    <col min="7" max="7" width="14.85546875" style="58" bestFit="1" customWidth="1"/>
    <col min="8" max="8" width="8" style="56" customWidth="1"/>
    <col min="9" max="9" width="9.5703125" style="56" customWidth="1"/>
    <col min="10" max="10" width="13.28515625" style="56" customWidth="1"/>
    <col min="11" max="11" width="10.5703125" style="56" bestFit="1" customWidth="1"/>
    <col min="12" max="12" width="9.140625" style="56"/>
    <col min="13" max="13" width="28" style="56" bestFit="1" customWidth="1"/>
    <col min="14" max="14" width="9.42578125" style="56" bestFit="1" customWidth="1"/>
    <col min="15" max="15" width="9.140625" style="56"/>
    <col min="16" max="16" width="23.5703125" style="56" bestFit="1" customWidth="1"/>
    <col min="17" max="17" width="16.42578125" style="56" bestFit="1" customWidth="1"/>
    <col min="18" max="18" width="15.5703125" style="56" bestFit="1" customWidth="1"/>
    <col min="19" max="21" width="9.140625" style="56"/>
    <col min="22" max="22" width="13" style="56" bestFit="1" customWidth="1"/>
    <col min="23" max="23" width="10" style="56" customWidth="1"/>
    <col min="24" max="16384" width="9.140625" style="56"/>
  </cols>
  <sheetData>
    <row r="1" spans="1:23" s="54" customFormat="1" ht="15.75" hidden="1" thickBot="1" x14ac:dyDescent="0.3">
      <c r="A1" s="2"/>
      <c r="B1" s="1"/>
      <c r="C1" s="1"/>
      <c r="D1" s="3"/>
      <c r="E1" s="2"/>
      <c r="F1" s="17"/>
      <c r="G1" s="28"/>
      <c r="H1" s="2"/>
      <c r="I1" s="2"/>
      <c r="J1" s="2"/>
      <c r="K1" s="1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9.5" thickTop="1" x14ac:dyDescent="0.3">
      <c r="A2" s="128" t="s">
        <v>11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23" s="82" customFormat="1" ht="12.75" x14ac:dyDescent="0.2">
      <c r="A3" s="4"/>
      <c r="B3" s="5"/>
      <c r="C3" s="5"/>
      <c r="D3" s="35">
        <v>45247</v>
      </c>
      <c r="E3" s="5"/>
      <c r="F3" s="18"/>
      <c r="G3" s="29"/>
      <c r="H3" s="29" t="s">
        <v>102</v>
      </c>
      <c r="I3" s="5"/>
      <c r="J3" s="5"/>
      <c r="K3" s="6" t="s">
        <v>68</v>
      </c>
    </row>
    <row r="4" spans="1:23" s="82" customFormat="1" ht="13.5" thickBot="1" x14ac:dyDescent="0.25">
      <c r="A4" s="7"/>
      <c r="B4" s="8"/>
      <c r="C4" s="8"/>
      <c r="D4" s="8"/>
      <c r="E4" s="8"/>
      <c r="F4" s="19"/>
      <c r="G4" s="30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71" t="s">
        <v>6</v>
      </c>
      <c r="B6" s="72">
        <v>509</v>
      </c>
      <c r="C6" s="73"/>
      <c r="D6" s="74"/>
      <c r="E6" s="74"/>
      <c r="F6" s="75"/>
      <c r="G6" s="76"/>
      <c r="H6" s="74"/>
      <c r="I6" s="74"/>
      <c r="J6" s="74"/>
      <c r="K6" s="77"/>
    </row>
    <row r="7" spans="1:23" ht="16.5" thickTop="1" thickBot="1" x14ac:dyDescent="0.3">
      <c r="A7" s="54"/>
      <c r="B7" s="78"/>
      <c r="C7" s="79"/>
      <c r="D7" s="54"/>
      <c r="E7" s="54"/>
      <c r="F7" s="80"/>
      <c r="G7" s="81"/>
      <c r="H7" s="54"/>
      <c r="I7" s="54"/>
      <c r="J7" s="54"/>
      <c r="K7" s="54"/>
    </row>
    <row r="8" spans="1:23" ht="16.5" thickTop="1" thickBot="1" x14ac:dyDescent="0.3">
      <c r="A8" s="131" t="s">
        <v>70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  <c r="M8" s="131" t="s">
        <v>67</v>
      </c>
      <c r="N8" s="132"/>
      <c r="O8" s="132"/>
      <c r="P8" s="132"/>
      <c r="Q8" s="132"/>
      <c r="R8" s="132"/>
      <c r="S8" s="132"/>
      <c r="T8" s="132"/>
      <c r="U8" s="132"/>
      <c r="V8" s="132"/>
      <c r="W8" s="133"/>
    </row>
    <row r="9" spans="1:23" ht="15.75" thickTop="1" x14ac:dyDescent="0.25">
      <c r="A9" s="54"/>
      <c r="O9" s="55"/>
    </row>
    <row r="10" spans="1:23" ht="15.75" thickBot="1" x14ac:dyDescent="0.3">
      <c r="O10" s="55"/>
    </row>
    <row r="11" spans="1:23" s="83" customFormat="1" ht="63" customHeight="1" thickBot="1" x14ac:dyDescent="0.3">
      <c r="A11" s="10" t="s">
        <v>1</v>
      </c>
      <c r="B11" s="33" t="s">
        <v>9</v>
      </c>
      <c r="C11" s="11" t="s">
        <v>2</v>
      </c>
      <c r="D11" s="11" t="s">
        <v>3</v>
      </c>
      <c r="E11" s="11" t="s">
        <v>4</v>
      </c>
      <c r="F11" s="126" t="s">
        <v>10</v>
      </c>
      <c r="G11" s="31" t="s">
        <v>66</v>
      </c>
      <c r="H11" s="12" t="s">
        <v>7</v>
      </c>
      <c r="I11" s="13" t="s">
        <v>8</v>
      </c>
      <c r="J11" s="16" t="s">
        <v>69</v>
      </c>
      <c r="K11" s="14" t="s">
        <v>5</v>
      </c>
      <c r="M11" s="10" t="s">
        <v>1</v>
      </c>
      <c r="N11" s="11" t="s">
        <v>9</v>
      </c>
      <c r="O11" s="11" t="s">
        <v>2</v>
      </c>
      <c r="P11" s="11" t="s">
        <v>3</v>
      </c>
      <c r="Q11" s="11" t="s">
        <v>4</v>
      </c>
      <c r="R11" s="127" t="s">
        <v>10</v>
      </c>
      <c r="S11" s="15" t="s">
        <v>0</v>
      </c>
      <c r="T11" s="12" t="s">
        <v>7</v>
      </c>
      <c r="U11" s="13" t="s">
        <v>8</v>
      </c>
      <c r="V11" s="16" t="s">
        <v>69</v>
      </c>
      <c r="W11" s="14" t="s">
        <v>5</v>
      </c>
    </row>
    <row r="12" spans="1:23" x14ac:dyDescent="0.25">
      <c r="A12" s="59"/>
      <c r="B12" s="60"/>
      <c r="C12" s="61"/>
      <c r="D12" s="61"/>
      <c r="E12" s="62"/>
      <c r="F12" s="63"/>
      <c r="G12" s="64"/>
      <c r="H12" s="62"/>
      <c r="I12" s="62"/>
      <c r="J12" s="62"/>
      <c r="K12" s="65"/>
      <c r="M12" s="42"/>
      <c r="N12" s="66"/>
      <c r="O12" s="45"/>
      <c r="P12" s="44"/>
      <c r="Q12" s="62"/>
      <c r="R12" s="62"/>
      <c r="S12" s="62"/>
      <c r="T12" s="62"/>
      <c r="U12" s="62"/>
      <c r="V12" s="45"/>
      <c r="W12" s="65"/>
    </row>
    <row r="13" spans="1:23" x14ac:dyDescent="0.25">
      <c r="A13" s="42"/>
      <c r="B13" s="43"/>
      <c r="C13" s="44"/>
      <c r="D13" s="44"/>
      <c r="E13" s="45"/>
      <c r="F13" s="67"/>
      <c r="G13" s="48"/>
      <c r="H13" s="45"/>
      <c r="I13" s="45"/>
      <c r="J13" s="45"/>
      <c r="K13" s="68"/>
      <c r="M13" s="42"/>
      <c r="N13" s="66"/>
      <c r="O13" s="45"/>
      <c r="P13" s="44"/>
      <c r="Q13" s="45"/>
      <c r="R13" s="45"/>
      <c r="S13" s="45"/>
      <c r="T13" s="45"/>
      <c r="U13" s="45"/>
      <c r="V13" s="45"/>
      <c r="W13" s="68"/>
    </row>
    <row r="14" spans="1:23" x14ac:dyDescent="0.25">
      <c r="A14" s="20" t="s">
        <v>22</v>
      </c>
      <c r="B14" s="34" t="s">
        <v>13</v>
      </c>
      <c r="C14" s="23">
        <v>1</v>
      </c>
      <c r="D14" s="23" t="s">
        <v>64</v>
      </c>
      <c r="E14" s="22" t="s">
        <v>65</v>
      </c>
      <c r="F14" s="36">
        <v>102</v>
      </c>
      <c r="G14" s="39">
        <v>100.68820314712777</v>
      </c>
      <c r="H14" s="25">
        <f>G14*0.025</f>
        <v>2.5172050786781943</v>
      </c>
      <c r="I14" s="22"/>
      <c r="J14" s="26">
        <f>((F14-G14)/G14)*100</f>
        <v>1.3028307307812501</v>
      </c>
      <c r="K14" s="37">
        <f>(F14-G14)/H14</f>
        <v>0.52113229231250002</v>
      </c>
      <c r="L14" s="84"/>
      <c r="M14" s="20" t="s">
        <v>22</v>
      </c>
      <c r="N14" s="34" t="s">
        <v>13</v>
      </c>
      <c r="O14" s="22">
        <v>1</v>
      </c>
      <c r="P14" s="23" t="s">
        <v>64</v>
      </c>
      <c r="Q14" s="22" t="s">
        <v>65</v>
      </c>
      <c r="R14" s="36"/>
      <c r="S14" s="25"/>
      <c r="T14" s="22"/>
      <c r="U14" s="22"/>
      <c r="V14" s="22"/>
      <c r="W14" s="40"/>
    </row>
    <row r="15" spans="1:23" x14ac:dyDescent="0.25">
      <c r="A15" s="20" t="s">
        <v>16</v>
      </c>
      <c r="B15" s="34" t="s">
        <v>61</v>
      </c>
      <c r="C15" s="23">
        <v>2</v>
      </c>
      <c r="D15" s="23" t="s">
        <v>62</v>
      </c>
      <c r="E15" s="22" t="s">
        <v>63</v>
      </c>
      <c r="F15" s="36">
        <v>131.30000000000001</v>
      </c>
      <c r="G15" s="39">
        <v>130</v>
      </c>
      <c r="H15" s="25">
        <f>2/2</f>
        <v>1</v>
      </c>
      <c r="I15" s="22"/>
      <c r="J15" s="32">
        <f>F15-G15</f>
        <v>1.3000000000000114</v>
      </c>
      <c r="K15" s="37">
        <f t="shared" ref="K15:K28" si="0">(F15-G15)/H15</f>
        <v>1.3000000000000114</v>
      </c>
      <c r="L15" s="58"/>
      <c r="M15" s="20" t="s">
        <v>16</v>
      </c>
      <c r="N15" s="34" t="s">
        <v>61</v>
      </c>
      <c r="O15" s="22">
        <v>2</v>
      </c>
      <c r="P15" s="23" t="s">
        <v>62</v>
      </c>
      <c r="Q15" s="22" t="s">
        <v>63</v>
      </c>
      <c r="R15" s="36"/>
      <c r="S15" s="25"/>
      <c r="T15" s="22"/>
      <c r="U15" s="22"/>
      <c r="V15" s="22"/>
      <c r="W15" s="40"/>
    </row>
    <row r="16" spans="1:23" x14ac:dyDescent="0.25">
      <c r="A16" s="20" t="s">
        <v>12</v>
      </c>
      <c r="B16" s="34" t="s">
        <v>13</v>
      </c>
      <c r="C16" s="23">
        <v>3</v>
      </c>
      <c r="D16" s="23" t="s">
        <v>60</v>
      </c>
      <c r="E16" s="22" t="s">
        <v>55</v>
      </c>
      <c r="F16" s="24">
        <v>5.33</v>
      </c>
      <c r="G16" s="25">
        <v>5.3816315857871402</v>
      </c>
      <c r="H16" s="25">
        <f>G16*((14-0.53*G16)/200)</f>
        <v>0.29996502091347399</v>
      </c>
      <c r="I16" s="22"/>
      <c r="J16" s="26">
        <f t="shared" ref="J16:J28" si="1">((F16-G16)/G16)*100</f>
        <v>-0.95940394588694722</v>
      </c>
      <c r="K16" s="37">
        <f t="shared" si="0"/>
        <v>-0.172125355249449</v>
      </c>
      <c r="L16" s="84"/>
      <c r="M16" s="20" t="s">
        <v>12</v>
      </c>
      <c r="N16" s="34" t="s">
        <v>13</v>
      </c>
      <c r="O16" s="22">
        <v>3</v>
      </c>
      <c r="P16" s="23" t="s">
        <v>60</v>
      </c>
      <c r="Q16" s="22" t="s">
        <v>55</v>
      </c>
      <c r="R16" s="36"/>
      <c r="S16" s="25"/>
      <c r="T16" s="22"/>
      <c r="U16" s="22"/>
      <c r="V16" s="22"/>
      <c r="W16" s="40"/>
    </row>
    <row r="17" spans="1:23" x14ac:dyDescent="0.25">
      <c r="A17" s="20" t="s">
        <v>26</v>
      </c>
      <c r="B17" s="34" t="s">
        <v>13</v>
      </c>
      <c r="C17" s="23">
        <v>4</v>
      </c>
      <c r="D17" s="23" t="s">
        <v>59</v>
      </c>
      <c r="E17" s="22" t="s">
        <v>55</v>
      </c>
      <c r="F17" s="24">
        <v>5.44</v>
      </c>
      <c r="G17" s="25">
        <v>5.349148567263879</v>
      </c>
      <c r="H17" s="25">
        <f t="shared" ref="H17:H19" si="2">G17*((14-0.53*G17)/200)</f>
        <v>0.29861491516261929</v>
      </c>
      <c r="I17" s="22"/>
      <c r="J17" s="26">
        <f>((F17-G17)/G17)*100</f>
        <v>1.6984279197650411</v>
      </c>
      <c r="K17" s="37">
        <f t="shared" si="0"/>
        <v>0.30424278267093807</v>
      </c>
      <c r="L17" s="84"/>
      <c r="M17" s="20" t="s">
        <v>26</v>
      </c>
      <c r="N17" s="34" t="s">
        <v>13</v>
      </c>
      <c r="O17" s="22">
        <v>4</v>
      </c>
      <c r="P17" s="23" t="s">
        <v>59</v>
      </c>
      <c r="Q17" s="22" t="s">
        <v>55</v>
      </c>
      <c r="R17" s="36"/>
      <c r="S17" s="25"/>
      <c r="T17" s="22"/>
      <c r="U17" s="22"/>
      <c r="V17" s="22"/>
      <c r="W17" s="40"/>
    </row>
    <row r="18" spans="1:23" x14ac:dyDescent="0.25">
      <c r="A18" s="20" t="s">
        <v>24</v>
      </c>
      <c r="B18" s="34" t="s">
        <v>13</v>
      </c>
      <c r="C18" s="23">
        <v>6</v>
      </c>
      <c r="D18" s="23" t="s">
        <v>57</v>
      </c>
      <c r="E18" s="22" t="s">
        <v>55</v>
      </c>
      <c r="F18" s="36">
        <v>14.2</v>
      </c>
      <c r="G18" s="39">
        <v>14.252653323002715</v>
      </c>
      <c r="H18" s="25">
        <f t="shared" si="2"/>
        <v>0.45936969673408407</v>
      </c>
      <c r="I18" s="22"/>
      <c r="J18" s="26">
        <f>((F18-G18)/G18)*100</f>
        <v>-0.36942821669377873</v>
      </c>
      <c r="K18" s="37">
        <f t="shared" si="0"/>
        <v>-0.11462080188801618</v>
      </c>
      <c r="L18" s="84"/>
      <c r="M18" s="20" t="s">
        <v>24</v>
      </c>
      <c r="N18" s="34" t="s">
        <v>13</v>
      </c>
      <c r="O18" s="22">
        <v>6</v>
      </c>
      <c r="P18" s="23" t="s">
        <v>57</v>
      </c>
      <c r="Q18" s="22" t="s">
        <v>55</v>
      </c>
      <c r="R18" s="36"/>
      <c r="S18" s="25"/>
      <c r="T18" s="22"/>
      <c r="U18" s="22"/>
      <c r="V18" s="22"/>
      <c r="W18" s="40"/>
    </row>
    <row r="19" spans="1:23" x14ac:dyDescent="0.25">
      <c r="A19" s="20" t="s">
        <v>20</v>
      </c>
      <c r="B19" s="34" t="s">
        <v>13</v>
      </c>
      <c r="C19" s="23">
        <v>7</v>
      </c>
      <c r="D19" s="23" t="s">
        <v>56</v>
      </c>
      <c r="E19" s="22" t="s">
        <v>55</v>
      </c>
      <c r="F19" s="36">
        <v>14.6</v>
      </c>
      <c r="G19" s="39">
        <v>14.173853461563789</v>
      </c>
      <c r="H19" s="25">
        <f t="shared" si="2"/>
        <v>0.45978971914227312</v>
      </c>
      <c r="I19" s="22"/>
      <c r="J19" s="26">
        <f>((F19-G19)/G19)*100</f>
        <v>3.0065679710307518</v>
      </c>
      <c r="K19" s="37">
        <f t="shared" si="0"/>
        <v>0.92682920190381102</v>
      </c>
      <c r="L19" s="84"/>
      <c r="M19" s="20" t="s">
        <v>20</v>
      </c>
      <c r="N19" s="34" t="s">
        <v>13</v>
      </c>
      <c r="O19" s="22">
        <v>7</v>
      </c>
      <c r="P19" s="23" t="s">
        <v>56</v>
      </c>
      <c r="Q19" s="22" t="s">
        <v>55</v>
      </c>
      <c r="R19" s="36"/>
      <c r="S19" s="25"/>
      <c r="T19" s="22"/>
      <c r="U19" s="22"/>
      <c r="V19" s="22"/>
      <c r="W19" s="40"/>
    </row>
    <row r="20" spans="1:23" x14ac:dyDescent="0.25">
      <c r="A20" s="20" t="s">
        <v>17</v>
      </c>
      <c r="B20" s="34" t="s">
        <v>13</v>
      </c>
      <c r="C20" s="23">
        <v>9</v>
      </c>
      <c r="D20" s="23" t="s">
        <v>52</v>
      </c>
      <c r="E20" s="22" t="s">
        <v>53</v>
      </c>
      <c r="F20" s="24">
        <v>12</v>
      </c>
      <c r="G20" s="25">
        <v>8.8283292839989098</v>
      </c>
      <c r="H20" s="25">
        <f>G20*0.05</f>
        <v>0.44141646419994551</v>
      </c>
      <c r="I20" s="22"/>
      <c r="J20" s="26">
        <f t="shared" si="1"/>
        <v>35.926058192569357</v>
      </c>
      <c r="K20" s="37">
        <f t="shared" si="0"/>
        <v>7.1852116385138718</v>
      </c>
      <c r="L20" s="84"/>
      <c r="M20" s="20" t="s">
        <v>17</v>
      </c>
      <c r="N20" s="34" t="s">
        <v>13</v>
      </c>
      <c r="O20" s="22">
        <v>9</v>
      </c>
      <c r="P20" s="23" t="s">
        <v>52</v>
      </c>
      <c r="Q20" s="22" t="s">
        <v>53</v>
      </c>
      <c r="R20" s="36"/>
      <c r="S20" s="25"/>
      <c r="T20" s="22"/>
      <c r="U20" s="22"/>
      <c r="V20" s="22"/>
      <c r="W20" s="40"/>
    </row>
    <row r="21" spans="1:23" x14ac:dyDescent="0.25">
      <c r="A21" s="42" t="s">
        <v>51</v>
      </c>
      <c r="B21" s="43" t="s">
        <v>43</v>
      </c>
      <c r="C21" s="44">
        <v>10</v>
      </c>
      <c r="D21" s="44" t="s">
        <v>44</v>
      </c>
      <c r="E21" s="45" t="s">
        <v>45</v>
      </c>
      <c r="F21" s="46">
        <v>5.93</v>
      </c>
      <c r="G21" s="47">
        <v>6.1056710771267291</v>
      </c>
      <c r="H21" s="48">
        <f>G21*0.075/2</f>
        <v>0.22896266539225232</v>
      </c>
      <c r="I21" s="45"/>
      <c r="J21" s="49">
        <f t="shared" si="1"/>
        <v>-2.8771788540138408</v>
      </c>
      <c r="K21" s="86">
        <f t="shared" si="0"/>
        <v>-0.76724769440369101</v>
      </c>
      <c r="L21" s="84"/>
      <c r="M21" s="42" t="s">
        <v>51</v>
      </c>
      <c r="N21" s="66" t="s">
        <v>43</v>
      </c>
      <c r="O21" s="45">
        <v>10</v>
      </c>
      <c r="P21" s="44" t="s">
        <v>44</v>
      </c>
      <c r="Q21" s="45" t="s">
        <v>45</v>
      </c>
      <c r="R21" s="48"/>
      <c r="S21" s="48"/>
      <c r="T21" s="45"/>
      <c r="U21" s="45"/>
      <c r="V21" s="52"/>
      <c r="W21" s="68"/>
    </row>
    <row r="22" spans="1:23" x14ac:dyDescent="0.25">
      <c r="A22" s="42" t="s">
        <v>50</v>
      </c>
      <c r="B22" s="43" t="s">
        <v>43</v>
      </c>
      <c r="C22" s="44">
        <v>11</v>
      </c>
      <c r="D22" s="44" t="s">
        <v>44</v>
      </c>
      <c r="E22" s="45" t="s">
        <v>45</v>
      </c>
      <c r="F22" s="50">
        <v>13.8</v>
      </c>
      <c r="G22" s="47">
        <v>13.938735633103249</v>
      </c>
      <c r="H22" s="48">
        <f t="shared" ref="H22:H23" si="3">G22*0.075/2</f>
        <v>0.52270258624137178</v>
      </c>
      <c r="I22" s="52"/>
      <c r="J22" s="49">
        <f t="shared" si="1"/>
        <v>-0.9953243734228221</v>
      </c>
      <c r="K22" s="86">
        <f t="shared" si="0"/>
        <v>-0.26541983291275256</v>
      </c>
      <c r="L22" s="84"/>
      <c r="M22" s="42" t="s">
        <v>50</v>
      </c>
      <c r="N22" s="66" t="s">
        <v>43</v>
      </c>
      <c r="O22" s="45">
        <v>11</v>
      </c>
      <c r="P22" s="44" t="s">
        <v>44</v>
      </c>
      <c r="Q22" s="45" t="s">
        <v>45</v>
      </c>
      <c r="R22" s="48"/>
      <c r="S22" s="48"/>
      <c r="T22" s="45"/>
      <c r="U22" s="45"/>
      <c r="V22" s="52"/>
      <c r="W22" s="68"/>
    </row>
    <row r="23" spans="1:23" x14ac:dyDescent="0.25">
      <c r="A23" s="42" t="s">
        <v>49</v>
      </c>
      <c r="B23" s="43" t="s">
        <v>43</v>
      </c>
      <c r="C23" s="44">
        <v>12</v>
      </c>
      <c r="D23" s="44" t="s">
        <v>44</v>
      </c>
      <c r="E23" s="45" t="s">
        <v>45</v>
      </c>
      <c r="F23" s="50">
        <v>21.9</v>
      </c>
      <c r="G23" s="47">
        <v>20.661946264159919</v>
      </c>
      <c r="H23" s="48">
        <f t="shared" si="3"/>
        <v>0.77482298490599699</v>
      </c>
      <c r="I23" s="52"/>
      <c r="J23" s="49">
        <f t="shared" si="1"/>
        <v>5.9919511938117829</v>
      </c>
      <c r="K23" s="86">
        <f t="shared" si="0"/>
        <v>1.5978536516831421</v>
      </c>
      <c r="M23" s="42" t="s">
        <v>49</v>
      </c>
      <c r="N23" s="66" t="s">
        <v>43</v>
      </c>
      <c r="O23" s="45">
        <v>12</v>
      </c>
      <c r="P23" s="44" t="s">
        <v>44</v>
      </c>
      <c r="Q23" s="45" t="s">
        <v>45</v>
      </c>
      <c r="R23" s="48"/>
      <c r="S23" s="48"/>
      <c r="T23" s="45"/>
      <c r="U23" s="45"/>
      <c r="V23" s="52"/>
      <c r="W23" s="68"/>
    </row>
    <row r="24" spans="1:23" x14ac:dyDescent="0.25">
      <c r="A24" s="42" t="s">
        <v>71</v>
      </c>
      <c r="B24" s="43" t="s">
        <v>43</v>
      </c>
      <c r="C24" s="44">
        <v>13</v>
      </c>
      <c r="D24" s="44" t="s">
        <v>44</v>
      </c>
      <c r="E24" s="45" t="s">
        <v>45</v>
      </c>
      <c r="F24" s="46" t="s">
        <v>89</v>
      </c>
      <c r="G24" s="51">
        <v>0</v>
      </c>
      <c r="H24" s="48"/>
      <c r="I24" s="52"/>
      <c r="J24" s="49"/>
      <c r="K24" s="86"/>
      <c r="M24" s="42" t="s">
        <v>71</v>
      </c>
      <c r="N24" s="66" t="s">
        <v>43</v>
      </c>
      <c r="O24" s="45">
        <v>13</v>
      </c>
      <c r="P24" s="44" t="s">
        <v>44</v>
      </c>
      <c r="Q24" s="45" t="s">
        <v>45</v>
      </c>
      <c r="R24" s="48"/>
      <c r="S24" s="48"/>
      <c r="T24" s="45"/>
      <c r="U24" s="45"/>
      <c r="V24" s="52"/>
      <c r="W24" s="68"/>
    </row>
    <row r="25" spans="1:23" x14ac:dyDescent="0.25">
      <c r="A25" s="42" t="s">
        <v>72</v>
      </c>
      <c r="B25" s="43" t="s">
        <v>43</v>
      </c>
      <c r="C25" s="44">
        <v>14</v>
      </c>
      <c r="D25" s="44" t="s">
        <v>44</v>
      </c>
      <c r="E25" s="45" t="s">
        <v>45</v>
      </c>
      <c r="F25" s="46" t="s">
        <v>89</v>
      </c>
      <c r="G25" s="51">
        <v>0</v>
      </c>
      <c r="H25" s="48"/>
      <c r="I25" s="52"/>
      <c r="J25" s="49"/>
      <c r="K25" s="86"/>
      <c r="M25" s="42" t="s">
        <v>72</v>
      </c>
      <c r="N25" s="66" t="s">
        <v>43</v>
      </c>
      <c r="O25" s="45">
        <v>14</v>
      </c>
      <c r="P25" s="44" t="s">
        <v>44</v>
      </c>
      <c r="Q25" s="45" t="s">
        <v>45</v>
      </c>
      <c r="R25" s="48"/>
      <c r="S25" s="48"/>
      <c r="T25" s="45"/>
      <c r="U25" s="45"/>
      <c r="V25" s="52"/>
      <c r="W25" s="68"/>
    </row>
    <row r="26" spans="1:23" x14ac:dyDescent="0.25">
      <c r="A26" s="42" t="s">
        <v>48</v>
      </c>
      <c r="B26" s="43" t="s">
        <v>43</v>
      </c>
      <c r="C26" s="44">
        <v>20</v>
      </c>
      <c r="D26" s="44" t="s">
        <v>44</v>
      </c>
      <c r="E26" s="45" t="s">
        <v>45</v>
      </c>
      <c r="F26" s="50">
        <v>81.5</v>
      </c>
      <c r="G26" s="47">
        <v>82.643397566024333</v>
      </c>
      <c r="H26" s="48">
        <f>G26*0.025</f>
        <v>2.0660849391506084</v>
      </c>
      <c r="I26" s="52"/>
      <c r="J26" s="49">
        <f t="shared" si="1"/>
        <v>-1.3835316549163723</v>
      </c>
      <c r="K26" s="86">
        <f t="shared" si="0"/>
        <v>-0.55341266196654892</v>
      </c>
      <c r="M26" s="42" t="s">
        <v>48</v>
      </c>
      <c r="N26" s="66" t="s">
        <v>43</v>
      </c>
      <c r="O26" s="45">
        <v>20</v>
      </c>
      <c r="P26" s="44" t="s">
        <v>44</v>
      </c>
      <c r="Q26" s="45" t="s">
        <v>45</v>
      </c>
      <c r="R26" s="48"/>
      <c r="S26" s="48"/>
      <c r="T26" s="45"/>
      <c r="U26" s="45"/>
      <c r="V26" s="52"/>
      <c r="W26" s="68"/>
    </row>
    <row r="27" spans="1:23" x14ac:dyDescent="0.25">
      <c r="A27" s="42" t="s">
        <v>47</v>
      </c>
      <c r="B27" s="43" t="s">
        <v>43</v>
      </c>
      <c r="C27" s="44">
        <v>21</v>
      </c>
      <c r="D27" s="44" t="s">
        <v>44</v>
      </c>
      <c r="E27" s="45" t="s">
        <v>45</v>
      </c>
      <c r="F27" s="53">
        <v>128</v>
      </c>
      <c r="G27" s="51">
        <v>134.02733787366321</v>
      </c>
      <c r="H27" s="48">
        <f t="shared" ref="H27:H28" si="4">G27*0.025</f>
        <v>3.3506834468415807</v>
      </c>
      <c r="I27" s="52"/>
      <c r="J27" s="49">
        <f t="shared" si="1"/>
        <v>-4.4970958681166229</v>
      </c>
      <c r="K27" s="86">
        <f t="shared" si="0"/>
        <v>-1.7988383472466489</v>
      </c>
      <c r="M27" s="42" t="s">
        <v>47</v>
      </c>
      <c r="N27" s="66" t="s">
        <v>43</v>
      </c>
      <c r="O27" s="45">
        <v>21</v>
      </c>
      <c r="P27" s="44" t="s">
        <v>44</v>
      </c>
      <c r="Q27" s="45" t="s">
        <v>45</v>
      </c>
      <c r="R27" s="48"/>
      <c r="S27" s="48"/>
      <c r="T27" s="45"/>
      <c r="U27" s="45"/>
      <c r="V27" s="52"/>
      <c r="W27" s="68"/>
    </row>
    <row r="28" spans="1:23" x14ac:dyDescent="0.25">
      <c r="A28" s="42" t="s">
        <v>46</v>
      </c>
      <c r="B28" s="43" t="s">
        <v>43</v>
      </c>
      <c r="C28" s="44">
        <v>22</v>
      </c>
      <c r="D28" s="44" t="s">
        <v>44</v>
      </c>
      <c r="E28" s="45" t="s">
        <v>45</v>
      </c>
      <c r="F28" s="53">
        <v>171</v>
      </c>
      <c r="G28" s="51">
        <v>173.29623906819876</v>
      </c>
      <c r="H28" s="48">
        <f t="shared" si="4"/>
        <v>4.332405976704969</v>
      </c>
      <c r="I28" s="52"/>
      <c r="J28" s="49">
        <f t="shared" si="1"/>
        <v>-1.3250368735902571</v>
      </c>
      <c r="K28" s="86">
        <f t="shared" si="0"/>
        <v>-0.53001474943610283</v>
      </c>
      <c r="M28" s="42" t="s">
        <v>46</v>
      </c>
      <c r="N28" s="66" t="s">
        <v>43</v>
      </c>
      <c r="O28" s="45">
        <v>22</v>
      </c>
      <c r="P28" s="44" t="s">
        <v>44</v>
      </c>
      <c r="Q28" s="45" t="s">
        <v>45</v>
      </c>
      <c r="R28" s="48"/>
      <c r="S28" s="48"/>
      <c r="T28" s="45"/>
      <c r="U28" s="45"/>
      <c r="V28" s="52"/>
      <c r="W28" s="68"/>
    </row>
    <row r="29" spans="1:23" x14ac:dyDescent="0.25">
      <c r="A29" s="42" t="s">
        <v>73</v>
      </c>
      <c r="B29" s="43" t="s">
        <v>43</v>
      </c>
      <c r="C29" s="44">
        <v>23</v>
      </c>
      <c r="D29" s="44" t="s">
        <v>44</v>
      </c>
      <c r="E29" s="45" t="s">
        <v>45</v>
      </c>
      <c r="F29" s="46" t="s">
        <v>90</v>
      </c>
      <c r="G29" s="51">
        <v>0</v>
      </c>
      <c r="H29" s="48"/>
      <c r="I29" s="52"/>
      <c r="J29" s="49"/>
      <c r="K29" s="86"/>
      <c r="M29" s="42" t="s">
        <v>73</v>
      </c>
      <c r="N29" s="66" t="s">
        <v>43</v>
      </c>
      <c r="O29" s="45">
        <v>23</v>
      </c>
      <c r="P29" s="44" t="s">
        <v>44</v>
      </c>
      <c r="Q29" s="45" t="s">
        <v>45</v>
      </c>
      <c r="R29" s="48"/>
      <c r="S29" s="69"/>
      <c r="T29" s="70"/>
      <c r="U29" s="45"/>
      <c r="V29" s="52"/>
      <c r="W29" s="68"/>
    </row>
    <row r="30" spans="1:23" x14ac:dyDescent="0.25">
      <c r="A30" s="42" t="s">
        <v>74</v>
      </c>
      <c r="B30" s="43" t="s">
        <v>43</v>
      </c>
      <c r="C30" s="44">
        <v>24</v>
      </c>
      <c r="D30" s="44" t="s">
        <v>44</v>
      </c>
      <c r="E30" s="45" t="s">
        <v>45</v>
      </c>
      <c r="F30" s="46" t="s">
        <v>90</v>
      </c>
      <c r="G30" s="51">
        <v>0</v>
      </c>
      <c r="H30" s="48"/>
      <c r="I30" s="52"/>
      <c r="J30" s="49"/>
      <c r="K30" s="86"/>
      <c r="M30" s="42" t="s">
        <v>74</v>
      </c>
      <c r="N30" s="66" t="s">
        <v>43</v>
      </c>
      <c r="O30" s="45">
        <v>24</v>
      </c>
      <c r="P30" s="44" t="s">
        <v>44</v>
      </c>
      <c r="Q30" s="45" t="s">
        <v>45</v>
      </c>
      <c r="R30" s="48"/>
      <c r="S30" s="69"/>
      <c r="T30" s="70"/>
      <c r="U30" s="45"/>
      <c r="V30" s="52"/>
      <c r="W30" s="68"/>
    </row>
    <row r="31" spans="1:23" x14ac:dyDescent="0.25">
      <c r="A31" s="20" t="s">
        <v>42</v>
      </c>
      <c r="B31" s="34" t="s">
        <v>13</v>
      </c>
      <c r="C31" s="23">
        <v>30</v>
      </c>
      <c r="D31" s="23" t="s">
        <v>29</v>
      </c>
      <c r="E31" s="22" t="s">
        <v>30</v>
      </c>
      <c r="F31" s="36">
        <v>50.3</v>
      </c>
      <c r="G31" s="36">
        <v>49.4</v>
      </c>
      <c r="H31" s="25">
        <f>0.05*G31</f>
        <v>2.4700000000000002</v>
      </c>
      <c r="I31" s="27">
        <v>4</v>
      </c>
      <c r="J31" s="27">
        <f t="shared" ref="J31:J33" si="5">((F31-G31)/G31)*100</f>
        <v>1.8218623481781346</v>
      </c>
      <c r="K31" s="37">
        <f t="shared" ref="K31:K33" si="6">(F31-G31)/H31</f>
        <v>0.36437246963562692</v>
      </c>
      <c r="M31" s="20" t="s">
        <v>42</v>
      </c>
      <c r="N31" s="21" t="s">
        <v>13</v>
      </c>
      <c r="O31" s="22">
        <v>30</v>
      </c>
      <c r="P31" s="23" t="s">
        <v>29</v>
      </c>
      <c r="Q31" s="22" t="s">
        <v>30</v>
      </c>
      <c r="R31" s="36">
        <f>ROUND(F31,1)</f>
        <v>50.3</v>
      </c>
      <c r="S31" s="24">
        <v>49.04</v>
      </c>
      <c r="T31" s="24">
        <v>1.48</v>
      </c>
      <c r="U31" s="22">
        <v>1</v>
      </c>
      <c r="V31" s="26">
        <f>((R31-S31)/S31)*100</f>
        <v>2.5693311582381688</v>
      </c>
      <c r="W31" s="38">
        <v>0.85</v>
      </c>
    </row>
    <row r="32" spans="1:23" x14ac:dyDescent="0.25">
      <c r="A32" s="20" t="s">
        <v>41</v>
      </c>
      <c r="B32" s="34" t="s">
        <v>13</v>
      </c>
      <c r="C32" s="23">
        <v>31</v>
      </c>
      <c r="D32" s="23" t="s">
        <v>29</v>
      </c>
      <c r="E32" s="22" t="s">
        <v>30</v>
      </c>
      <c r="F32" s="36">
        <v>69.7</v>
      </c>
      <c r="G32" s="39">
        <v>68</v>
      </c>
      <c r="H32" s="25">
        <f t="shared" ref="H32:H33" si="7">0.05*G32</f>
        <v>3.4000000000000004</v>
      </c>
      <c r="I32" s="27">
        <v>4</v>
      </c>
      <c r="J32" s="27">
        <f t="shared" si="5"/>
        <v>2.5000000000000044</v>
      </c>
      <c r="K32" s="37">
        <f t="shared" si="6"/>
        <v>0.50000000000000078</v>
      </c>
      <c r="M32" s="20" t="s">
        <v>41</v>
      </c>
      <c r="N32" s="21" t="s">
        <v>13</v>
      </c>
      <c r="O32" s="22">
        <v>31</v>
      </c>
      <c r="P32" s="23" t="s">
        <v>29</v>
      </c>
      <c r="Q32" s="22" t="s">
        <v>30</v>
      </c>
      <c r="R32" s="36">
        <f t="shared" ref="R32:R57" si="8">ROUND(F32,1)</f>
        <v>69.7</v>
      </c>
      <c r="S32" s="24">
        <v>68.77</v>
      </c>
      <c r="T32" s="24">
        <v>1.48</v>
      </c>
      <c r="U32" s="22">
        <v>1</v>
      </c>
      <c r="V32" s="26">
        <f t="shared" ref="V32:V57" si="9">((R32-S32)/S32)*100</f>
        <v>1.3523338665115703</v>
      </c>
      <c r="W32" s="38">
        <v>0.63</v>
      </c>
    </row>
    <row r="33" spans="1:23" x14ac:dyDescent="0.25">
      <c r="A33" s="20" t="s">
        <v>40</v>
      </c>
      <c r="B33" s="34" t="s">
        <v>13</v>
      </c>
      <c r="C33" s="23">
        <v>32</v>
      </c>
      <c r="D33" s="23" t="s">
        <v>29</v>
      </c>
      <c r="E33" s="22" t="s">
        <v>30</v>
      </c>
      <c r="F33" s="36">
        <v>90.8</v>
      </c>
      <c r="G33" s="39">
        <v>89</v>
      </c>
      <c r="H33" s="25">
        <f t="shared" si="7"/>
        <v>4.45</v>
      </c>
      <c r="I33" s="27">
        <v>4</v>
      </c>
      <c r="J33" s="27">
        <f t="shared" si="5"/>
        <v>2.0224719101123565</v>
      </c>
      <c r="K33" s="37">
        <f t="shared" si="6"/>
        <v>0.40449438202247123</v>
      </c>
      <c r="M33" s="20" t="s">
        <v>40</v>
      </c>
      <c r="N33" s="21" t="s">
        <v>13</v>
      </c>
      <c r="O33" s="22">
        <v>32</v>
      </c>
      <c r="P33" s="23" t="s">
        <v>29</v>
      </c>
      <c r="Q33" s="22" t="s">
        <v>30</v>
      </c>
      <c r="R33" s="36">
        <f t="shared" si="8"/>
        <v>90.8</v>
      </c>
      <c r="S33" s="24">
        <v>90.17</v>
      </c>
      <c r="T33" s="24">
        <v>3.61</v>
      </c>
      <c r="U33" s="22">
        <v>1</v>
      </c>
      <c r="V33" s="26">
        <f t="shared" si="9"/>
        <v>0.69868027059997273</v>
      </c>
      <c r="W33" s="38">
        <v>0.18</v>
      </c>
    </row>
    <row r="34" spans="1:23" x14ac:dyDescent="0.25">
      <c r="A34" s="20" t="s">
        <v>39</v>
      </c>
      <c r="B34" s="34" t="s">
        <v>13</v>
      </c>
      <c r="C34" s="23">
        <v>33</v>
      </c>
      <c r="D34" s="23" t="s">
        <v>29</v>
      </c>
      <c r="E34" s="22" t="s">
        <v>30</v>
      </c>
      <c r="F34" s="24">
        <v>5.76</v>
      </c>
      <c r="G34" s="39">
        <v>11.1</v>
      </c>
      <c r="H34" s="25"/>
      <c r="I34" s="27"/>
      <c r="J34" s="27"/>
      <c r="K34" s="40"/>
      <c r="M34" s="20" t="s">
        <v>39</v>
      </c>
      <c r="N34" s="21" t="s">
        <v>13</v>
      </c>
      <c r="O34" s="22">
        <v>33</v>
      </c>
      <c r="P34" s="23" t="s">
        <v>29</v>
      </c>
      <c r="Q34" s="22" t="s">
        <v>30</v>
      </c>
      <c r="R34" s="24">
        <f t="shared" si="8"/>
        <v>5.8</v>
      </c>
      <c r="S34" s="24"/>
      <c r="T34" s="24"/>
      <c r="U34" s="22"/>
      <c r="V34" s="26"/>
      <c r="W34" s="40"/>
    </row>
    <row r="35" spans="1:23" x14ac:dyDescent="0.25">
      <c r="A35" s="20" t="s">
        <v>38</v>
      </c>
      <c r="B35" s="34" t="s">
        <v>13</v>
      </c>
      <c r="C35" s="23">
        <v>34</v>
      </c>
      <c r="D35" s="23" t="s">
        <v>29</v>
      </c>
      <c r="E35" s="22" t="s">
        <v>30</v>
      </c>
      <c r="F35" s="24">
        <v>6.86</v>
      </c>
      <c r="G35" s="39">
        <v>9.73</v>
      </c>
      <c r="H35" s="25"/>
      <c r="I35" s="27"/>
      <c r="J35" s="27"/>
      <c r="K35" s="40"/>
      <c r="M35" s="20" t="s">
        <v>38</v>
      </c>
      <c r="N35" s="21" t="s">
        <v>13</v>
      </c>
      <c r="O35" s="22">
        <v>34</v>
      </c>
      <c r="P35" s="23" t="s">
        <v>29</v>
      </c>
      <c r="Q35" s="22" t="s">
        <v>30</v>
      </c>
      <c r="R35" s="24">
        <f t="shared" si="8"/>
        <v>6.9</v>
      </c>
      <c r="S35" s="24"/>
      <c r="T35" s="24"/>
      <c r="U35" s="22"/>
      <c r="V35" s="26"/>
      <c r="W35" s="40"/>
    </row>
    <row r="36" spans="1:23" x14ac:dyDescent="0.25">
      <c r="A36" s="20" t="s">
        <v>37</v>
      </c>
      <c r="B36" s="34" t="s">
        <v>13</v>
      </c>
      <c r="C36" s="23">
        <v>35</v>
      </c>
      <c r="D36" s="23" t="s">
        <v>29</v>
      </c>
      <c r="E36" s="22" t="s">
        <v>30</v>
      </c>
      <c r="F36" s="24">
        <v>7.6</v>
      </c>
      <c r="G36" s="39">
        <v>13.4</v>
      </c>
      <c r="H36" s="25"/>
      <c r="I36" s="27"/>
      <c r="J36" s="27"/>
      <c r="K36" s="40"/>
      <c r="M36" s="20" t="s">
        <v>37</v>
      </c>
      <c r="N36" s="21" t="s">
        <v>13</v>
      </c>
      <c r="O36" s="22">
        <v>35</v>
      </c>
      <c r="P36" s="23" t="s">
        <v>29</v>
      </c>
      <c r="Q36" s="22" t="s">
        <v>30</v>
      </c>
      <c r="R36" s="24">
        <f t="shared" si="8"/>
        <v>7.6</v>
      </c>
      <c r="S36" s="24"/>
      <c r="T36" s="24"/>
      <c r="U36" s="22"/>
      <c r="V36" s="26"/>
      <c r="W36" s="40"/>
    </row>
    <row r="37" spans="1:23" x14ac:dyDescent="0.25">
      <c r="A37" s="20" t="s">
        <v>36</v>
      </c>
      <c r="B37" s="34" t="s">
        <v>13</v>
      </c>
      <c r="C37" s="23">
        <v>36</v>
      </c>
      <c r="D37" s="23" t="s">
        <v>29</v>
      </c>
      <c r="E37" s="22" t="s">
        <v>30</v>
      </c>
      <c r="F37" s="36">
        <v>30</v>
      </c>
      <c r="G37" s="39">
        <v>46.2</v>
      </c>
      <c r="H37" s="25"/>
      <c r="I37" s="27"/>
      <c r="J37" s="27"/>
      <c r="K37" s="40"/>
      <c r="M37" s="20" t="s">
        <v>36</v>
      </c>
      <c r="N37" s="21" t="s">
        <v>13</v>
      </c>
      <c r="O37" s="22">
        <v>36</v>
      </c>
      <c r="P37" s="23" t="s">
        <v>29</v>
      </c>
      <c r="Q37" s="22" t="s">
        <v>30</v>
      </c>
      <c r="R37" s="36">
        <f t="shared" si="8"/>
        <v>30</v>
      </c>
      <c r="S37" s="24"/>
      <c r="T37" s="24"/>
      <c r="U37" s="22"/>
      <c r="V37" s="26"/>
      <c r="W37" s="40"/>
    </row>
    <row r="38" spans="1:23" x14ac:dyDescent="0.25">
      <c r="A38" s="20" t="s">
        <v>35</v>
      </c>
      <c r="B38" s="34" t="s">
        <v>13</v>
      </c>
      <c r="C38" s="23">
        <v>37</v>
      </c>
      <c r="D38" s="23" t="s">
        <v>29</v>
      </c>
      <c r="E38" s="22" t="s">
        <v>30</v>
      </c>
      <c r="F38" s="36">
        <v>39.4</v>
      </c>
      <c r="G38" s="39">
        <v>58.8</v>
      </c>
      <c r="H38" s="25"/>
      <c r="I38" s="27"/>
      <c r="J38" s="27"/>
      <c r="K38" s="40"/>
      <c r="M38" s="20" t="s">
        <v>35</v>
      </c>
      <c r="N38" s="21" t="s">
        <v>13</v>
      </c>
      <c r="O38" s="22">
        <v>37</v>
      </c>
      <c r="P38" s="23" t="s">
        <v>29</v>
      </c>
      <c r="Q38" s="22" t="s">
        <v>30</v>
      </c>
      <c r="R38" s="36">
        <f t="shared" si="8"/>
        <v>39.4</v>
      </c>
      <c r="S38" s="24"/>
      <c r="T38" s="24"/>
      <c r="U38" s="22"/>
      <c r="V38" s="26"/>
      <c r="W38" s="40"/>
    </row>
    <row r="39" spans="1:23" x14ac:dyDescent="0.25">
      <c r="A39" s="20" t="s">
        <v>34</v>
      </c>
      <c r="B39" s="34" t="s">
        <v>13</v>
      </c>
      <c r="C39" s="23">
        <v>38</v>
      </c>
      <c r="D39" s="23" t="s">
        <v>29</v>
      </c>
      <c r="E39" s="22" t="s">
        <v>30</v>
      </c>
      <c r="F39" s="36">
        <v>48.1</v>
      </c>
      <c r="G39" s="39">
        <v>70.5</v>
      </c>
      <c r="H39" s="25"/>
      <c r="I39" s="27"/>
      <c r="J39" s="27"/>
      <c r="K39" s="40"/>
      <c r="M39" s="20" t="s">
        <v>34</v>
      </c>
      <c r="N39" s="21" t="s">
        <v>13</v>
      </c>
      <c r="O39" s="22">
        <v>38</v>
      </c>
      <c r="P39" s="23" t="s">
        <v>29</v>
      </c>
      <c r="Q39" s="22" t="s">
        <v>30</v>
      </c>
      <c r="R39" s="36">
        <f t="shared" si="8"/>
        <v>48.1</v>
      </c>
      <c r="S39" s="24"/>
      <c r="T39" s="24"/>
      <c r="U39" s="22"/>
      <c r="V39" s="26"/>
      <c r="W39" s="40"/>
    </row>
    <row r="40" spans="1:23" x14ac:dyDescent="0.25">
      <c r="A40" s="20" t="s">
        <v>33</v>
      </c>
      <c r="B40" s="34" t="s">
        <v>13</v>
      </c>
      <c r="C40" s="23">
        <v>39</v>
      </c>
      <c r="D40" s="23" t="s">
        <v>29</v>
      </c>
      <c r="E40" s="22" t="s">
        <v>30</v>
      </c>
      <c r="F40" s="41">
        <v>112</v>
      </c>
      <c r="G40" s="27">
        <v>116</v>
      </c>
      <c r="H40" s="25"/>
      <c r="I40" s="27"/>
      <c r="J40" s="27"/>
      <c r="K40" s="40"/>
      <c r="M40" s="20" t="s">
        <v>33</v>
      </c>
      <c r="N40" s="21" t="s">
        <v>13</v>
      </c>
      <c r="O40" s="22">
        <v>39</v>
      </c>
      <c r="P40" s="23" t="s">
        <v>29</v>
      </c>
      <c r="Q40" s="22" t="s">
        <v>30</v>
      </c>
      <c r="R40" s="41">
        <f t="shared" si="8"/>
        <v>112</v>
      </c>
      <c r="S40" s="24"/>
      <c r="T40" s="24"/>
      <c r="U40" s="22"/>
      <c r="V40" s="26"/>
      <c r="W40" s="40"/>
    </row>
    <row r="41" spans="1:23" x14ac:dyDescent="0.25">
      <c r="A41" s="20" t="s">
        <v>32</v>
      </c>
      <c r="B41" s="34" t="s">
        <v>13</v>
      </c>
      <c r="C41" s="23">
        <v>40</v>
      </c>
      <c r="D41" s="23" t="s">
        <v>29</v>
      </c>
      <c r="E41" s="22" t="s">
        <v>30</v>
      </c>
      <c r="F41" s="36">
        <v>96.5</v>
      </c>
      <c r="G41" s="27">
        <v>101</v>
      </c>
      <c r="H41" s="25"/>
      <c r="I41" s="27"/>
      <c r="J41" s="27"/>
      <c r="K41" s="40"/>
      <c r="M41" s="20" t="s">
        <v>32</v>
      </c>
      <c r="N41" s="21" t="s">
        <v>13</v>
      </c>
      <c r="O41" s="22">
        <v>40</v>
      </c>
      <c r="P41" s="23" t="s">
        <v>29</v>
      </c>
      <c r="Q41" s="22" t="s">
        <v>30</v>
      </c>
      <c r="R41" s="36">
        <f t="shared" si="8"/>
        <v>96.5</v>
      </c>
      <c r="S41" s="24"/>
      <c r="T41" s="24"/>
      <c r="U41" s="22"/>
      <c r="V41" s="26"/>
      <c r="W41" s="40"/>
    </row>
    <row r="42" spans="1:23" x14ac:dyDescent="0.25">
      <c r="A42" s="20" t="s">
        <v>31</v>
      </c>
      <c r="B42" s="34" t="s">
        <v>13</v>
      </c>
      <c r="C42" s="23">
        <v>41</v>
      </c>
      <c r="D42" s="23" t="s">
        <v>29</v>
      </c>
      <c r="E42" s="22" t="s">
        <v>30</v>
      </c>
      <c r="F42" s="36">
        <v>76.5</v>
      </c>
      <c r="G42" s="39">
        <v>81.599999999999994</v>
      </c>
      <c r="H42" s="25"/>
      <c r="I42" s="27"/>
      <c r="J42" s="27"/>
      <c r="K42" s="40"/>
      <c r="M42" s="20" t="s">
        <v>31</v>
      </c>
      <c r="N42" s="21" t="s">
        <v>13</v>
      </c>
      <c r="O42" s="22">
        <v>41</v>
      </c>
      <c r="P42" s="23" t="s">
        <v>29</v>
      </c>
      <c r="Q42" s="22" t="s">
        <v>30</v>
      </c>
      <c r="R42" s="36">
        <f t="shared" si="8"/>
        <v>76.5</v>
      </c>
      <c r="S42" s="36"/>
      <c r="T42" s="24"/>
      <c r="U42" s="22"/>
      <c r="V42" s="26"/>
      <c r="W42" s="40"/>
    </row>
    <row r="43" spans="1:23" x14ac:dyDescent="0.25">
      <c r="A43" s="20" t="s">
        <v>28</v>
      </c>
      <c r="B43" s="34" t="s">
        <v>13</v>
      </c>
      <c r="C43" s="23">
        <v>42</v>
      </c>
      <c r="D43" s="23" t="s">
        <v>29</v>
      </c>
      <c r="E43" s="22" t="s">
        <v>30</v>
      </c>
      <c r="F43" s="36">
        <v>49.8</v>
      </c>
      <c r="G43" s="39">
        <v>49.4</v>
      </c>
      <c r="H43" s="25">
        <f t="shared" ref="H43" si="10">0.05*G43</f>
        <v>2.4700000000000002</v>
      </c>
      <c r="I43" s="27">
        <v>4</v>
      </c>
      <c r="J43" s="27">
        <f t="shared" ref="J43:J45" si="11">((F43-G43)/G43)*100</f>
        <v>0.80971659919028061</v>
      </c>
      <c r="K43" s="37">
        <f t="shared" ref="K43:K67" si="12">(F43-G43)/H43</f>
        <v>0.1619433198380561</v>
      </c>
      <c r="M43" s="20" t="s">
        <v>28</v>
      </c>
      <c r="N43" s="21" t="s">
        <v>13</v>
      </c>
      <c r="O43" s="22">
        <v>42</v>
      </c>
      <c r="P43" s="23" t="s">
        <v>29</v>
      </c>
      <c r="Q43" s="22" t="s">
        <v>30</v>
      </c>
      <c r="R43" s="36">
        <f t="shared" si="8"/>
        <v>49.8</v>
      </c>
      <c r="S43" s="36">
        <v>49.28</v>
      </c>
      <c r="T43" s="24">
        <v>1.76</v>
      </c>
      <c r="U43" s="22">
        <v>1</v>
      </c>
      <c r="V43" s="26">
        <f t="shared" si="9"/>
        <v>1.055194805194797</v>
      </c>
      <c r="W43" s="38">
        <v>0.28999999999999998</v>
      </c>
    </row>
    <row r="44" spans="1:23" x14ac:dyDescent="0.25">
      <c r="A44" s="42" t="s">
        <v>16</v>
      </c>
      <c r="B44" s="43" t="s">
        <v>13</v>
      </c>
      <c r="C44" s="44">
        <v>43</v>
      </c>
      <c r="D44" s="44" t="s">
        <v>27</v>
      </c>
      <c r="E44" s="45" t="s">
        <v>23</v>
      </c>
      <c r="F44" s="87">
        <v>28.9</v>
      </c>
      <c r="G44" s="87">
        <v>29.8</v>
      </c>
      <c r="H44" s="48">
        <f>0.05*G44</f>
        <v>1.4900000000000002</v>
      </c>
      <c r="I44" s="52">
        <v>4</v>
      </c>
      <c r="J44" s="52">
        <f t="shared" si="11"/>
        <v>-3.0201342281879264</v>
      </c>
      <c r="K44" s="86">
        <f t="shared" si="12"/>
        <v>-0.60402684563758524</v>
      </c>
      <c r="M44" s="42" t="s">
        <v>16</v>
      </c>
      <c r="N44" s="43" t="s">
        <v>13</v>
      </c>
      <c r="O44" s="45">
        <v>43</v>
      </c>
      <c r="P44" s="44" t="s">
        <v>27</v>
      </c>
      <c r="Q44" s="45" t="s">
        <v>23</v>
      </c>
      <c r="R44" s="87">
        <f t="shared" si="8"/>
        <v>28.9</v>
      </c>
      <c r="S44" s="48">
        <v>28.12</v>
      </c>
      <c r="T44" s="48">
        <v>2.14</v>
      </c>
      <c r="U44" s="45">
        <v>1</v>
      </c>
      <c r="V44" s="52">
        <f t="shared" si="9"/>
        <v>2.7738264580369756</v>
      </c>
      <c r="W44" s="86">
        <v>0.36</v>
      </c>
    </row>
    <row r="45" spans="1:23" x14ac:dyDescent="0.25">
      <c r="A45" s="42" t="s">
        <v>12</v>
      </c>
      <c r="B45" s="43" t="s">
        <v>13</v>
      </c>
      <c r="C45" s="44">
        <v>44</v>
      </c>
      <c r="D45" s="44" t="s">
        <v>27</v>
      </c>
      <c r="E45" s="45" t="s">
        <v>23</v>
      </c>
      <c r="F45" s="52">
        <v>160</v>
      </c>
      <c r="G45" s="52">
        <v>160</v>
      </c>
      <c r="H45" s="48">
        <f>0.05*G45</f>
        <v>8</v>
      </c>
      <c r="I45" s="52">
        <v>4</v>
      </c>
      <c r="J45" s="52">
        <f t="shared" si="11"/>
        <v>0</v>
      </c>
      <c r="K45" s="86">
        <f t="shared" si="12"/>
        <v>0</v>
      </c>
      <c r="M45" s="42" t="s">
        <v>12</v>
      </c>
      <c r="N45" s="43" t="s">
        <v>13</v>
      </c>
      <c r="O45" s="45">
        <v>44</v>
      </c>
      <c r="P45" s="44" t="s">
        <v>27</v>
      </c>
      <c r="Q45" s="45" t="s">
        <v>23</v>
      </c>
      <c r="R45" s="52">
        <f t="shared" si="8"/>
        <v>160</v>
      </c>
      <c r="S45" s="87">
        <v>156.6</v>
      </c>
      <c r="T45" s="48">
        <v>3.8</v>
      </c>
      <c r="U45" s="45">
        <v>1</v>
      </c>
      <c r="V45" s="52">
        <f t="shared" si="9"/>
        <v>2.1711366538952785</v>
      </c>
      <c r="W45" s="86">
        <v>0.9</v>
      </c>
    </row>
    <row r="46" spans="1:23" x14ac:dyDescent="0.25">
      <c r="A46" s="42" t="s">
        <v>26</v>
      </c>
      <c r="B46" s="43" t="s">
        <v>13</v>
      </c>
      <c r="C46" s="44">
        <v>45</v>
      </c>
      <c r="D46" s="44" t="s">
        <v>27</v>
      </c>
      <c r="E46" s="45" t="s">
        <v>23</v>
      </c>
      <c r="F46" s="52">
        <v>206</v>
      </c>
      <c r="G46" s="52">
        <v>207</v>
      </c>
      <c r="H46" s="48">
        <f t="shared" ref="H46" si="13">0.05*G46</f>
        <v>10.350000000000001</v>
      </c>
      <c r="I46" s="52">
        <v>4</v>
      </c>
      <c r="J46" s="52">
        <f t="shared" ref="J46:J57" si="14">((F46-G46)/G46)*100</f>
        <v>-0.48309178743961351</v>
      </c>
      <c r="K46" s="86">
        <f t="shared" si="12"/>
        <v>-9.661835748792269E-2</v>
      </c>
      <c r="M46" s="42" t="s">
        <v>26</v>
      </c>
      <c r="N46" s="43" t="s">
        <v>13</v>
      </c>
      <c r="O46" s="45">
        <v>45</v>
      </c>
      <c r="P46" s="44" t="s">
        <v>27</v>
      </c>
      <c r="Q46" s="45" t="s">
        <v>23</v>
      </c>
      <c r="R46" s="52">
        <f t="shared" si="8"/>
        <v>206</v>
      </c>
      <c r="S46" s="87">
        <v>204.8</v>
      </c>
      <c r="T46" s="48">
        <v>3.7</v>
      </c>
      <c r="U46" s="45">
        <v>1</v>
      </c>
      <c r="V46" s="52">
        <f t="shared" si="9"/>
        <v>0.58593749999999445</v>
      </c>
      <c r="W46" s="86">
        <v>0.31</v>
      </c>
    </row>
    <row r="47" spans="1:23" x14ac:dyDescent="0.25">
      <c r="A47" s="42" t="s">
        <v>16</v>
      </c>
      <c r="B47" s="43" t="s">
        <v>13</v>
      </c>
      <c r="C47" s="44">
        <v>46</v>
      </c>
      <c r="D47" s="44" t="s">
        <v>25</v>
      </c>
      <c r="E47" s="45" t="s">
        <v>23</v>
      </c>
      <c r="F47" s="87">
        <v>85.7</v>
      </c>
      <c r="G47" s="87">
        <v>98.3</v>
      </c>
      <c r="H47" s="48">
        <f>0.075*G47</f>
        <v>7.3724999999999996</v>
      </c>
      <c r="I47" s="52">
        <v>4</v>
      </c>
      <c r="J47" s="52">
        <f t="shared" si="14"/>
        <v>-12.817904374364186</v>
      </c>
      <c r="K47" s="86">
        <f t="shared" si="12"/>
        <v>-1.7090539165818914</v>
      </c>
      <c r="M47" s="42" t="s">
        <v>16</v>
      </c>
      <c r="N47" s="43" t="s">
        <v>13</v>
      </c>
      <c r="O47" s="45">
        <v>46</v>
      </c>
      <c r="P47" s="44" t="s">
        <v>25</v>
      </c>
      <c r="Q47" s="45" t="s">
        <v>23</v>
      </c>
      <c r="R47" s="87">
        <f t="shared" si="8"/>
        <v>85.7</v>
      </c>
      <c r="S47" s="48">
        <v>93.41</v>
      </c>
      <c r="T47" s="48">
        <v>4.78</v>
      </c>
      <c r="U47" s="45">
        <v>1</v>
      </c>
      <c r="V47" s="52">
        <f t="shared" si="9"/>
        <v>-8.2539342682796217</v>
      </c>
      <c r="W47" s="86">
        <v>-1.61</v>
      </c>
    </row>
    <row r="48" spans="1:23" x14ac:dyDescent="0.25">
      <c r="A48" s="42" t="s">
        <v>12</v>
      </c>
      <c r="B48" s="43" t="s">
        <v>13</v>
      </c>
      <c r="C48" s="44">
        <v>47</v>
      </c>
      <c r="D48" s="44" t="s">
        <v>25</v>
      </c>
      <c r="E48" s="45" t="s">
        <v>23</v>
      </c>
      <c r="F48" s="87">
        <v>91.4</v>
      </c>
      <c r="G48" s="52">
        <v>123</v>
      </c>
      <c r="H48" s="48">
        <f t="shared" ref="H48:H51" si="15">0.075*G48</f>
        <v>9.2249999999999996</v>
      </c>
      <c r="I48" s="52">
        <v>4</v>
      </c>
      <c r="J48" s="52">
        <f t="shared" si="14"/>
        <v>-25.691056910569099</v>
      </c>
      <c r="K48" s="86">
        <f t="shared" si="12"/>
        <v>-3.425474254742547</v>
      </c>
      <c r="M48" s="42" t="s">
        <v>12</v>
      </c>
      <c r="N48" s="43" t="s">
        <v>13</v>
      </c>
      <c r="O48" s="45">
        <v>47</v>
      </c>
      <c r="P48" s="44" t="s">
        <v>25</v>
      </c>
      <c r="Q48" s="45" t="s">
        <v>23</v>
      </c>
      <c r="R48" s="87">
        <f t="shared" si="8"/>
        <v>91.4</v>
      </c>
      <c r="S48" s="87">
        <v>109.2</v>
      </c>
      <c r="T48" s="48">
        <v>7.5</v>
      </c>
      <c r="U48" s="45">
        <v>1</v>
      </c>
      <c r="V48" s="52">
        <f t="shared" si="9"/>
        <v>-16.300366300366299</v>
      </c>
      <c r="W48" s="86">
        <v>-2.39</v>
      </c>
    </row>
    <row r="49" spans="1:23" x14ac:dyDescent="0.25">
      <c r="A49" s="42" t="s">
        <v>21</v>
      </c>
      <c r="B49" s="43" t="s">
        <v>13</v>
      </c>
      <c r="C49" s="44">
        <v>48</v>
      </c>
      <c r="D49" s="44" t="s">
        <v>25</v>
      </c>
      <c r="E49" s="45" t="s">
        <v>23</v>
      </c>
      <c r="F49" s="87">
        <v>54.3</v>
      </c>
      <c r="G49" s="87">
        <v>65.5</v>
      </c>
      <c r="H49" s="48">
        <f t="shared" si="15"/>
        <v>4.9124999999999996</v>
      </c>
      <c r="I49" s="52">
        <v>4</v>
      </c>
      <c r="J49" s="52">
        <f t="shared" si="14"/>
        <v>-17.099236641221381</v>
      </c>
      <c r="K49" s="86">
        <f t="shared" si="12"/>
        <v>-2.2798982188295174</v>
      </c>
      <c r="M49" s="42" t="s">
        <v>21</v>
      </c>
      <c r="N49" s="43" t="s">
        <v>13</v>
      </c>
      <c r="O49" s="45">
        <v>48</v>
      </c>
      <c r="P49" s="44" t="s">
        <v>25</v>
      </c>
      <c r="Q49" s="45" t="s">
        <v>23</v>
      </c>
      <c r="R49" s="87">
        <f t="shared" si="8"/>
        <v>54.3</v>
      </c>
      <c r="S49" s="48">
        <v>62.63</v>
      </c>
      <c r="T49" s="48">
        <v>4.09</v>
      </c>
      <c r="U49" s="45">
        <v>1</v>
      </c>
      <c r="V49" s="52">
        <f t="shared" si="9"/>
        <v>-13.300335302570662</v>
      </c>
      <c r="W49" s="86">
        <v>-2.04</v>
      </c>
    </row>
    <row r="50" spans="1:23" x14ac:dyDescent="0.25">
      <c r="A50" s="42" t="s">
        <v>20</v>
      </c>
      <c r="B50" s="43" t="s">
        <v>13</v>
      </c>
      <c r="C50" s="44">
        <v>49</v>
      </c>
      <c r="D50" s="44" t="s">
        <v>25</v>
      </c>
      <c r="E50" s="45" t="s">
        <v>23</v>
      </c>
      <c r="F50" s="87">
        <v>60</v>
      </c>
      <c r="G50" s="87">
        <v>80.599999999999994</v>
      </c>
      <c r="H50" s="48">
        <f t="shared" si="15"/>
        <v>6.044999999999999</v>
      </c>
      <c r="I50" s="52">
        <v>4</v>
      </c>
      <c r="J50" s="52">
        <f t="shared" si="14"/>
        <v>-25.558312655086844</v>
      </c>
      <c r="K50" s="86">
        <f t="shared" si="12"/>
        <v>-3.4077750206782462</v>
      </c>
      <c r="M50" s="42" t="s">
        <v>20</v>
      </c>
      <c r="N50" s="43" t="s">
        <v>13</v>
      </c>
      <c r="O50" s="45">
        <v>49</v>
      </c>
      <c r="P50" s="44" t="s">
        <v>25</v>
      </c>
      <c r="Q50" s="45" t="s">
        <v>23</v>
      </c>
      <c r="R50" s="87">
        <f t="shared" si="8"/>
        <v>60</v>
      </c>
      <c r="S50" s="48">
        <v>72.709999999999994</v>
      </c>
      <c r="T50" s="48">
        <v>6.75</v>
      </c>
      <c r="U50" s="45">
        <v>1</v>
      </c>
      <c r="V50" s="52">
        <f t="shared" si="9"/>
        <v>-17.480401595378893</v>
      </c>
      <c r="W50" s="86">
        <v>-1.88</v>
      </c>
    </row>
    <row r="51" spans="1:23" x14ac:dyDescent="0.25">
      <c r="A51" s="42" t="s">
        <v>19</v>
      </c>
      <c r="B51" s="43" t="s">
        <v>13</v>
      </c>
      <c r="C51" s="44">
        <v>50</v>
      </c>
      <c r="D51" s="44" t="s">
        <v>25</v>
      </c>
      <c r="E51" s="45" t="s">
        <v>23</v>
      </c>
      <c r="F51" s="87">
        <v>74.3</v>
      </c>
      <c r="G51" s="87">
        <v>79.400000000000006</v>
      </c>
      <c r="H51" s="48">
        <f t="shared" si="15"/>
        <v>5.9550000000000001</v>
      </c>
      <c r="I51" s="52">
        <v>4</v>
      </c>
      <c r="J51" s="52">
        <f t="shared" si="14"/>
        <v>-6.4231738035264581</v>
      </c>
      <c r="K51" s="86">
        <f t="shared" si="12"/>
        <v>-0.85642317380352784</v>
      </c>
      <c r="M51" s="42" t="s">
        <v>19</v>
      </c>
      <c r="N51" s="43" t="s">
        <v>13</v>
      </c>
      <c r="O51" s="45">
        <v>50</v>
      </c>
      <c r="P51" s="44" t="s">
        <v>25</v>
      </c>
      <c r="Q51" s="45" t="s">
        <v>23</v>
      </c>
      <c r="R51" s="87">
        <f t="shared" si="8"/>
        <v>74.3</v>
      </c>
      <c r="S51" s="48">
        <v>78.67</v>
      </c>
      <c r="T51" s="48">
        <v>4.09</v>
      </c>
      <c r="U51" s="45">
        <v>1</v>
      </c>
      <c r="V51" s="52">
        <f t="shared" si="9"/>
        <v>-5.5548493707893787</v>
      </c>
      <c r="W51" s="86">
        <v>-1.07</v>
      </c>
    </row>
    <row r="52" spans="1:23" x14ac:dyDescent="0.25">
      <c r="A52" s="42" t="s">
        <v>22</v>
      </c>
      <c r="B52" s="43" t="s">
        <v>13</v>
      </c>
      <c r="C52" s="44">
        <v>51</v>
      </c>
      <c r="D52" s="44" t="s">
        <v>76</v>
      </c>
      <c r="E52" s="45" t="s">
        <v>23</v>
      </c>
      <c r="F52" s="52">
        <v>152</v>
      </c>
      <c r="G52" s="52">
        <v>155</v>
      </c>
      <c r="H52" s="48">
        <f>0.05*G52</f>
        <v>7.75</v>
      </c>
      <c r="I52" s="45">
        <v>4</v>
      </c>
      <c r="J52" s="52">
        <f t="shared" si="14"/>
        <v>-1.935483870967742</v>
      </c>
      <c r="K52" s="86">
        <f t="shared" si="12"/>
        <v>-0.38709677419354838</v>
      </c>
      <c r="M52" s="42" t="s">
        <v>22</v>
      </c>
      <c r="N52" s="43" t="s">
        <v>13</v>
      </c>
      <c r="O52" s="45">
        <v>51</v>
      </c>
      <c r="P52" s="44" t="s">
        <v>76</v>
      </c>
      <c r="Q52" s="45" t="s">
        <v>23</v>
      </c>
      <c r="R52" s="52">
        <f t="shared" si="8"/>
        <v>152</v>
      </c>
      <c r="S52" s="87">
        <v>153</v>
      </c>
      <c r="T52" s="48">
        <v>4.9000000000000004</v>
      </c>
      <c r="U52" s="45">
        <v>1</v>
      </c>
      <c r="V52" s="52">
        <f t="shared" si="9"/>
        <v>-0.65359477124183007</v>
      </c>
      <c r="W52" s="86">
        <v>-0.21</v>
      </c>
    </row>
    <row r="53" spans="1:23" x14ac:dyDescent="0.25">
      <c r="A53" s="42" t="s">
        <v>16</v>
      </c>
      <c r="B53" s="43" t="s">
        <v>13</v>
      </c>
      <c r="C53" s="44">
        <v>52</v>
      </c>
      <c r="D53" s="44" t="s">
        <v>76</v>
      </c>
      <c r="E53" s="45" t="s">
        <v>23</v>
      </c>
      <c r="F53" s="52">
        <v>223</v>
      </c>
      <c r="G53" s="52">
        <v>228</v>
      </c>
      <c r="H53" s="48">
        <f t="shared" ref="H53:H57" si="16">0.05*G53</f>
        <v>11.4</v>
      </c>
      <c r="I53" s="45">
        <v>4</v>
      </c>
      <c r="J53" s="52">
        <f t="shared" si="14"/>
        <v>-2.1929824561403506</v>
      </c>
      <c r="K53" s="86">
        <f t="shared" si="12"/>
        <v>-0.43859649122807015</v>
      </c>
      <c r="M53" s="42" t="s">
        <v>16</v>
      </c>
      <c r="N53" s="43" t="s">
        <v>13</v>
      </c>
      <c r="O53" s="45">
        <v>52</v>
      </c>
      <c r="P53" s="44" t="s">
        <v>76</v>
      </c>
      <c r="Q53" s="45" t="s">
        <v>23</v>
      </c>
      <c r="R53" s="52">
        <f t="shared" si="8"/>
        <v>223</v>
      </c>
      <c r="S53" s="87">
        <v>224.4</v>
      </c>
      <c r="T53" s="48">
        <v>7.3</v>
      </c>
      <c r="U53" s="45">
        <v>1</v>
      </c>
      <c r="V53" s="52">
        <f t="shared" si="9"/>
        <v>-0.62388591800356763</v>
      </c>
      <c r="W53" s="86">
        <v>-0.19</v>
      </c>
    </row>
    <row r="54" spans="1:23" x14ac:dyDescent="0.25">
      <c r="A54" s="42" t="s">
        <v>12</v>
      </c>
      <c r="B54" s="43" t="s">
        <v>13</v>
      </c>
      <c r="C54" s="44">
        <v>53</v>
      </c>
      <c r="D54" s="44" t="s">
        <v>76</v>
      </c>
      <c r="E54" s="45" t="s">
        <v>23</v>
      </c>
      <c r="F54" s="52">
        <v>300</v>
      </c>
      <c r="G54" s="52">
        <v>310</v>
      </c>
      <c r="H54" s="48">
        <f t="shared" si="16"/>
        <v>15.5</v>
      </c>
      <c r="I54" s="45">
        <v>4</v>
      </c>
      <c r="J54" s="52">
        <f t="shared" si="14"/>
        <v>-3.225806451612903</v>
      </c>
      <c r="K54" s="86">
        <f t="shared" si="12"/>
        <v>-0.64516129032258063</v>
      </c>
      <c r="M54" s="42" t="s">
        <v>12</v>
      </c>
      <c r="N54" s="43" t="s">
        <v>13</v>
      </c>
      <c r="O54" s="45">
        <v>53</v>
      </c>
      <c r="P54" s="44" t="s">
        <v>76</v>
      </c>
      <c r="Q54" s="45" t="s">
        <v>23</v>
      </c>
      <c r="R54" s="52">
        <f t="shared" si="8"/>
        <v>300</v>
      </c>
      <c r="S54" s="87">
        <v>304.8</v>
      </c>
      <c r="T54" s="48">
        <v>8</v>
      </c>
      <c r="U54" s="45">
        <v>1</v>
      </c>
      <c r="V54" s="52">
        <f t="shared" si="9"/>
        <v>-1.5748031496063031</v>
      </c>
      <c r="W54" s="86">
        <v>-0.6</v>
      </c>
    </row>
    <row r="55" spans="1:23" x14ac:dyDescent="0.25">
      <c r="A55" s="42" t="s">
        <v>21</v>
      </c>
      <c r="B55" s="43" t="s">
        <v>13</v>
      </c>
      <c r="C55" s="44">
        <v>54</v>
      </c>
      <c r="D55" s="44" t="s">
        <v>76</v>
      </c>
      <c r="E55" s="45" t="s">
        <v>23</v>
      </c>
      <c r="F55" s="52">
        <v>143</v>
      </c>
      <c r="G55" s="52">
        <v>146</v>
      </c>
      <c r="H55" s="48">
        <f t="shared" si="16"/>
        <v>7.3000000000000007</v>
      </c>
      <c r="I55" s="45">
        <v>4</v>
      </c>
      <c r="J55" s="52">
        <f t="shared" si="14"/>
        <v>-2.054794520547945</v>
      </c>
      <c r="K55" s="86">
        <f t="shared" si="12"/>
        <v>-0.41095890410958902</v>
      </c>
      <c r="M55" s="42" t="s">
        <v>21</v>
      </c>
      <c r="N55" s="43" t="s">
        <v>13</v>
      </c>
      <c r="O55" s="45">
        <v>54</v>
      </c>
      <c r="P55" s="44" t="s">
        <v>76</v>
      </c>
      <c r="Q55" s="45" t="s">
        <v>23</v>
      </c>
      <c r="R55" s="52">
        <f t="shared" si="8"/>
        <v>143</v>
      </c>
      <c r="S55" s="87">
        <v>144.5</v>
      </c>
      <c r="T55" s="48">
        <v>5.8</v>
      </c>
      <c r="U55" s="45">
        <v>1</v>
      </c>
      <c r="V55" s="52">
        <f t="shared" si="9"/>
        <v>-1.0380622837370241</v>
      </c>
      <c r="W55" s="86">
        <v>-0.26</v>
      </c>
    </row>
    <row r="56" spans="1:23" x14ac:dyDescent="0.25">
      <c r="A56" s="42" t="s">
        <v>24</v>
      </c>
      <c r="B56" s="43" t="s">
        <v>13</v>
      </c>
      <c r="C56" s="44">
        <v>55</v>
      </c>
      <c r="D56" s="44" t="s">
        <v>76</v>
      </c>
      <c r="E56" s="45" t="s">
        <v>23</v>
      </c>
      <c r="F56" s="52">
        <v>117</v>
      </c>
      <c r="G56" s="52">
        <v>118</v>
      </c>
      <c r="H56" s="48">
        <f t="shared" si="16"/>
        <v>5.9</v>
      </c>
      <c r="I56" s="45">
        <v>4</v>
      </c>
      <c r="J56" s="52">
        <f t="shared" si="14"/>
        <v>-0.84745762711864403</v>
      </c>
      <c r="K56" s="86">
        <f t="shared" si="12"/>
        <v>-0.16949152542372881</v>
      </c>
      <c r="M56" s="42" t="s">
        <v>24</v>
      </c>
      <c r="N56" s="43" t="s">
        <v>13</v>
      </c>
      <c r="O56" s="45">
        <v>55</v>
      </c>
      <c r="P56" s="44" t="s">
        <v>76</v>
      </c>
      <c r="Q56" s="45" t="s">
        <v>23</v>
      </c>
      <c r="R56" s="52">
        <f t="shared" si="8"/>
        <v>117</v>
      </c>
      <c r="S56" s="87">
        <v>118</v>
      </c>
      <c r="T56" s="48">
        <v>5.0999999999999996</v>
      </c>
      <c r="U56" s="45">
        <v>1</v>
      </c>
      <c r="V56" s="52">
        <f t="shared" si="9"/>
        <v>-0.84745762711864403</v>
      </c>
      <c r="W56" s="86">
        <v>-0.19</v>
      </c>
    </row>
    <row r="57" spans="1:23" x14ac:dyDescent="0.25">
      <c r="A57" s="42" t="s">
        <v>17</v>
      </c>
      <c r="B57" s="43" t="s">
        <v>13</v>
      </c>
      <c r="C57" s="44">
        <v>56</v>
      </c>
      <c r="D57" s="44" t="s">
        <v>76</v>
      </c>
      <c r="E57" s="45" t="s">
        <v>23</v>
      </c>
      <c r="F57" s="87">
        <v>55.2</v>
      </c>
      <c r="G57" s="87">
        <v>52.5</v>
      </c>
      <c r="H57" s="48">
        <f t="shared" si="16"/>
        <v>2.625</v>
      </c>
      <c r="I57" s="45">
        <v>4</v>
      </c>
      <c r="J57" s="52">
        <f t="shared" si="14"/>
        <v>5.1428571428571486</v>
      </c>
      <c r="K57" s="86">
        <f t="shared" si="12"/>
        <v>1.0285714285714296</v>
      </c>
      <c r="M57" s="42" t="s">
        <v>17</v>
      </c>
      <c r="N57" s="43" t="s">
        <v>13</v>
      </c>
      <c r="O57" s="45">
        <v>56</v>
      </c>
      <c r="P57" s="44" t="s">
        <v>76</v>
      </c>
      <c r="Q57" s="45" t="s">
        <v>23</v>
      </c>
      <c r="R57" s="87">
        <f t="shared" si="8"/>
        <v>55.2</v>
      </c>
      <c r="S57" s="48">
        <v>51.29</v>
      </c>
      <c r="T57" s="48">
        <v>5.46</v>
      </c>
      <c r="U57" s="45">
        <v>1</v>
      </c>
      <c r="V57" s="52">
        <f t="shared" si="9"/>
        <v>7.6233183856502311</v>
      </c>
      <c r="W57" s="86">
        <v>0.72</v>
      </c>
    </row>
    <row r="58" spans="1:23" x14ac:dyDescent="0.25">
      <c r="A58" s="42" t="s">
        <v>22</v>
      </c>
      <c r="B58" s="43" t="s">
        <v>13</v>
      </c>
      <c r="C58" s="44">
        <v>57</v>
      </c>
      <c r="D58" s="44" t="s">
        <v>18</v>
      </c>
      <c r="E58" s="45" t="s">
        <v>15</v>
      </c>
      <c r="F58" s="47">
        <v>13.11</v>
      </c>
      <c r="G58" s="48">
        <v>12.93</v>
      </c>
      <c r="H58" s="48">
        <v>0.15</v>
      </c>
      <c r="I58" s="45" t="s">
        <v>77</v>
      </c>
      <c r="J58" s="48">
        <f t="shared" ref="J58:J65" si="17">((F58-G58))</f>
        <v>0.17999999999999972</v>
      </c>
      <c r="K58" s="86">
        <f t="shared" si="12"/>
        <v>1.1999999999999982</v>
      </c>
      <c r="M58" s="42" t="s">
        <v>22</v>
      </c>
      <c r="N58" s="43" t="s">
        <v>13</v>
      </c>
      <c r="O58" s="45">
        <v>57</v>
      </c>
      <c r="P58" s="44" t="s">
        <v>18</v>
      </c>
      <c r="Q58" s="45" t="s">
        <v>15</v>
      </c>
      <c r="R58" s="47">
        <f>ROUND(F58,2)</f>
        <v>13.11</v>
      </c>
      <c r="S58" s="48">
        <v>12.95</v>
      </c>
      <c r="T58" s="48">
        <v>0.13</v>
      </c>
      <c r="U58" s="45" t="s">
        <v>75</v>
      </c>
      <c r="V58" s="48">
        <f>R58-S58</f>
        <v>0.16000000000000014</v>
      </c>
      <c r="W58" s="86">
        <v>1.24</v>
      </c>
    </row>
    <row r="59" spans="1:23" x14ac:dyDescent="0.25">
      <c r="A59" s="42" t="s">
        <v>16</v>
      </c>
      <c r="B59" s="43" t="s">
        <v>13</v>
      </c>
      <c r="C59" s="44">
        <v>58</v>
      </c>
      <c r="D59" s="44" t="s">
        <v>18</v>
      </c>
      <c r="E59" s="45" t="s">
        <v>15</v>
      </c>
      <c r="F59" s="47">
        <v>12.54</v>
      </c>
      <c r="G59" s="48">
        <v>12.39</v>
      </c>
      <c r="H59" s="48">
        <v>0.15</v>
      </c>
      <c r="I59" s="45">
        <v>4</v>
      </c>
      <c r="J59" s="48">
        <f t="shared" si="17"/>
        <v>0.14999999999999858</v>
      </c>
      <c r="K59" s="86">
        <f t="shared" si="12"/>
        <v>0.99999999999999056</v>
      </c>
      <c r="M59" s="42" t="s">
        <v>16</v>
      </c>
      <c r="N59" s="43" t="s">
        <v>13</v>
      </c>
      <c r="O59" s="45">
        <v>58</v>
      </c>
      <c r="P59" s="44" t="s">
        <v>18</v>
      </c>
      <c r="Q59" s="45" t="s">
        <v>15</v>
      </c>
      <c r="R59" s="47">
        <f t="shared" ref="R59:R67" si="18">ROUND(F59,2)</f>
        <v>12.54</v>
      </c>
      <c r="S59" s="48">
        <v>12.41</v>
      </c>
      <c r="T59" s="48">
        <v>0.12</v>
      </c>
      <c r="U59" s="45" t="s">
        <v>75</v>
      </c>
      <c r="V59" s="48">
        <f t="shared" ref="V59:V65" si="19">R59-S59</f>
        <v>0.12999999999999901</v>
      </c>
      <c r="W59" s="86">
        <v>1.01</v>
      </c>
    </row>
    <row r="60" spans="1:23" x14ac:dyDescent="0.25">
      <c r="A60" s="42" t="s">
        <v>12</v>
      </c>
      <c r="B60" s="43" t="s">
        <v>13</v>
      </c>
      <c r="C60" s="44">
        <v>59</v>
      </c>
      <c r="D60" s="44" t="s">
        <v>18</v>
      </c>
      <c r="E60" s="45" t="s">
        <v>15</v>
      </c>
      <c r="F60" s="47">
        <v>0.5</v>
      </c>
      <c r="G60" s="48">
        <v>0.34</v>
      </c>
      <c r="H60" s="48">
        <v>0.15</v>
      </c>
      <c r="I60" s="45">
        <v>4</v>
      </c>
      <c r="J60" s="48">
        <f t="shared" si="17"/>
        <v>0.15999999999999998</v>
      </c>
      <c r="K60" s="86">
        <f t="shared" si="12"/>
        <v>1.0666666666666667</v>
      </c>
      <c r="M60" s="42" t="s">
        <v>12</v>
      </c>
      <c r="N60" s="43" t="s">
        <v>13</v>
      </c>
      <c r="O60" s="45">
        <v>59</v>
      </c>
      <c r="P60" s="44" t="s">
        <v>18</v>
      </c>
      <c r="Q60" s="45" t="s">
        <v>15</v>
      </c>
      <c r="R60" s="47">
        <f t="shared" si="18"/>
        <v>0.5</v>
      </c>
      <c r="S60" s="48">
        <v>0.34620000000000001</v>
      </c>
      <c r="T60" s="48">
        <v>6.0400000000000002E-2</v>
      </c>
      <c r="U60" s="45" t="s">
        <v>75</v>
      </c>
      <c r="V60" s="48">
        <f t="shared" si="19"/>
        <v>0.15379999999999999</v>
      </c>
      <c r="W60" s="86">
        <v>2.5499999999999998</v>
      </c>
    </row>
    <row r="61" spans="1:23" x14ac:dyDescent="0.25">
      <c r="A61" s="42" t="s">
        <v>21</v>
      </c>
      <c r="B61" s="43" t="s">
        <v>13</v>
      </c>
      <c r="C61" s="44">
        <v>60</v>
      </c>
      <c r="D61" s="44" t="s">
        <v>18</v>
      </c>
      <c r="E61" s="45" t="s">
        <v>15</v>
      </c>
      <c r="F61" s="47">
        <v>5.65</v>
      </c>
      <c r="G61" s="48">
        <v>5.5102766680774025</v>
      </c>
      <c r="H61" s="48">
        <v>0.15</v>
      </c>
      <c r="I61" s="45">
        <v>4</v>
      </c>
      <c r="J61" s="48">
        <f t="shared" si="17"/>
        <v>0.13972333192259789</v>
      </c>
      <c r="K61" s="86">
        <f t="shared" si="12"/>
        <v>0.93148887948398595</v>
      </c>
      <c r="M61" s="42" t="s">
        <v>21</v>
      </c>
      <c r="N61" s="43" t="s">
        <v>13</v>
      </c>
      <c r="O61" s="45">
        <v>60</v>
      </c>
      <c r="P61" s="44" t="s">
        <v>18</v>
      </c>
      <c r="Q61" s="45" t="s">
        <v>15</v>
      </c>
      <c r="R61" s="47">
        <f t="shared" si="18"/>
        <v>5.65</v>
      </c>
      <c r="S61" s="48">
        <v>5.5330000000000004</v>
      </c>
      <c r="T61" s="48">
        <v>5.5E-2</v>
      </c>
      <c r="U61" s="45" t="s">
        <v>75</v>
      </c>
      <c r="V61" s="48">
        <f t="shared" si="19"/>
        <v>0.11699999999999999</v>
      </c>
      <c r="W61" s="86">
        <v>2.12</v>
      </c>
    </row>
    <row r="62" spans="1:23" x14ac:dyDescent="0.25">
      <c r="A62" s="42" t="s">
        <v>24</v>
      </c>
      <c r="B62" s="43" t="s">
        <v>13</v>
      </c>
      <c r="C62" s="44">
        <v>61</v>
      </c>
      <c r="D62" s="44" t="s">
        <v>18</v>
      </c>
      <c r="E62" s="45" t="s">
        <v>15</v>
      </c>
      <c r="F62" s="47">
        <v>0.39</v>
      </c>
      <c r="G62" s="48">
        <v>0.27</v>
      </c>
      <c r="H62" s="48">
        <v>0.15</v>
      </c>
      <c r="I62" s="52">
        <v>4</v>
      </c>
      <c r="J62" s="48">
        <f t="shared" si="17"/>
        <v>0.12</v>
      </c>
      <c r="K62" s="86">
        <f t="shared" si="12"/>
        <v>0.8</v>
      </c>
      <c r="M62" s="42" t="s">
        <v>24</v>
      </c>
      <c r="N62" s="43" t="s">
        <v>13</v>
      </c>
      <c r="O62" s="45">
        <v>61</v>
      </c>
      <c r="P62" s="44" t="s">
        <v>18</v>
      </c>
      <c r="Q62" s="45" t="s">
        <v>15</v>
      </c>
      <c r="R62" s="47">
        <f t="shared" si="18"/>
        <v>0.39</v>
      </c>
      <c r="S62" s="48">
        <v>0.27889999999999998</v>
      </c>
      <c r="T62" s="48">
        <v>5.0500000000000003E-2</v>
      </c>
      <c r="U62" s="45" t="s">
        <v>75</v>
      </c>
      <c r="V62" s="48">
        <f t="shared" si="19"/>
        <v>0.11110000000000003</v>
      </c>
      <c r="W62" s="86">
        <v>2.2000000000000002</v>
      </c>
    </row>
    <row r="63" spans="1:23" x14ac:dyDescent="0.25">
      <c r="A63" s="42" t="s">
        <v>20</v>
      </c>
      <c r="B63" s="43" t="s">
        <v>13</v>
      </c>
      <c r="C63" s="44">
        <v>62</v>
      </c>
      <c r="D63" s="44" t="s">
        <v>18</v>
      </c>
      <c r="E63" s="45" t="s">
        <v>15</v>
      </c>
      <c r="F63" s="47">
        <v>14.39</v>
      </c>
      <c r="G63" s="48">
        <v>14.18</v>
      </c>
      <c r="H63" s="48">
        <v>0.15</v>
      </c>
      <c r="I63" s="52">
        <v>4</v>
      </c>
      <c r="J63" s="48">
        <f t="shared" si="17"/>
        <v>0.21000000000000085</v>
      </c>
      <c r="K63" s="86">
        <f t="shared" si="12"/>
        <v>1.4000000000000057</v>
      </c>
      <c r="M63" s="42" t="s">
        <v>20</v>
      </c>
      <c r="N63" s="43" t="s">
        <v>13</v>
      </c>
      <c r="O63" s="45">
        <v>62</v>
      </c>
      <c r="P63" s="44" t="s">
        <v>18</v>
      </c>
      <c r="Q63" s="45" t="s">
        <v>15</v>
      </c>
      <c r="R63" s="47">
        <f t="shared" si="18"/>
        <v>14.39</v>
      </c>
      <c r="S63" s="48">
        <v>14.24</v>
      </c>
      <c r="T63" s="48">
        <v>0.14000000000000001</v>
      </c>
      <c r="U63" s="45" t="s">
        <v>75</v>
      </c>
      <c r="V63" s="48">
        <f t="shared" si="19"/>
        <v>0.15000000000000036</v>
      </c>
      <c r="W63" s="86">
        <v>1.08</v>
      </c>
    </row>
    <row r="64" spans="1:23" x14ac:dyDescent="0.25">
      <c r="A64" s="42" t="s">
        <v>19</v>
      </c>
      <c r="B64" s="43" t="s">
        <v>13</v>
      </c>
      <c r="C64" s="44">
        <v>63</v>
      </c>
      <c r="D64" s="44" t="s">
        <v>18</v>
      </c>
      <c r="E64" s="45" t="s">
        <v>15</v>
      </c>
      <c r="F64" s="47">
        <v>21.09</v>
      </c>
      <c r="G64" s="48">
        <v>20.94</v>
      </c>
      <c r="H64" s="48">
        <v>0.15</v>
      </c>
      <c r="I64" s="52">
        <v>4</v>
      </c>
      <c r="J64" s="48">
        <f t="shared" si="17"/>
        <v>0.14999999999999858</v>
      </c>
      <c r="K64" s="86">
        <f t="shared" si="12"/>
        <v>0.99999999999999056</v>
      </c>
      <c r="M64" s="42" t="s">
        <v>19</v>
      </c>
      <c r="N64" s="43" t="s">
        <v>13</v>
      </c>
      <c r="O64" s="45">
        <v>63</v>
      </c>
      <c r="P64" s="44" t="s">
        <v>18</v>
      </c>
      <c r="Q64" s="45" t="s">
        <v>15</v>
      </c>
      <c r="R64" s="47">
        <f t="shared" si="18"/>
        <v>21.09</v>
      </c>
      <c r="S64" s="48">
        <v>20.92</v>
      </c>
      <c r="T64" s="48">
        <v>0.21</v>
      </c>
      <c r="U64" s="45" t="s">
        <v>75</v>
      </c>
      <c r="V64" s="48">
        <f t="shared" si="19"/>
        <v>0.16999999999999815</v>
      </c>
      <c r="W64" s="86">
        <v>0.79</v>
      </c>
    </row>
    <row r="65" spans="1:23" x14ac:dyDescent="0.25">
      <c r="A65" s="42" t="s">
        <v>17</v>
      </c>
      <c r="B65" s="43" t="s">
        <v>13</v>
      </c>
      <c r="C65" s="44">
        <v>64</v>
      </c>
      <c r="D65" s="44" t="s">
        <v>18</v>
      </c>
      <c r="E65" s="45" t="s">
        <v>15</v>
      </c>
      <c r="F65" s="47">
        <v>15.94</v>
      </c>
      <c r="G65" s="48">
        <v>15.81</v>
      </c>
      <c r="H65" s="48">
        <v>0.15</v>
      </c>
      <c r="I65" s="52">
        <v>4</v>
      </c>
      <c r="J65" s="48">
        <f t="shared" si="17"/>
        <v>0.12999999999999901</v>
      </c>
      <c r="K65" s="86">
        <f t="shared" si="12"/>
        <v>0.86666666666666003</v>
      </c>
      <c r="M65" s="42" t="s">
        <v>17</v>
      </c>
      <c r="N65" s="43" t="s">
        <v>13</v>
      </c>
      <c r="O65" s="45">
        <v>64</v>
      </c>
      <c r="P65" s="44" t="s">
        <v>18</v>
      </c>
      <c r="Q65" s="45" t="s">
        <v>15</v>
      </c>
      <c r="R65" s="47">
        <f t="shared" si="18"/>
        <v>15.94</v>
      </c>
      <c r="S65" s="48">
        <v>15.78</v>
      </c>
      <c r="T65" s="48">
        <v>0.16</v>
      </c>
      <c r="U65" s="45">
        <v>1</v>
      </c>
      <c r="V65" s="48">
        <f t="shared" si="19"/>
        <v>0.16000000000000014</v>
      </c>
      <c r="W65" s="86">
        <v>1.03</v>
      </c>
    </row>
    <row r="66" spans="1:23" x14ac:dyDescent="0.25">
      <c r="A66" s="42" t="s">
        <v>16</v>
      </c>
      <c r="B66" s="43" t="s">
        <v>13</v>
      </c>
      <c r="C66" s="44" t="s">
        <v>99</v>
      </c>
      <c r="D66" s="44" t="s">
        <v>14</v>
      </c>
      <c r="E66" s="45" t="s">
        <v>15</v>
      </c>
      <c r="F66" s="47">
        <v>3.59</v>
      </c>
      <c r="G66" s="48">
        <v>3.52</v>
      </c>
      <c r="H66" s="48">
        <f>G66*0.05</f>
        <v>0.17600000000000002</v>
      </c>
      <c r="I66" s="52">
        <v>4</v>
      </c>
      <c r="J66" s="52">
        <f t="shared" ref="J66:J67" si="20">((F66-G66)/G66)*100</f>
        <v>1.9886363636363591</v>
      </c>
      <c r="K66" s="86">
        <f t="shared" si="12"/>
        <v>0.39772727272727176</v>
      </c>
      <c r="M66" s="42" t="s">
        <v>16</v>
      </c>
      <c r="N66" s="43" t="s">
        <v>13</v>
      </c>
      <c r="O66" s="45" t="s">
        <v>99</v>
      </c>
      <c r="P66" s="44" t="s">
        <v>14</v>
      </c>
      <c r="Q66" s="45" t="s">
        <v>15</v>
      </c>
      <c r="R66" s="47">
        <f t="shared" si="18"/>
        <v>3.59</v>
      </c>
      <c r="S66" s="48">
        <v>3.5489999999999999</v>
      </c>
      <c r="T66" s="48">
        <v>6.4000000000000001E-2</v>
      </c>
      <c r="U66" s="45">
        <v>1</v>
      </c>
      <c r="V66" s="52">
        <f>((R66-S66)/S66)*100</f>
        <v>1.1552550014088454</v>
      </c>
      <c r="W66" s="86">
        <v>0.63</v>
      </c>
    </row>
    <row r="67" spans="1:23" ht="15.75" thickBot="1" x14ac:dyDescent="0.3">
      <c r="A67" s="88" t="s">
        <v>12</v>
      </c>
      <c r="B67" s="89" t="s">
        <v>13</v>
      </c>
      <c r="C67" s="90" t="s">
        <v>100</v>
      </c>
      <c r="D67" s="91" t="s">
        <v>14</v>
      </c>
      <c r="E67" s="92" t="s">
        <v>15</v>
      </c>
      <c r="F67" s="93">
        <v>5.77</v>
      </c>
      <c r="G67" s="94">
        <v>5.72</v>
      </c>
      <c r="H67" s="94">
        <f>G67*0.05</f>
        <v>0.28599999999999998</v>
      </c>
      <c r="I67" s="95">
        <v>4</v>
      </c>
      <c r="J67" s="95">
        <f t="shared" si="20"/>
        <v>0.87412587412587106</v>
      </c>
      <c r="K67" s="96">
        <f t="shared" si="12"/>
        <v>0.17482517482517421</v>
      </c>
      <c r="M67" s="88" t="s">
        <v>12</v>
      </c>
      <c r="N67" s="89" t="s">
        <v>13</v>
      </c>
      <c r="O67" s="89" t="s">
        <v>100</v>
      </c>
      <c r="P67" s="91" t="s">
        <v>14</v>
      </c>
      <c r="Q67" s="92" t="s">
        <v>15</v>
      </c>
      <c r="R67" s="93">
        <f t="shared" si="18"/>
        <v>5.77</v>
      </c>
      <c r="S67" s="94">
        <v>5.718</v>
      </c>
      <c r="T67" s="94">
        <v>0.09</v>
      </c>
      <c r="U67" s="92">
        <v>1</v>
      </c>
      <c r="V67" s="95">
        <f t="shared" ref="V67" si="21">((R67-S67)/S67)*100</f>
        <v>0.90940888422524657</v>
      </c>
      <c r="W67" s="96">
        <v>0.57999999999999996</v>
      </c>
    </row>
  </sheetData>
  <sheetProtection algorithmName="SHA-512" hashValue="pxeIlIq2qiu7rWPJQ4ITHNOfA2IkgC7DVnCI/psiyQysmEbA3pNDv6GwiCMCjeLtX5R3h3uGwu9SELSuxNMY1A==" saltValue="z4eQnrcFgc9vkKj0/Env4Q==" spinCount="100000" sheet="1" objects="1" scenarios="1" selectLockedCells="1" selectUnlockedCells="1"/>
  <mergeCells count="3">
    <mergeCell ref="A2:K2"/>
    <mergeCell ref="A8:K8"/>
    <mergeCell ref="M8:W8"/>
  </mergeCells>
  <phoneticPr fontId="17" type="noConversion"/>
  <conditionalFormatting sqref="W43:W67 K14:K30">
    <cfRule type="cellIs" dxfId="134" priority="19" stopIfTrue="1" operator="between">
      <formula>-2</formula>
      <formula>2</formula>
    </cfRule>
    <cfRule type="cellIs" dxfId="133" priority="20" stopIfTrue="1" operator="between">
      <formula>-3</formula>
      <formula>3</formula>
    </cfRule>
    <cfRule type="cellIs" dxfId="132" priority="21" operator="notBetween">
      <formula>-3</formula>
      <formula>3</formula>
    </cfRule>
  </conditionalFormatting>
  <conditionalFormatting sqref="W31:W33">
    <cfRule type="cellIs" dxfId="131" priority="16" stopIfTrue="1" operator="between">
      <formula>-2</formula>
      <formula>2</formula>
    </cfRule>
    <cfRule type="cellIs" dxfId="130" priority="17" stopIfTrue="1" operator="between">
      <formula>-3</formula>
      <formula>3</formula>
    </cfRule>
    <cfRule type="cellIs" dxfId="129" priority="18" operator="notBetween">
      <formula>-3</formula>
      <formula>3</formula>
    </cfRule>
  </conditionalFormatting>
  <conditionalFormatting sqref="K31:K33">
    <cfRule type="cellIs" dxfId="128" priority="4" stopIfTrue="1" operator="between">
      <formula>-2</formula>
      <formula>2</formula>
    </cfRule>
    <cfRule type="cellIs" dxfId="127" priority="5" stopIfTrue="1" operator="between">
      <formula>-3</formula>
      <formula>3</formula>
    </cfRule>
    <cfRule type="cellIs" dxfId="126" priority="6" operator="notBetween">
      <formula>-3</formula>
      <formula>3</formula>
    </cfRule>
  </conditionalFormatting>
  <conditionalFormatting sqref="K43:K67">
    <cfRule type="cellIs" dxfId="125" priority="1" stopIfTrue="1" operator="between">
      <formula>-2</formula>
      <formula>2</formula>
    </cfRule>
    <cfRule type="cellIs" dxfId="124" priority="2" stopIfTrue="1" operator="between">
      <formula>-3</formula>
      <formula>3</formula>
    </cfRule>
    <cfRule type="cellIs" dxfId="123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6B086-D8DF-4B4F-B306-F394E35A3BC9}">
  <sheetPr>
    <pageSetUpPr fitToPage="1"/>
  </sheetPr>
  <dimension ref="A1:W65"/>
  <sheetViews>
    <sheetView topLeftCell="A2" zoomScale="70" zoomScaleNormal="70" zoomScalePageLayoutView="85" workbookViewId="0">
      <selection activeCell="A2" sqref="A2:K2"/>
    </sheetView>
  </sheetViews>
  <sheetFormatPr defaultColWidth="9.140625" defaultRowHeight="15" x14ac:dyDescent="0.25"/>
  <cols>
    <col min="1" max="1" width="28" style="56" bestFit="1" customWidth="1"/>
    <col min="2" max="2" width="11.5703125" style="55" customWidth="1"/>
    <col min="3" max="3" width="4.7109375" style="55" customWidth="1"/>
    <col min="4" max="4" width="23.5703125" style="56" bestFit="1" customWidth="1"/>
    <col min="5" max="5" width="16.42578125" style="56" customWidth="1"/>
    <col min="6" max="6" width="17" style="57" customWidth="1"/>
    <col min="7" max="7" width="14.85546875" style="58" bestFit="1" customWidth="1"/>
    <col min="8" max="8" width="8" style="56" customWidth="1"/>
    <col min="9" max="9" width="9.5703125" style="56" customWidth="1"/>
    <col min="10" max="10" width="13.28515625" style="56" customWidth="1"/>
    <col min="11" max="11" width="10.5703125" style="56" bestFit="1" customWidth="1"/>
    <col min="12" max="12" width="9.140625" style="56"/>
    <col min="13" max="13" width="28" style="56" bestFit="1" customWidth="1"/>
    <col min="14" max="14" width="9.42578125" style="56" bestFit="1" customWidth="1"/>
    <col min="15" max="15" width="9.140625" style="56"/>
    <col min="16" max="16" width="23.5703125" style="56" bestFit="1" customWidth="1"/>
    <col min="17" max="17" width="16.42578125" style="56" bestFit="1" customWidth="1"/>
    <col min="18" max="18" width="15.5703125" style="56" bestFit="1" customWidth="1"/>
    <col min="19" max="21" width="9.140625" style="56"/>
    <col min="22" max="22" width="13" style="56" bestFit="1" customWidth="1"/>
    <col min="23" max="23" width="10" style="56" customWidth="1"/>
    <col min="24" max="16384" width="9.140625" style="56"/>
  </cols>
  <sheetData>
    <row r="1" spans="1:23" s="54" customFormat="1" ht="15.75" hidden="1" thickBot="1" x14ac:dyDescent="0.3">
      <c r="A1" s="2"/>
      <c r="B1" s="1"/>
      <c r="C1" s="1"/>
      <c r="D1" s="3"/>
      <c r="E1" s="2"/>
      <c r="F1" s="17"/>
      <c r="G1" s="28"/>
      <c r="H1" s="2"/>
      <c r="I1" s="2"/>
      <c r="J1" s="2"/>
      <c r="K1" s="1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9.5" thickTop="1" x14ac:dyDescent="0.3">
      <c r="A2" s="128" t="s">
        <v>11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23" s="82" customFormat="1" ht="12.75" x14ac:dyDescent="0.2">
      <c r="A3" s="4"/>
      <c r="B3" s="5"/>
      <c r="C3" s="5"/>
      <c r="D3" s="35">
        <v>45247</v>
      </c>
      <c r="E3" s="5"/>
      <c r="F3" s="18"/>
      <c r="G3" s="29"/>
      <c r="H3" s="29" t="s">
        <v>102</v>
      </c>
      <c r="I3" s="5"/>
      <c r="J3" s="5"/>
      <c r="K3" s="6" t="s">
        <v>68</v>
      </c>
    </row>
    <row r="4" spans="1:23" s="82" customFormat="1" ht="13.5" thickBot="1" x14ac:dyDescent="0.25">
      <c r="A4" s="7"/>
      <c r="B4" s="8"/>
      <c r="C4" s="8"/>
      <c r="D4" s="8"/>
      <c r="E4" s="8"/>
      <c r="F4" s="19"/>
      <c r="G4" s="30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71" t="s">
        <v>6</v>
      </c>
      <c r="B6" s="72">
        <v>512</v>
      </c>
      <c r="C6" s="73"/>
      <c r="D6" s="74"/>
      <c r="E6" s="74"/>
      <c r="F6" s="75"/>
      <c r="G6" s="76"/>
      <c r="H6" s="74"/>
      <c r="I6" s="74"/>
      <c r="J6" s="74"/>
      <c r="K6" s="77"/>
    </row>
    <row r="7" spans="1:23" ht="16.5" thickTop="1" thickBot="1" x14ac:dyDescent="0.3">
      <c r="A7" s="54"/>
      <c r="B7" s="78"/>
      <c r="C7" s="79"/>
      <c r="D7" s="54"/>
      <c r="E7" s="54"/>
      <c r="F7" s="80"/>
      <c r="G7" s="81"/>
      <c r="H7" s="54"/>
      <c r="I7" s="54"/>
      <c r="J7" s="54"/>
      <c r="K7" s="54"/>
    </row>
    <row r="8" spans="1:23" ht="16.5" thickTop="1" thickBot="1" x14ac:dyDescent="0.3">
      <c r="A8" s="131" t="s">
        <v>70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  <c r="M8" s="131" t="s">
        <v>67</v>
      </c>
      <c r="N8" s="132"/>
      <c r="O8" s="132"/>
      <c r="P8" s="132"/>
      <c r="Q8" s="132"/>
      <c r="R8" s="132"/>
      <c r="S8" s="132"/>
      <c r="T8" s="132"/>
      <c r="U8" s="132"/>
      <c r="V8" s="132"/>
      <c r="W8" s="133"/>
    </row>
    <row r="9" spans="1:23" ht="15.75" thickTop="1" x14ac:dyDescent="0.25">
      <c r="A9" s="54"/>
      <c r="O9" s="55"/>
    </row>
    <row r="10" spans="1:23" ht="15.75" thickBot="1" x14ac:dyDescent="0.3">
      <c r="O10" s="55"/>
    </row>
    <row r="11" spans="1:23" s="83" customFormat="1" ht="63" customHeight="1" thickBot="1" x14ac:dyDescent="0.3">
      <c r="A11" s="10" t="s">
        <v>1</v>
      </c>
      <c r="B11" s="33" t="s">
        <v>9</v>
      </c>
      <c r="C11" s="11" t="s">
        <v>2</v>
      </c>
      <c r="D11" s="11" t="s">
        <v>3</v>
      </c>
      <c r="E11" s="11" t="s">
        <v>4</v>
      </c>
      <c r="F11" s="126" t="s">
        <v>10</v>
      </c>
      <c r="G11" s="31" t="s">
        <v>66</v>
      </c>
      <c r="H11" s="12" t="s">
        <v>7</v>
      </c>
      <c r="I11" s="13" t="s">
        <v>8</v>
      </c>
      <c r="J11" s="16" t="s">
        <v>69</v>
      </c>
      <c r="K11" s="14" t="s">
        <v>5</v>
      </c>
      <c r="M11" s="10" t="s">
        <v>1</v>
      </c>
      <c r="N11" s="11" t="s">
        <v>9</v>
      </c>
      <c r="O11" s="11" t="s">
        <v>2</v>
      </c>
      <c r="P11" s="11" t="s">
        <v>3</v>
      </c>
      <c r="Q11" s="11" t="s">
        <v>4</v>
      </c>
      <c r="R11" s="127" t="s">
        <v>10</v>
      </c>
      <c r="S11" s="15" t="s">
        <v>0</v>
      </c>
      <c r="T11" s="12" t="s">
        <v>7</v>
      </c>
      <c r="U11" s="13" t="s">
        <v>8</v>
      </c>
      <c r="V11" s="16" t="s">
        <v>69</v>
      </c>
      <c r="W11" s="14" t="s">
        <v>5</v>
      </c>
    </row>
    <row r="12" spans="1:23" x14ac:dyDescent="0.25">
      <c r="A12" s="59"/>
      <c r="B12" s="60"/>
      <c r="C12" s="61"/>
      <c r="D12" s="61"/>
      <c r="E12" s="62"/>
      <c r="F12" s="63"/>
      <c r="G12" s="64"/>
      <c r="H12" s="62"/>
      <c r="I12" s="62"/>
      <c r="J12" s="62"/>
      <c r="K12" s="65"/>
      <c r="M12" s="42"/>
      <c r="N12" s="66"/>
      <c r="O12" s="45"/>
      <c r="P12" s="44"/>
      <c r="Q12" s="62"/>
      <c r="R12" s="62"/>
      <c r="S12" s="62"/>
      <c r="T12" s="62"/>
      <c r="U12" s="62"/>
      <c r="V12" s="45"/>
      <c r="W12" s="65"/>
    </row>
    <row r="13" spans="1:23" x14ac:dyDescent="0.25">
      <c r="A13" s="42"/>
      <c r="B13" s="43"/>
      <c r="C13" s="44"/>
      <c r="D13" s="44"/>
      <c r="E13" s="45"/>
      <c r="F13" s="67"/>
      <c r="G13" s="48"/>
      <c r="H13" s="45"/>
      <c r="I13" s="45"/>
      <c r="J13" s="45"/>
      <c r="K13" s="68"/>
      <c r="M13" s="42"/>
      <c r="N13" s="66"/>
      <c r="O13" s="45"/>
      <c r="P13" s="44"/>
      <c r="Q13" s="45"/>
      <c r="R13" s="45"/>
      <c r="S13" s="45"/>
      <c r="T13" s="45"/>
      <c r="U13" s="45"/>
      <c r="V13" s="45"/>
      <c r="W13" s="68"/>
    </row>
    <row r="14" spans="1:23" x14ac:dyDescent="0.25">
      <c r="A14" s="20" t="s">
        <v>22</v>
      </c>
      <c r="B14" s="34" t="s">
        <v>13</v>
      </c>
      <c r="C14" s="23">
        <v>1</v>
      </c>
      <c r="D14" s="23" t="s">
        <v>64</v>
      </c>
      <c r="E14" s="22" t="s">
        <v>65</v>
      </c>
      <c r="F14" s="36">
        <v>90.3</v>
      </c>
      <c r="G14" s="36">
        <v>88.851125245464388</v>
      </c>
      <c r="H14" s="25">
        <f>G14*0.025</f>
        <v>2.2212781311366099</v>
      </c>
      <c r="I14" s="22"/>
      <c r="J14" s="26">
        <f>((F14-G14)/G14)*100</f>
        <v>1.6306768772290481</v>
      </c>
      <c r="K14" s="37">
        <f>(F14-G14)/H14</f>
        <v>0.65227075089161923</v>
      </c>
      <c r="L14" s="84"/>
      <c r="M14" s="20" t="s">
        <v>22</v>
      </c>
      <c r="N14" s="34" t="s">
        <v>13</v>
      </c>
      <c r="O14" s="22">
        <v>1</v>
      </c>
      <c r="P14" s="23" t="s">
        <v>64</v>
      </c>
      <c r="Q14" s="22" t="s">
        <v>65</v>
      </c>
      <c r="R14" s="36"/>
      <c r="S14" s="25"/>
      <c r="T14" s="22"/>
      <c r="U14" s="22"/>
      <c r="V14" s="22"/>
      <c r="W14" s="40"/>
    </row>
    <row r="15" spans="1:23" x14ac:dyDescent="0.25">
      <c r="A15" s="20" t="s">
        <v>16</v>
      </c>
      <c r="B15" s="34" t="s">
        <v>61</v>
      </c>
      <c r="C15" s="23">
        <v>2</v>
      </c>
      <c r="D15" s="23" t="s">
        <v>62</v>
      </c>
      <c r="E15" s="22" t="s">
        <v>63</v>
      </c>
      <c r="F15" s="36">
        <v>129.6</v>
      </c>
      <c r="G15" s="39">
        <v>129.9</v>
      </c>
      <c r="H15" s="25">
        <f>2/2</f>
        <v>1</v>
      </c>
      <c r="I15" s="22"/>
      <c r="J15" s="32">
        <f>F15-G15</f>
        <v>-0.30000000000001137</v>
      </c>
      <c r="K15" s="37">
        <f t="shared" ref="K15:K26" si="0">(F15-G15)/H15</f>
        <v>-0.30000000000001137</v>
      </c>
      <c r="L15" s="58"/>
      <c r="M15" s="20" t="s">
        <v>16</v>
      </c>
      <c r="N15" s="34" t="s">
        <v>61</v>
      </c>
      <c r="O15" s="22">
        <v>2</v>
      </c>
      <c r="P15" s="23" t="s">
        <v>62</v>
      </c>
      <c r="Q15" s="22" t="s">
        <v>63</v>
      </c>
      <c r="R15" s="36"/>
      <c r="S15" s="25"/>
      <c r="T15" s="22"/>
      <c r="U15" s="22"/>
      <c r="V15" s="22"/>
      <c r="W15" s="40"/>
    </row>
    <row r="16" spans="1:23" x14ac:dyDescent="0.25">
      <c r="A16" s="20" t="s">
        <v>12</v>
      </c>
      <c r="B16" s="34" t="s">
        <v>13</v>
      </c>
      <c r="C16" s="23">
        <v>3</v>
      </c>
      <c r="D16" s="23" t="s">
        <v>60</v>
      </c>
      <c r="E16" s="22" t="s">
        <v>55</v>
      </c>
      <c r="F16" s="24">
        <v>5.47</v>
      </c>
      <c r="G16" s="25">
        <v>5.38539707032536</v>
      </c>
      <c r="H16" s="25">
        <f>G16*((14-0.53*G16)/200)</f>
        <v>0.30012116566934238</v>
      </c>
      <c r="I16" s="22"/>
      <c r="J16" s="26">
        <f>((F16-G16)/G16)*100</f>
        <v>1.5709692074669708</v>
      </c>
      <c r="K16" s="37">
        <f t="shared" si="0"/>
        <v>0.28189591189263474</v>
      </c>
      <c r="L16" s="84"/>
      <c r="M16" s="20" t="s">
        <v>12</v>
      </c>
      <c r="N16" s="34" t="s">
        <v>13</v>
      </c>
      <c r="O16" s="22">
        <v>3</v>
      </c>
      <c r="P16" s="23" t="s">
        <v>60</v>
      </c>
      <c r="Q16" s="22" t="s">
        <v>55</v>
      </c>
      <c r="R16" s="36"/>
      <c r="S16" s="25"/>
      <c r="T16" s="22"/>
      <c r="U16" s="22"/>
      <c r="V16" s="22"/>
      <c r="W16" s="40"/>
    </row>
    <row r="17" spans="1:23" x14ac:dyDescent="0.25">
      <c r="A17" s="20" t="s">
        <v>24</v>
      </c>
      <c r="B17" s="34" t="s">
        <v>13</v>
      </c>
      <c r="C17" s="23">
        <v>6</v>
      </c>
      <c r="D17" s="23" t="s">
        <v>57</v>
      </c>
      <c r="E17" s="22" t="s">
        <v>55</v>
      </c>
      <c r="F17" s="36">
        <v>14.71</v>
      </c>
      <c r="G17" s="39">
        <v>14.179211747679135</v>
      </c>
      <c r="H17" s="25">
        <f t="shared" ref="H17" si="1">G17*((14-0.53*G17)/200)</f>
        <v>0.45976220100590615</v>
      </c>
      <c r="I17" s="22"/>
      <c r="J17" s="26">
        <f>((F17-G17)/G17)*100</f>
        <v>3.7434256696797381</v>
      </c>
      <c r="K17" s="37">
        <f t="shared" si="0"/>
        <v>1.1544843207196305</v>
      </c>
      <c r="L17" s="84"/>
      <c r="M17" s="20" t="s">
        <v>24</v>
      </c>
      <c r="N17" s="34" t="s">
        <v>13</v>
      </c>
      <c r="O17" s="22">
        <v>6</v>
      </c>
      <c r="P17" s="23" t="s">
        <v>57</v>
      </c>
      <c r="Q17" s="22" t="s">
        <v>55</v>
      </c>
      <c r="R17" s="36"/>
      <c r="S17" s="25"/>
      <c r="T17" s="22"/>
      <c r="U17" s="22"/>
      <c r="V17" s="22"/>
      <c r="W17" s="40"/>
    </row>
    <row r="18" spans="1:23" x14ac:dyDescent="0.25">
      <c r="A18" s="20" t="s">
        <v>17</v>
      </c>
      <c r="B18" s="34" t="s">
        <v>13</v>
      </c>
      <c r="C18" s="23">
        <v>9</v>
      </c>
      <c r="D18" s="23" t="s">
        <v>52</v>
      </c>
      <c r="E18" s="22" t="s">
        <v>53</v>
      </c>
      <c r="F18" s="24">
        <v>6.68</v>
      </c>
      <c r="G18" s="25">
        <v>8.8283292839989098</v>
      </c>
      <c r="H18" s="25">
        <f>G18*0.05</f>
        <v>0.44141646419994551</v>
      </c>
      <c r="I18" s="22"/>
      <c r="J18" s="26">
        <f t="shared" ref="J18:J26" si="2">((F18-G18)/G18)*100</f>
        <v>-24.33449427280306</v>
      </c>
      <c r="K18" s="37">
        <f t="shared" si="0"/>
        <v>-4.8668988545606116</v>
      </c>
      <c r="L18" s="84"/>
      <c r="M18" s="20" t="s">
        <v>17</v>
      </c>
      <c r="N18" s="34" t="s">
        <v>13</v>
      </c>
      <c r="O18" s="22">
        <v>9</v>
      </c>
      <c r="P18" s="23" t="s">
        <v>52</v>
      </c>
      <c r="Q18" s="22" t="s">
        <v>53</v>
      </c>
      <c r="R18" s="36"/>
      <c r="S18" s="25"/>
      <c r="T18" s="22"/>
      <c r="U18" s="22"/>
      <c r="V18" s="22"/>
      <c r="W18" s="40"/>
    </row>
    <row r="19" spans="1:23" x14ac:dyDescent="0.25">
      <c r="A19" s="42" t="s">
        <v>51</v>
      </c>
      <c r="B19" s="43" t="s">
        <v>43</v>
      </c>
      <c r="C19" s="44">
        <v>10</v>
      </c>
      <c r="D19" s="44" t="s">
        <v>44</v>
      </c>
      <c r="E19" s="45" t="s">
        <v>45</v>
      </c>
      <c r="F19" s="50">
        <v>6.5</v>
      </c>
      <c r="G19" s="47">
        <v>5.9530293001985601</v>
      </c>
      <c r="H19" s="48">
        <f>G19*0.075/2</f>
        <v>0.22323859875744601</v>
      </c>
      <c r="I19" s="45"/>
      <c r="J19" s="49">
        <f t="shared" si="2"/>
        <v>9.1881069656955319</v>
      </c>
      <c r="K19" s="86">
        <f t="shared" si="0"/>
        <v>2.4501618575188084</v>
      </c>
      <c r="L19" s="84"/>
      <c r="M19" s="42" t="s">
        <v>51</v>
      </c>
      <c r="N19" s="66" t="s">
        <v>43</v>
      </c>
      <c r="O19" s="45">
        <v>10</v>
      </c>
      <c r="P19" s="44" t="s">
        <v>44</v>
      </c>
      <c r="Q19" s="45" t="s">
        <v>45</v>
      </c>
      <c r="R19" s="48"/>
      <c r="S19" s="48"/>
      <c r="T19" s="45"/>
      <c r="U19" s="45"/>
      <c r="V19" s="52"/>
      <c r="W19" s="68"/>
    </row>
    <row r="20" spans="1:23" x14ac:dyDescent="0.25">
      <c r="A20" s="42" t="s">
        <v>50</v>
      </c>
      <c r="B20" s="43" t="s">
        <v>43</v>
      </c>
      <c r="C20" s="44">
        <v>11</v>
      </c>
      <c r="D20" s="44" t="s">
        <v>44</v>
      </c>
      <c r="E20" s="45" t="s">
        <v>45</v>
      </c>
      <c r="F20" s="50">
        <v>14.4</v>
      </c>
      <c r="G20" s="47">
        <v>13.832910091420251</v>
      </c>
      <c r="H20" s="48">
        <f t="shared" ref="H20:H21" si="3">G20*0.075/2</f>
        <v>0.51873412842825939</v>
      </c>
      <c r="I20" s="52"/>
      <c r="J20" s="49">
        <f t="shared" si="2"/>
        <v>4.0995705519078181</v>
      </c>
      <c r="K20" s="86">
        <f t="shared" si="0"/>
        <v>1.0932188138420849</v>
      </c>
      <c r="L20" s="84"/>
      <c r="M20" s="42" t="s">
        <v>50</v>
      </c>
      <c r="N20" s="66" t="s">
        <v>43</v>
      </c>
      <c r="O20" s="45">
        <v>11</v>
      </c>
      <c r="P20" s="44" t="s">
        <v>44</v>
      </c>
      <c r="Q20" s="45" t="s">
        <v>45</v>
      </c>
      <c r="R20" s="48"/>
      <c r="S20" s="48"/>
      <c r="T20" s="45"/>
      <c r="U20" s="45"/>
      <c r="V20" s="52"/>
      <c r="W20" s="68"/>
    </row>
    <row r="21" spans="1:23" x14ac:dyDescent="0.25">
      <c r="A21" s="42" t="s">
        <v>49</v>
      </c>
      <c r="B21" s="43" t="s">
        <v>43</v>
      </c>
      <c r="C21" s="44">
        <v>12</v>
      </c>
      <c r="D21" s="44" t="s">
        <v>44</v>
      </c>
      <c r="E21" s="45" t="s">
        <v>45</v>
      </c>
      <c r="F21" s="50">
        <v>19.8</v>
      </c>
      <c r="G21" s="47">
        <v>20.631381254893412</v>
      </c>
      <c r="H21" s="48">
        <f t="shared" si="3"/>
        <v>0.7736767970585029</v>
      </c>
      <c r="I21" s="52"/>
      <c r="J21" s="49">
        <f t="shared" si="2"/>
        <v>-4.0296926542241183</v>
      </c>
      <c r="K21" s="86">
        <f t="shared" si="0"/>
        <v>-1.0745847077930983</v>
      </c>
      <c r="M21" s="42" t="s">
        <v>49</v>
      </c>
      <c r="N21" s="66" t="s">
        <v>43</v>
      </c>
      <c r="O21" s="45">
        <v>12</v>
      </c>
      <c r="P21" s="44" t="s">
        <v>44</v>
      </c>
      <c r="Q21" s="45" t="s">
        <v>45</v>
      </c>
      <c r="R21" s="48"/>
      <c r="S21" s="48"/>
      <c r="T21" s="45"/>
      <c r="U21" s="45"/>
      <c r="V21" s="52"/>
      <c r="W21" s="68"/>
    </row>
    <row r="22" spans="1:23" x14ac:dyDescent="0.25">
      <c r="A22" s="42" t="s">
        <v>71</v>
      </c>
      <c r="B22" s="43" t="s">
        <v>43</v>
      </c>
      <c r="C22" s="44">
        <v>13</v>
      </c>
      <c r="D22" s="44" t="s">
        <v>44</v>
      </c>
      <c r="E22" s="45" t="s">
        <v>45</v>
      </c>
      <c r="F22" s="46" t="s">
        <v>91</v>
      </c>
      <c r="G22" s="51">
        <v>0</v>
      </c>
      <c r="H22" s="48"/>
      <c r="I22" s="52"/>
      <c r="J22" s="49"/>
      <c r="K22" s="86"/>
      <c r="M22" s="42" t="s">
        <v>71</v>
      </c>
      <c r="N22" s="66" t="s">
        <v>43</v>
      </c>
      <c r="O22" s="45">
        <v>13</v>
      </c>
      <c r="P22" s="44" t="s">
        <v>44</v>
      </c>
      <c r="Q22" s="45" t="s">
        <v>45</v>
      </c>
      <c r="R22" s="48"/>
      <c r="S22" s="48"/>
      <c r="T22" s="45"/>
      <c r="U22" s="45"/>
      <c r="V22" s="52"/>
      <c r="W22" s="68"/>
    </row>
    <row r="23" spans="1:23" x14ac:dyDescent="0.25">
      <c r="A23" s="42" t="s">
        <v>72</v>
      </c>
      <c r="B23" s="43" t="s">
        <v>43</v>
      </c>
      <c r="C23" s="44">
        <v>14</v>
      </c>
      <c r="D23" s="44" t="s">
        <v>44</v>
      </c>
      <c r="E23" s="45" t="s">
        <v>45</v>
      </c>
      <c r="F23" s="46" t="s">
        <v>91</v>
      </c>
      <c r="G23" s="51">
        <v>0</v>
      </c>
      <c r="H23" s="48"/>
      <c r="I23" s="52"/>
      <c r="J23" s="49"/>
      <c r="K23" s="86"/>
      <c r="M23" s="42" t="s">
        <v>72</v>
      </c>
      <c r="N23" s="66" t="s">
        <v>43</v>
      </c>
      <c r="O23" s="45">
        <v>14</v>
      </c>
      <c r="P23" s="44" t="s">
        <v>44</v>
      </c>
      <c r="Q23" s="45" t="s">
        <v>45</v>
      </c>
      <c r="R23" s="48"/>
      <c r="S23" s="48"/>
      <c r="T23" s="45"/>
      <c r="U23" s="45"/>
      <c r="V23" s="52"/>
      <c r="W23" s="68"/>
    </row>
    <row r="24" spans="1:23" x14ac:dyDescent="0.25">
      <c r="A24" s="42" t="s">
        <v>48</v>
      </c>
      <c r="B24" s="43" t="s">
        <v>43</v>
      </c>
      <c r="C24" s="44">
        <v>20</v>
      </c>
      <c r="D24" s="44" t="s">
        <v>44</v>
      </c>
      <c r="E24" s="45" t="s">
        <v>45</v>
      </c>
      <c r="F24" s="50">
        <v>88.7</v>
      </c>
      <c r="G24" s="47">
        <v>88.201731179663398</v>
      </c>
      <c r="H24" s="48">
        <f>G24*0.025</f>
        <v>2.2050432794915849</v>
      </c>
      <c r="I24" s="52"/>
      <c r="J24" s="49">
        <f t="shared" si="2"/>
        <v>0.56491954712504633</v>
      </c>
      <c r="K24" s="86">
        <f t="shared" si="0"/>
        <v>0.22596781885001854</v>
      </c>
      <c r="M24" s="42" t="s">
        <v>48</v>
      </c>
      <c r="N24" s="66" t="s">
        <v>43</v>
      </c>
      <c r="O24" s="45">
        <v>20</v>
      </c>
      <c r="P24" s="44" t="s">
        <v>44</v>
      </c>
      <c r="Q24" s="45" t="s">
        <v>45</v>
      </c>
      <c r="R24" s="48"/>
      <c r="S24" s="48"/>
      <c r="T24" s="45"/>
      <c r="U24" s="45"/>
      <c r="V24" s="52"/>
      <c r="W24" s="68"/>
    </row>
    <row r="25" spans="1:23" x14ac:dyDescent="0.25">
      <c r="A25" s="42" t="s">
        <v>47</v>
      </c>
      <c r="B25" s="43" t="s">
        <v>43</v>
      </c>
      <c r="C25" s="44">
        <v>21</v>
      </c>
      <c r="D25" s="44" t="s">
        <v>44</v>
      </c>
      <c r="E25" s="45" t="s">
        <v>45</v>
      </c>
      <c r="F25" s="50">
        <v>114.5</v>
      </c>
      <c r="G25" s="51">
        <v>114.30024999600006</v>
      </c>
      <c r="H25" s="48">
        <f t="shared" ref="H25:H26" si="4">G25*0.025</f>
        <v>2.8575062499000019</v>
      </c>
      <c r="I25" s="52"/>
      <c r="J25" s="49">
        <f t="shared" si="2"/>
        <v>0.17475902634239932</v>
      </c>
      <c r="K25" s="86">
        <f t="shared" si="0"/>
        <v>6.9903610536959718E-2</v>
      </c>
      <c r="M25" s="42" t="s">
        <v>47</v>
      </c>
      <c r="N25" s="66" t="s">
        <v>43</v>
      </c>
      <c r="O25" s="45">
        <v>21</v>
      </c>
      <c r="P25" s="44" t="s">
        <v>44</v>
      </c>
      <c r="Q25" s="45" t="s">
        <v>45</v>
      </c>
      <c r="R25" s="48"/>
      <c r="S25" s="48"/>
      <c r="T25" s="45"/>
      <c r="U25" s="45"/>
      <c r="V25" s="52"/>
      <c r="W25" s="68"/>
    </row>
    <row r="26" spans="1:23" x14ac:dyDescent="0.25">
      <c r="A26" s="42" t="s">
        <v>46</v>
      </c>
      <c r="B26" s="43" t="s">
        <v>43</v>
      </c>
      <c r="C26" s="44">
        <v>22</v>
      </c>
      <c r="D26" s="44" t="s">
        <v>44</v>
      </c>
      <c r="E26" s="45" t="s">
        <v>45</v>
      </c>
      <c r="F26" s="50">
        <v>193.2</v>
      </c>
      <c r="G26" s="51">
        <v>203.23939835300024</v>
      </c>
      <c r="H26" s="48">
        <f t="shared" si="4"/>
        <v>5.080984958825006</v>
      </c>
      <c r="I26" s="52"/>
      <c r="J26" s="49">
        <f t="shared" si="2"/>
        <v>-4.9396910413812236</v>
      </c>
      <c r="K26" s="86">
        <f t="shared" si="0"/>
        <v>-1.9758764165524896</v>
      </c>
      <c r="M26" s="42" t="s">
        <v>46</v>
      </c>
      <c r="N26" s="66" t="s">
        <v>43</v>
      </c>
      <c r="O26" s="45">
        <v>22</v>
      </c>
      <c r="P26" s="44" t="s">
        <v>44</v>
      </c>
      <c r="Q26" s="45" t="s">
        <v>45</v>
      </c>
      <c r="R26" s="48"/>
      <c r="S26" s="48"/>
      <c r="T26" s="45"/>
      <c r="U26" s="45"/>
      <c r="V26" s="52"/>
      <c r="W26" s="68"/>
    </row>
    <row r="27" spans="1:23" x14ac:dyDescent="0.25">
      <c r="A27" s="42" t="s">
        <v>73</v>
      </c>
      <c r="B27" s="43" t="s">
        <v>43</v>
      </c>
      <c r="C27" s="44">
        <v>23</v>
      </c>
      <c r="D27" s="44" t="s">
        <v>44</v>
      </c>
      <c r="E27" s="45" t="s">
        <v>45</v>
      </c>
      <c r="F27" s="46" t="s">
        <v>91</v>
      </c>
      <c r="G27" s="51">
        <v>0</v>
      </c>
      <c r="H27" s="48"/>
      <c r="I27" s="52"/>
      <c r="J27" s="49"/>
      <c r="K27" s="86"/>
      <c r="M27" s="42" t="s">
        <v>73</v>
      </c>
      <c r="N27" s="66" t="s">
        <v>43</v>
      </c>
      <c r="O27" s="45">
        <v>23</v>
      </c>
      <c r="P27" s="44" t="s">
        <v>44</v>
      </c>
      <c r="Q27" s="45" t="s">
        <v>45</v>
      </c>
      <c r="R27" s="48"/>
      <c r="S27" s="69"/>
      <c r="T27" s="70"/>
      <c r="U27" s="45"/>
      <c r="V27" s="52"/>
      <c r="W27" s="68"/>
    </row>
    <row r="28" spans="1:23" x14ac:dyDescent="0.25">
      <c r="A28" s="42" t="s">
        <v>74</v>
      </c>
      <c r="B28" s="43" t="s">
        <v>43</v>
      </c>
      <c r="C28" s="44">
        <v>24</v>
      </c>
      <c r="D28" s="44" t="s">
        <v>44</v>
      </c>
      <c r="E28" s="45" t="s">
        <v>45</v>
      </c>
      <c r="F28" s="46" t="s">
        <v>91</v>
      </c>
      <c r="G28" s="51">
        <v>0</v>
      </c>
      <c r="H28" s="48"/>
      <c r="I28" s="52"/>
      <c r="J28" s="49"/>
      <c r="K28" s="86"/>
      <c r="M28" s="42" t="s">
        <v>74</v>
      </c>
      <c r="N28" s="66" t="s">
        <v>43</v>
      </c>
      <c r="O28" s="45">
        <v>24</v>
      </c>
      <c r="P28" s="44" t="s">
        <v>44</v>
      </c>
      <c r="Q28" s="45" t="s">
        <v>45</v>
      </c>
      <c r="R28" s="48"/>
      <c r="S28" s="69"/>
      <c r="T28" s="70"/>
      <c r="U28" s="45"/>
      <c r="V28" s="52"/>
      <c r="W28" s="68"/>
    </row>
    <row r="29" spans="1:23" x14ac:dyDescent="0.25">
      <c r="A29" s="20" t="s">
        <v>42</v>
      </c>
      <c r="B29" s="34" t="s">
        <v>13</v>
      </c>
      <c r="C29" s="23">
        <v>30</v>
      </c>
      <c r="D29" s="23" t="s">
        <v>29</v>
      </c>
      <c r="E29" s="22" t="s">
        <v>30</v>
      </c>
      <c r="F29" s="36">
        <v>49.7</v>
      </c>
      <c r="G29" s="36">
        <v>49.4</v>
      </c>
      <c r="H29" s="25">
        <f>0.05*G29</f>
        <v>2.4700000000000002</v>
      </c>
      <c r="I29" s="27">
        <v>4</v>
      </c>
      <c r="J29" s="27">
        <f t="shared" ref="J29:J31" si="5">((F29-G29)/G29)*100</f>
        <v>0.60728744939272128</v>
      </c>
      <c r="K29" s="37">
        <f t="shared" ref="K29:K31" si="6">(F29-G29)/H29</f>
        <v>0.12145748987854423</v>
      </c>
      <c r="M29" s="20" t="s">
        <v>42</v>
      </c>
      <c r="N29" s="21" t="s">
        <v>13</v>
      </c>
      <c r="O29" s="22">
        <v>30</v>
      </c>
      <c r="P29" s="23" t="s">
        <v>29</v>
      </c>
      <c r="Q29" s="22" t="s">
        <v>30</v>
      </c>
      <c r="R29" s="36">
        <f>ROUND(F29,1)</f>
        <v>49.7</v>
      </c>
      <c r="S29" s="24">
        <v>49.04</v>
      </c>
      <c r="T29" s="24">
        <v>1.48</v>
      </c>
      <c r="U29" s="22">
        <v>1</v>
      </c>
      <c r="V29" s="26">
        <f>((R29-S29)/S29)*100</f>
        <v>1.3458401305057173</v>
      </c>
      <c r="W29" s="38">
        <v>0.44</v>
      </c>
    </row>
    <row r="30" spans="1:23" x14ac:dyDescent="0.25">
      <c r="A30" s="20" t="s">
        <v>41</v>
      </c>
      <c r="B30" s="34" t="s">
        <v>13</v>
      </c>
      <c r="C30" s="23">
        <v>31</v>
      </c>
      <c r="D30" s="23" t="s">
        <v>29</v>
      </c>
      <c r="E30" s="22" t="s">
        <v>30</v>
      </c>
      <c r="F30" s="36">
        <v>69.2</v>
      </c>
      <c r="G30" s="39">
        <v>68</v>
      </c>
      <c r="H30" s="25">
        <f t="shared" ref="H30:H31" si="7">0.05*G30</f>
        <v>3.4000000000000004</v>
      </c>
      <c r="I30" s="27">
        <v>4</v>
      </c>
      <c r="J30" s="27">
        <f t="shared" si="5"/>
        <v>1.7647058823529453</v>
      </c>
      <c r="K30" s="37">
        <f t="shared" si="6"/>
        <v>0.35294117647058904</v>
      </c>
      <c r="M30" s="20" t="s">
        <v>41</v>
      </c>
      <c r="N30" s="21" t="s">
        <v>13</v>
      </c>
      <c r="O30" s="22">
        <v>31</v>
      </c>
      <c r="P30" s="23" t="s">
        <v>29</v>
      </c>
      <c r="Q30" s="22" t="s">
        <v>30</v>
      </c>
      <c r="R30" s="36">
        <f t="shared" ref="R30:R55" si="8">ROUND(F30,1)</f>
        <v>69.2</v>
      </c>
      <c r="S30" s="24">
        <v>68.77</v>
      </c>
      <c r="T30" s="24">
        <v>1.48</v>
      </c>
      <c r="U30" s="22">
        <v>1</v>
      </c>
      <c r="V30" s="26">
        <f t="shared" ref="V30:V55" si="9">((R30-S30)/S30)*100</f>
        <v>0.62527264795696791</v>
      </c>
      <c r="W30" s="38">
        <v>0.28999999999999998</v>
      </c>
    </row>
    <row r="31" spans="1:23" x14ac:dyDescent="0.25">
      <c r="A31" s="20" t="s">
        <v>40</v>
      </c>
      <c r="B31" s="34" t="s">
        <v>13</v>
      </c>
      <c r="C31" s="23">
        <v>32</v>
      </c>
      <c r="D31" s="23" t="s">
        <v>29</v>
      </c>
      <c r="E31" s="22" t="s">
        <v>30</v>
      </c>
      <c r="F31" s="36">
        <v>90.5</v>
      </c>
      <c r="G31" s="39">
        <v>89</v>
      </c>
      <c r="H31" s="25">
        <f t="shared" si="7"/>
        <v>4.45</v>
      </c>
      <c r="I31" s="27">
        <v>4</v>
      </c>
      <c r="J31" s="27">
        <f t="shared" si="5"/>
        <v>1.6853932584269662</v>
      </c>
      <c r="K31" s="37">
        <f t="shared" si="6"/>
        <v>0.33707865168539325</v>
      </c>
      <c r="M31" s="20" t="s">
        <v>40</v>
      </c>
      <c r="N31" s="21" t="s">
        <v>13</v>
      </c>
      <c r="O31" s="22">
        <v>32</v>
      </c>
      <c r="P31" s="23" t="s">
        <v>29</v>
      </c>
      <c r="Q31" s="22" t="s">
        <v>30</v>
      </c>
      <c r="R31" s="36">
        <f t="shared" si="8"/>
        <v>90.5</v>
      </c>
      <c r="S31" s="24">
        <v>90.17</v>
      </c>
      <c r="T31" s="24">
        <v>3.61</v>
      </c>
      <c r="U31" s="22">
        <v>1</v>
      </c>
      <c r="V31" s="26">
        <f t="shared" si="9"/>
        <v>0.3659753798380817</v>
      </c>
      <c r="W31" s="38">
        <v>0.09</v>
      </c>
    </row>
    <row r="32" spans="1:23" x14ac:dyDescent="0.25">
      <c r="A32" s="20" t="s">
        <v>39</v>
      </c>
      <c r="B32" s="34" t="s">
        <v>13</v>
      </c>
      <c r="C32" s="23">
        <v>33</v>
      </c>
      <c r="D32" s="23" t="s">
        <v>29</v>
      </c>
      <c r="E32" s="22" t="s">
        <v>30</v>
      </c>
      <c r="F32" s="36">
        <v>6.8</v>
      </c>
      <c r="G32" s="39">
        <v>11.1</v>
      </c>
      <c r="H32" s="25"/>
      <c r="I32" s="27"/>
      <c r="J32" s="27"/>
      <c r="K32" s="40"/>
      <c r="M32" s="20" t="s">
        <v>39</v>
      </c>
      <c r="N32" s="21" t="s">
        <v>13</v>
      </c>
      <c r="O32" s="22">
        <v>33</v>
      </c>
      <c r="P32" s="23" t="s">
        <v>29</v>
      </c>
      <c r="Q32" s="22" t="s">
        <v>30</v>
      </c>
      <c r="R32" s="36">
        <f t="shared" si="8"/>
        <v>6.8</v>
      </c>
      <c r="S32" s="24"/>
      <c r="T32" s="24"/>
      <c r="U32" s="22"/>
      <c r="V32" s="26"/>
      <c r="W32" s="40"/>
    </row>
    <row r="33" spans="1:23" x14ac:dyDescent="0.25">
      <c r="A33" s="20" t="s">
        <v>38</v>
      </c>
      <c r="B33" s="34" t="s">
        <v>13</v>
      </c>
      <c r="C33" s="23">
        <v>34</v>
      </c>
      <c r="D33" s="23" t="s">
        <v>29</v>
      </c>
      <c r="E33" s="22" t="s">
        <v>30</v>
      </c>
      <c r="F33" s="36">
        <v>8.1</v>
      </c>
      <c r="G33" s="39">
        <v>9.73</v>
      </c>
      <c r="H33" s="25"/>
      <c r="I33" s="27"/>
      <c r="J33" s="27"/>
      <c r="K33" s="40"/>
      <c r="M33" s="20" t="s">
        <v>38</v>
      </c>
      <c r="N33" s="21" t="s">
        <v>13</v>
      </c>
      <c r="O33" s="22">
        <v>34</v>
      </c>
      <c r="P33" s="23" t="s">
        <v>29</v>
      </c>
      <c r="Q33" s="22" t="s">
        <v>30</v>
      </c>
      <c r="R33" s="36">
        <f t="shared" si="8"/>
        <v>8.1</v>
      </c>
      <c r="S33" s="24"/>
      <c r="T33" s="24"/>
      <c r="U33" s="22"/>
      <c r="V33" s="26"/>
      <c r="W33" s="40"/>
    </row>
    <row r="34" spans="1:23" x14ac:dyDescent="0.25">
      <c r="A34" s="20" t="s">
        <v>37</v>
      </c>
      <c r="B34" s="34" t="s">
        <v>13</v>
      </c>
      <c r="C34" s="23">
        <v>35</v>
      </c>
      <c r="D34" s="23" t="s">
        <v>29</v>
      </c>
      <c r="E34" s="22" t="s">
        <v>30</v>
      </c>
      <c r="F34" s="36">
        <v>9.4</v>
      </c>
      <c r="G34" s="39">
        <v>13.4</v>
      </c>
      <c r="H34" s="25"/>
      <c r="I34" s="27"/>
      <c r="J34" s="27"/>
      <c r="K34" s="40"/>
      <c r="M34" s="20" t="s">
        <v>37</v>
      </c>
      <c r="N34" s="21" t="s">
        <v>13</v>
      </c>
      <c r="O34" s="22">
        <v>35</v>
      </c>
      <c r="P34" s="23" t="s">
        <v>29</v>
      </c>
      <c r="Q34" s="22" t="s">
        <v>30</v>
      </c>
      <c r="R34" s="36">
        <f t="shared" si="8"/>
        <v>9.4</v>
      </c>
      <c r="S34" s="24"/>
      <c r="T34" s="24"/>
      <c r="U34" s="22"/>
      <c r="V34" s="26"/>
      <c r="W34" s="40"/>
    </row>
    <row r="35" spans="1:23" x14ac:dyDescent="0.25">
      <c r="A35" s="20" t="s">
        <v>36</v>
      </c>
      <c r="B35" s="34" t="s">
        <v>13</v>
      </c>
      <c r="C35" s="23">
        <v>36</v>
      </c>
      <c r="D35" s="23" t="s">
        <v>29</v>
      </c>
      <c r="E35" s="22" t="s">
        <v>30</v>
      </c>
      <c r="F35" s="36">
        <v>30.9</v>
      </c>
      <c r="G35" s="39">
        <v>46.2</v>
      </c>
      <c r="H35" s="25"/>
      <c r="I35" s="27"/>
      <c r="J35" s="27"/>
      <c r="K35" s="40"/>
      <c r="M35" s="20" t="s">
        <v>36</v>
      </c>
      <c r="N35" s="21" t="s">
        <v>13</v>
      </c>
      <c r="O35" s="22">
        <v>36</v>
      </c>
      <c r="P35" s="23" t="s">
        <v>29</v>
      </c>
      <c r="Q35" s="22" t="s">
        <v>30</v>
      </c>
      <c r="R35" s="36">
        <f t="shared" si="8"/>
        <v>30.9</v>
      </c>
      <c r="S35" s="24"/>
      <c r="T35" s="24"/>
      <c r="U35" s="22"/>
      <c r="V35" s="26"/>
      <c r="W35" s="40"/>
    </row>
    <row r="36" spans="1:23" x14ac:dyDescent="0.25">
      <c r="A36" s="20" t="s">
        <v>35</v>
      </c>
      <c r="B36" s="34" t="s">
        <v>13</v>
      </c>
      <c r="C36" s="23">
        <v>37</v>
      </c>
      <c r="D36" s="23" t="s">
        <v>29</v>
      </c>
      <c r="E36" s="22" t="s">
        <v>30</v>
      </c>
      <c r="F36" s="36">
        <v>38.5</v>
      </c>
      <c r="G36" s="39">
        <v>58.8</v>
      </c>
      <c r="H36" s="25"/>
      <c r="I36" s="27"/>
      <c r="J36" s="27"/>
      <c r="K36" s="40"/>
      <c r="M36" s="20" t="s">
        <v>35</v>
      </c>
      <c r="N36" s="21" t="s">
        <v>13</v>
      </c>
      <c r="O36" s="22">
        <v>37</v>
      </c>
      <c r="P36" s="23" t="s">
        <v>29</v>
      </c>
      <c r="Q36" s="22" t="s">
        <v>30</v>
      </c>
      <c r="R36" s="36">
        <f t="shared" si="8"/>
        <v>38.5</v>
      </c>
      <c r="S36" s="24"/>
      <c r="T36" s="24"/>
      <c r="U36" s="22"/>
      <c r="V36" s="26"/>
      <c r="W36" s="40"/>
    </row>
    <row r="37" spans="1:23" x14ac:dyDescent="0.25">
      <c r="A37" s="20" t="s">
        <v>34</v>
      </c>
      <c r="B37" s="34" t="s">
        <v>13</v>
      </c>
      <c r="C37" s="23">
        <v>38</v>
      </c>
      <c r="D37" s="23" t="s">
        <v>29</v>
      </c>
      <c r="E37" s="22" t="s">
        <v>30</v>
      </c>
      <c r="F37" s="36">
        <v>45.8</v>
      </c>
      <c r="G37" s="39">
        <v>70.5</v>
      </c>
      <c r="H37" s="25"/>
      <c r="I37" s="27"/>
      <c r="J37" s="27"/>
      <c r="K37" s="40"/>
      <c r="M37" s="20" t="s">
        <v>34</v>
      </c>
      <c r="N37" s="21" t="s">
        <v>13</v>
      </c>
      <c r="O37" s="22">
        <v>38</v>
      </c>
      <c r="P37" s="23" t="s">
        <v>29</v>
      </c>
      <c r="Q37" s="22" t="s">
        <v>30</v>
      </c>
      <c r="R37" s="36">
        <f t="shared" si="8"/>
        <v>45.8</v>
      </c>
      <c r="S37" s="24"/>
      <c r="T37" s="24"/>
      <c r="U37" s="22"/>
      <c r="V37" s="26"/>
      <c r="W37" s="40"/>
    </row>
    <row r="38" spans="1:23" x14ac:dyDescent="0.25">
      <c r="A38" s="20" t="s">
        <v>33</v>
      </c>
      <c r="B38" s="34" t="s">
        <v>13</v>
      </c>
      <c r="C38" s="23">
        <v>39</v>
      </c>
      <c r="D38" s="23" t="s">
        <v>29</v>
      </c>
      <c r="E38" s="22" t="s">
        <v>30</v>
      </c>
      <c r="F38" s="36">
        <v>112.7</v>
      </c>
      <c r="G38" s="27">
        <v>116</v>
      </c>
      <c r="H38" s="25"/>
      <c r="I38" s="27"/>
      <c r="J38" s="27"/>
      <c r="K38" s="40"/>
      <c r="M38" s="20" t="s">
        <v>33</v>
      </c>
      <c r="N38" s="21" t="s">
        <v>13</v>
      </c>
      <c r="O38" s="22">
        <v>39</v>
      </c>
      <c r="P38" s="23" t="s">
        <v>29</v>
      </c>
      <c r="Q38" s="22" t="s">
        <v>30</v>
      </c>
      <c r="R38" s="36">
        <f t="shared" si="8"/>
        <v>112.7</v>
      </c>
      <c r="S38" s="24"/>
      <c r="T38" s="24"/>
      <c r="U38" s="22"/>
      <c r="V38" s="26"/>
      <c r="W38" s="40"/>
    </row>
    <row r="39" spans="1:23" x14ac:dyDescent="0.25">
      <c r="A39" s="20" t="s">
        <v>32</v>
      </c>
      <c r="B39" s="34" t="s">
        <v>13</v>
      </c>
      <c r="C39" s="23">
        <v>40</v>
      </c>
      <c r="D39" s="23" t="s">
        <v>29</v>
      </c>
      <c r="E39" s="22" t="s">
        <v>30</v>
      </c>
      <c r="F39" s="36">
        <v>102.3</v>
      </c>
      <c r="G39" s="27">
        <v>101</v>
      </c>
      <c r="H39" s="25"/>
      <c r="I39" s="27"/>
      <c r="J39" s="27"/>
      <c r="K39" s="40"/>
      <c r="M39" s="20" t="s">
        <v>32</v>
      </c>
      <c r="N39" s="21" t="s">
        <v>13</v>
      </c>
      <c r="O39" s="22">
        <v>40</v>
      </c>
      <c r="P39" s="23" t="s">
        <v>29</v>
      </c>
      <c r="Q39" s="22" t="s">
        <v>30</v>
      </c>
      <c r="R39" s="36">
        <f t="shared" si="8"/>
        <v>102.3</v>
      </c>
      <c r="S39" s="24"/>
      <c r="T39" s="24"/>
      <c r="U39" s="22"/>
      <c r="V39" s="26"/>
      <c r="W39" s="40"/>
    </row>
    <row r="40" spans="1:23" x14ac:dyDescent="0.25">
      <c r="A40" s="20" t="s">
        <v>31</v>
      </c>
      <c r="B40" s="34" t="s">
        <v>13</v>
      </c>
      <c r="C40" s="23">
        <v>41</v>
      </c>
      <c r="D40" s="23" t="s">
        <v>29</v>
      </c>
      <c r="E40" s="22" t="s">
        <v>30</v>
      </c>
      <c r="F40" s="36">
        <v>79.3</v>
      </c>
      <c r="G40" s="39">
        <v>81.599999999999994</v>
      </c>
      <c r="H40" s="25"/>
      <c r="I40" s="27"/>
      <c r="J40" s="27"/>
      <c r="K40" s="40"/>
      <c r="M40" s="20" t="s">
        <v>31</v>
      </c>
      <c r="N40" s="21" t="s">
        <v>13</v>
      </c>
      <c r="O40" s="22">
        <v>41</v>
      </c>
      <c r="P40" s="23" t="s">
        <v>29</v>
      </c>
      <c r="Q40" s="22" t="s">
        <v>30</v>
      </c>
      <c r="R40" s="36">
        <f t="shared" si="8"/>
        <v>79.3</v>
      </c>
      <c r="S40" s="36"/>
      <c r="T40" s="24"/>
      <c r="U40" s="22"/>
      <c r="V40" s="26"/>
      <c r="W40" s="40"/>
    </row>
    <row r="41" spans="1:23" x14ac:dyDescent="0.25">
      <c r="A41" s="20" t="s">
        <v>28</v>
      </c>
      <c r="B41" s="34" t="s">
        <v>13</v>
      </c>
      <c r="C41" s="23">
        <v>42</v>
      </c>
      <c r="D41" s="23" t="s">
        <v>29</v>
      </c>
      <c r="E41" s="22" t="s">
        <v>30</v>
      </c>
      <c r="F41" s="36">
        <v>49.5</v>
      </c>
      <c r="G41" s="39">
        <v>49.4</v>
      </c>
      <c r="H41" s="25">
        <f t="shared" ref="H41" si="10">0.05*G41</f>
        <v>2.4700000000000002</v>
      </c>
      <c r="I41" s="27">
        <v>4</v>
      </c>
      <c r="J41" s="27">
        <f t="shared" ref="J41:J43" si="11">((F41-G41)/G41)*100</f>
        <v>0.2024291497975737</v>
      </c>
      <c r="K41" s="37">
        <f t="shared" ref="K41:K65" si="12">(F41-G41)/H41</f>
        <v>4.0485829959514739E-2</v>
      </c>
      <c r="M41" s="20" t="s">
        <v>28</v>
      </c>
      <c r="N41" s="21" t="s">
        <v>13</v>
      </c>
      <c r="O41" s="22">
        <v>42</v>
      </c>
      <c r="P41" s="23" t="s">
        <v>29</v>
      </c>
      <c r="Q41" s="22" t="s">
        <v>30</v>
      </c>
      <c r="R41" s="36">
        <f t="shared" si="8"/>
        <v>49.5</v>
      </c>
      <c r="S41" s="36">
        <v>49.28</v>
      </c>
      <c r="T41" s="24">
        <v>1.76</v>
      </c>
      <c r="U41" s="22">
        <v>1</v>
      </c>
      <c r="V41" s="26">
        <f t="shared" si="9"/>
        <v>0.44642857142856918</v>
      </c>
      <c r="W41" s="38">
        <v>0.12</v>
      </c>
    </row>
    <row r="42" spans="1:23" x14ac:dyDescent="0.25">
      <c r="A42" s="42" t="s">
        <v>16</v>
      </c>
      <c r="B42" s="43" t="s">
        <v>13</v>
      </c>
      <c r="C42" s="44">
        <v>43</v>
      </c>
      <c r="D42" s="44" t="s">
        <v>27</v>
      </c>
      <c r="E42" s="45" t="s">
        <v>23</v>
      </c>
      <c r="F42" s="51">
        <v>29.4</v>
      </c>
      <c r="G42" s="87">
        <v>29.8</v>
      </c>
      <c r="H42" s="48">
        <f>0.05*G42</f>
        <v>1.4900000000000002</v>
      </c>
      <c r="I42" s="52">
        <v>4</v>
      </c>
      <c r="J42" s="52">
        <f t="shared" si="11"/>
        <v>-1.342281879194638</v>
      </c>
      <c r="K42" s="86">
        <f t="shared" si="12"/>
        <v>-0.26845637583892756</v>
      </c>
      <c r="M42" s="42" t="s">
        <v>16</v>
      </c>
      <c r="N42" s="43" t="s">
        <v>13</v>
      </c>
      <c r="O42" s="45">
        <v>43</v>
      </c>
      <c r="P42" s="44" t="s">
        <v>27</v>
      </c>
      <c r="Q42" s="45" t="s">
        <v>23</v>
      </c>
      <c r="R42" s="51">
        <f t="shared" si="8"/>
        <v>29.4</v>
      </c>
      <c r="S42" s="48">
        <v>28.12</v>
      </c>
      <c r="T42" s="48">
        <v>2.14</v>
      </c>
      <c r="U42" s="45">
        <v>1</v>
      </c>
      <c r="V42" s="52">
        <f t="shared" si="9"/>
        <v>4.551920341394017</v>
      </c>
      <c r="W42" s="86">
        <v>0.6</v>
      </c>
    </row>
    <row r="43" spans="1:23" x14ac:dyDescent="0.25">
      <c r="A43" s="42" t="s">
        <v>12</v>
      </c>
      <c r="B43" s="43" t="s">
        <v>13</v>
      </c>
      <c r="C43" s="44">
        <v>44</v>
      </c>
      <c r="D43" s="44" t="s">
        <v>27</v>
      </c>
      <c r="E43" s="45" t="s">
        <v>23</v>
      </c>
      <c r="F43" s="85">
        <v>159</v>
      </c>
      <c r="G43" s="52">
        <v>160</v>
      </c>
      <c r="H43" s="48">
        <f>0.05*G43</f>
        <v>8</v>
      </c>
      <c r="I43" s="52">
        <v>4</v>
      </c>
      <c r="J43" s="52">
        <f t="shared" si="11"/>
        <v>-0.625</v>
      </c>
      <c r="K43" s="86">
        <f t="shared" si="12"/>
        <v>-0.125</v>
      </c>
      <c r="M43" s="42" t="s">
        <v>12</v>
      </c>
      <c r="N43" s="43" t="s">
        <v>13</v>
      </c>
      <c r="O43" s="45">
        <v>44</v>
      </c>
      <c r="P43" s="44" t="s">
        <v>27</v>
      </c>
      <c r="Q43" s="45" t="s">
        <v>23</v>
      </c>
      <c r="R43" s="85">
        <f t="shared" si="8"/>
        <v>159</v>
      </c>
      <c r="S43" s="87">
        <v>156.6</v>
      </c>
      <c r="T43" s="48">
        <v>3.8</v>
      </c>
      <c r="U43" s="45">
        <v>1</v>
      </c>
      <c r="V43" s="52">
        <f t="shared" si="9"/>
        <v>1.5325670498084329</v>
      </c>
      <c r="W43" s="86">
        <v>0.63</v>
      </c>
    </row>
    <row r="44" spans="1:23" x14ac:dyDescent="0.25">
      <c r="A44" s="42" t="s">
        <v>26</v>
      </c>
      <c r="B44" s="43" t="s">
        <v>13</v>
      </c>
      <c r="C44" s="44">
        <v>45</v>
      </c>
      <c r="D44" s="44" t="s">
        <v>27</v>
      </c>
      <c r="E44" s="45" t="s">
        <v>23</v>
      </c>
      <c r="F44" s="51">
        <v>206.8</v>
      </c>
      <c r="G44" s="52">
        <v>207</v>
      </c>
      <c r="H44" s="48">
        <f t="shared" ref="H44" si="13">0.05*G44</f>
        <v>10.350000000000001</v>
      </c>
      <c r="I44" s="52">
        <v>4</v>
      </c>
      <c r="J44" s="52">
        <f t="shared" ref="J44:J55" si="14">((F44-G44)/G44)*100</f>
        <v>-9.6618357487917222E-2</v>
      </c>
      <c r="K44" s="86">
        <f t="shared" si="12"/>
        <v>-1.932367149758344E-2</v>
      </c>
      <c r="M44" s="42" t="s">
        <v>26</v>
      </c>
      <c r="N44" s="43" t="s">
        <v>13</v>
      </c>
      <c r="O44" s="45">
        <v>45</v>
      </c>
      <c r="P44" s="44" t="s">
        <v>27</v>
      </c>
      <c r="Q44" s="45" t="s">
        <v>23</v>
      </c>
      <c r="R44" s="51">
        <f t="shared" si="8"/>
        <v>206.8</v>
      </c>
      <c r="S44" s="87">
        <v>204.8</v>
      </c>
      <c r="T44" s="48">
        <v>3.7</v>
      </c>
      <c r="U44" s="45">
        <v>1</v>
      </c>
      <c r="V44" s="52">
        <f t="shared" si="9"/>
        <v>0.9765625</v>
      </c>
      <c r="W44" s="86">
        <v>0.53</v>
      </c>
    </row>
    <row r="45" spans="1:23" x14ac:dyDescent="0.25">
      <c r="A45" s="42" t="s">
        <v>16</v>
      </c>
      <c r="B45" s="43" t="s">
        <v>13</v>
      </c>
      <c r="C45" s="44">
        <v>46</v>
      </c>
      <c r="D45" s="44" t="s">
        <v>25</v>
      </c>
      <c r="E45" s="45" t="s">
        <v>23</v>
      </c>
      <c r="F45" s="51">
        <v>93.5</v>
      </c>
      <c r="G45" s="87">
        <v>98.3</v>
      </c>
      <c r="H45" s="48">
        <f>0.075*G45</f>
        <v>7.3724999999999996</v>
      </c>
      <c r="I45" s="52">
        <v>4</v>
      </c>
      <c r="J45" s="52">
        <f t="shared" si="14"/>
        <v>-4.883011190233975</v>
      </c>
      <c r="K45" s="86">
        <f t="shared" si="12"/>
        <v>-0.65106815869786339</v>
      </c>
      <c r="M45" s="42" t="s">
        <v>16</v>
      </c>
      <c r="N45" s="43" t="s">
        <v>13</v>
      </c>
      <c r="O45" s="45">
        <v>46</v>
      </c>
      <c r="P45" s="44" t="s">
        <v>25</v>
      </c>
      <c r="Q45" s="45" t="s">
        <v>23</v>
      </c>
      <c r="R45" s="51">
        <f t="shared" si="8"/>
        <v>93.5</v>
      </c>
      <c r="S45" s="48">
        <v>93.41</v>
      </c>
      <c r="T45" s="48">
        <v>4.78</v>
      </c>
      <c r="U45" s="45">
        <v>1</v>
      </c>
      <c r="V45" s="52">
        <f t="shared" si="9"/>
        <v>9.6349427256186074E-2</v>
      </c>
      <c r="W45" s="86">
        <v>0.02</v>
      </c>
    </row>
    <row r="46" spans="1:23" x14ac:dyDescent="0.25">
      <c r="A46" s="42" t="s">
        <v>12</v>
      </c>
      <c r="B46" s="43" t="s">
        <v>13</v>
      </c>
      <c r="C46" s="44">
        <v>47</v>
      </c>
      <c r="D46" s="44" t="s">
        <v>25</v>
      </c>
      <c r="E46" s="45" t="s">
        <v>23</v>
      </c>
      <c r="F46" s="51">
        <v>113.5</v>
      </c>
      <c r="G46" s="52">
        <v>123</v>
      </c>
      <c r="H46" s="48">
        <f t="shared" ref="H46:H49" si="15">0.075*G46</f>
        <v>9.2249999999999996</v>
      </c>
      <c r="I46" s="52">
        <v>4</v>
      </c>
      <c r="J46" s="52">
        <f t="shared" si="14"/>
        <v>-7.7235772357723578</v>
      </c>
      <c r="K46" s="86">
        <f t="shared" si="12"/>
        <v>-1.0298102981029811</v>
      </c>
      <c r="M46" s="42" t="s">
        <v>12</v>
      </c>
      <c r="N46" s="43" t="s">
        <v>13</v>
      </c>
      <c r="O46" s="45">
        <v>47</v>
      </c>
      <c r="P46" s="44" t="s">
        <v>25</v>
      </c>
      <c r="Q46" s="45" t="s">
        <v>23</v>
      </c>
      <c r="R46" s="51">
        <f t="shared" si="8"/>
        <v>113.5</v>
      </c>
      <c r="S46" s="87">
        <v>109.2</v>
      </c>
      <c r="T46" s="48">
        <v>7.5</v>
      </c>
      <c r="U46" s="45">
        <v>1</v>
      </c>
      <c r="V46" s="52">
        <f t="shared" si="9"/>
        <v>3.9377289377289348</v>
      </c>
      <c r="W46" s="86">
        <v>0.56999999999999995</v>
      </c>
    </row>
    <row r="47" spans="1:23" x14ac:dyDescent="0.25">
      <c r="A47" s="42" t="s">
        <v>21</v>
      </c>
      <c r="B47" s="43" t="s">
        <v>13</v>
      </c>
      <c r="C47" s="44">
        <v>48</v>
      </c>
      <c r="D47" s="44" t="s">
        <v>25</v>
      </c>
      <c r="E47" s="45" t="s">
        <v>23</v>
      </c>
      <c r="F47" s="51">
        <v>64.3</v>
      </c>
      <c r="G47" s="87">
        <v>65.5</v>
      </c>
      <c r="H47" s="48">
        <f t="shared" si="15"/>
        <v>4.9124999999999996</v>
      </c>
      <c r="I47" s="52">
        <v>4</v>
      </c>
      <c r="J47" s="52">
        <f t="shared" si="14"/>
        <v>-1.8320610687022942</v>
      </c>
      <c r="K47" s="86">
        <f t="shared" si="12"/>
        <v>-0.24427480916030594</v>
      </c>
      <c r="M47" s="42" t="s">
        <v>21</v>
      </c>
      <c r="N47" s="43" t="s">
        <v>13</v>
      </c>
      <c r="O47" s="45">
        <v>48</v>
      </c>
      <c r="P47" s="44" t="s">
        <v>25</v>
      </c>
      <c r="Q47" s="45" t="s">
        <v>23</v>
      </c>
      <c r="R47" s="51">
        <f t="shared" si="8"/>
        <v>64.3</v>
      </c>
      <c r="S47" s="48">
        <v>62.63</v>
      </c>
      <c r="T47" s="48">
        <v>4.09</v>
      </c>
      <c r="U47" s="45">
        <v>1</v>
      </c>
      <c r="V47" s="52">
        <f t="shared" si="9"/>
        <v>2.6664537761456084</v>
      </c>
      <c r="W47" s="86">
        <v>0.41</v>
      </c>
    </row>
    <row r="48" spans="1:23" x14ac:dyDescent="0.25">
      <c r="A48" s="42" t="s">
        <v>20</v>
      </c>
      <c r="B48" s="43" t="s">
        <v>13</v>
      </c>
      <c r="C48" s="44">
        <v>49</v>
      </c>
      <c r="D48" s="44" t="s">
        <v>25</v>
      </c>
      <c r="E48" s="45" t="s">
        <v>23</v>
      </c>
      <c r="F48" s="51">
        <v>74</v>
      </c>
      <c r="G48" s="87">
        <v>80.599999999999994</v>
      </c>
      <c r="H48" s="48">
        <f t="shared" si="15"/>
        <v>6.044999999999999</v>
      </c>
      <c r="I48" s="52">
        <v>4</v>
      </c>
      <c r="J48" s="52">
        <f t="shared" si="14"/>
        <v>-8.1885856079404409</v>
      </c>
      <c r="K48" s="86">
        <f t="shared" si="12"/>
        <v>-1.0918114143920588</v>
      </c>
      <c r="M48" s="42" t="s">
        <v>20</v>
      </c>
      <c r="N48" s="43" t="s">
        <v>13</v>
      </c>
      <c r="O48" s="45">
        <v>49</v>
      </c>
      <c r="P48" s="44" t="s">
        <v>25</v>
      </c>
      <c r="Q48" s="45" t="s">
        <v>23</v>
      </c>
      <c r="R48" s="51">
        <f t="shared" si="8"/>
        <v>74</v>
      </c>
      <c r="S48" s="48">
        <v>72.709999999999994</v>
      </c>
      <c r="T48" s="48">
        <v>6.75</v>
      </c>
      <c r="U48" s="45">
        <v>1</v>
      </c>
      <c r="V48" s="52">
        <f t="shared" si="9"/>
        <v>1.7741713656993623</v>
      </c>
      <c r="W48" s="86">
        <v>0.19</v>
      </c>
    </row>
    <row r="49" spans="1:23" x14ac:dyDescent="0.25">
      <c r="A49" s="42" t="s">
        <v>19</v>
      </c>
      <c r="B49" s="43" t="s">
        <v>13</v>
      </c>
      <c r="C49" s="44">
        <v>50</v>
      </c>
      <c r="D49" s="44" t="s">
        <v>25</v>
      </c>
      <c r="E49" s="45" t="s">
        <v>23</v>
      </c>
      <c r="F49" s="51">
        <v>80.5</v>
      </c>
      <c r="G49" s="87">
        <v>79.400000000000006</v>
      </c>
      <c r="H49" s="48">
        <f t="shared" si="15"/>
        <v>5.9550000000000001</v>
      </c>
      <c r="I49" s="52">
        <v>4</v>
      </c>
      <c r="J49" s="52">
        <f t="shared" si="14"/>
        <v>1.3853904282115796</v>
      </c>
      <c r="K49" s="86">
        <f t="shared" si="12"/>
        <v>0.18471872376154397</v>
      </c>
      <c r="M49" s="42" t="s">
        <v>19</v>
      </c>
      <c r="N49" s="43" t="s">
        <v>13</v>
      </c>
      <c r="O49" s="45">
        <v>50</v>
      </c>
      <c r="P49" s="44" t="s">
        <v>25</v>
      </c>
      <c r="Q49" s="45" t="s">
        <v>23</v>
      </c>
      <c r="R49" s="51">
        <f t="shared" si="8"/>
        <v>80.5</v>
      </c>
      <c r="S49" s="48">
        <v>78.67</v>
      </c>
      <c r="T49" s="48">
        <v>4.09</v>
      </c>
      <c r="U49" s="45">
        <v>1</v>
      </c>
      <c r="V49" s="52">
        <f t="shared" si="9"/>
        <v>2.3261726198042432</v>
      </c>
      <c r="W49" s="86">
        <v>0.45</v>
      </c>
    </row>
    <row r="50" spans="1:23" x14ac:dyDescent="0.25">
      <c r="A50" s="42" t="s">
        <v>22</v>
      </c>
      <c r="B50" s="43" t="s">
        <v>13</v>
      </c>
      <c r="C50" s="44">
        <v>51</v>
      </c>
      <c r="D50" s="44" t="s">
        <v>76</v>
      </c>
      <c r="E50" s="45" t="s">
        <v>23</v>
      </c>
      <c r="F50" s="51">
        <v>165.4</v>
      </c>
      <c r="G50" s="52">
        <v>155</v>
      </c>
      <c r="H50" s="48">
        <f>0.05*G50</f>
        <v>7.75</v>
      </c>
      <c r="I50" s="45">
        <v>4</v>
      </c>
      <c r="J50" s="52">
        <f t="shared" si="14"/>
        <v>6.7096774193548425</v>
      </c>
      <c r="K50" s="86">
        <f t="shared" si="12"/>
        <v>1.3419354838709685</v>
      </c>
      <c r="M50" s="42" t="s">
        <v>22</v>
      </c>
      <c r="N50" s="43" t="s">
        <v>13</v>
      </c>
      <c r="O50" s="45">
        <v>51</v>
      </c>
      <c r="P50" s="44" t="s">
        <v>76</v>
      </c>
      <c r="Q50" s="45" t="s">
        <v>23</v>
      </c>
      <c r="R50" s="51">
        <f t="shared" si="8"/>
        <v>165.4</v>
      </c>
      <c r="S50" s="87">
        <v>153</v>
      </c>
      <c r="T50" s="48">
        <v>4.9000000000000004</v>
      </c>
      <c r="U50" s="45">
        <v>1</v>
      </c>
      <c r="V50" s="52">
        <f t="shared" si="9"/>
        <v>8.104575163398696</v>
      </c>
      <c r="W50" s="86">
        <v>2.5</v>
      </c>
    </row>
    <row r="51" spans="1:23" x14ac:dyDescent="0.25">
      <c r="A51" s="42" t="s">
        <v>16</v>
      </c>
      <c r="B51" s="43" t="s">
        <v>13</v>
      </c>
      <c r="C51" s="44">
        <v>52</v>
      </c>
      <c r="D51" s="44" t="s">
        <v>76</v>
      </c>
      <c r="E51" s="45" t="s">
        <v>23</v>
      </c>
      <c r="F51" s="51">
        <v>228.9</v>
      </c>
      <c r="G51" s="52">
        <v>228</v>
      </c>
      <c r="H51" s="48">
        <f t="shared" ref="H51:H55" si="16">0.05*G51</f>
        <v>11.4</v>
      </c>
      <c r="I51" s="45">
        <v>4</v>
      </c>
      <c r="J51" s="52">
        <f t="shared" si="14"/>
        <v>0.39473684210526566</v>
      </c>
      <c r="K51" s="86">
        <f t="shared" si="12"/>
        <v>7.8947368421053127E-2</v>
      </c>
      <c r="M51" s="42" t="s">
        <v>16</v>
      </c>
      <c r="N51" s="43" t="s">
        <v>13</v>
      </c>
      <c r="O51" s="45">
        <v>52</v>
      </c>
      <c r="P51" s="44" t="s">
        <v>76</v>
      </c>
      <c r="Q51" s="45" t="s">
        <v>23</v>
      </c>
      <c r="R51" s="51">
        <f t="shared" si="8"/>
        <v>228.9</v>
      </c>
      <c r="S51" s="87">
        <v>224.4</v>
      </c>
      <c r="T51" s="48">
        <v>7.3</v>
      </c>
      <c r="U51" s="45">
        <v>1</v>
      </c>
      <c r="V51" s="52">
        <f t="shared" si="9"/>
        <v>2.0053475935828877</v>
      </c>
      <c r="W51" s="86">
        <v>0.62</v>
      </c>
    </row>
    <row r="52" spans="1:23" x14ac:dyDescent="0.25">
      <c r="A52" s="42" t="s">
        <v>12</v>
      </c>
      <c r="B52" s="43" t="s">
        <v>13</v>
      </c>
      <c r="C52" s="44">
        <v>53</v>
      </c>
      <c r="D52" s="44" t="s">
        <v>76</v>
      </c>
      <c r="E52" s="45" t="s">
        <v>23</v>
      </c>
      <c r="F52" s="51">
        <v>308.39999999999998</v>
      </c>
      <c r="G52" s="52">
        <v>310</v>
      </c>
      <c r="H52" s="48">
        <f t="shared" si="16"/>
        <v>15.5</v>
      </c>
      <c r="I52" s="45">
        <v>4</v>
      </c>
      <c r="J52" s="52">
        <f t="shared" si="14"/>
        <v>-0.51612903225807194</v>
      </c>
      <c r="K52" s="86">
        <f t="shared" si="12"/>
        <v>-0.10322580645161437</v>
      </c>
      <c r="M52" s="42" t="s">
        <v>12</v>
      </c>
      <c r="N52" s="43" t="s">
        <v>13</v>
      </c>
      <c r="O52" s="45">
        <v>53</v>
      </c>
      <c r="P52" s="44" t="s">
        <v>76</v>
      </c>
      <c r="Q52" s="45" t="s">
        <v>23</v>
      </c>
      <c r="R52" s="51">
        <f t="shared" si="8"/>
        <v>308.39999999999998</v>
      </c>
      <c r="S52" s="87">
        <v>304.8</v>
      </c>
      <c r="T52" s="48">
        <v>8</v>
      </c>
      <c r="U52" s="45">
        <v>1</v>
      </c>
      <c r="V52" s="52">
        <f t="shared" si="9"/>
        <v>1.1811023622047132</v>
      </c>
      <c r="W52" s="86">
        <v>0.45</v>
      </c>
    </row>
    <row r="53" spans="1:23" x14ac:dyDescent="0.25">
      <c r="A53" s="42" t="s">
        <v>21</v>
      </c>
      <c r="B53" s="43" t="s">
        <v>13</v>
      </c>
      <c r="C53" s="44">
        <v>54</v>
      </c>
      <c r="D53" s="44" t="s">
        <v>76</v>
      </c>
      <c r="E53" s="45" t="s">
        <v>23</v>
      </c>
      <c r="F53" s="51">
        <v>148.5</v>
      </c>
      <c r="G53" s="52">
        <v>146</v>
      </c>
      <c r="H53" s="48">
        <f t="shared" si="16"/>
        <v>7.3000000000000007</v>
      </c>
      <c r="I53" s="45">
        <v>4</v>
      </c>
      <c r="J53" s="52">
        <f t="shared" si="14"/>
        <v>1.7123287671232876</v>
      </c>
      <c r="K53" s="86">
        <f t="shared" si="12"/>
        <v>0.34246575342465752</v>
      </c>
      <c r="M53" s="42" t="s">
        <v>21</v>
      </c>
      <c r="N53" s="43" t="s">
        <v>13</v>
      </c>
      <c r="O53" s="45">
        <v>54</v>
      </c>
      <c r="P53" s="44" t="s">
        <v>76</v>
      </c>
      <c r="Q53" s="45" t="s">
        <v>23</v>
      </c>
      <c r="R53" s="51">
        <f t="shared" si="8"/>
        <v>148.5</v>
      </c>
      <c r="S53" s="87">
        <v>144.5</v>
      </c>
      <c r="T53" s="48">
        <v>5.8</v>
      </c>
      <c r="U53" s="45">
        <v>1</v>
      </c>
      <c r="V53" s="52">
        <f t="shared" si="9"/>
        <v>2.7681660899653981</v>
      </c>
      <c r="W53" s="86">
        <v>0.7</v>
      </c>
    </row>
    <row r="54" spans="1:23" x14ac:dyDescent="0.25">
      <c r="A54" s="42" t="s">
        <v>24</v>
      </c>
      <c r="B54" s="43" t="s">
        <v>13</v>
      </c>
      <c r="C54" s="44">
        <v>55</v>
      </c>
      <c r="D54" s="44" t="s">
        <v>76</v>
      </c>
      <c r="E54" s="45" t="s">
        <v>23</v>
      </c>
      <c r="F54" s="51">
        <v>123.9</v>
      </c>
      <c r="G54" s="52">
        <v>118</v>
      </c>
      <c r="H54" s="48">
        <f t="shared" si="16"/>
        <v>5.9</v>
      </c>
      <c r="I54" s="45">
        <v>4</v>
      </c>
      <c r="J54" s="52">
        <f t="shared" si="14"/>
        <v>5.0000000000000053</v>
      </c>
      <c r="K54" s="86">
        <f t="shared" si="12"/>
        <v>1.0000000000000009</v>
      </c>
      <c r="M54" s="42" t="s">
        <v>24</v>
      </c>
      <c r="N54" s="43" t="s">
        <v>13</v>
      </c>
      <c r="O54" s="45">
        <v>55</v>
      </c>
      <c r="P54" s="44" t="s">
        <v>76</v>
      </c>
      <c r="Q54" s="45" t="s">
        <v>23</v>
      </c>
      <c r="R54" s="51">
        <f t="shared" si="8"/>
        <v>123.9</v>
      </c>
      <c r="S54" s="87">
        <v>118</v>
      </c>
      <c r="T54" s="48">
        <v>5.0999999999999996</v>
      </c>
      <c r="U54" s="45">
        <v>1</v>
      </c>
      <c r="V54" s="52">
        <f t="shared" si="9"/>
        <v>5.0000000000000053</v>
      </c>
      <c r="W54" s="86">
        <v>1.17</v>
      </c>
    </row>
    <row r="55" spans="1:23" x14ac:dyDescent="0.25">
      <c r="A55" s="42" t="s">
        <v>17</v>
      </c>
      <c r="B55" s="43" t="s">
        <v>13</v>
      </c>
      <c r="C55" s="44">
        <v>56</v>
      </c>
      <c r="D55" s="44" t="s">
        <v>76</v>
      </c>
      <c r="E55" s="45" t="s">
        <v>23</v>
      </c>
      <c r="F55" s="51">
        <v>55.4</v>
      </c>
      <c r="G55" s="87">
        <v>52.5</v>
      </c>
      <c r="H55" s="48">
        <f t="shared" si="16"/>
        <v>2.625</v>
      </c>
      <c r="I55" s="45">
        <v>4</v>
      </c>
      <c r="J55" s="52">
        <f t="shared" si="14"/>
        <v>5.5238095238095211</v>
      </c>
      <c r="K55" s="86">
        <f t="shared" si="12"/>
        <v>1.1047619047619042</v>
      </c>
      <c r="M55" s="42" t="s">
        <v>17</v>
      </c>
      <c r="N55" s="43" t="s">
        <v>13</v>
      </c>
      <c r="O55" s="45">
        <v>56</v>
      </c>
      <c r="P55" s="44" t="s">
        <v>76</v>
      </c>
      <c r="Q55" s="45" t="s">
        <v>23</v>
      </c>
      <c r="R55" s="51">
        <f t="shared" si="8"/>
        <v>55.4</v>
      </c>
      <c r="S55" s="48">
        <v>51.29</v>
      </c>
      <c r="T55" s="48">
        <v>5.46</v>
      </c>
      <c r="U55" s="45">
        <v>1</v>
      </c>
      <c r="V55" s="52">
        <f t="shared" si="9"/>
        <v>8.0132579450185215</v>
      </c>
      <c r="W55" s="86">
        <v>0.75</v>
      </c>
    </row>
    <row r="56" spans="1:23" x14ac:dyDescent="0.25">
      <c r="A56" s="42" t="s">
        <v>22</v>
      </c>
      <c r="B56" s="43" t="s">
        <v>13</v>
      </c>
      <c r="C56" s="44">
        <v>57</v>
      </c>
      <c r="D56" s="44" t="s">
        <v>18</v>
      </c>
      <c r="E56" s="45" t="s">
        <v>15</v>
      </c>
      <c r="F56" s="47">
        <v>12.91</v>
      </c>
      <c r="G56" s="48">
        <v>12.93</v>
      </c>
      <c r="H56" s="48">
        <v>0.15</v>
      </c>
      <c r="I56" s="45" t="s">
        <v>77</v>
      </c>
      <c r="J56" s="48">
        <f t="shared" ref="J56:J63" si="17">((F56-G56))</f>
        <v>-1.9999999999999574E-2</v>
      </c>
      <c r="K56" s="86">
        <f t="shared" si="12"/>
        <v>-0.1333333333333305</v>
      </c>
      <c r="M56" s="42" t="s">
        <v>22</v>
      </c>
      <c r="N56" s="43" t="s">
        <v>13</v>
      </c>
      <c r="O56" s="45">
        <v>57</v>
      </c>
      <c r="P56" s="44" t="s">
        <v>18</v>
      </c>
      <c r="Q56" s="45" t="s">
        <v>15</v>
      </c>
      <c r="R56" s="47">
        <f>ROUND(F56,2)</f>
        <v>12.91</v>
      </c>
      <c r="S56" s="48">
        <v>12.95</v>
      </c>
      <c r="T56" s="48">
        <v>0.13</v>
      </c>
      <c r="U56" s="45" t="s">
        <v>75</v>
      </c>
      <c r="V56" s="48">
        <f>R56-S56</f>
        <v>-3.9999999999999147E-2</v>
      </c>
      <c r="W56" s="86">
        <v>-0.31</v>
      </c>
    </row>
    <row r="57" spans="1:23" x14ac:dyDescent="0.25">
      <c r="A57" s="42" t="s">
        <v>16</v>
      </c>
      <c r="B57" s="43" t="s">
        <v>13</v>
      </c>
      <c r="C57" s="44">
        <v>58</v>
      </c>
      <c r="D57" s="44" t="s">
        <v>18</v>
      </c>
      <c r="E57" s="45" t="s">
        <v>15</v>
      </c>
      <c r="F57" s="47">
        <v>12.36</v>
      </c>
      <c r="G57" s="48">
        <v>12.39</v>
      </c>
      <c r="H57" s="48">
        <v>0.15</v>
      </c>
      <c r="I57" s="45">
        <v>4</v>
      </c>
      <c r="J57" s="48">
        <f t="shared" si="17"/>
        <v>-3.0000000000001137E-2</v>
      </c>
      <c r="K57" s="86">
        <f t="shared" si="12"/>
        <v>-0.20000000000000759</v>
      </c>
      <c r="M57" s="42" t="s">
        <v>16</v>
      </c>
      <c r="N57" s="43" t="s">
        <v>13</v>
      </c>
      <c r="O57" s="45">
        <v>58</v>
      </c>
      <c r="P57" s="44" t="s">
        <v>18</v>
      </c>
      <c r="Q57" s="45" t="s">
        <v>15</v>
      </c>
      <c r="R57" s="47">
        <f t="shared" ref="R57:R65" si="18">ROUND(F57,2)</f>
        <v>12.36</v>
      </c>
      <c r="S57" s="48">
        <v>12.41</v>
      </c>
      <c r="T57" s="48">
        <v>0.12</v>
      </c>
      <c r="U57" s="45" t="s">
        <v>75</v>
      </c>
      <c r="V57" s="48">
        <f t="shared" ref="V57:V63" si="19">R57-S57</f>
        <v>-5.0000000000000711E-2</v>
      </c>
      <c r="W57" s="86">
        <v>-0.44</v>
      </c>
    </row>
    <row r="58" spans="1:23" x14ac:dyDescent="0.25">
      <c r="A58" s="42" t="s">
        <v>12</v>
      </c>
      <c r="B58" s="43" t="s">
        <v>13</v>
      </c>
      <c r="C58" s="44">
        <v>59</v>
      </c>
      <c r="D58" s="44" t="s">
        <v>18</v>
      </c>
      <c r="E58" s="45" t="s">
        <v>15</v>
      </c>
      <c r="F58" s="47">
        <v>0.28999999999999998</v>
      </c>
      <c r="G58" s="48">
        <v>0.34</v>
      </c>
      <c r="H58" s="48">
        <v>0.15</v>
      </c>
      <c r="I58" s="45">
        <v>4</v>
      </c>
      <c r="J58" s="48">
        <f t="shared" si="17"/>
        <v>-5.0000000000000044E-2</v>
      </c>
      <c r="K58" s="86">
        <f t="shared" si="12"/>
        <v>-0.33333333333333365</v>
      </c>
      <c r="M58" s="42" t="s">
        <v>12</v>
      </c>
      <c r="N58" s="43" t="s">
        <v>13</v>
      </c>
      <c r="O58" s="45">
        <v>59</v>
      </c>
      <c r="P58" s="44" t="s">
        <v>18</v>
      </c>
      <c r="Q58" s="45" t="s">
        <v>15</v>
      </c>
      <c r="R58" s="47">
        <f t="shared" si="18"/>
        <v>0.28999999999999998</v>
      </c>
      <c r="S58" s="48">
        <v>0.34620000000000001</v>
      </c>
      <c r="T58" s="48">
        <v>6.0400000000000002E-2</v>
      </c>
      <c r="U58" s="45" t="s">
        <v>75</v>
      </c>
      <c r="V58" s="48">
        <f t="shared" si="19"/>
        <v>-5.6200000000000028E-2</v>
      </c>
      <c r="W58" s="86">
        <v>-0.93</v>
      </c>
    </row>
    <row r="59" spans="1:23" x14ac:dyDescent="0.25">
      <c r="A59" s="42" t="s">
        <v>21</v>
      </c>
      <c r="B59" s="43" t="s">
        <v>13</v>
      </c>
      <c r="C59" s="44">
        <v>60</v>
      </c>
      <c r="D59" s="44" t="s">
        <v>18</v>
      </c>
      <c r="E59" s="45" t="s">
        <v>15</v>
      </c>
      <c r="F59" s="47">
        <v>5.5</v>
      </c>
      <c r="G59" s="48">
        <v>5.5102766680774025</v>
      </c>
      <c r="H59" s="48">
        <v>0.15</v>
      </c>
      <c r="I59" s="45">
        <v>4</v>
      </c>
      <c r="J59" s="48">
        <f t="shared" si="17"/>
        <v>-1.0276668077402462E-2</v>
      </c>
      <c r="K59" s="86">
        <f t="shared" si="12"/>
        <v>-6.8511120516016419E-2</v>
      </c>
      <c r="M59" s="42" t="s">
        <v>21</v>
      </c>
      <c r="N59" s="43" t="s">
        <v>13</v>
      </c>
      <c r="O59" s="45">
        <v>60</v>
      </c>
      <c r="P59" s="44" t="s">
        <v>18</v>
      </c>
      <c r="Q59" s="45" t="s">
        <v>15</v>
      </c>
      <c r="R59" s="47">
        <f t="shared" si="18"/>
        <v>5.5</v>
      </c>
      <c r="S59" s="48">
        <v>5.5330000000000004</v>
      </c>
      <c r="T59" s="48">
        <v>5.5E-2</v>
      </c>
      <c r="U59" s="45" t="s">
        <v>75</v>
      </c>
      <c r="V59" s="48">
        <f t="shared" si="19"/>
        <v>-3.3000000000000362E-2</v>
      </c>
      <c r="W59" s="86">
        <v>-0.59</v>
      </c>
    </row>
    <row r="60" spans="1:23" x14ac:dyDescent="0.25">
      <c r="A60" s="42" t="s">
        <v>24</v>
      </c>
      <c r="B60" s="43" t="s">
        <v>13</v>
      </c>
      <c r="C60" s="44">
        <v>61</v>
      </c>
      <c r="D60" s="44" t="s">
        <v>18</v>
      </c>
      <c r="E60" s="45" t="s">
        <v>15</v>
      </c>
      <c r="F60" s="47">
        <v>0.24</v>
      </c>
      <c r="G60" s="48">
        <v>0.27</v>
      </c>
      <c r="H60" s="48">
        <v>0.15</v>
      </c>
      <c r="I60" s="52">
        <v>4</v>
      </c>
      <c r="J60" s="48">
        <f t="shared" si="17"/>
        <v>-3.0000000000000027E-2</v>
      </c>
      <c r="K60" s="86">
        <f t="shared" si="12"/>
        <v>-0.20000000000000018</v>
      </c>
      <c r="M60" s="42" t="s">
        <v>24</v>
      </c>
      <c r="N60" s="43" t="s">
        <v>13</v>
      </c>
      <c r="O60" s="45">
        <v>61</v>
      </c>
      <c r="P60" s="44" t="s">
        <v>18</v>
      </c>
      <c r="Q60" s="45" t="s">
        <v>15</v>
      </c>
      <c r="R60" s="47">
        <f t="shared" si="18"/>
        <v>0.24</v>
      </c>
      <c r="S60" s="48">
        <v>0.27889999999999998</v>
      </c>
      <c r="T60" s="48">
        <v>5.0500000000000003E-2</v>
      </c>
      <c r="U60" s="45" t="s">
        <v>75</v>
      </c>
      <c r="V60" s="48">
        <f t="shared" si="19"/>
        <v>-3.889999999999999E-2</v>
      </c>
      <c r="W60" s="86">
        <v>-0.77</v>
      </c>
    </row>
    <row r="61" spans="1:23" x14ac:dyDescent="0.25">
      <c r="A61" s="42" t="s">
        <v>20</v>
      </c>
      <c r="B61" s="43" t="s">
        <v>13</v>
      </c>
      <c r="C61" s="44">
        <v>62</v>
      </c>
      <c r="D61" s="44" t="s">
        <v>18</v>
      </c>
      <c r="E61" s="45" t="s">
        <v>15</v>
      </c>
      <c r="F61" s="47">
        <v>14.21</v>
      </c>
      <c r="G61" s="48">
        <v>14.18</v>
      </c>
      <c r="H61" s="48">
        <v>0.15</v>
      </c>
      <c r="I61" s="52">
        <v>4</v>
      </c>
      <c r="J61" s="48">
        <f t="shared" si="17"/>
        <v>3.0000000000001137E-2</v>
      </c>
      <c r="K61" s="86">
        <f t="shared" si="12"/>
        <v>0.20000000000000759</v>
      </c>
      <c r="M61" s="42" t="s">
        <v>20</v>
      </c>
      <c r="N61" s="43" t="s">
        <v>13</v>
      </c>
      <c r="O61" s="45">
        <v>62</v>
      </c>
      <c r="P61" s="44" t="s">
        <v>18</v>
      </c>
      <c r="Q61" s="45" t="s">
        <v>15</v>
      </c>
      <c r="R61" s="47">
        <f t="shared" si="18"/>
        <v>14.21</v>
      </c>
      <c r="S61" s="48">
        <v>14.24</v>
      </c>
      <c r="T61" s="48">
        <v>0.14000000000000001</v>
      </c>
      <c r="U61" s="45" t="s">
        <v>75</v>
      </c>
      <c r="V61" s="48">
        <f t="shared" si="19"/>
        <v>-2.9999999999999361E-2</v>
      </c>
      <c r="W61" s="86">
        <v>-0.18</v>
      </c>
    </row>
    <row r="62" spans="1:23" x14ac:dyDescent="0.25">
      <c r="A62" s="42" t="s">
        <v>19</v>
      </c>
      <c r="B62" s="43" t="s">
        <v>13</v>
      </c>
      <c r="C62" s="44">
        <v>63</v>
      </c>
      <c r="D62" s="44" t="s">
        <v>18</v>
      </c>
      <c r="E62" s="45" t="s">
        <v>15</v>
      </c>
      <c r="F62" s="47">
        <v>20.89</v>
      </c>
      <c r="G62" s="48">
        <v>20.94</v>
      </c>
      <c r="H62" s="48">
        <v>0.15</v>
      </c>
      <c r="I62" s="52">
        <v>4</v>
      </c>
      <c r="J62" s="48">
        <f t="shared" si="17"/>
        <v>-5.0000000000000711E-2</v>
      </c>
      <c r="K62" s="86">
        <f t="shared" si="12"/>
        <v>-0.33333333333333809</v>
      </c>
      <c r="M62" s="42" t="s">
        <v>19</v>
      </c>
      <c r="N62" s="43" t="s">
        <v>13</v>
      </c>
      <c r="O62" s="45">
        <v>63</v>
      </c>
      <c r="P62" s="44" t="s">
        <v>18</v>
      </c>
      <c r="Q62" s="45" t="s">
        <v>15</v>
      </c>
      <c r="R62" s="47">
        <f t="shared" si="18"/>
        <v>20.89</v>
      </c>
      <c r="S62" s="48">
        <v>20.92</v>
      </c>
      <c r="T62" s="48">
        <v>0.21</v>
      </c>
      <c r="U62" s="45" t="s">
        <v>75</v>
      </c>
      <c r="V62" s="48">
        <f t="shared" si="19"/>
        <v>-3.0000000000001137E-2</v>
      </c>
      <c r="W62" s="86">
        <v>-0.16</v>
      </c>
    </row>
    <row r="63" spans="1:23" x14ac:dyDescent="0.25">
      <c r="A63" s="42" t="s">
        <v>17</v>
      </c>
      <c r="B63" s="43" t="s">
        <v>13</v>
      </c>
      <c r="C63" s="44">
        <v>64</v>
      </c>
      <c r="D63" s="44" t="s">
        <v>18</v>
      </c>
      <c r="E63" s="45" t="s">
        <v>15</v>
      </c>
      <c r="F63" s="47">
        <v>15.74</v>
      </c>
      <c r="G63" s="48">
        <v>15.81</v>
      </c>
      <c r="H63" s="48">
        <v>0.15</v>
      </c>
      <c r="I63" s="52">
        <v>4</v>
      </c>
      <c r="J63" s="48">
        <f t="shared" si="17"/>
        <v>-7.0000000000000284E-2</v>
      </c>
      <c r="K63" s="86">
        <f t="shared" si="12"/>
        <v>-0.46666666666666856</v>
      </c>
      <c r="M63" s="42" t="s">
        <v>17</v>
      </c>
      <c r="N63" s="43" t="s">
        <v>13</v>
      </c>
      <c r="O63" s="45">
        <v>64</v>
      </c>
      <c r="P63" s="44" t="s">
        <v>18</v>
      </c>
      <c r="Q63" s="45" t="s">
        <v>15</v>
      </c>
      <c r="R63" s="47">
        <f t="shared" si="18"/>
        <v>15.74</v>
      </c>
      <c r="S63" s="48">
        <v>15.78</v>
      </c>
      <c r="T63" s="48">
        <v>0.16</v>
      </c>
      <c r="U63" s="45">
        <v>1</v>
      </c>
      <c r="V63" s="48">
        <f t="shared" si="19"/>
        <v>-3.9999999999999147E-2</v>
      </c>
      <c r="W63" s="86">
        <v>-0.24</v>
      </c>
    </row>
    <row r="64" spans="1:23" x14ac:dyDescent="0.25">
      <c r="A64" s="42" t="s">
        <v>16</v>
      </c>
      <c r="B64" s="43" t="s">
        <v>13</v>
      </c>
      <c r="C64" s="44" t="s">
        <v>99</v>
      </c>
      <c r="D64" s="44" t="s">
        <v>14</v>
      </c>
      <c r="E64" s="45" t="s">
        <v>15</v>
      </c>
      <c r="F64" s="47">
        <v>3.6</v>
      </c>
      <c r="G64" s="48">
        <v>3.52</v>
      </c>
      <c r="H64" s="48">
        <f>G64*0.05</f>
        <v>0.17600000000000002</v>
      </c>
      <c r="I64" s="52">
        <v>4</v>
      </c>
      <c r="J64" s="52">
        <f t="shared" ref="J64:J65" si="20">((F64-G64)/G64)*100</f>
        <v>2.2727272727272747</v>
      </c>
      <c r="K64" s="86">
        <f t="shared" si="12"/>
        <v>0.45454545454545492</v>
      </c>
      <c r="M64" s="42" t="s">
        <v>16</v>
      </c>
      <c r="N64" s="43" t="s">
        <v>13</v>
      </c>
      <c r="O64" s="45" t="s">
        <v>99</v>
      </c>
      <c r="P64" s="44" t="s">
        <v>14</v>
      </c>
      <c r="Q64" s="45" t="s">
        <v>15</v>
      </c>
      <c r="R64" s="47">
        <f t="shared" si="18"/>
        <v>3.6</v>
      </c>
      <c r="S64" s="48">
        <v>3.5489999999999999</v>
      </c>
      <c r="T64" s="48">
        <v>6.4000000000000001E-2</v>
      </c>
      <c r="U64" s="45">
        <v>1</v>
      </c>
      <c r="V64" s="52">
        <f>((R64-S64)/S64)*100</f>
        <v>1.4370245139475954</v>
      </c>
      <c r="W64" s="86">
        <v>0.79</v>
      </c>
    </row>
    <row r="65" spans="1:23" ht="15.75" thickBot="1" x14ac:dyDescent="0.3">
      <c r="A65" s="88" t="s">
        <v>12</v>
      </c>
      <c r="B65" s="89" t="s">
        <v>13</v>
      </c>
      <c r="C65" s="90" t="s">
        <v>100</v>
      </c>
      <c r="D65" s="91" t="s">
        <v>14</v>
      </c>
      <c r="E65" s="92" t="s">
        <v>15</v>
      </c>
      <c r="F65" s="93">
        <v>5.75</v>
      </c>
      <c r="G65" s="94">
        <v>5.72</v>
      </c>
      <c r="H65" s="94">
        <f>G65*0.05</f>
        <v>0.28599999999999998</v>
      </c>
      <c r="I65" s="95">
        <v>4</v>
      </c>
      <c r="J65" s="95">
        <f t="shared" si="20"/>
        <v>0.52447552447552881</v>
      </c>
      <c r="K65" s="96">
        <f t="shared" si="12"/>
        <v>0.10489510489510577</v>
      </c>
      <c r="M65" s="88" t="s">
        <v>12</v>
      </c>
      <c r="N65" s="89" t="s">
        <v>13</v>
      </c>
      <c r="O65" s="89" t="s">
        <v>100</v>
      </c>
      <c r="P65" s="91" t="s">
        <v>14</v>
      </c>
      <c r="Q65" s="92" t="s">
        <v>15</v>
      </c>
      <c r="R65" s="93">
        <f t="shared" si="18"/>
        <v>5.75</v>
      </c>
      <c r="S65" s="94">
        <v>5.718</v>
      </c>
      <c r="T65" s="94">
        <v>0.09</v>
      </c>
      <c r="U65" s="92">
        <v>1</v>
      </c>
      <c r="V65" s="95">
        <f t="shared" ref="V65" si="21">((R65-S65)/S65)*100</f>
        <v>0.55963623644631044</v>
      </c>
      <c r="W65" s="96">
        <v>0.36</v>
      </c>
    </row>
  </sheetData>
  <sheetProtection algorithmName="SHA-512" hashValue="B/zY82dPC5e6qH6JX+uwOzCekxfwQRBLwlrolv0fSVYeCB7DtRLrXNUdrJoPc+dGlLqtDAAcQ085RbnEp/AyUQ==" saltValue="uIgdYxP2mAGVmmO5uMcmSA==" spinCount="100000" sheet="1" objects="1" scenarios="1" selectLockedCells="1" selectUnlockedCells="1"/>
  <mergeCells count="3">
    <mergeCell ref="A2:K2"/>
    <mergeCell ref="A8:K8"/>
    <mergeCell ref="M8:W8"/>
  </mergeCells>
  <phoneticPr fontId="17" type="noConversion"/>
  <conditionalFormatting sqref="K14:K28 W41:W65">
    <cfRule type="cellIs" dxfId="122" priority="19" stopIfTrue="1" operator="between">
      <formula>-2</formula>
      <formula>2</formula>
    </cfRule>
    <cfRule type="cellIs" dxfId="121" priority="20" stopIfTrue="1" operator="between">
      <formula>-3</formula>
      <formula>3</formula>
    </cfRule>
    <cfRule type="cellIs" dxfId="120" priority="21" operator="notBetween">
      <formula>-3</formula>
      <formula>3</formula>
    </cfRule>
  </conditionalFormatting>
  <conditionalFormatting sqref="W29:W31">
    <cfRule type="cellIs" dxfId="119" priority="16" stopIfTrue="1" operator="between">
      <formula>-2</formula>
      <formula>2</formula>
    </cfRule>
    <cfRule type="cellIs" dxfId="118" priority="17" stopIfTrue="1" operator="between">
      <formula>-3</formula>
      <formula>3</formula>
    </cfRule>
    <cfRule type="cellIs" dxfId="117" priority="18" operator="notBetween">
      <formula>-3</formula>
      <formula>3</formula>
    </cfRule>
  </conditionalFormatting>
  <conditionalFormatting sqref="K29:K31">
    <cfRule type="cellIs" dxfId="116" priority="4" stopIfTrue="1" operator="between">
      <formula>-2</formula>
      <formula>2</formula>
    </cfRule>
    <cfRule type="cellIs" dxfId="115" priority="5" stopIfTrue="1" operator="between">
      <formula>-3</formula>
      <formula>3</formula>
    </cfRule>
    <cfRule type="cellIs" dxfId="114" priority="6" operator="notBetween">
      <formula>-3</formula>
      <formula>3</formula>
    </cfRule>
  </conditionalFormatting>
  <conditionalFormatting sqref="K41:K65">
    <cfRule type="cellIs" dxfId="113" priority="1" stopIfTrue="1" operator="between">
      <formula>-2</formula>
      <formula>2</formula>
    </cfRule>
    <cfRule type="cellIs" dxfId="112" priority="2" stopIfTrue="1" operator="between">
      <formula>-3</formula>
      <formula>3</formula>
    </cfRule>
    <cfRule type="cellIs" dxfId="111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 xsi:nil="true"/>
    <DEEL xmlns="08cda046-0f15-45eb-a9d5-77306d3264cd">Deel 2</DEEL>
    <Ringtest xmlns="eba2475f-4c5c-418a-90c2-2b36802fc485">LABS</Ringtest>
    <Jaar xmlns="08cda046-0f15-45eb-a9d5-77306d3264cd">2023</Jaar>
    <Publicatiedatum xmlns="dda9e79c-c62e-445e-b991-197574827cb3">2024-06-06T15:49:35+00:00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A4B2AE1D-A718-49B5-8551-F3A79B85AD41}"/>
</file>

<file path=customXml/itemProps2.xml><?xml version="1.0" encoding="utf-8"?>
<ds:datastoreItem xmlns:ds="http://schemas.openxmlformats.org/officeDocument/2006/customXml" ds:itemID="{E078FA2B-6CEE-427B-99EC-B74FCA9DDEC1}"/>
</file>

<file path=customXml/itemProps3.xml><?xml version="1.0" encoding="utf-8"?>
<ds:datastoreItem xmlns:ds="http://schemas.openxmlformats.org/officeDocument/2006/customXml" ds:itemID="{B320A2D6-279F-4C22-9386-0E324A46EC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38</vt:i4>
      </vt:variant>
    </vt:vector>
  </HeadingPairs>
  <TitlesOfParts>
    <vt:vector size="57" baseType="lpstr">
      <vt:lpstr>127</vt:lpstr>
      <vt:lpstr>193</vt:lpstr>
      <vt:lpstr>223</vt:lpstr>
      <vt:lpstr>225</vt:lpstr>
      <vt:lpstr>295</vt:lpstr>
      <vt:lpstr>339</vt:lpstr>
      <vt:lpstr>446</vt:lpstr>
      <vt:lpstr>509</vt:lpstr>
      <vt:lpstr>512</vt:lpstr>
      <vt:lpstr>551</vt:lpstr>
      <vt:lpstr>579</vt:lpstr>
      <vt:lpstr>591</vt:lpstr>
      <vt:lpstr>615</vt:lpstr>
      <vt:lpstr>644</vt:lpstr>
      <vt:lpstr>689</vt:lpstr>
      <vt:lpstr>717</vt:lpstr>
      <vt:lpstr>744</vt:lpstr>
      <vt:lpstr>928</vt:lpstr>
      <vt:lpstr>951</vt:lpstr>
      <vt:lpstr>'127'!Print_Area</vt:lpstr>
      <vt:lpstr>'193'!Print_Area</vt:lpstr>
      <vt:lpstr>'223'!Print_Area</vt:lpstr>
      <vt:lpstr>'225'!Print_Area</vt:lpstr>
      <vt:lpstr>'295'!Print_Area</vt:lpstr>
      <vt:lpstr>'339'!Print_Area</vt:lpstr>
      <vt:lpstr>'446'!Print_Area</vt:lpstr>
      <vt:lpstr>'509'!Print_Area</vt:lpstr>
      <vt:lpstr>'512'!Print_Area</vt:lpstr>
      <vt:lpstr>'551'!Print_Area</vt:lpstr>
      <vt:lpstr>'579'!Print_Area</vt:lpstr>
      <vt:lpstr>'591'!Print_Area</vt:lpstr>
      <vt:lpstr>'615'!Print_Area</vt:lpstr>
      <vt:lpstr>'644'!Print_Area</vt:lpstr>
      <vt:lpstr>'689'!Print_Area</vt:lpstr>
      <vt:lpstr>'717'!Print_Area</vt:lpstr>
      <vt:lpstr>'744'!Print_Area</vt:lpstr>
      <vt:lpstr>'928'!Print_Area</vt:lpstr>
      <vt:lpstr>'951'!Print_Area</vt:lpstr>
      <vt:lpstr>'127'!Print_Titles</vt:lpstr>
      <vt:lpstr>'193'!Print_Titles</vt:lpstr>
      <vt:lpstr>'223'!Print_Titles</vt:lpstr>
      <vt:lpstr>'225'!Print_Titles</vt:lpstr>
      <vt:lpstr>'295'!Print_Titles</vt:lpstr>
      <vt:lpstr>'339'!Print_Titles</vt:lpstr>
      <vt:lpstr>'446'!Print_Titles</vt:lpstr>
      <vt:lpstr>'509'!Print_Titles</vt:lpstr>
      <vt:lpstr>'512'!Print_Titles</vt:lpstr>
      <vt:lpstr>'551'!Print_Titles</vt:lpstr>
      <vt:lpstr>'579'!Print_Titles</vt:lpstr>
      <vt:lpstr>'591'!Print_Titles</vt:lpstr>
      <vt:lpstr>'615'!Print_Titles</vt:lpstr>
      <vt:lpstr>'644'!Print_Titles</vt:lpstr>
      <vt:lpstr>'689'!Print_Titles</vt:lpstr>
      <vt:lpstr>'717'!Print_Titles</vt:lpstr>
      <vt:lpstr>'744'!Print_Titles</vt:lpstr>
      <vt:lpstr>'928'!Print_Titles</vt:lpstr>
      <vt:lpstr>'951'!Print_Titles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2023-2,3,4,5</dc:title>
  <dc:creator>dceustet</dc:creator>
  <cp:lastModifiedBy>Bart Baeyens</cp:lastModifiedBy>
  <cp:lastPrinted>2023-11-20T08:17:36Z</cp:lastPrinted>
  <dcterms:created xsi:type="dcterms:W3CDTF">2012-03-19T07:59:52Z</dcterms:created>
  <dcterms:modified xsi:type="dcterms:W3CDTF">2024-03-06T11:47:11Z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</Properties>
</file>