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NoBackup\_HuidigeWeek\_VITO\Bart\LABS\Bijlagen\Deel 3 per parameter\"/>
    </mc:Choice>
  </mc:AlternateContent>
  <xr:revisionPtr revIDLastSave="0" documentId="13_ncr:1_{AD599708-6A42-47E2-ABE9-7D77FBBF3F82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TOC stap 1" sheetId="33" r:id="rId1"/>
    <sheet name="TOC stap 2" sheetId="34" r:id="rId2"/>
    <sheet name="TOC stap 3" sheetId="29" r:id="rId3"/>
    <sheet name="TOC stap 13" sheetId="30" r:id="rId4"/>
    <sheet name="RRF" sheetId="35" r:id="rId5"/>
  </sheets>
  <definedNames>
    <definedName name="_xlnm.Print_Area" localSheetId="0">'TOC stap 1'!$A$1:$W$16</definedName>
    <definedName name="_xlnm.Print_Area" localSheetId="3">'TOC stap 13'!$A$1:$W$15</definedName>
    <definedName name="_xlnm.Print_Area" localSheetId="1">'TOC stap 2'!$A$1:$W$15</definedName>
    <definedName name="_xlnm.Print_Area" localSheetId="2">'TOC stap 3'!$A$1:$W$15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33" l="1"/>
  <c r="C52" i="35" l="1"/>
  <c r="D52" i="35"/>
  <c r="E52" i="35"/>
  <c r="F52" i="35"/>
  <c r="G52" i="35"/>
  <c r="H52" i="35"/>
  <c r="I52" i="35"/>
  <c r="J52" i="35"/>
  <c r="K52" i="35"/>
  <c r="L52" i="35"/>
  <c r="M52" i="35"/>
  <c r="N52" i="35"/>
  <c r="O52" i="35"/>
  <c r="P52" i="35"/>
  <c r="Q52" i="35"/>
  <c r="C53" i="35"/>
  <c r="D53" i="35"/>
  <c r="E53" i="35"/>
  <c r="F53" i="35"/>
  <c r="G53" i="35"/>
  <c r="H53" i="35"/>
  <c r="I53" i="35"/>
  <c r="J53" i="35"/>
  <c r="K53" i="35"/>
  <c r="L53" i="35"/>
  <c r="M53" i="35"/>
  <c r="N53" i="35"/>
  <c r="O53" i="35"/>
  <c r="P53" i="35"/>
  <c r="Q53" i="35"/>
  <c r="C54" i="35"/>
  <c r="D54" i="35"/>
  <c r="E54" i="35"/>
  <c r="F54" i="35"/>
  <c r="G54" i="35"/>
  <c r="H54" i="35"/>
  <c r="I54" i="35"/>
  <c r="J54" i="35"/>
  <c r="K54" i="35"/>
  <c r="L54" i="35"/>
  <c r="M54" i="35"/>
  <c r="N54" i="35"/>
  <c r="O54" i="35"/>
  <c r="P54" i="35"/>
  <c r="Q54" i="35"/>
  <c r="B54" i="35"/>
  <c r="B53" i="35"/>
  <c r="B52" i="35"/>
  <c r="B48" i="35"/>
  <c r="C48" i="35"/>
  <c r="D48" i="35"/>
  <c r="E48" i="35"/>
  <c r="F48" i="35"/>
  <c r="G48" i="35"/>
  <c r="H48" i="35"/>
  <c r="I48" i="35"/>
  <c r="J48" i="35"/>
  <c r="K48" i="35"/>
  <c r="L48" i="35"/>
  <c r="M48" i="35"/>
  <c r="N48" i="35"/>
  <c r="O48" i="35"/>
  <c r="P48" i="35"/>
  <c r="Q48" i="35"/>
  <c r="C49" i="35"/>
  <c r="D49" i="35"/>
  <c r="E49" i="35"/>
  <c r="F49" i="35"/>
  <c r="G49" i="35"/>
  <c r="H49" i="35"/>
  <c r="I49" i="35"/>
  <c r="J49" i="35"/>
  <c r="K49" i="35"/>
  <c r="L49" i="35"/>
  <c r="M49" i="35"/>
  <c r="N49" i="35"/>
  <c r="O49" i="35"/>
  <c r="P49" i="35"/>
  <c r="Q49" i="35"/>
  <c r="C50" i="35"/>
  <c r="D50" i="35"/>
  <c r="E50" i="35"/>
  <c r="F50" i="35"/>
  <c r="G50" i="35"/>
  <c r="H50" i="35"/>
  <c r="I50" i="35"/>
  <c r="J50" i="35"/>
  <c r="K50" i="35"/>
  <c r="L50" i="35"/>
  <c r="M50" i="35"/>
  <c r="N50" i="35"/>
  <c r="O50" i="35"/>
  <c r="P50" i="35"/>
  <c r="Q50" i="35"/>
  <c r="B50" i="35"/>
  <c r="B49" i="35"/>
  <c r="B46" i="35"/>
  <c r="B45" i="35"/>
  <c r="B44" i="35"/>
  <c r="C45" i="35"/>
  <c r="D45" i="35"/>
  <c r="E45" i="35"/>
  <c r="F45" i="35"/>
  <c r="G45" i="35"/>
  <c r="H45" i="35"/>
  <c r="I45" i="35"/>
  <c r="J45" i="35"/>
  <c r="K45" i="35"/>
  <c r="L45" i="35"/>
  <c r="M45" i="35"/>
  <c r="N45" i="35"/>
  <c r="O45" i="35"/>
  <c r="P45" i="35"/>
  <c r="Q45" i="35"/>
  <c r="C46" i="35"/>
  <c r="D46" i="35"/>
  <c r="E46" i="35"/>
  <c r="F46" i="35"/>
  <c r="G46" i="35"/>
  <c r="H46" i="35"/>
  <c r="I46" i="35"/>
  <c r="J46" i="35"/>
  <c r="K46" i="35"/>
  <c r="L46" i="35"/>
  <c r="M46" i="35"/>
  <c r="N46" i="35"/>
  <c r="O46" i="35"/>
  <c r="P46" i="35"/>
  <c r="Q44" i="35"/>
  <c r="C44" i="35"/>
  <c r="D44" i="35"/>
  <c r="E44" i="35"/>
  <c r="F44" i="35"/>
  <c r="G44" i="35"/>
  <c r="H44" i="35"/>
  <c r="I44" i="35"/>
  <c r="J44" i="35"/>
  <c r="K44" i="35"/>
  <c r="L44" i="35"/>
  <c r="M44" i="35"/>
  <c r="N44" i="35"/>
  <c r="O44" i="35"/>
  <c r="P44" i="35"/>
  <c r="Q46" i="35" l="1"/>
  <c r="I12" i="34" l="1"/>
  <c r="I13" i="34"/>
  <c r="I14" i="34"/>
  <c r="I15" i="34"/>
  <c r="I16" i="34"/>
  <c r="I17" i="34"/>
  <c r="I18" i="34"/>
  <c r="I19" i="34"/>
  <c r="I20" i="34"/>
  <c r="I21" i="34"/>
  <c r="I22" i="34"/>
  <c r="I23" i="34"/>
  <c r="I24" i="34"/>
  <c r="I25" i="34"/>
  <c r="I26" i="34"/>
  <c r="I12" i="29"/>
  <c r="I13" i="29"/>
  <c r="I14" i="29"/>
  <c r="I15" i="29"/>
  <c r="I16" i="29"/>
  <c r="I17" i="29"/>
  <c r="I18" i="29"/>
  <c r="I19" i="29"/>
  <c r="I20" i="29"/>
  <c r="I21" i="29"/>
  <c r="I22" i="29"/>
  <c r="I23" i="29"/>
  <c r="I24" i="29"/>
  <c r="I25" i="29"/>
  <c r="I26" i="29"/>
  <c r="I12" i="30"/>
  <c r="I13" i="30"/>
  <c r="I14" i="30"/>
  <c r="I15" i="30"/>
  <c r="I16" i="30"/>
  <c r="I17" i="30"/>
  <c r="I18" i="30"/>
  <c r="I19" i="30"/>
  <c r="I20" i="30"/>
  <c r="I21" i="30"/>
  <c r="I22" i="30"/>
  <c r="I23" i="30"/>
  <c r="I24" i="30"/>
  <c r="I25" i="30"/>
  <c r="I26" i="30"/>
  <c r="I12" i="33"/>
  <c r="I13" i="33"/>
  <c r="I14" i="33"/>
  <c r="I15" i="33"/>
  <c r="I16" i="33"/>
  <c r="I17" i="33"/>
  <c r="I18" i="33"/>
  <c r="I19" i="33"/>
  <c r="I20" i="33"/>
  <c r="I21" i="33"/>
  <c r="I22" i="33"/>
  <c r="I23" i="33"/>
  <c r="I24" i="33"/>
  <c r="I25" i="33"/>
  <c r="I26" i="33"/>
  <c r="B25" i="35" l="1"/>
  <c r="D6" i="34" l="1"/>
  <c r="D6" i="29"/>
  <c r="D6" i="30"/>
  <c r="R53" i="35" l="1"/>
  <c r="R54" i="35"/>
  <c r="R52" i="35"/>
  <c r="R49" i="35"/>
  <c r="R50" i="35"/>
  <c r="R48" i="35"/>
  <c r="R45" i="35"/>
  <c r="R46" i="35"/>
  <c r="R44" i="35"/>
  <c r="F26" i="34" l="1"/>
  <c r="H26" i="34" s="1"/>
  <c r="F26" i="29"/>
  <c r="H26" i="29" s="1"/>
  <c r="F26" i="30"/>
  <c r="H26" i="30" s="1"/>
  <c r="F26" i="33"/>
  <c r="H26" i="33" s="1"/>
  <c r="S26" i="35"/>
  <c r="S27" i="35"/>
  <c r="S28" i="35"/>
  <c r="S29" i="35"/>
  <c r="S30" i="35"/>
  <c r="S31" i="35"/>
  <c r="S32" i="35"/>
  <c r="S33" i="35"/>
  <c r="S34" i="35"/>
  <c r="S35" i="35"/>
  <c r="S36" i="35"/>
  <c r="S37" i="35"/>
  <c r="S25" i="35"/>
  <c r="Q27" i="35" l="1"/>
  <c r="O25" i="35"/>
  <c r="P25" i="35"/>
  <c r="O26" i="35"/>
  <c r="P26" i="35"/>
  <c r="O27" i="35"/>
  <c r="P27" i="35"/>
  <c r="O28" i="35"/>
  <c r="P28" i="35"/>
  <c r="O29" i="35"/>
  <c r="P29" i="35"/>
  <c r="O30" i="35"/>
  <c r="P30" i="35"/>
  <c r="O31" i="35"/>
  <c r="P31" i="35"/>
  <c r="O32" i="35"/>
  <c r="P32" i="35"/>
  <c r="O33" i="35"/>
  <c r="P33" i="35"/>
  <c r="O34" i="35"/>
  <c r="P34" i="35"/>
  <c r="O35" i="35"/>
  <c r="P35" i="35"/>
  <c r="O36" i="35"/>
  <c r="P36" i="35"/>
  <c r="O37" i="35"/>
  <c r="P37" i="35"/>
  <c r="F11" i="33" l="1"/>
  <c r="F12" i="33"/>
  <c r="H12" i="33" s="1"/>
  <c r="F13" i="33"/>
  <c r="H13" i="33" s="1"/>
  <c r="F14" i="33"/>
  <c r="H14" i="33" s="1"/>
  <c r="F15" i="33"/>
  <c r="H15" i="33" s="1"/>
  <c r="F16" i="33"/>
  <c r="H16" i="33" s="1"/>
  <c r="F17" i="33"/>
  <c r="H17" i="33" s="1"/>
  <c r="F18" i="33"/>
  <c r="H18" i="33" s="1"/>
  <c r="F19" i="33"/>
  <c r="H19" i="33" s="1"/>
  <c r="F20" i="33"/>
  <c r="H20" i="33" s="1"/>
  <c r="F21" i="33"/>
  <c r="H21" i="33" s="1"/>
  <c r="F22" i="33"/>
  <c r="H22" i="33" s="1"/>
  <c r="F23" i="33"/>
  <c r="H23" i="33" s="1"/>
  <c r="F24" i="33"/>
  <c r="H24" i="33" s="1"/>
  <c r="F25" i="33"/>
  <c r="H25" i="33" s="1"/>
  <c r="F11" i="34"/>
  <c r="F12" i="34"/>
  <c r="H12" i="34" s="1"/>
  <c r="F13" i="34"/>
  <c r="H13" i="34" s="1"/>
  <c r="F14" i="34"/>
  <c r="H14" i="34" s="1"/>
  <c r="F15" i="34"/>
  <c r="H15" i="34" s="1"/>
  <c r="F16" i="34"/>
  <c r="H16" i="34" s="1"/>
  <c r="F17" i="34"/>
  <c r="H17" i="34" s="1"/>
  <c r="F18" i="34"/>
  <c r="H18" i="34" s="1"/>
  <c r="F19" i="34"/>
  <c r="H19" i="34" s="1"/>
  <c r="F20" i="34"/>
  <c r="H20" i="34" s="1"/>
  <c r="F21" i="34"/>
  <c r="H21" i="34" s="1"/>
  <c r="F22" i="34"/>
  <c r="H22" i="34" s="1"/>
  <c r="F23" i="34"/>
  <c r="H23" i="34" s="1"/>
  <c r="F24" i="34"/>
  <c r="H24" i="34" s="1"/>
  <c r="F25" i="34"/>
  <c r="H25" i="34" s="1"/>
  <c r="F11" i="29"/>
  <c r="F12" i="29"/>
  <c r="H12" i="29" s="1"/>
  <c r="F13" i="29"/>
  <c r="H13" i="29" s="1"/>
  <c r="F14" i="29"/>
  <c r="H14" i="29" s="1"/>
  <c r="F15" i="29"/>
  <c r="H15" i="29" s="1"/>
  <c r="F16" i="29"/>
  <c r="H16" i="29" s="1"/>
  <c r="F17" i="29"/>
  <c r="H17" i="29" s="1"/>
  <c r="F18" i="29"/>
  <c r="H18" i="29" s="1"/>
  <c r="F19" i="29"/>
  <c r="H19" i="29" s="1"/>
  <c r="F20" i="29"/>
  <c r="H20" i="29" s="1"/>
  <c r="F21" i="29"/>
  <c r="H21" i="29" s="1"/>
  <c r="F22" i="29"/>
  <c r="H22" i="29" s="1"/>
  <c r="F23" i="29"/>
  <c r="H23" i="29" s="1"/>
  <c r="F24" i="29"/>
  <c r="H24" i="29" s="1"/>
  <c r="F25" i="29"/>
  <c r="H25" i="29" s="1"/>
  <c r="F11" i="30"/>
  <c r="F12" i="30"/>
  <c r="H12" i="30" s="1"/>
  <c r="F13" i="30"/>
  <c r="H13" i="30" s="1"/>
  <c r="F14" i="30"/>
  <c r="H14" i="30" s="1"/>
  <c r="F15" i="30"/>
  <c r="H15" i="30" s="1"/>
  <c r="F16" i="30"/>
  <c r="H16" i="30" s="1"/>
  <c r="F17" i="30"/>
  <c r="H17" i="30" s="1"/>
  <c r="F18" i="30"/>
  <c r="H18" i="30" s="1"/>
  <c r="F19" i="30"/>
  <c r="H19" i="30" s="1"/>
  <c r="F20" i="30"/>
  <c r="H20" i="30" s="1"/>
  <c r="F21" i="30"/>
  <c r="H21" i="30" s="1"/>
  <c r="F22" i="30"/>
  <c r="H22" i="30" s="1"/>
  <c r="F23" i="30"/>
  <c r="H23" i="30" s="1"/>
  <c r="F24" i="30"/>
  <c r="H24" i="30" s="1"/>
  <c r="F25" i="30"/>
  <c r="H25" i="30" s="1"/>
  <c r="C25" i="35" l="1"/>
  <c r="D25" i="35"/>
  <c r="E25" i="35"/>
  <c r="F25" i="35"/>
  <c r="G25" i="35"/>
  <c r="H25" i="35"/>
  <c r="I25" i="35"/>
  <c r="J25" i="35"/>
  <c r="K25" i="35"/>
  <c r="L25" i="35"/>
  <c r="M25" i="35"/>
  <c r="N25" i="35"/>
  <c r="Q25" i="35"/>
  <c r="C26" i="35"/>
  <c r="D26" i="35"/>
  <c r="E26" i="35"/>
  <c r="F26" i="35"/>
  <c r="G26" i="35"/>
  <c r="H26" i="35"/>
  <c r="I26" i="35"/>
  <c r="J26" i="35"/>
  <c r="K26" i="35"/>
  <c r="L26" i="35"/>
  <c r="M26" i="35"/>
  <c r="N26" i="35"/>
  <c r="Q26" i="35"/>
  <c r="C27" i="35"/>
  <c r="D27" i="35"/>
  <c r="E27" i="35"/>
  <c r="F27" i="35"/>
  <c r="G27" i="35"/>
  <c r="H27" i="35"/>
  <c r="I27" i="35"/>
  <c r="J27" i="35"/>
  <c r="K27" i="35"/>
  <c r="L27" i="35"/>
  <c r="M27" i="35"/>
  <c r="N27" i="35"/>
  <c r="C28" i="35"/>
  <c r="D28" i="35"/>
  <c r="E28" i="35"/>
  <c r="F28" i="35"/>
  <c r="G28" i="35"/>
  <c r="H28" i="35"/>
  <c r="I28" i="35"/>
  <c r="J28" i="35"/>
  <c r="K28" i="35"/>
  <c r="L28" i="35"/>
  <c r="M28" i="35"/>
  <c r="N28" i="35"/>
  <c r="Q28" i="35"/>
  <c r="C29" i="35"/>
  <c r="D29" i="35"/>
  <c r="E29" i="35"/>
  <c r="F29" i="35"/>
  <c r="G29" i="35"/>
  <c r="H29" i="35"/>
  <c r="I29" i="35"/>
  <c r="J29" i="35"/>
  <c r="K29" i="35"/>
  <c r="L29" i="35"/>
  <c r="M29" i="35"/>
  <c r="N29" i="35"/>
  <c r="Q29" i="35"/>
  <c r="C30" i="35"/>
  <c r="D30" i="35"/>
  <c r="E30" i="35"/>
  <c r="F30" i="35"/>
  <c r="G30" i="35"/>
  <c r="H30" i="35"/>
  <c r="I30" i="35"/>
  <c r="J30" i="35"/>
  <c r="K30" i="35"/>
  <c r="L30" i="35"/>
  <c r="M30" i="35"/>
  <c r="N30" i="35"/>
  <c r="Q30" i="35"/>
  <c r="C31" i="35"/>
  <c r="D31" i="35"/>
  <c r="E31" i="35"/>
  <c r="F31" i="35"/>
  <c r="G31" i="35"/>
  <c r="H31" i="35"/>
  <c r="I31" i="35"/>
  <c r="J31" i="35"/>
  <c r="K31" i="35"/>
  <c r="L31" i="35"/>
  <c r="N31" i="35"/>
  <c r="Q31" i="35"/>
  <c r="C32" i="35"/>
  <c r="D32" i="35"/>
  <c r="E32" i="35"/>
  <c r="F32" i="35"/>
  <c r="G32" i="35"/>
  <c r="H32" i="35"/>
  <c r="I32" i="35"/>
  <c r="J32" i="35"/>
  <c r="K32" i="35"/>
  <c r="L32" i="35"/>
  <c r="M32" i="35"/>
  <c r="N32" i="35"/>
  <c r="Q32" i="35"/>
  <c r="C33" i="35"/>
  <c r="D33" i="35"/>
  <c r="E33" i="35"/>
  <c r="F33" i="35"/>
  <c r="G33" i="35"/>
  <c r="H33" i="35"/>
  <c r="I33" i="35"/>
  <c r="J33" i="35"/>
  <c r="K33" i="35"/>
  <c r="L33" i="35"/>
  <c r="M33" i="35"/>
  <c r="N33" i="35"/>
  <c r="Q33" i="35"/>
  <c r="C34" i="35"/>
  <c r="D34" i="35"/>
  <c r="E34" i="35"/>
  <c r="F34" i="35"/>
  <c r="G34" i="35"/>
  <c r="H34" i="35"/>
  <c r="I34" i="35"/>
  <c r="J34" i="35"/>
  <c r="K34" i="35"/>
  <c r="L34" i="35"/>
  <c r="M34" i="35"/>
  <c r="N34" i="35"/>
  <c r="Q34" i="35"/>
  <c r="C35" i="35"/>
  <c r="D35" i="35"/>
  <c r="E35" i="35"/>
  <c r="F35" i="35"/>
  <c r="G35" i="35"/>
  <c r="H35" i="35"/>
  <c r="I35" i="35"/>
  <c r="J35" i="35"/>
  <c r="K35" i="35"/>
  <c r="L35" i="35"/>
  <c r="M35" i="35"/>
  <c r="N35" i="35"/>
  <c r="Q35" i="35"/>
  <c r="C36" i="35"/>
  <c r="D36" i="35"/>
  <c r="E36" i="35"/>
  <c r="F36" i="35"/>
  <c r="G36" i="35"/>
  <c r="H36" i="35"/>
  <c r="I36" i="35"/>
  <c r="J36" i="35"/>
  <c r="K36" i="35"/>
  <c r="L36" i="35"/>
  <c r="M36" i="35"/>
  <c r="N36" i="35"/>
  <c r="Q36" i="35"/>
  <c r="C37" i="35"/>
  <c r="D37" i="35"/>
  <c r="E37" i="35"/>
  <c r="F37" i="35"/>
  <c r="G37" i="35"/>
  <c r="H37" i="35"/>
  <c r="I37" i="35"/>
  <c r="J37" i="35"/>
  <c r="K37" i="35"/>
  <c r="L37" i="35"/>
  <c r="M37" i="35"/>
  <c r="N37" i="35"/>
  <c r="Q37" i="35"/>
  <c r="I11" i="33" l="1"/>
  <c r="H11" i="33"/>
  <c r="I11" i="30" l="1"/>
  <c r="I11" i="29"/>
  <c r="I11" i="34"/>
  <c r="H11" i="34"/>
  <c r="H11" i="29"/>
  <c r="H11" i="30"/>
  <c r="B37" i="35" l="1"/>
  <c r="B36" i="35"/>
  <c r="B35" i="35"/>
  <c r="B34" i="35"/>
  <c r="B33" i="35"/>
  <c r="B32" i="35"/>
  <c r="B31" i="35"/>
  <c r="B30" i="35"/>
  <c r="B29" i="35"/>
  <c r="B28" i="35"/>
  <c r="B27" i="35"/>
  <c r="B26" i="35"/>
  <c r="D5" i="30" l="1"/>
  <c r="D5" i="29"/>
  <c r="D5" i="34"/>
  <c r="D5" i="33"/>
</calcChain>
</file>

<file path=xl/sharedStrings.xml><?xml version="1.0" encoding="utf-8"?>
<sst xmlns="http://schemas.openxmlformats.org/spreadsheetml/2006/main" count="116" uniqueCount="31">
  <si>
    <t>Labonr.</t>
  </si>
  <si>
    <t>%</t>
  </si>
  <si>
    <t>Referentiewaarde:</t>
  </si>
  <si>
    <t>Parameter:</t>
  </si>
  <si>
    <t>Aantal Labo's:</t>
  </si>
  <si>
    <t>Z-Score 
(statistisch)</t>
  </si>
  <si>
    <t>%Afw 
(tov ref.waarde)</t>
  </si>
  <si>
    <t>TOC stap 1</t>
  </si>
  <si>
    <t>TOC stap 2</t>
  </si>
  <si>
    <t>TOC stap 13</t>
  </si>
  <si>
    <t>TOC stap 3</t>
  </si>
  <si>
    <t>Resultaat</t>
  </si>
  <si>
    <t>Stap</t>
  </si>
  <si>
    <t>Labo</t>
  </si>
  <si>
    <t>Component</t>
  </si>
  <si>
    <t>Zuurstof-</t>
  </si>
  <si>
    <t>gehalte%</t>
  </si>
  <si>
    <t>Tabel 2: gemeten concentraties (mgC/Nm³)(*) tijdens de interlaboratoriumvergelijking</t>
  </si>
  <si>
    <t>(*) normaalcondities gerefereerd naar 101,3kPa, 0°C, droog gas</t>
  </si>
  <si>
    <t>Tabel 3: Afwijking (%) van de resultaten van de deelnemers t.o.v. de referentiewaarde</t>
  </si>
  <si>
    <t>Tabel 5: Relatieve respons factoren (RRF) voor dichloormethaan, aceton en benzeen bij verschillende zuurstofgehaltes</t>
  </si>
  <si>
    <t>Statistisch gemiddelde:</t>
  </si>
  <si>
    <t>Statistisch standaard afw. abs.:</t>
  </si>
  <si>
    <t>Statistisch standaard afw. rel.:</t>
  </si>
  <si>
    <t>propaan</t>
  </si>
  <si>
    <t>Ref. Waarde</t>
  </si>
  <si>
    <r>
      <t>mgC/Nm</t>
    </r>
    <r>
      <rPr>
        <vertAlign val="superscript"/>
        <sz val="12"/>
        <color theme="1"/>
        <rFont val="Calibri"/>
        <family val="2"/>
        <scheme val="minor"/>
      </rPr>
      <t>3</t>
    </r>
  </si>
  <si>
    <t>Gemiddelde</t>
  </si>
  <si>
    <t>chloroform</t>
  </si>
  <si>
    <t>ethanol</t>
  </si>
  <si>
    <t>tolueen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</si>
</sst>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0EE9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2" fontId="5" fillId="2" borderId="0" xfId="0" applyNumberFormat="1" applyFont="1" applyFill="1" applyAlignment="1" applyProtection="1">
      <alignment horizontal="center" vertical="center"/>
      <protection hidden="1"/>
    </xf>
    <xf numFmtId="2" fontId="7" fillId="2" borderId="0" xfId="1" applyNumberFormat="1" applyFont="1" applyFill="1" applyAlignment="1" applyProtection="1">
      <alignment horizontal="right" vertical="center"/>
      <protection hidden="1"/>
    </xf>
    <xf numFmtId="2" fontId="6" fillId="2" borderId="0" xfId="0" applyNumberFormat="1" applyFont="1" applyFill="1" applyBorder="1" applyAlignment="1" applyProtection="1">
      <alignment vertical="center"/>
      <protection hidden="1"/>
    </xf>
    <xf numFmtId="2" fontId="7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Alignment="1" applyProtection="1">
      <alignment horizontal="right" vertical="center"/>
      <protection hidden="1"/>
    </xf>
    <xf numFmtId="2" fontId="5" fillId="2" borderId="0" xfId="0" applyNumberFormat="1" applyFont="1" applyFill="1" applyBorder="1" applyAlignment="1" applyProtection="1">
      <alignment horizontal="right" vertical="center"/>
      <protection hidden="1"/>
    </xf>
    <xf numFmtId="0" fontId="4" fillId="2" borderId="0" xfId="1" applyNumberFormat="1" applyFont="1" applyFill="1" applyBorder="1" applyAlignment="1" applyProtection="1">
      <alignment horizontal="right" vertical="center"/>
      <protection hidden="1"/>
    </xf>
    <xf numFmtId="2" fontId="4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0" applyNumberFormat="1" applyFont="1" applyFill="1" applyBorder="1" applyAlignment="1" applyProtection="1">
      <alignment horizontal="right" vertical="center"/>
      <protection hidden="1"/>
    </xf>
    <xf numFmtId="165" fontId="5" fillId="2" borderId="0" xfId="5" applyNumberFormat="1" applyFont="1" applyFill="1" applyBorder="1" applyAlignment="1" applyProtection="1">
      <alignment horizontal="right" vertical="center"/>
      <protection hidden="1"/>
    </xf>
    <xf numFmtId="1" fontId="4" fillId="2" borderId="0" xfId="1" applyNumberFormat="1" applyFont="1" applyFill="1" applyBorder="1" applyAlignment="1" applyProtection="1">
      <alignment horizontal="right" vertical="center"/>
      <protection hidden="1"/>
    </xf>
    <xf numFmtId="2" fontId="4" fillId="2" borderId="0" xfId="1" applyNumberFormat="1" applyFont="1" applyFill="1" applyAlignment="1" applyProtection="1">
      <alignment horizontal="center" vertical="center" wrapText="1"/>
      <protection hidden="1"/>
    </xf>
    <xf numFmtId="1" fontId="4" fillId="2" borderId="0" xfId="1" applyNumberFormat="1" applyFont="1" applyFill="1" applyAlignment="1" applyProtection="1">
      <alignment horizontal="center" vertical="center"/>
      <protection hidden="1"/>
    </xf>
    <xf numFmtId="1" fontId="5" fillId="2" borderId="0" xfId="0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49" fontId="11" fillId="2" borderId="0" xfId="0" applyNumberFormat="1" applyFont="1" applyFill="1" applyBorder="1" applyAlignment="1" applyProtection="1">
      <alignment horizontal="center"/>
      <protection hidden="1"/>
    </xf>
    <xf numFmtId="1" fontId="4" fillId="2" borderId="0" xfId="1" applyNumberFormat="1" applyFont="1" applyFill="1" applyBorder="1" applyAlignment="1" applyProtection="1">
      <alignment horizontal="center" vertical="center"/>
      <protection hidden="1"/>
    </xf>
    <xf numFmtId="164" fontId="5" fillId="2" borderId="0" xfId="5" applyNumberFormat="1" applyFont="1" applyFill="1" applyAlignment="1" applyProtection="1">
      <alignment horizontal="center" vertical="center"/>
      <protection hidden="1"/>
    </xf>
    <xf numFmtId="9" fontId="5" fillId="2" borderId="0" xfId="5" applyFont="1" applyFill="1" applyAlignment="1" applyProtection="1">
      <alignment horizontal="center" vertical="center"/>
      <protection hidden="1"/>
    </xf>
    <xf numFmtId="2" fontId="5" fillId="2" borderId="0" xfId="0" applyNumberFormat="1" applyFont="1" applyFill="1" applyBorder="1" applyAlignment="1" applyProtection="1">
      <alignment horizontal="center" vertical="center"/>
      <protection hidden="1"/>
    </xf>
    <xf numFmtId="1" fontId="5" fillId="2" borderId="0" xfId="0" applyNumberFormat="1" applyFont="1" applyFill="1" applyBorder="1" applyAlignment="1" applyProtection="1">
      <alignment horizontal="center" vertical="center"/>
      <protection hidden="1"/>
    </xf>
    <xf numFmtId="0" fontId="11" fillId="2" borderId="0" xfId="0" quotePrefix="1" applyFont="1" applyFill="1" applyBorder="1" applyAlignment="1" applyProtection="1">
      <alignment horizontal="center"/>
      <protection hidden="1"/>
    </xf>
    <xf numFmtId="0" fontId="5" fillId="2" borderId="0" xfId="0" applyFont="1" applyFill="1" applyProtection="1">
      <protection hidden="1"/>
    </xf>
    <xf numFmtId="0" fontId="4" fillId="2" borderId="1" xfId="1" applyFont="1" applyFill="1" applyBorder="1" applyAlignment="1" applyProtection="1">
      <alignment horizontal="center"/>
      <protection hidden="1"/>
    </xf>
    <xf numFmtId="0" fontId="4" fillId="2" borderId="2" xfId="1" applyFont="1" applyFill="1" applyBorder="1" applyAlignment="1" applyProtection="1">
      <alignment horizontal="center" wrapText="1"/>
      <protection hidden="1"/>
    </xf>
    <xf numFmtId="0" fontId="4" fillId="2" borderId="9" xfId="1" applyFont="1" applyFill="1" applyBorder="1" applyAlignment="1" applyProtection="1">
      <alignment horizontal="center"/>
      <protection hidden="1"/>
    </xf>
    <xf numFmtId="0" fontId="9" fillId="2" borderId="3" xfId="0" applyFont="1" applyFill="1" applyBorder="1" applyAlignment="1" applyProtection="1">
      <alignment horizontal="center"/>
      <protection hidden="1"/>
    </xf>
    <xf numFmtId="0" fontId="9" fillId="2" borderId="3" xfId="0" quotePrefix="1" applyFont="1" applyFill="1" applyBorder="1" applyAlignment="1" applyProtection="1">
      <alignment horizontal="center"/>
      <protection hidden="1"/>
    </xf>
    <xf numFmtId="0" fontId="4" fillId="2" borderId="5" xfId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Protection="1">
      <protection hidden="1"/>
    </xf>
    <xf numFmtId="0" fontId="5" fillId="2" borderId="0" xfId="0" quotePrefix="1" applyFont="1" applyFill="1" applyBorder="1" applyProtection="1">
      <protection hidden="1"/>
    </xf>
    <xf numFmtId="2" fontId="5" fillId="2" borderId="10" xfId="0" applyNumberFormat="1" applyFont="1" applyFill="1" applyBorder="1" applyAlignment="1" applyProtection="1">
      <alignment horizontal="center"/>
      <protection hidden="1"/>
    </xf>
    <xf numFmtId="2" fontId="5" fillId="2" borderId="3" xfId="0" applyNumberFormat="1" applyFont="1" applyFill="1" applyBorder="1" applyAlignment="1" applyProtection="1">
      <alignment horizontal="center"/>
      <protection hidden="1"/>
    </xf>
    <xf numFmtId="165" fontId="0" fillId="2" borderId="3" xfId="0" applyNumberFormat="1" applyFont="1" applyFill="1" applyBorder="1" applyAlignment="1" applyProtection="1">
      <alignment horizontal="center"/>
      <protection hidden="1"/>
    </xf>
    <xf numFmtId="9" fontId="5" fillId="2" borderId="0" xfId="5" applyNumberFormat="1" applyFont="1" applyFill="1" applyBorder="1" applyProtection="1">
      <protection hidden="1"/>
    </xf>
    <xf numFmtId="0" fontId="4" fillId="2" borderId="0" xfId="1" applyFont="1" applyFill="1" applyProtection="1">
      <protection hidden="1"/>
    </xf>
    <xf numFmtId="0" fontId="4" fillId="2" borderId="0" xfId="1" applyFont="1" applyFill="1" applyAlignment="1" applyProtection="1">
      <alignment horizontal="center"/>
      <protection hidden="1"/>
    </xf>
    <xf numFmtId="0" fontId="4" fillId="2" borderId="4" xfId="1" applyFont="1" applyFill="1" applyBorder="1" applyAlignment="1" applyProtection="1">
      <alignment horizontal="center"/>
      <protection hidden="1"/>
    </xf>
    <xf numFmtId="0" fontId="4" fillId="2" borderId="3" xfId="1" applyFont="1" applyFill="1" applyBorder="1" applyAlignment="1" applyProtection="1">
      <alignment horizontal="center"/>
      <protection hidden="1"/>
    </xf>
    <xf numFmtId="166" fontId="4" fillId="2" borderId="4" xfId="5" applyNumberFormat="1" applyFont="1" applyFill="1" applyBorder="1" applyAlignment="1" applyProtection="1">
      <alignment horizontal="center"/>
      <protection hidden="1"/>
    </xf>
    <xf numFmtId="166" fontId="4" fillId="2" borderId="3" xfId="5" applyNumberFormat="1" applyFont="1" applyFill="1" applyBorder="1" applyAlignment="1" applyProtection="1">
      <alignment horizontal="center"/>
      <protection hidden="1"/>
    </xf>
    <xf numFmtId="166" fontId="5" fillId="2" borderId="0" xfId="0" applyNumberFormat="1" applyFont="1" applyFill="1" applyProtection="1">
      <protection hidden="1"/>
    </xf>
    <xf numFmtId="2" fontId="4" fillId="2" borderId="0" xfId="4" applyNumberFormat="1" applyFont="1" applyFill="1" applyBorder="1" applyAlignment="1" applyProtection="1">
      <alignment horizontal="center" vertical="center"/>
      <protection hidden="1"/>
    </xf>
    <xf numFmtId="0" fontId="4" fillId="2" borderId="0" xfId="1" applyFont="1" applyFill="1" applyBorder="1" applyAlignment="1" applyProtection="1">
      <alignment horizontal="center"/>
      <protection hidden="1"/>
    </xf>
    <xf numFmtId="0" fontId="4" fillId="2" borderId="1" xfId="1" applyFont="1" applyFill="1" applyBorder="1" applyAlignment="1" applyProtection="1">
      <alignment horizontal="center" wrapText="1"/>
      <protection hidden="1"/>
    </xf>
    <xf numFmtId="0" fontId="4" fillId="2" borderId="6" xfId="1" applyFont="1" applyFill="1" applyBorder="1" applyAlignment="1" applyProtection="1">
      <alignment horizontal="center"/>
      <protection hidden="1"/>
    </xf>
    <xf numFmtId="2" fontId="4" fillId="2" borderId="3" xfId="0" applyNumberFormat="1" applyFont="1" applyFill="1" applyBorder="1" applyAlignment="1" applyProtection="1">
      <alignment horizontal="center" vertical="center"/>
      <protection hidden="1"/>
    </xf>
    <xf numFmtId="165" fontId="4" fillId="2" borderId="7" xfId="1" applyNumberFormat="1" applyFont="1" applyFill="1" applyBorder="1" applyAlignment="1" applyProtection="1">
      <alignment horizontal="center"/>
      <protection hidden="1"/>
    </xf>
    <xf numFmtId="1" fontId="4" fillId="2" borderId="0" xfId="1" applyNumberFormat="1" applyFont="1" applyFill="1" applyAlignment="1" applyProtection="1">
      <alignment horizontal="center"/>
      <protection hidden="1"/>
    </xf>
    <xf numFmtId="1" fontId="4" fillId="2" borderId="0" xfId="1" applyNumberFormat="1" applyFont="1" applyFill="1" applyBorder="1" applyAlignment="1" applyProtection="1">
      <alignment horizontal="center"/>
      <protection hidden="1"/>
    </xf>
    <xf numFmtId="1" fontId="10" fillId="2" borderId="0" xfId="1" applyNumberFormat="1" applyFont="1" applyFill="1" applyBorder="1" applyAlignment="1" applyProtection="1">
      <alignment horizontal="center"/>
      <protection hidden="1"/>
    </xf>
    <xf numFmtId="2" fontId="4" fillId="2" borderId="0" xfId="1" applyNumberFormat="1" applyFont="1" applyFill="1" applyBorder="1" applyAlignment="1" applyProtection="1">
      <alignment horizontal="right" vertical="center"/>
      <protection hidden="1"/>
    </xf>
    <xf numFmtId="49" fontId="0" fillId="2" borderId="0" xfId="0" applyNumberFormat="1" applyFont="1" applyFill="1" applyBorder="1" applyAlignment="1" applyProtection="1">
      <alignment horizontal="center"/>
      <protection hidden="1"/>
    </xf>
    <xf numFmtId="0" fontId="9" fillId="2" borderId="0" xfId="0" applyFont="1" applyFill="1" applyBorder="1" applyAlignment="1">
      <alignment horizontal="center"/>
    </xf>
    <xf numFmtId="0" fontId="9" fillId="2" borderId="0" xfId="0" quotePrefix="1" applyFont="1" applyFill="1" applyBorder="1" applyAlignment="1">
      <alignment horizontal="center"/>
    </xf>
    <xf numFmtId="2" fontId="5" fillId="0" borderId="3" xfId="0" applyNumberFormat="1" applyFont="1" applyFill="1" applyBorder="1" applyAlignment="1" applyProtection="1">
      <alignment horizontal="center"/>
      <protection hidden="1"/>
    </xf>
    <xf numFmtId="2" fontId="12" fillId="3" borderId="0" xfId="0" applyNumberFormat="1" applyFont="1" applyFill="1" applyBorder="1" applyAlignment="1">
      <alignment horizontal="center"/>
    </xf>
    <xf numFmtId="0" fontId="7" fillId="2" borderId="12" xfId="1" applyFont="1" applyFill="1" applyBorder="1" applyAlignment="1" applyProtection="1">
      <alignment horizontal="center"/>
      <protection hidden="1"/>
    </xf>
    <xf numFmtId="0" fontId="7" fillId="2" borderId="8" xfId="1" applyFont="1" applyFill="1" applyBorder="1" applyAlignment="1" applyProtection="1">
      <alignment horizontal="center"/>
      <protection hidden="1"/>
    </xf>
    <xf numFmtId="0" fontId="4" fillId="2" borderId="0" xfId="1" applyFont="1" applyFill="1" applyAlignment="1" applyProtection="1">
      <alignment horizontal="center"/>
      <protection hidden="1"/>
    </xf>
    <xf numFmtId="0" fontId="4" fillId="2" borderId="11" xfId="1" applyFont="1" applyFill="1" applyBorder="1" applyAlignment="1" applyProtection="1">
      <alignment horizontal="center"/>
      <protection hidden="1"/>
    </xf>
    <xf numFmtId="0" fontId="4" fillId="2" borderId="0" xfId="1" applyFont="1" applyFill="1" applyBorder="1" applyAlignment="1" applyProtection="1">
      <alignment horizontal="center"/>
      <protection hidden="1"/>
    </xf>
    <xf numFmtId="0" fontId="4" fillId="2" borderId="1" xfId="1" applyFont="1" applyFill="1" applyBorder="1" applyAlignment="1" applyProtection="1">
      <alignment horizontal="center" vertical="center"/>
      <protection hidden="1"/>
    </xf>
    <xf numFmtId="0" fontId="4" fillId="2" borderId="4" xfId="1" applyFont="1" applyFill="1" applyBorder="1" applyAlignment="1" applyProtection="1">
      <alignment horizontal="center" vertical="center"/>
      <protection hidden="1"/>
    </xf>
  </cellXfs>
  <cellStyles count="7">
    <cellStyle name="Normal" xfId="0" builtinId="0"/>
    <cellStyle name="Normal 2" xfId="1" xr:uid="{00000000-0005-0000-0000-000001000000}"/>
    <cellStyle name="Normal 2 2" xfId="6" xr:uid="{00000000-0005-0000-0000-000002000000}"/>
    <cellStyle name="Normal 3" xfId="2" xr:uid="{00000000-0005-0000-0000-000003000000}"/>
    <cellStyle name="Normal 4" xfId="3" xr:uid="{00000000-0005-0000-0000-000004000000}"/>
    <cellStyle name="Percent" xfId="5" builtinId="5"/>
    <cellStyle name="Percent 2" xfId="4" xr:uid="{00000000-0005-0000-0000-000006000000}"/>
  </cellStyles>
  <dxfs count="28">
    <dxf>
      <font>
        <color auto="1"/>
      </font>
      <fill>
        <patternFill>
          <bgColor rgb="FFFF5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5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TOC stap 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'TOC stap 1'!$H$10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'TOC stap 1'!$C$11:$C$26</c:f>
              <c:numCache>
                <c:formatCode>General</c:formatCode>
                <c:ptCount val="16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509</c:v>
                </c:pt>
                <c:pt idx="6">
                  <c:v>512</c:v>
                </c:pt>
                <c:pt idx="7">
                  <c:v>551</c:v>
                </c:pt>
                <c:pt idx="8">
                  <c:v>579</c:v>
                </c:pt>
                <c:pt idx="9">
                  <c:v>591</c:v>
                </c:pt>
                <c:pt idx="10">
                  <c:v>615</c:v>
                </c:pt>
                <c:pt idx="11">
                  <c:v>644</c:v>
                </c:pt>
                <c:pt idx="12">
                  <c:v>689</c:v>
                </c:pt>
                <c:pt idx="13">
                  <c:v>717</c:v>
                </c:pt>
                <c:pt idx="14">
                  <c:v>744</c:v>
                </c:pt>
                <c:pt idx="15">
                  <c:v>928</c:v>
                </c:pt>
              </c:numCache>
            </c:numRef>
          </c:cat>
          <c:val>
            <c:numRef>
              <c:f>'TOC stap 1'!$H$11:$H$26</c:f>
              <c:numCache>
                <c:formatCode>0.000</c:formatCode>
                <c:ptCount val="16"/>
                <c:pt idx="0">
                  <c:v>1.0020242914979756</c:v>
                </c:pt>
                <c:pt idx="1">
                  <c:v>1.0202429149797572</c:v>
                </c:pt>
                <c:pt idx="2">
                  <c:v>0.98178137651821873</c:v>
                </c:pt>
                <c:pt idx="3">
                  <c:v>1.0101214574898785</c:v>
                </c:pt>
                <c:pt idx="4">
                  <c:v>1.0384615384615383</c:v>
                </c:pt>
                <c:pt idx="5">
                  <c:v>1.0182186234817814</c:v>
                </c:pt>
                <c:pt idx="6">
                  <c:v>1.0060728744939271</c:v>
                </c:pt>
                <c:pt idx="7">
                  <c:v>1.0242914979757085</c:v>
                </c:pt>
                <c:pt idx="8">
                  <c:v>0.99028340080971655</c:v>
                </c:pt>
                <c:pt idx="9">
                  <c:v>0.97368421052631593</c:v>
                </c:pt>
                <c:pt idx="10">
                  <c:v>0.89676113360323884</c:v>
                </c:pt>
                <c:pt idx="11">
                  <c:v>0.9919028340080972</c:v>
                </c:pt>
                <c:pt idx="12">
                  <c:v>0.97368421052631593</c:v>
                </c:pt>
                <c:pt idx="13">
                  <c:v>0.94534412955465597</c:v>
                </c:pt>
                <c:pt idx="14">
                  <c:v>0.98987854251012153</c:v>
                </c:pt>
                <c:pt idx="15">
                  <c:v>0.96821862348178145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08-4BC2-A74A-C4A01FC5DBF1}"/>
            </c:ext>
          </c:extLst>
        </c:ser>
        <c:ser>
          <c:idx val="1"/>
          <c:order val="1"/>
          <c:tx>
            <c:strRef>
              <c:f>'TOC stap 1'!$I$10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'TOC stap 1'!$C$11:$C$26</c:f>
              <c:numCache>
                <c:formatCode>General</c:formatCode>
                <c:ptCount val="16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509</c:v>
                </c:pt>
                <c:pt idx="6">
                  <c:v>512</c:v>
                </c:pt>
                <c:pt idx="7">
                  <c:v>551</c:v>
                </c:pt>
                <c:pt idx="8">
                  <c:v>579</c:v>
                </c:pt>
                <c:pt idx="9">
                  <c:v>591</c:v>
                </c:pt>
                <c:pt idx="10">
                  <c:v>615</c:v>
                </c:pt>
                <c:pt idx="11">
                  <c:v>644</c:v>
                </c:pt>
                <c:pt idx="12">
                  <c:v>689</c:v>
                </c:pt>
                <c:pt idx="13">
                  <c:v>717</c:v>
                </c:pt>
                <c:pt idx="14">
                  <c:v>744</c:v>
                </c:pt>
                <c:pt idx="15">
                  <c:v>928</c:v>
                </c:pt>
              </c:numCache>
            </c:numRef>
          </c:cat>
          <c:val>
            <c:numRef>
              <c:f>'TOC stap 1'!$I$11:$I$26</c:f>
              <c:numCache>
                <c:formatCode>0.00</c:formatCode>
                <c:ptCount val="16"/>
                <c:pt idx="0">
                  <c:v>0.99271255060728747</c:v>
                </c:pt>
                <c:pt idx="1">
                  <c:v>0.99271255060728747</c:v>
                </c:pt>
                <c:pt idx="2">
                  <c:v>0.99271255060728747</c:v>
                </c:pt>
                <c:pt idx="3">
                  <c:v>0.99271255060728747</c:v>
                </c:pt>
                <c:pt idx="4">
                  <c:v>0.99271255060728747</c:v>
                </c:pt>
                <c:pt idx="5">
                  <c:v>0.99271255060728747</c:v>
                </c:pt>
                <c:pt idx="6">
                  <c:v>0.99271255060728747</c:v>
                </c:pt>
                <c:pt idx="7">
                  <c:v>0.99271255060728747</c:v>
                </c:pt>
                <c:pt idx="8">
                  <c:v>0.99271255060728747</c:v>
                </c:pt>
                <c:pt idx="9">
                  <c:v>0.99271255060728747</c:v>
                </c:pt>
                <c:pt idx="10">
                  <c:v>0.99271255060728747</c:v>
                </c:pt>
                <c:pt idx="11">
                  <c:v>0.99271255060728747</c:v>
                </c:pt>
                <c:pt idx="12">
                  <c:v>0.99271255060728747</c:v>
                </c:pt>
                <c:pt idx="13">
                  <c:v>0.99271255060728747</c:v>
                </c:pt>
                <c:pt idx="14">
                  <c:v>0.99271255060728747</c:v>
                </c:pt>
                <c:pt idx="15">
                  <c:v>0.99271255060728747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08-4BC2-A74A-C4A01FC5D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79328"/>
        <c:axId val="361381248"/>
      </c:lineChart>
      <c:catAx>
        <c:axId val="361379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1381248"/>
        <c:crosses val="autoZero"/>
        <c:auto val="1"/>
        <c:lblAlgn val="ctr"/>
        <c:lblOffset val="100"/>
        <c:noMultiLvlLbl val="1"/>
      </c:catAx>
      <c:valAx>
        <c:axId val="361381248"/>
        <c:scaling>
          <c:orientation val="minMax"/>
          <c:max val="1.1000000000000001"/>
          <c:min val="0.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1379328"/>
        <c:crosses val="autoZero"/>
        <c:crossBetween val="midCat"/>
        <c:majorUnit val="2.0000000000000004E-2"/>
        <c:minorUnit val="1.0000000000000002E-3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TOC stap 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'TOC stap 2'!$H$10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'TOC stap 2'!$C$11:$C$26</c:f>
              <c:numCache>
                <c:formatCode>General</c:formatCode>
                <c:ptCount val="16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509</c:v>
                </c:pt>
                <c:pt idx="6">
                  <c:v>512</c:v>
                </c:pt>
                <c:pt idx="7">
                  <c:v>551</c:v>
                </c:pt>
                <c:pt idx="8">
                  <c:v>579</c:v>
                </c:pt>
                <c:pt idx="9">
                  <c:v>591</c:v>
                </c:pt>
                <c:pt idx="10">
                  <c:v>615</c:v>
                </c:pt>
                <c:pt idx="11">
                  <c:v>644</c:v>
                </c:pt>
                <c:pt idx="12">
                  <c:v>689</c:v>
                </c:pt>
                <c:pt idx="13">
                  <c:v>717</c:v>
                </c:pt>
                <c:pt idx="14">
                  <c:v>744</c:v>
                </c:pt>
                <c:pt idx="15">
                  <c:v>928</c:v>
                </c:pt>
              </c:numCache>
            </c:numRef>
          </c:cat>
          <c:val>
            <c:numRef>
              <c:f>'TOC stap 2'!$H$11:$H$26</c:f>
              <c:numCache>
                <c:formatCode>0.000</c:formatCode>
                <c:ptCount val="16"/>
                <c:pt idx="0">
                  <c:v>1.0010289578127296</c:v>
                </c:pt>
                <c:pt idx="1">
                  <c:v>1.0318976921946201</c:v>
                </c:pt>
                <c:pt idx="2">
                  <c:v>0.9922093194179038</c:v>
                </c:pt>
                <c:pt idx="3">
                  <c:v>1.0348375716595621</c:v>
                </c:pt>
                <c:pt idx="4">
                  <c:v>1.0230780537997941</c:v>
                </c:pt>
                <c:pt idx="5">
                  <c:v>1.0245479935322652</c:v>
                </c:pt>
                <c:pt idx="6">
                  <c:v>1.0171982948699103</c:v>
                </c:pt>
                <c:pt idx="7">
                  <c:v>1.0318976921946201</c:v>
                </c:pt>
                <c:pt idx="8">
                  <c:v>0.99382625312362194</c:v>
                </c:pt>
                <c:pt idx="9">
                  <c:v>1.0039688372776716</c:v>
                </c:pt>
                <c:pt idx="10">
                  <c:v>0.90989269439952958</c:v>
                </c:pt>
                <c:pt idx="11">
                  <c:v>0.99955901808025871</c:v>
                </c:pt>
                <c:pt idx="12">
                  <c:v>0.9863295604880199</c:v>
                </c:pt>
                <c:pt idx="13">
                  <c:v>1.0069087167426136</c:v>
                </c:pt>
                <c:pt idx="14">
                  <c:v>1.0054387770101427</c:v>
                </c:pt>
                <c:pt idx="15">
                  <c:v>1.0583566073790975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CC-4477-AF47-087CE6915F09}"/>
            </c:ext>
          </c:extLst>
        </c:ser>
        <c:ser>
          <c:idx val="1"/>
          <c:order val="1"/>
          <c:tx>
            <c:strRef>
              <c:f>'TOC stap 2'!$I$10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'TOC stap 2'!$C$11:$C$26</c:f>
              <c:numCache>
                <c:formatCode>General</c:formatCode>
                <c:ptCount val="16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509</c:v>
                </c:pt>
                <c:pt idx="6">
                  <c:v>512</c:v>
                </c:pt>
                <c:pt idx="7">
                  <c:v>551</c:v>
                </c:pt>
                <c:pt idx="8">
                  <c:v>579</c:v>
                </c:pt>
                <c:pt idx="9">
                  <c:v>591</c:v>
                </c:pt>
                <c:pt idx="10">
                  <c:v>615</c:v>
                </c:pt>
                <c:pt idx="11">
                  <c:v>644</c:v>
                </c:pt>
                <c:pt idx="12">
                  <c:v>689</c:v>
                </c:pt>
                <c:pt idx="13">
                  <c:v>717</c:v>
                </c:pt>
                <c:pt idx="14">
                  <c:v>744</c:v>
                </c:pt>
                <c:pt idx="15">
                  <c:v>928</c:v>
                </c:pt>
              </c:numCache>
            </c:numRef>
          </c:cat>
          <c:val>
            <c:numRef>
              <c:f>'TOC stap 2'!$I$11:$I$26</c:f>
              <c:numCache>
                <c:formatCode>0.00</c:formatCode>
                <c:ptCount val="16"/>
                <c:pt idx="0">
                  <c:v>1.010877554020285</c:v>
                </c:pt>
                <c:pt idx="1">
                  <c:v>1.010877554020285</c:v>
                </c:pt>
                <c:pt idx="2">
                  <c:v>1.010877554020285</c:v>
                </c:pt>
                <c:pt idx="3">
                  <c:v>1.010877554020285</c:v>
                </c:pt>
                <c:pt idx="4">
                  <c:v>1.010877554020285</c:v>
                </c:pt>
                <c:pt idx="5">
                  <c:v>1.010877554020285</c:v>
                </c:pt>
                <c:pt idx="6">
                  <c:v>1.010877554020285</c:v>
                </c:pt>
                <c:pt idx="7">
                  <c:v>1.010877554020285</c:v>
                </c:pt>
                <c:pt idx="8">
                  <c:v>1.010877554020285</c:v>
                </c:pt>
                <c:pt idx="9">
                  <c:v>1.010877554020285</c:v>
                </c:pt>
                <c:pt idx="10">
                  <c:v>1.010877554020285</c:v>
                </c:pt>
                <c:pt idx="11">
                  <c:v>1.010877554020285</c:v>
                </c:pt>
                <c:pt idx="12">
                  <c:v>1.010877554020285</c:v>
                </c:pt>
                <c:pt idx="13">
                  <c:v>1.010877554020285</c:v>
                </c:pt>
                <c:pt idx="14">
                  <c:v>1.010877554020285</c:v>
                </c:pt>
                <c:pt idx="15">
                  <c:v>1.010877554020285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CC-4477-AF47-087CE6915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640128"/>
        <c:axId val="362642048"/>
      </c:lineChart>
      <c:catAx>
        <c:axId val="36264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642048"/>
        <c:crosses val="autoZero"/>
        <c:auto val="1"/>
        <c:lblAlgn val="ctr"/>
        <c:lblOffset val="100"/>
        <c:noMultiLvlLbl val="1"/>
      </c:catAx>
      <c:valAx>
        <c:axId val="362642048"/>
        <c:scaling>
          <c:orientation val="minMax"/>
          <c:max val="1.1500000000000001"/>
          <c:min val="0.8500000000000000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640128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TOC stap 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2743531920891193E-2"/>
          <c:y val="0.14802723983826346"/>
          <c:w val="0.83480591995333819"/>
          <c:h val="0.68167837128467046"/>
        </c:manualLayout>
      </c:layout>
      <c:lineChart>
        <c:grouping val="standard"/>
        <c:varyColors val="0"/>
        <c:ser>
          <c:idx val="0"/>
          <c:order val="0"/>
          <c:tx>
            <c:strRef>
              <c:f>'TOC stap 3'!$H$10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'TOC stap 3'!$C$11:$C$26</c:f>
              <c:numCache>
                <c:formatCode>General</c:formatCode>
                <c:ptCount val="16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509</c:v>
                </c:pt>
                <c:pt idx="6">
                  <c:v>512</c:v>
                </c:pt>
                <c:pt idx="7">
                  <c:v>551</c:v>
                </c:pt>
                <c:pt idx="8">
                  <c:v>579</c:v>
                </c:pt>
                <c:pt idx="9">
                  <c:v>591</c:v>
                </c:pt>
                <c:pt idx="10">
                  <c:v>615</c:v>
                </c:pt>
                <c:pt idx="11">
                  <c:v>644</c:v>
                </c:pt>
                <c:pt idx="12">
                  <c:v>689</c:v>
                </c:pt>
                <c:pt idx="13">
                  <c:v>717</c:v>
                </c:pt>
                <c:pt idx="14">
                  <c:v>744</c:v>
                </c:pt>
                <c:pt idx="15">
                  <c:v>928</c:v>
                </c:pt>
              </c:numCache>
            </c:numRef>
          </c:cat>
          <c:val>
            <c:numRef>
              <c:f>'TOC stap 3'!$H$11:$H$26</c:f>
              <c:numCache>
                <c:formatCode>0.000</c:formatCode>
                <c:ptCount val="16"/>
                <c:pt idx="0">
                  <c:v>1.017578009140407</c:v>
                </c:pt>
                <c:pt idx="1">
                  <c:v>1.0220706272823075</c:v>
                </c:pt>
                <c:pt idx="2">
                  <c:v>1.0018538456437562</c:v>
                </c:pt>
                <c:pt idx="3">
                  <c:v>0.99623807296638089</c:v>
                </c:pt>
                <c:pt idx="4">
                  <c:v>1.1085535265138873</c:v>
                </c:pt>
                <c:pt idx="5">
                  <c:v>1.0198243182113571</c:v>
                </c:pt>
                <c:pt idx="6">
                  <c:v>1.0164548546049321</c:v>
                </c:pt>
                <c:pt idx="7">
                  <c:v>1.0602578814884596</c:v>
                </c:pt>
                <c:pt idx="8">
                  <c:v>1.0151070691623618</c:v>
                </c:pt>
                <c:pt idx="9">
                  <c:v>1.0063464637856563</c:v>
                </c:pt>
                <c:pt idx="10">
                  <c:v>0.97489813679235471</c:v>
                </c:pt>
                <c:pt idx="11">
                  <c:v>0.94344980979905291</c:v>
                </c:pt>
                <c:pt idx="12">
                  <c:v>1.0052233092501814</c:v>
                </c:pt>
                <c:pt idx="13">
                  <c:v>0.88953839209624985</c:v>
                </c:pt>
                <c:pt idx="14">
                  <c:v>1.0164548546049321</c:v>
                </c:pt>
                <c:pt idx="15">
                  <c:v>1.0928293630172363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96-4F7A-BD24-8ADC04B8E54A}"/>
            </c:ext>
          </c:extLst>
        </c:ser>
        <c:ser>
          <c:idx val="1"/>
          <c:order val="1"/>
          <c:tx>
            <c:strRef>
              <c:f>'TOC stap 3'!$I$10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'TOC stap 3'!$C$11:$C$26</c:f>
              <c:numCache>
                <c:formatCode>General</c:formatCode>
                <c:ptCount val="16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509</c:v>
                </c:pt>
                <c:pt idx="6">
                  <c:v>512</c:v>
                </c:pt>
                <c:pt idx="7">
                  <c:v>551</c:v>
                </c:pt>
                <c:pt idx="8">
                  <c:v>579</c:v>
                </c:pt>
                <c:pt idx="9">
                  <c:v>591</c:v>
                </c:pt>
                <c:pt idx="10">
                  <c:v>615</c:v>
                </c:pt>
                <c:pt idx="11">
                  <c:v>644</c:v>
                </c:pt>
                <c:pt idx="12">
                  <c:v>689</c:v>
                </c:pt>
                <c:pt idx="13">
                  <c:v>717</c:v>
                </c:pt>
                <c:pt idx="14">
                  <c:v>744</c:v>
                </c:pt>
                <c:pt idx="15">
                  <c:v>928</c:v>
                </c:pt>
              </c:numCache>
            </c:numRef>
          </c:cat>
          <c:val>
            <c:numRef>
              <c:f>'TOC stap 3'!$I$11:$I$26</c:f>
              <c:numCache>
                <c:formatCode>0.00</c:formatCode>
                <c:ptCount val="16"/>
                <c:pt idx="0">
                  <c:v>1.0127484446378643</c:v>
                </c:pt>
                <c:pt idx="1">
                  <c:v>1.0127484446378643</c:v>
                </c:pt>
                <c:pt idx="2">
                  <c:v>1.0127484446378643</c:v>
                </c:pt>
                <c:pt idx="3">
                  <c:v>1.0127484446378643</c:v>
                </c:pt>
                <c:pt idx="4">
                  <c:v>1.0127484446378643</c:v>
                </c:pt>
                <c:pt idx="5">
                  <c:v>1.0127484446378643</c:v>
                </c:pt>
                <c:pt idx="6">
                  <c:v>1.0127484446378643</c:v>
                </c:pt>
                <c:pt idx="7">
                  <c:v>1.0127484446378643</c:v>
                </c:pt>
                <c:pt idx="8">
                  <c:v>1.0127484446378643</c:v>
                </c:pt>
                <c:pt idx="9">
                  <c:v>1.0127484446378643</c:v>
                </c:pt>
                <c:pt idx="10">
                  <c:v>1.0127484446378643</c:v>
                </c:pt>
                <c:pt idx="11">
                  <c:v>1.0127484446378643</c:v>
                </c:pt>
                <c:pt idx="12">
                  <c:v>1.0127484446378643</c:v>
                </c:pt>
                <c:pt idx="13">
                  <c:v>1.0127484446378643</c:v>
                </c:pt>
                <c:pt idx="14">
                  <c:v>1.0127484446378643</c:v>
                </c:pt>
                <c:pt idx="15">
                  <c:v>1.0127484446378643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96-4F7A-BD24-8ADC04B8E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672128"/>
        <c:axId val="362674048"/>
      </c:lineChart>
      <c:catAx>
        <c:axId val="36267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674048"/>
        <c:crosses val="autoZero"/>
        <c:auto val="1"/>
        <c:lblAlgn val="ctr"/>
        <c:lblOffset val="100"/>
        <c:noMultiLvlLbl val="1"/>
      </c:catAx>
      <c:valAx>
        <c:axId val="362674048"/>
        <c:scaling>
          <c:orientation val="minMax"/>
          <c:max val="1.06"/>
          <c:min val="0.84000000000000008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672128"/>
        <c:crosses val="autoZero"/>
        <c:crossBetween val="midCat"/>
        <c:majorUnit val="2.0000000000000004E-2"/>
        <c:minorUnit val="1.0000000000000005E-2"/>
      </c:valAx>
    </c:plotArea>
    <c:legend>
      <c:legendPos val="r"/>
      <c:layout>
        <c:manualLayout>
          <c:xMode val="edge"/>
          <c:yMode val="edge"/>
          <c:x val="0.88894248150466915"/>
          <c:y val="0.45310716883281149"/>
          <c:w val="0.10963168058409092"/>
          <c:h val="0.1161954273788065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TOC stap 13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'TOC stap 13'!$H$10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'TOC stap 13'!$C$11:$C$26</c:f>
              <c:numCache>
                <c:formatCode>General</c:formatCode>
                <c:ptCount val="16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509</c:v>
                </c:pt>
                <c:pt idx="6">
                  <c:v>512</c:v>
                </c:pt>
                <c:pt idx="7">
                  <c:v>551</c:v>
                </c:pt>
                <c:pt idx="8">
                  <c:v>579</c:v>
                </c:pt>
                <c:pt idx="9">
                  <c:v>591</c:v>
                </c:pt>
                <c:pt idx="10">
                  <c:v>615</c:v>
                </c:pt>
                <c:pt idx="11">
                  <c:v>644</c:v>
                </c:pt>
                <c:pt idx="12">
                  <c:v>689</c:v>
                </c:pt>
                <c:pt idx="13">
                  <c:v>717</c:v>
                </c:pt>
                <c:pt idx="14">
                  <c:v>744</c:v>
                </c:pt>
                <c:pt idx="15">
                  <c:v>928</c:v>
                </c:pt>
              </c:numCache>
            </c:numRef>
          </c:cat>
          <c:val>
            <c:numRef>
              <c:f>'TOC stap 13'!$H$11:$H$26</c:f>
              <c:numCache>
                <c:formatCode>0.000</c:formatCode>
                <c:ptCount val="16"/>
                <c:pt idx="0">
                  <c:v>1.0040485829959516</c:v>
                </c:pt>
                <c:pt idx="1">
                  <c:v>1.0263157894736843</c:v>
                </c:pt>
                <c:pt idx="2">
                  <c:v>0.98582995951417018</c:v>
                </c:pt>
                <c:pt idx="3">
                  <c:v>1.0202429149797572</c:v>
                </c:pt>
                <c:pt idx="4">
                  <c:v>1.0465587044534415</c:v>
                </c:pt>
                <c:pt idx="5">
                  <c:v>1.0080971659919029</c:v>
                </c:pt>
                <c:pt idx="6">
                  <c:v>1.0020242914979756</c:v>
                </c:pt>
                <c:pt idx="7">
                  <c:v>1.0222672064777327</c:v>
                </c:pt>
                <c:pt idx="8">
                  <c:v>0.98967611336032391</c:v>
                </c:pt>
                <c:pt idx="9">
                  <c:v>0.97368421052631593</c:v>
                </c:pt>
                <c:pt idx="10">
                  <c:v>0.88866396761133604</c:v>
                </c:pt>
                <c:pt idx="11">
                  <c:v>1.0526315789473686</c:v>
                </c:pt>
                <c:pt idx="12">
                  <c:v>0.96558704453441313</c:v>
                </c:pt>
                <c:pt idx="13">
                  <c:v>0.95344129554655876</c:v>
                </c:pt>
                <c:pt idx="14">
                  <c:v>1</c:v>
                </c:pt>
                <c:pt idx="15">
                  <c:v>0.96821862348178145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C7-4589-9C6A-556464D11D36}"/>
            </c:ext>
          </c:extLst>
        </c:ser>
        <c:ser>
          <c:idx val="1"/>
          <c:order val="1"/>
          <c:tx>
            <c:strRef>
              <c:f>'TOC stap 13'!$I$10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'TOC stap 13'!$C$11:$C$26</c:f>
              <c:numCache>
                <c:formatCode>General</c:formatCode>
                <c:ptCount val="16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509</c:v>
                </c:pt>
                <c:pt idx="6">
                  <c:v>512</c:v>
                </c:pt>
                <c:pt idx="7">
                  <c:v>551</c:v>
                </c:pt>
                <c:pt idx="8">
                  <c:v>579</c:v>
                </c:pt>
                <c:pt idx="9">
                  <c:v>591</c:v>
                </c:pt>
                <c:pt idx="10">
                  <c:v>615</c:v>
                </c:pt>
                <c:pt idx="11">
                  <c:v>644</c:v>
                </c:pt>
                <c:pt idx="12">
                  <c:v>689</c:v>
                </c:pt>
                <c:pt idx="13">
                  <c:v>717</c:v>
                </c:pt>
                <c:pt idx="14">
                  <c:v>744</c:v>
                </c:pt>
                <c:pt idx="15">
                  <c:v>928</c:v>
                </c:pt>
              </c:numCache>
            </c:numRef>
          </c:cat>
          <c:val>
            <c:numRef>
              <c:f>'TOC stap 13'!$I$11:$I$26</c:f>
              <c:numCache>
                <c:formatCode>0.00</c:formatCode>
                <c:ptCount val="16"/>
                <c:pt idx="0">
                  <c:v>0.99757085020242919</c:v>
                </c:pt>
                <c:pt idx="1">
                  <c:v>0.99757085020242919</c:v>
                </c:pt>
                <c:pt idx="2">
                  <c:v>0.99757085020242919</c:v>
                </c:pt>
                <c:pt idx="3">
                  <c:v>0.99757085020242919</c:v>
                </c:pt>
                <c:pt idx="4">
                  <c:v>0.99757085020242919</c:v>
                </c:pt>
                <c:pt idx="5">
                  <c:v>0.99757085020242919</c:v>
                </c:pt>
                <c:pt idx="6">
                  <c:v>0.99757085020242919</c:v>
                </c:pt>
                <c:pt idx="7">
                  <c:v>0.99757085020242919</c:v>
                </c:pt>
                <c:pt idx="8">
                  <c:v>0.99757085020242919</c:v>
                </c:pt>
                <c:pt idx="9">
                  <c:v>0.99757085020242919</c:v>
                </c:pt>
                <c:pt idx="10">
                  <c:v>0.99757085020242919</c:v>
                </c:pt>
                <c:pt idx="11">
                  <c:v>0.99757085020242919</c:v>
                </c:pt>
                <c:pt idx="12">
                  <c:v>0.99757085020242919</c:v>
                </c:pt>
                <c:pt idx="13">
                  <c:v>0.99757085020242919</c:v>
                </c:pt>
                <c:pt idx="14">
                  <c:v>0.99757085020242919</c:v>
                </c:pt>
                <c:pt idx="15">
                  <c:v>0.99757085020242919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C7-4589-9C6A-556464D11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802176"/>
        <c:axId val="362824832"/>
      </c:lineChart>
      <c:catAx>
        <c:axId val="36280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62824832"/>
        <c:crosses val="autoZero"/>
        <c:auto val="1"/>
        <c:lblAlgn val="ctr"/>
        <c:lblOffset val="100"/>
        <c:noMultiLvlLbl val="1"/>
      </c:catAx>
      <c:valAx>
        <c:axId val="362824832"/>
        <c:scaling>
          <c:orientation val="minMax"/>
          <c:max val="1.1600000000000001"/>
          <c:min val="0.96000000000000008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802176"/>
        <c:crosses val="autoZero"/>
        <c:crossBetween val="midCat"/>
        <c:majorUnit val="2.0000000000000004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511968</xdr:colOff>
      <xdr:row>8</xdr:row>
      <xdr:rowOff>273843</xdr:rowOff>
    </xdr:from>
    <xdr:to>
      <xdr:col>21</xdr:col>
      <xdr:colOff>11906</xdr:colOff>
      <xdr:row>27</xdr:row>
      <xdr:rowOff>35718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535780</xdr:colOff>
      <xdr:row>9</xdr:row>
      <xdr:rowOff>23811</xdr:rowOff>
    </xdr:from>
    <xdr:to>
      <xdr:col>21</xdr:col>
      <xdr:colOff>142875</xdr:colOff>
      <xdr:row>27</xdr:row>
      <xdr:rowOff>107156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547689</xdr:colOff>
      <xdr:row>8</xdr:row>
      <xdr:rowOff>404810</xdr:rowOff>
    </xdr:from>
    <xdr:to>
      <xdr:col>21</xdr:col>
      <xdr:colOff>261936</xdr:colOff>
      <xdr:row>27</xdr:row>
      <xdr:rowOff>107154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8</xdr:row>
      <xdr:rowOff>559592</xdr:rowOff>
    </xdr:from>
    <xdr:to>
      <xdr:col>21</xdr:col>
      <xdr:colOff>23814</xdr:colOff>
      <xdr:row>27</xdr:row>
      <xdr:rowOff>107156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zoomScale="80" zoomScaleNormal="80" workbookViewId="0">
      <selection activeCell="J6" sqref="J6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1.5703125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10" x14ac:dyDescent="0.25">
      <c r="C1" s="2" t="s">
        <v>3</v>
      </c>
      <c r="D1" s="3" t="s">
        <v>7</v>
      </c>
      <c r="E1" s="3"/>
      <c r="F1" s="4"/>
    </row>
    <row r="2" spans="1:10" ht="18" x14ac:dyDescent="0.25">
      <c r="C2" s="5" t="s">
        <v>2</v>
      </c>
      <c r="D2" s="6">
        <v>49.4</v>
      </c>
      <c r="E2" s="1" t="s">
        <v>26</v>
      </c>
    </row>
    <row r="3" spans="1:10" ht="18" x14ac:dyDescent="0.25">
      <c r="C3" s="5" t="s">
        <v>21</v>
      </c>
      <c r="D3" s="6">
        <v>49.04</v>
      </c>
      <c r="E3" s="1" t="s">
        <v>26</v>
      </c>
      <c r="F3" s="8"/>
    </row>
    <row r="4" spans="1:10" ht="18" x14ac:dyDescent="0.25">
      <c r="C4" s="5" t="s">
        <v>22</v>
      </c>
      <c r="D4" s="7">
        <v>1.48</v>
      </c>
      <c r="E4" s="1" t="s">
        <v>26</v>
      </c>
      <c r="F4" s="8"/>
    </row>
    <row r="5" spans="1:10" x14ac:dyDescent="0.25">
      <c r="C5" s="5" t="s">
        <v>23</v>
      </c>
      <c r="D5" s="10">
        <f>(D4/D3)*100</f>
        <v>3.0179445350734095</v>
      </c>
      <c r="E5" s="1" t="s">
        <v>1</v>
      </c>
      <c r="F5" s="8"/>
    </row>
    <row r="6" spans="1:10" x14ac:dyDescent="0.25">
      <c r="C6" s="5" t="s">
        <v>4</v>
      </c>
      <c r="D6" s="11">
        <f>COUNTA(E11:E28)</f>
        <v>16</v>
      </c>
      <c r="E6" s="8"/>
      <c r="F6" s="8"/>
    </row>
    <row r="7" spans="1:10" x14ac:dyDescent="0.25">
      <c r="C7" s="8"/>
      <c r="D7" s="8"/>
      <c r="E7" s="8"/>
      <c r="F7" s="8"/>
    </row>
    <row r="8" spans="1:10" x14ac:dyDescent="0.25">
      <c r="C8" s="8"/>
      <c r="D8" s="8"/>
      <c r="E8" s="8"/>
      <c r="F8" s="8"/>
    </row>
    <row r="9" spans="1:10" ht="31.5" x14ac:dyDescent="0.25">
      <c r="C9" s="8" t="s">
        <v>0</v>
      </c>
      <c r="D9" s="8" t="s">
        <v>11</v>
      </c>
      <c r="E9" s="12" t="s">
        <v>5</v>
      </c>
      <c r="F9" s="12" t="s">
        <v>6</v>
      </c>
    </row>
    <row r="10" spans="1:10" x14ac:dyDescent="0.25">
      <c r="A10" s="13"/>
      <c r="C10" s="14"/>
      <c r="D10" s="15"/>
      <c r="E10" s="15"/>
      <c r="F10" s="8"/>
      <c r="H10" s="1" t="s">
        <v>13</v>
      </c>
      <c r="I10" s="1" t="s">
        <v>27</v>
      </c>
    </row>
    <row r="11" spans="1:10" x14ac:dyDescent="0.25">
      <c r="A11" s="21"/>
      <c r="B11" s="14"/>
      <c r="C11" s="16">
        <v>223</v>
      </c>
      <c r="D11" s="17">
        <v>49.5</v>
      </c>
      <c r="E11" s="58">
        <v>0.31</v>
      </c>
      <c r="F11" s="18">
        <f t="shared" ref="F11:F25" si="0">((D11-$D$2)/$D$2)*100</f>
        <v>0.2024291497975737</v>
      </c>
      <c r="H11" s="19">
        <f t="shared" ref="H11" si="1">(100+F11)/100</f>
        <v>1.0020242914979756</v>
      </c>
      <c r="I11" s="1">
        <f t="shared" ref="I11:I26" si="2">1+($D$3-$D$2)/$D$2</f>
        <v>0.99271255060728747</v>
      </c>
      <c r="J11" s="20"/>
    </row>
    <row r="12" spans="1:10" x14ac:dyDescent="0.25">
      <c r="A12" s="22"/>
      <c r="C12" s="16">
        <v>225</v>
      </c>
      <c r="D12" s="17">
        <v>50.4</v>
      </c>
      <c r="E12" s="58">
        <v>0.92</v>
      </c>
      <c r="F12" s="18">
        <f t="shared" si="0"/>
        <v>2.0242914979757085</v>
      </c>
      <c r="H12" s="19">
        <f t="shared" ref="H12:H26" si="3">(100+F12)/100</f>
        <v>1.0202429149797572</v>
      </c>
      <c r="I12" s="1">
        <f t="shared" si="2"/>
        <v>0.99271255060728747</v>
      </c>
      <c r="J12" s="20"/>
    </row>
    <row r="13" spans="1:10" x14ac:dyDescent="0.25">
      <c r="C13" s="16">
        <v>295</v>
      </c>
      <c r="D13" s="17">
        <v>48.5</v>
      </c>
      <c r="E13" s="58">
        <v>-0.36</v>
      </c>
      <c r="F13" s="18">
        <f t="shared" si="0"/>
        <v>-1.8218623481781346</v>
      </c>
      <c r="H13" s="19">
        <f t="shared" si="3"/>
        <v>0.98178137651821873</v>
      </c>
      <c r="I13" s="1">
        <f t="shared" si="2"/>
        <v>0.99271255060728747</v>
      </c>
      <c r="J13" s="20"/>
    </row>
    <row r="14" spans="1:10" x14ac:dyDescent="0.25">
      <c r="C14" s="16">
        <v>339</v>
      </c>
      <c r="D14" s="17">
        <v>49.9</v>
      </c>
      <c r="E14" s="58">
        <v>0.57999999999999996</v>
      </c>
      <c r="F14" s="18">
        <f t="shared" si="0"/>
        <v>1.0121457489878543</v>
      </c>
      <c r="H14" s="19">
        <f t="shared" si="3"/>
        <v>1.0101214574898785</v>
      </c>
      <c r="I14" s="1">
        <f t="shared" si="2"/>
        <v>0.99271255060728747</v>
      </c>
      <c r="J14" s="20"/>
    </row>
    <row r="15" spans="1:10" x14ac:dyDescent="0.25">
      <c r="C15" s="16">
        <v>446</v>
      </c>
      <c r="D15" s="17">
        <v>51.3</v>
      </c>
      <c r="E15" s="58">
        <v>1.52</v>
      </c>
      <c r="F15" s="18">
        <f t="shared" si="0"/>
        <v>3.8461538461538436</v>
      </c>
      <c r="H15" s="19">
        <f t="shared" si="3"/>
        <v>1.0384615384615383</v>
      </c>
      <c r="I15" s="1">
        <f t="shared" si="2"/>
        <v>0.99271255060728747</v>
      </c>
      <c r="J15" s="20"/>
    </row>
    <row r="16" spans="1:10" x14ac:dyDescent="0.25">
      <c r="C16" s="16">
        <v>509</v>
      </c>
      <c r="D16" s="17">
        <v>50.3</v>
      </c>
      <c r="E16" s="58">
        <v>0.85</v>
      </c>
      <c r="F16" s="18">
        <f t="shared" si="0"/>
        <v>1.8218623481781346</v>
      </c>
      <c r="H16" s="19">
        <f t="shared" si="3"/>
        <v>1.0182186234817814</v>
      </c>
      <c r="I16" s="1">
        <f t="shared" si="2"/>
        <v>0.99271255060728747</v>
      </c>
      <c r="J16" s="20"/>
    </row>
    <row r="17" spans="3:10" x14ac:dyDescent="0.25">
      <c r="C17" s="16">
        <v>512</v>
      </c>
      <c r="D17" s="17">
        <v>49.7</v>
      </c>
      <c r="E17" s="58">
        <v>0.44</v>
      </c>
      <c r="F17" s="18">
        <f t="shared" si="0"/>
        <v>0.60728744939272128</v>
      </c>
      <c r="H17" s="19">
        <f t="shared" si="3"/>
        <v>1.0060728744939271</v>
      </c>
      <c r="I17" s="1">
        <f t="shared" si="2"/>
        <v>0.99271255060728747</v>
      </c>
      <c r="J17" s="20"/>
    </row>
    <row r="18" spans="3:10" x14ac:dyDescent="0.25">
      <c r="C18" s="16">
        <v>551</v>
      </c>
      <c r="D18" s="17">
        <v>50.6</v>
      </c>
      <c r="E18" s="58">
        <v>1.05</v>
      </c>
      <c r="F18" s="18">
        <f t="shared" si="0"/>
        <v>2.4291497975708563</v>
      </c>
      <c r="H18" s="19">
        <f t="shared" si="3"/>
        <v>1.0242914979757085</v>
      </c>
      <c r="I18" s="1">
        <f t="shared" si="2"/>
        <v>0.99271255060728747</v>
      </c>
      <c r="J18" s="20"/>
    </row>
    <row r="19" spans="3:10" x14ac:dyDescent="0.25">
      <c r="C19" s="23">
        <v>579</v>
      </c>
      <c r="D19" s="17">
        <v>48.92</v>
      </c>
      <c r="E19" s="58">
        <v>-0.08</v>
      </c>
      <c r="F19" s="18">
        <f t="shared" si="0"/>
        <v>-0.97165991902833371</v>
      </c>
      <c r="H19" s="19">
        <f t="shared" si="3"/>
        <v>0.99028340080971655</v>
      </c>
      <c r="I19" s="1">
        <f t="shared" si="2"/>
        <v>0.99271255060728747</v>
      </c>
      <c r="J19" s="20"/>
    </row>
    <row r="20" spans="3:10" x14ac:dyDescent="0.25">
      <c r="C20" s="16">
        <v>591</v>
      </c>
      <c r="D20" s="17">
        <v>48.1</v>
      </c>
      <c r="E20" s="58">
        <v>-0.63</v>
      </c>
      <c r="F20" s="18">
        <f t="shared" si="0"/>
        <v>-2.6315789473684155</v>
      </c>
      <c r="H20" s="19">
        <f t="shared" si="3"/>
        <v>0.97368421052631593</v>
      </c>
      <c r="I20" s="1">
        <f t="shared" si="2"/>
        <v>0.99271255060728747</v>
      </c>
      <c r="J20" s="20"/>
    </row>
    <row r="21" spans="3:10" x14ac:dyDescent="0.25">
      <c r="C21" s="16">
        <v>615</v>
      </c>
      <c r="D21" s="17">
        <v>44.3</v>
      </c>
      <c r="E21" s="58">
        <v>-3.2</v>
      </c>
      <c r="F21" s="18">
        <f t="shared" si="0"/>
        <v>-10.323886639676116</v>
      </c>
      <c r="H21" s="19">
        <f t="shared" si="3"/>
        <v>0.89676113360323884</v>
      </c>
      <c r="I21" s="1">
        <f t="shared" si="2"/>
        <v>0.99271255060728747</v>
      </c>
      <c r="J21" s="20"/>
    </row>
    <row r="22" spans="3:10" x14ac:dyDescent="0.25">
      <c r="C22" s="16">
        <v>644</v>
      </c>
      <c r="D22" s="17">
        <v>49</v>
      </c>
      <c r="E22" s="58">
        <v>-0.03</v>
      </c>
      <c r="F22" s="18">
        <f t="shared" si="0"/>
        <v>-0.80971659919028061</v>
      </c>
      <c r="H22" s="19">
        <f t="shared" si="3"/>
        <v>0.9919028340080972</v>
      </c>
      <c r="I22" s="1">
        <f t="shared" si="2"/>
        <v>0.99271255060728747</v>
      </c>
    </row>
    <row r="23" spans="3:10" x14ac:dyDescent="0.25">
      <c r="C23" s="16">
        <v>689</v>
      </c>
      <c r="D23" s="17">
        <v>48.1</v>
      </c>
      <c r="E23" s="58">
        <v>-0.63</v>
      </c>
      <c r="F23" s="18">
        <f t="shared" si="0"/>
        <v>-2.6315789473684155</v>
      </c>
      <c r="H23" s="19">
        <f t="shared" si="3"/>
        <v>0.97368421052631593</v>
      </c>
      <c r="I23" s="1">
        <f t="shared" si="2"/>
        <v>0.99271255060728747</v>
      </c>
    </row>
    <row r="24" spans="3:10" x14ac:dyDescent="0.25">
      <c r="C24" s="16">
        <v>717</v>
      </c>
      <c r="D24" s="17">
        <v>46.7</v>
      </c>
      <c r="E24" s="58">
        <v>-1.58</v>
      </c>
      <c r="F24" s="18">
        <f t="shared" si="0"/>
        <v>-5.4655870445344039</v>
      </c>
      <c r="H24" s="19">
        <f t="shared" si="3"/>
        <v>0.94534412955465597</v>
      </c>
      <c r="I24" s="1">
        <f t="shared" si="2"/>
        <v>0.99271255060728747</v>
      </c>
    </row>
    <row r="25" spans="3:10" x14ac:dyDescent="0.25">
      <c r="C25" s="16">
        <v>744</v>
      </c>
      <c r="D25" s="17">
        <v>48.9</v>
      </c>
      <c r="E25" s="58">
        <v>-0.09</v>
      </c>
      <c r="F25" s="18">
        <f t="shared" si="0"/>
        <v>-1.0121457489878543</v>
      </c>
      <c r="H25" s="19">
        <f t="shared" si="3"/>
        <v>0.98987854251012153</v>
      </c>
      <c r="I25" s="1">
        <f t="shared" si="2"/>
        <v>0.99271255060728747</v>
      </c>
    </row>
    <row r="26" spans="3:10" x14ac:dyDescent="0.25">
      <c r="C26" s="16">
        <v>928</v>
      </c>
      <c r="D26" s="17">
        <v>47.83</v>
      </c>
      <c r="E26" s="58">
        <v>-0.82</v>
      </c>
      <c r="F26" s="18">
        <f t="shared" ref="F26" si="4">((D26-$D$2)/$D$2)*100</f>
        <v>-3.1781376518218627</v>
      </c>
      <c r="H26" s="19">
        <f t="shared" si="3"/>
        <v>0.96821862348178145</v>
      </c>
      <c r="I26" s="1">
        <f t="shared" si="2"/>
        <v>0.99271255060728747</v>
      </c>
    </row>
    <row r="27" spans="3:10" x14ac:dyDescent="0.25">
      <c r="C27" s="16"/>
      <c r="D27" s="17"/>
      <c r="F27" s="18"/>
      <c r="H27" s="19"/>
    </row>
    <row r="28" spans="3:10" x14ac:dyDescent="0.25">
      <c r="C28" s="16"/>
      <c r="D28" s="17"/>
      <c r="F28" s="18"/>
      <c r="H28" s="19"/>
    </row>
    <row r="29" spans="3:10" x14ac:dyDescent="0.25">
      <c r="C29" s="16"/>
      <c r="F29" s="18"/>
      <c r="H29" s="19"/>
    </row>
    <row r="32" spans="3:10" x14ac:dyDescent="0.25">
      <c r="E32" s="21"/>
    </row>
  </sheetData>
  <sheetProtection algorithmName="SHA-512" hashValue="gd7AMBsrfsdUOiCoOyvOYTmNzabh7r33jKl+KyBSEGe/F5kdr7bG/CvQ7UvcO7XJRG8tIaHRxrkwYlvfNOzBQQ==" saltValue="Qy2PtyyBch1He3J6TuYmWA==" spinCount="100000" sheet="1" objects="1" scenarios="1" selectLockedCells="1" selectUnlockedCells="1"/>
  <sortState xmlns:xlrd2="http://schemas.microsoft.com/office/spreadsheetml/2017/richdata2" ref="C11:F23">
    <sortCondition ref="C11:C23"/>
  </sortState>
  <conditionalFormatting sqref="E12:E26">
    <cfRule type="cellIs" dxfId="27" priority="4" stopIfTrue="1" operator="between">
      <formula>-2</formula>
      <formula>2</formula>
    </cfRule>
    <cfRule type="cellIs" dxfId="26" priority="5" stopIfTrue="1" operator="between">
      <formula>-3</formula>
      <formula>3</formula>
    </cfRule>
    <cfRule type="cellIs" dxfId="25" priority="6" operator="notBetween">
      <formula>-3</formula>
      <formula>3</formula>
    </cfRule>
  </conditionalFormatting>
  <conditionalFormatting sqref="E11">
    <cfRule type="cellIs" dxfId="24" priority="1" stopIfTrue="1" operator="between">
      <formula>-2</formula>
      <formula>2</formula>
    </cfRule>
    <cfRule type="cellIs" dxfId="23" priority="2" stopIfTrue="1" operator="between">
      <formula>-3</formula>
      <formula>3</formula>
    </cfRule>
    <cfRule type="cellIs" dxfId="22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zoomScale="80" zoomScaleNormal="80" workbookViewId="0">
      <selection activeCell="G33" sqref="G33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1.5703125" style="1" bestFit="1" customWidth="1"/>
    <col min="5" max="5" width="13" style="1" bestFit="1" customWidth="1"/>
    <col min="6" max="6" width="16.42578125" style="1" customWidth="1"/>
    <col min="7" max="7" width="9.140625" style="1"/>
    <col min="8" max="8" width="14.85546875" style="1" bestFit="1" customWidth="1"/>
    <col min="9" max="16384" width="9.140625" style="1"/>
  </cols>
  <sheetData>
    <row r="1" spans="1:10" x14ac:dyDescent="0.25">
      <c r="C1" s="2" t="s">
        <v>3</v>
      </c>
      <c r="D1" s="3" t="s">
        <v>8</v>
      </c>
      <c r="E1" s="3"/>
      <c r="F1" s="4"/>
    </row>
    <row r="2" spans="1:10" ht="18" x14ac:dyDescent="0.25">
      <c r="C2" s="5" t="s">
        <v>2</v>
      </c>
      <c r="D2" s="6">
        <v>68.03</v>
      </c>
      <c r="E2" s="1" t="s">
        <v>26</v>
      </c>
    </row>
    <row r="3" spans="1:10" ht="18" x14ac:dyDescent="0.25">
      <c r="C3" s="5" t="s">
        <v>21</v>
      </c>
      <c r="D3" s="7">
        <v>68.77</v>
      </c>
      <c r="E3" s="1" t="s">
        <v>26</v>
      </c>
      <c r="F3" s="8"/>
    </row>
    <row r="4" spans="1:10" ht="18" x14ac:dyDescent="0.25">
      <c r="C4" s="5" t="s">
        <v>22</v>
      </c>
      <c r="D4" s="9">
        <v>1.48</v>
      </c>
      <c r="E4" s="1" t="s">
        <v>26</v>
      </c>
      <c r="F4" s="8"/>
    </row>
    <row r="5" spans="1:10" x14ac:dyDescent="0.25">
      <c r="C5" s="5" t="s">
        <v>23</v>
      </c>
      <c r="D5" s="10">
        <f>(D4/D3)*100</f>
        <v>2.152101206921623</v>
      </c>
      <c r="E5" s="1" t="s">
        <v>1</v>
      </c>
      <c r="F5" s="8"/>
    </row>
    <row r="6" spans="1:10" x14ac:dyDescent="0.25">
      <c r="C6" s="5" t="s">
        <v>4</v>
      </c>
      <c r="D6" s="11">
        <f>COUNTA(E11:E28)</f>
        <v>16</v>
      </c>
      <c r="E6" s="8"/>
      <c r="F6" s="8"/>
    </row>
    <row r="7" spans="1:10" x14ac:dyDescent="0.25">
      <c r="C7" s="8"/>
      <c r="D7" s="8"/>
      <c r="E7" s="8"/>
      <c r="F7" s="8"/>
    </row>
    <row r="8" spans="1:10" x14ac:dyDescent="0.25">
      <c r="C8" s="8"/>
      <c r="D8" s="8"/>
      <c r="E8" s="8"/>
      <c r="F8" s="8"/>
    </row>
    <row r="9" spans="1:10" ht="31.5" x14ac:dyDescent="0.25">
      <c r="C9" s="8" t="s">
        <v>0</v>
      </c>
      <c r="D9" s="8" t="s">
        <v>11</v>
      </c>
      <c r="E9" s="12" t="s">
        <v>5</v>
      </c>
      <c r="F9" s="12" t="s">
        <v>6</v>
      </c>
    </row>
    <row r="10" spans="1:10" x14ac:dyDescent="0.25">
      <c r="A10" s="13"/>
      <c r="C10" s="14"/>
      <c r="D10" s="15"/>
      <c r="E10" s="15"/>
      <c r="F10" s="8"/>
      <c r="H10" s="1" t="s">
        <v>13</v>
      </c>
      <c r="I10" s="1" t="s">
        <v>27</v>
      </c>
    </row>
    <row r="11" spans="1:10" x14ac:dyDescent="0.25">
      <c r="C11" s="16">
        <v>223</v>
      </c>
      <c r="D11" s="17">
        <v>68.099999999999994</v>
      </c>
      <c r="E11" s="58">
        <v>-0.45</v>
      </c>
      <c r="F11" s="18">
        <f t="shared" ref="F11:F25" si="0">((D11-$D$2)/$D$2)*100</f>
        <v>0.10289578127295777</v>
      </c>
      <c r="H11" s="19">
        <f t="shared" ref="H11" si="1">(100+F11)/100</f>
        <v>1.0010289578127296</v>
      </c>
      <c r="I11" s="1">
        <f t="shared" ref="I11:I26" si="2">1+($D$3-$D$2)/$D$2</f>
        <v>1.010877554020285</v>
      </c>
      <c r="J11" s="20"/>
    </row>
    <row r="12" spans="1:10" x14ac:dyDescent="0.25">
      <c r="A12" s="22"/>
      <c r="C12" s="16">
        <v>225</v>
      </c>
      <c r="D12" s="17">
        <v>70.2</v>
      </c>
      <c r="E12" s="58">
        <v>0.96</v>
      </c>
      <c r="F12" s="18">
        <f t="shared" si="0"/>
        <v>3.1897692194620046</v>
      </c>
      <c r="H12" s="19">
        <f t="shared" ref="H12:H26" si="3">(100+F12)/100</f>
        <v>1.0318976921946201</v>
      </c>
      <c r="I12" s="1">
        <f t="shared" si="2"/>
        <v>1.010877554020285</v>
      </c>
      <c r="J12" s="20"/>
    </row>
    <row r="13" spans="1:10" x14ac:dyDescent="0.25">
      <c r="A13" s="21"/>
      <c r="C13" s="16">
        <v>295</v>
      </c>
      <c r="D13" s="17">
        <v>67.5</v>
      </c>
      <c r="E13" s="58">
        <v>-0.86</v>
      </c>
      <c r="F13" s="18">
        <f t="shared" si="0"/>
        <v>-0.779068058209615</v>
      </c>
      <c r="H13" s="19">
        <f t="shared" si="3"/>
        <v>0.9922093194179038</v>
      </c>
      <c r="I13" s="1">
        <f t="shared" si="2"/>
        <v>1.010877554020285</v>
      </c>
      <c r="J13" s="20"/>
    </row>
    <row r="14" spans="1:10" x14ac:dyDescent="0.25">
      <c r="C14" s="16">
        <v>339</v>
      </c>
      <c r="D14" s="17">
        <v>70.400000000000006</v>
      </c>
      <c r="E14" s="58">
        <v>1.1000000000000001</v>
      </c>
      <c r="F14" s="18">
        <f t="shared" si="0"/>
        <v>3.4837571659562019</v>
      </c>
      <c r="H14" s="19">
        <f t="shared" si="3"/>
        <v>1.0348375716595621</v>
      </c>
      <c r="I14" s="1">
        <f t="shared" si="2"/>
        <v>1.010877554020285</v>
      </c>
      <c r="J14" s="20"/>
    </row>
    <row r="15" spans="1:10" x14ac:dyDescent="0.25">
      <c r="C15" s="16">
        <v>446</v>
      </c>
      <c r="D15" s="17">
        <v>69.599999999999994</v>
      </c>
      <c r="E15" s="58">
        <v>0.56000000000000005</v>
      </c>
      <c r="F15" s="18">
        <f t="shared" si="0"/>
        <v>2.3078053799794107</v>
      </c>
      <c r="H15" s="19">
        <f t="shared" si="3"/>
        <v>1.0230780537997941</v>
      </c>
      <c r="I15" s="1">
        <f t="shared" si="2"/>
        <v>1.010877554020285</v>
      </c>
      <c r="J15" s="20"/>
    </row>
    <row r="16" spans="1:10" x14ac:dyDescent="0.25">
      <c r="C16" s="16">
        <v>509</v>
      </c>
      <c r="D16" s="17">
        <v>69.7</v>
      </c>
      <c r="E16" s="58">
        <v>0.63</v>
      </c>
      <c r="F16" s="18">
        <f t="shared" si="0"/>
        <v>2.45479935322652</v>
      </c>
      <c r="H16" s="19">
        <f t="shared" si="3"/>
        <v>1.0245479935322652</v>
      </c>
      <c r="I16" s="1">
        <f t="shared" si="2"/>
        <v>1.010877554020285</v>
      </c>
      <c r="J16" s="20"/>
    </row>
    <row r="17" spans="3:10" x14ac:dyDescent="0.25">
      <c r="C17" s="16">
        <v>512</v>
      </c>
      <c r="D17" s="17">
        <v>69.2</v>
      </c>
      <c r="E17" s="58">
        <v>0.28999999999999998</v>
      </c>
      <c r="F17" s="18">
        <f t="shared" si="0"/>
        <v>1.7198294869910358</v>
      </c>
      <c r="H17" s="19">
        <f t="shared" si="3"/>
        <v>1.0171982948699103</v>
      </c>
      <c r="I17" s="1">
        <f t="shared" si="2"/>
        <v>1.010877554020285</v>
      </c>
      <c r="J17" s="20"/>
    </row>
    <row r="18" spans="3:10" x14ac:dyDescent="0.25">
      <c r="C18" s="16">
        <v>551</v>
      </c>
      <c r="D18" s="17">
        <v>70.2</v>
      </c>
      <c r="E18" s="58">
        <v>0.96</v>
      </c>
      <c r="F18" s="18">
        <f t="shared" si="0"/>
        <v>3.1897692194620046</v>
      </c>
      <c r="H18" s="19">
        <f t="shared" si="3"/>
        <v>1.0318976921946201</v>
      </c>
      <c r="I18" s="1">
        <f t="shared" si="2"/>
        <v>1.010877554020285</v>
      </c>
      <c r="J18" s="20"/>
    </row>
    <row r="19" spans="3:10" x14ac:dyDescent="0.25">
      <c r="C19" s="23">
        <v>579</v>
      </c>
      <c r="D19" s="17">
        <v>67.61</v>
      </c>
      <c r="E19" s="58">
        <v>-0.79</v>
      </c>
      <c r="F19" s="18">
        <f t="shared" si="0"/>
        <v>-0.61737468763780934</v>
      </c>
      <c r="H19" s="19">
        <f t="shared" si="3"/>
        <v>0.99382625312362194</v>
      </c>
      <c r="I19" s="1">
        <f t="shared" si="2"/>
        <v>1.010877554020285</v>
      </c>
      <c r="J19" s="20"/>
    </row>
    <row r="20" spans="3:10" x14ac:dyDescent="0.25">
      <c r="C20" s="16">
        <v>591</v>
      </c>
      <c r="D20" s="17">
        <v>68.3</v>
      </c>
      <c r="E20" s="58">
        <v>-0.32</v>
      </c>
      <c r="F20" s="18">
        <f t="shared" si="0"/>
        <v>0.39688372776715569</v>
      </c>
      <c r="H20" s="19">
        <f t="shared" si="3"/>
        <v>1.0039688372776716</v>
      </c>
      <c r="I20" s="1">
        <f t="shared" si="2"/>
        <v>1.010877554020285</v>
      </c>
      <c r="J20" s="20"/>
    </row>
    <row r="21" spans="3:10" x14ac:dyDescent="0.25">
      <c r="C21" s="16">
        <v>615</v>
      </c>
      <c r="D21" s="17">
        <v>61.9</v>
      </c>
      <c r="E21" s="58">
        <v>-4.6399999999999997</v>
      </c>
      <c r="F21" s="18">
        <f t="shared" si="0"/>
        <v>-9.0107305600470422</v>
      </c>
      <c r="H21" s="19">
        <f t="shared" si="3"/>
        <v>0.90989269439952958</v>
      </c>
      <c r="I21" s="1">
        <f t="shared" si="2"/>
        <v>1.010877554020285</v>
      </c>
      <c r="J21" s="20"/>
    </row>
    <row r="22" spans="3:10" x14ac:dyDescent="0.25">
      <c r="C22" s="16">
        <v>644</v>
      </c>
      <c r="D22" s="17">
        <v>68</v>
      </c>
      <c r="E22" s="58">
        <v>-0.52</v>
      </c>
      <c r="F22" s="18">
        <f t="shared" si="0"/>
        <v>-4.4098191974130729E-2</v>
      </c>
      <c r="H22" s="19">
        <f t="shared" si="3"/>
        <v>0.99955901808025871</v>
      </c>
      <c r="I22" s="1">
        <f t="shared" si="2"/>
        <v>1.010877554020285</v>
      </c>
    </row>
    <row r="23" spans="3:10" x14ac:dyDescent="0.25">
      <c r="C23" s="16">
        <v>689</v>
      </c>
      <c r="D23" s="17">
        <v>67.099999999999994</v>
      </c>
      <c r="E23" s="58">
        <v>-1.1299999999999999</v>
      </c>
      <c r="F23" s="18">
        <f t="shared" si="0"/>
        <v>-1.3670439511980108</v>
      </c>
      <c r="H23" s="19">
        <f t="shared" si="3"/>
        <v>0.9863295604880199</v>
      </c>
      <c r="I23" s="1">
        <f t="shared" si="2"/>
        <v>1.010877554020285</v>
      </c>
    </row>
    <row r="24" spans="3:10" x14ac:dyDescent="0.25">
      <c r="C24" s="16">
        <v>717</v>
      </c>
      <c r="D24" s="17">
        <v>68.5</v>
      </c>
      <c r="E24" s="58">
        <v>-0.18</v>
      </c>
      <c r="F24" s="18">
        <f t="shared" si="0"/>
        <v>0.69087167426135365</v>
      </c>
      <c r="H24" s="19">
        <f t="shared" si="3"/>
        <v>1.0069087167426136</v>
      </c>
      <c r="I24" s="1">
        <f t="shared" si="2"/>
        <v>1.010877554020285</v>
      </c>
    </row>
    <row r="25" spans="3:10" x14ac:dyDescent="0.25">
      <c r="C25" s="16">
        <v>744</v>
      </c>
      <c r="D25" s="17">
        <v>68.400000000000006</v>
      </c>
      <c r="E25" s="58">
        <v>-0.25</v>
      </c>
      <c r="F25" s="18">
        <f t="shared" si="0"/>
        <v>0.54387770101426514</v>
      </c>
      <c r="H25" s="19">
        <f t="shared" si="3"/>
        <v>1.0054387770101427</v>
      </c>
      <c r="I25" s="1">
        <f t="shared" si="2"/>
        <v>1.010877554020285</v>
      </c>
    </row>
    <row r="26" spans="3:10" x14ac:dyDescent="0.25">
      <c r="C26" s="16">
        <v>928</v>
      </c>
      <c r="D26" s="17">
        <v>72</v>
      </c>
      <c r="E26" s="58">
        <v>2.1800000000000002</v>
      </c>
      <c r="F26" s="18">
        <f t="shared" ref="F26" si="4">((D26-$D$2)/$D$2)*100</f>
        <v>5.8356607379097438</v>
      </c>
      <c r="H26" s="19">
        <f t="shared" si="3"/>
        <v>1.0583566073790975</v>
      </c>
      <c r="I26" s="1">
        <f t="shared" si="2"/>
        <v>1.010877554020285</v>
      </c>
    </row>
    <row r="27" spans="3:10" x14ac:dyDescent="0.25">
      <c r="C27" s="16"/>
      <c r="D27" s="17"/>
      <c r="F27" s="18"/>
      <c r="H27" s="19"/>
    </row>
    <row r="28" spans="3:10" x14ac:dyDescent="0.25">
      <c r="C28" s="16"/>
      <c r="D28" s="17"/>
      <c r="F28" s="18"/>
      <c r="H28" s="19"/>
    </row>
    <row r="29" spans="3:10" x14ac:dyDescent="0.25">
      <c r="C29" s="16"/>
      <c r="F29" s="18"/>
      <c r="H29" s="19"/>
    </row>
    <row r="32" spans="3:10" x14ac:dyDescent="0.25">
      <c r="E32" s="21"/>
    </row>
  </sheetData>
  <sheetProtection algorithmName="SHA-512" hashValue="Mtq+hMRPw0zBFr4iTOoXKZTgzhoGK7MGL1kACsPcgiRpryBBmOM0iYRs3Ai70MAPB6hDxdtyAtkgYh9xUDtVAQ==" saltValue="rS9YWu9UwPQKZ9eoOw/h5w==" spinCount="100000" sheet="1" objects="1" scenarios="1" selectLockedCells="1" selectUnlockedCells="1"/>
  <sortState xmlns:xlrd2="http://schemas.microsoft.com/office/spreadsheetml/2017/richdata2" ref="C11:F23">
    <sortCondition ref="C11:C23"/>
  </sortState>
  <conditionalFormatting sqref="E12:E26">
    <cfRule type="cellIs" dxfId="21" priority="4" stopIfTrue="1" operator="between">
      <formula>-2</formula>
      <formula>2</formula>
    </cfRule>
    <cfRule type="cellIs" dxfId="20" priority="5" stopIfTrue="1" operator="between">
      <formula>-3</formula>
      <formula>3</formula>
    </cfRule>
    <cfRule type="cellIs" dxfId="19" priority="6" operator="notBetween">
      <formula>-3</formula>
      <formula>3</formula>
    </cfRule>
  </conditionalFormatting>
  <conditionalFormatting sqref="E11">
    <cfRule type="cellIs" dxfId="18" priority="1" stopIfTrue="1" operator="between">
      <formula>-2</formula>
      <formula>2</formula>
    </cfRule>
    <cfRule type="cellIs" dxfId="17" priority="2" stopIfTrue="1" operator="between">
      <formula>-3</formula>
      <formula>3</formula>
    </cfRule>
    <cfRule type="cellIs" dxfId="16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2"/>
  <sheetViews>
    <sheetView zoomScale="80" zoomScaleNormal="80" workbookViewId="0">
      <selection activeCell="G33" sqref="G33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1.5703125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10" x14ac:dyDescent="0.25">
      <c r="C1" s="2" t="s">
        <v>3</v>
      </c>
      <c r="D1" s="3" t="s">
        <v>10</v>
      </c>
      <c r="E1" s="3"/>
      <c r="F1" s="4"/>
    </row>
    <row r="2" spans="1:10" ht="18" x14ac:dyDescent="0.25">
      <c r="C2" s="5" t="s">
        <v>2</v>
      </c>
      <c r="D2" s="6">
        <v>89.034942958853648</v>
      </c>
      <c r="E2" s="1" t="s">
        <v>26</v>
      </c>
    </row>
    <row r="3" spans="1:10" ht="18" x14ac:dyDescent="0.25">
      <c r="C3" s="5" t="s">
        <v>21</v>
      </c>
      <c r="D3" s="6">
        <v>90.17</v>
      </c>
      <c r="E3" s="1" t="s">
        <v>26</v>
      </c>
      <c r="F3" s="8"/>
    </row>
    <row r="4" spans="1:10" ht="18" x14ac:dyDescent="0.25">
      <c r="C4" s="5" t="s">
        <v>22</v>
      </c>
      <c r="D4" s="53">
        <v>3.61</v>
      </c>
      <c r="E4" s="1" t="s">
        <v>26</v>
      </c>
      <c r="F4" s="8"/>
    </row>
    <row r="5" spans="1:10" x14ac:dyDescent="0.25">
      <c r="C5" s="5" t="s">
        <v>23</v>
      </c>
      <c r="D5" s="10">
        <f>(D4/D3)*100</f>
        <v>4.0035488521681266</v>
      </c>
      <c r="E5" s="1" t="s">
        <v>1</v>
      </c>
      <c r="F5" s="8"/>
    </row>
    <row r="6" spans="1:10" x14ac:dyDescent="0.25">
      <c r="C6" s="5" t="s">
        <v>4</v>
      </c>
      <c r="D6" s="11">
        <f>COUNTA(E11:E28)</f>
        <v>16</v>
      </c>
      <c r="E6" s="8"/>
      <c r="F6" s="8"/>
    </row>
    <row r="7" spans="1:10" x14ac:dyDescent="0.25">
      <c r="C7" s="8"/>
      <c r="D7" s="8"/>
      <c r="E7" s="8"/>
      <c r="F7" s="8"/>
    </row>
    <row r="8" spans="1:10" x14ac:dyDescent="0.25">
      <c r="C8" s="8"/>
      <c r="D8" s="8"/>
      <c r="E8" s="8"/>
      <c r="F8" s="8"/>
    </row>
    <row r="9" spans="1:10" ht="31.5" x14ac:dyDescent="0.25">
      <c r="C9" s="8" t="s">
        <v>0</v>
      </c>
      <c r="D9" s="8" t="s">
        <v>11</v>
      </c>
      <c r="E9" s="12" t="s">
        <v>5</v>
      </c>
      <c r="F9" s="12" t="s">
        <v>6</v>
      </c>
    </row>
    <row r="10" spans="1:10" x14ac:dyDescent="0.25">
      <c r="A10" s="13"/>
      <c r="C10" s="14"/>
      <c r="D10" s="15"/>
      <c r="E10" s="15"/>
      <c r="F10" s="8"/>
      <c r="H10" s="1" t="s">
        <v>13</v>
      </c>
      <c r="I10" s="1" t="s">
        <v>27</v>
      </c>
    </row>
    <row r="11" spans="1:10" x14ac:dyDescent="0.25">
      <c r="A11" s="22"/>
      <c r="B11" s="14"/>
      <c r="C11" s="16">
        <v>223</v>
      </c>
      <c r="D11" s="17">
        <v>90.6</v>
      </c>
      <c r="E11" s="58">
        <v>0.12</v>
      </c>
      <c r="F11" s="18">
        <f t="shared" ref="F11:F25" si="0">((D11-$D$2)/$D$2)*100</f>
        <v>1.7578009140407012</v>
      </c>
      <c r="H11" s="19">
        <f t="shared" ref="H11" si="1">(100+F11)/100</f>
        <v>1.017578009140407</v>
      </c>
      <c r="I11" s="1">
        <f t="shared" ref="I11:I26" si="2">1+($D$3-$D$2)/$D$2</f>
        <v>1.0127484446378643</v>
      </c>
      <c r="J11" s="20"/>
    </row>
    <row r="12" spans="1:10" x14ac:dyDescent="0.25">
      <c r="A12" s="22"/>
      <c r="C12" s="16">
        <v>225</v>
      </c>
      <c r="D12" s="17">
        <v>91</v>
      </c>
      <c r="E12" s="58">
        <v>0.23</v>
      </c>
      <c r="F12" s="18">
        <f t="shared" si="0"/>
        <v>2.2070627282307327</v>
      </c>
      <c r="H12" s="19">
        <f t="shared" ref="H12:H26" si="3">(100+F12)/100</f>
        <v>1.0220706272823075</v>
      </c>
      <c r="I12" s="1">
        <f t="shared" si="2"/>
        <v>1.0127484446378643</v>
      </c>
      <c r="J12" s="20"/>
    </row>
    <row r="13" spans="1:10" x14ac:dyDescent="0.25">
      <c r="A13" s="21"/>
      <c r="C13" s="16">
        <v>295</v>
      </c>
      <c r="D13" s="17">
        <v>89.2</v>
      </c>
      <c r="E13" s="58">
        <v>-0.27</v>
      </c>
      <c r="F13" s="18">
        <f t="shared" si="0"/>
        <v>0.18538456437562245</v>
      </c>
      <c r="H13" s="19">
        <f t="shared" si="3"/>
        <v>1.0018538456437562</v>
      </c>
      <c r="I13" s="1">
        <f t="shared" si="2"/>
        <v>1.0127484446378643</v>
      </c>
      <c r="J13" s="20"/>
    </row>
    <row r="14" spans="1:10" x14ac:dyDescent="0.25">
      <c r="C14" s="16">
        <v>339</v>
      </c>
      <c r="D14" s="17">
        <v>88.7</v>
      </c>
      <c r="E14" s="58">
        <v>-0.41</v>
      </c>
      <c r="F14" s="18">
        <f t="shared" si="0"/>
        <v>-0.37619270336190908</v>
      </c>
      <c r="H14" s="19">
        <f t="shared" si="3"/>
        <v>0.99623807296638089</v>
      </c>
      <c r="I14" s="1">
        <f t="shared" si="2"/>
        <v>1.0127484446378643</v>
      </c>
      <c r="J14" s="20"/>
    </row>
    <row r="15" spans="1:10" x14ac:dyDescent="0.25">
      <c r="C15" s="16">
        <v>446</v>
      </c>
      <c r="D15" s="17">
        <v>98.7</v>
      </c>
      <c r="E15" s="58">
        <v>2.37</v>
      </c>
      <c r="F15" s="18">
        <f t="shared" si="0"/>
        <v>10.855352651388721</v>
      </c>
      <c r="H15" s="19">
        <f t="shared" si="3"/>
        <v>1.1085535265138873</v>
      </c>
      <c r="I15" s="1">
        <f t="shared" si="2"/>
        <v>1.0127484446378643</v>
      </c>
      <c r="J15" s="20"/>
    </row>
    <row r="16" spans="1:10" x14ac:dyDescent="0.25">
      <c r="C16" s="16">
        <v>509</v>
      </c>
      <c r="D16" s="17">
        <v>90.8</v>
      </c>
      <c r="E16" s="58">
        <v>0.18</v>
      </c>
      <c r="F16" s="18">
        <f t="shared" si="0"/>
        <v>1.9824318211357168</v>
      </c>
      <c r="H16" s="19">
        <f t="shared" si="3"/>
        <v>1.0198243182113571</v>
      </c>
      <c r="I16" s="1">
        <f t="shared" si="2"/>
        <v>1.0127484446378643</v>
      </c>
      <c r="J16" s="20"/>
    </row>
    <row r="17" spans="3:10" x14ac:dyDescent="0.25">
      <c r="C17" s="16">
        <v>512</v>
      </c>
      <c r="D17" s="17">
        <v>90.5</v>
      </c>
      <c r="E17" s="58">
        <v>0.09</v>
      </c>
      <c r="F17" s="18">
        <f t="shared" si="0"/>
        <v>1.6454854604932012</v>
      </c>
      <c r="H17" s="19">
        <f t="shared" si="3"/>
        <v>1.0164548546049321</v>
      </c>
      <c r="I17" s="1">
        <f t="shared" si="2"/>
        <v>1.0127484446378643</v>
      </c>
      <c r="J17" s="20"/>
    </row>
    <row r="18" spans="3:10" x14ac:dyDescent="0.25">
      <c r="C18" s="16">
        <v>551</v>
      </c>
      <c r="D18" s="17">
        <v>94.4</v>
      </c>
      <c r="E18" s="58">
        <v>1.17</v>
      </c>
      <c r="F18" s="18">
        <f t="shared" si="0"/>
        <v>6.0257881488459528</v>
      </c>
      <c r="H18" s="19">
        <f t="shared" si="3"/>
        <v>1.0602578814884596</v>
      </c>
      <c r="I18" s="1">
        <f t="shared" si="2"/>
        <v>1.0127484446378643</v>
      </c>
      <c r="J18" s="20"/>
    </row>
    <row r="19" spans="3:10" x14ac:dyDescent="0.25">
      <c r="C19" s="23">
        <v>579</v>
      </c>
      <c r="D19" s="17">
        <v>90.38</v>
      </c>
      <c r="E19" s="58">
        <v>0.06</v>
      </c>
      <c r="F19" s="18">
        <f t="shared" si="0"/>
        <v>1.5107069162361886</v>
      </c>
      <c r="H19" s="19">
        <f t="shared" si="3"/>
        <v>1.0151070691623618</v>
      </c>
      <c r="I19" s="1">
        <f t="shared" si="2"/>
        <v>1.0127484446378643</v>
      </c>
      <c r="J19" s="20"/>
    </row>
    <row r="20" spans="3:10" x14ac:dyDescent="0.25">
      <c r="C20" s="16">
        <v>591</v>
      </c>
      <c r="D20" s="17">
        <v>89.6</v>
      </c>
      <c r="E20" s="58">
        <v>-0.16</v>
      </c>
      <c r="F20" s="18">
        <f t="shared" si="0"/>
        <v>0.6346463785656381</v>
      </c>
      <c r="H20" s="19">
        <f t="shared" si="3"/>
        <v>1.0063464637856563</v>
      </c>
      <c r="I20" s="1">
        <f t="shared" si="2"/>
        <v>1.0127484446378643</v>
      </c>
      <c r="J20" s="20"/>
    </row>
    <row r="21" spans="3:10" x14ac:dyDescent="0.25">
      <c r="C21" s="16">
        <v>615</v>
      </c>
      <c r="D21" s="17">
        <v>86.8</v>
      </c>
      <c r="E21" s="58">
        <v>-0.93</v>
      </c>
      <c r="F21" s="18">
        <f t="shared" si="0"/>
        <v>-2.510186320764535</v>
      </c>
      <c r="H21" s="19">
        <f t="shared" si="3"/>
        <v>0.97489813679235471</v>
      </c>
      <c r="I21" s="1">
        <f t="shared" si="2"/>
        <v>1.0127484446378643</v>
      </c>
      <c r="J21" s="20"/>
    </row>
    <row r="22" spans="3:10" x14ac:dyDescent="0.25">
      <c r="C22" s="16">
        <v>644</v>
      </c>
      <c r="D22" s="17">
        <v>84</v>
      </c>
      <c r="E22" s="58">
        <v>-1.71</v>
      </c>
      <c r="F22" s="18">
        <f t="shared" si="0"/>
        <v>-5.6550190200947084</v>
      </c>
      <c r="H22" s="19">
        <f t="shared" si="3"/>
        <v>0.94344980979905291</v>
      </c>
      <c r="I22" s="1">
        <f t="shared" si="2"/>
        <v>1.0127484446378643</v>
      </c>
    </row>
    <row r="23" spans="3:10" x14ac:dyDescent="0.25">
      <c r="C23" s="16">
        <v>689</v>
      </c>
      <c r="D23" s="17">
        <v>89.5</v>
      </c>
      <c r="E23" s="58">
        <v>-0.18</v>
      </c>
      <c r="F23" s="18">
        <f t="shared" si="0"/>
        <v>0.52233092501813816</v>
      </c>
      <c r="H23" s="19">
        <f t="shared" si="3"/>
        <v>1.0052233092501814</v>
      </c>
      <c r="I23" s="1">
        <f t="shared" si="2"/>
        <v>1.0127484446378643</v>
      </c>
    </row>
    <row r="24" spans="3:10" x14ac:dyDescent="0.25">
      <c r="C24" s="16">
        <v>717</v>
      </c>
      <c r="D24" s="17">
        <v>79.2</v>
      </c>
      <c r="E24" s="58">
        <v>-3.04</v>
      </c>
      <c r="F24" s="18">
        <f t="shared" si="0"/>
        <v>-11.046160790375009</v>
      </c>
      <c r="G24" s="21"/>
      <c r="H24" s="19">
        <f t="shared" si="3"/>
        <v>0.88953839209624985</v>
      </c>
      <c r="I24" s="1">
        <f t="shared" si="2"/>
        <v>1.0127484446378643</v>
      </c>
    </row>
    <row r="25" spans="3:10" x14ac:dyDescent="0.25">
      <c r="C25" s="16">
        <v>744</v>
      </c>
      <c r="D25" s="17">
        <v>90.5</v>
      </c>
      <c r="E25" s="58">
        <v>0.09</v>
      </c>
      <c r="F25" s="18">
        <f t="shared" si="0"/>
        <v>1.6454854604932012</v>
      </c>
      <c r="G25" s="21"/>
      <c r="H25" s="19">
        <f t="shared" si="3"/>
        <v>1.0164548546049321</v>
      </c>
      <c r="I25" s="1">
        <f t="shared" si="2"/>
        <v>1.0127484446378643</v>
      </c>
    </row>
    <row r="26" spans="3:10" x14ac:dyDescent="0.25">
      <c r="C26" s="16">
        <v>928</v>
      </c>
      <c r="D26" s="17">
        <v>97.3</v>
      </c>
      <c r="E26" s="58">
        <v>1.98</v>
      </c>
      <c r="F26" s="18">
        <f t="shared" ref="F26" si="4">((D26-$D$2)/$D$2)*100</f>
        <v>9.2829363017236268</v>
      </c>
      <c r="G26" s="21"/>
      <c r="H26" s="19">
        <f t="shared" si="3"/>
        <v>1.0928293630172363</v>
      </c>
      <c r="I26" s="1">
        <f t="shared" si="2"/>
        <v>1.0127484446378643</v>
      </c>
    </row>
    <row r="27" spans="3:10" x14ac:dyDescent="0.25">
      <c r="C27" s="16"/>
      <c r="D27" s="17"/>
      <c r="F27" s="18"/>
      <c r="G27" s="21"/>
      <c r="H27" s="19"/>
    </row>
    <row r="28" spans="3:10" x14ac:dyDescent="0.25">
      <c r="C28" s="16"/>
      <c r="D28" s="17"/>
      <c r="F28" s="18"/>
      <c r="G28" s="21"/>
      <c r="H28" s="19"/>
    </row>
    <row r="29" spans="3:10" x14ac:dyDescent="0.25">
      <c r="C29" s="16"/>
      <c r="F29" s="18"/>
      <c r="G29" s="21"/>
      <c r="H29" s="19"/>
    </row>
    <row r="30" spans="3:10" x14ac:dyDescent="0.25">
      <c r="G30" s="21"/>
      <c r="H30" s="54"/>
      <c r="I30" s="21"/>
    </row>
    <row r="31" spans="3:10" x14ac:dyDescent="0.25">
      <c r="G31" s="21"/>
      <c r="H31" s="54"/>
      <c r="I31" s="21"/>
    </row>
    <row r="32" spans="3:10" x14ac:dyDescent="0.25">
      <c r="E32" s="21"/>
      <c r="G32" s="21"/>
      <c r="H32" s="54"/>
      <c r="I32" s="21"/>
    </row>
    <row r="33" spans="7:9" x14ac:dyDescent="0.25">
      <c r="G33" s="21"/>
      <c r="H33" s="54"/>
      <c r="I33" s="21"/>
    </row>
    <row r="34" spans="7:9" x14ac:dyDescent="0.25">
      <c r="G34" s="21"/>
      <c r="H34" s="54"/>
      <c r="I34" s="21"/>
    </row>
    <row r="35" spans="7:9" x14ac:dyDescent="0.25">
      <c r="G35" s="21"/>
      <c r="H35" s="54"/>
      <c r="I35" s="21"/>
    </row>
    <row r="36" spans="7:9" x14ac:dyDescent="0.25">
      <c r="G36" s="21"/>
      <c r="H36" s="54"/>
      <c r="I36" s="21"/>
    </row>
    <row r="37" spans="7:9" x14ac:dyDescent="0.25">
      <c r="G37" s="21"/>
      <c r="H37" s="54"/>
      <c r="I37" s="21"/>
    </row>
    <row r="38" spans="7:9" x14ac:dyDescent="0.25">
      <c r="G38" s="21"/>
      <c r="H38" s="21"/>
      <c r="I38" s="21"/>
    </row>
    <row r="39" spans="7:9" x14ac:dyDescent="0.25">
      <c r="G39" s="21"/>
      <c r="H39" s="21"/>
      <c r="I39" s="21"/>
    </row>
    <row r="40" spans="7:9" x14ac:dyDescent="0.25">
      <c r="G40" s="21"/>
      <c r="H40" s="54"/>
      <c r="I40" s="21"/>
    </row>
    <row r="41" spans="7:9" x14ac:dyDescent="0.25">
      <c r="G41" s="21"/>
      <c r="H41" s="21"/>
      <c r="I41" s="21"/>
    </row>
    <row r="42" spans="7:9" x14ac:dyDescent="0.25">
      <c r="G42" s="21"/>
      <c r="H42" s="54"/>
      <c r="I42" s="21"/>
    </row>
  </sheetData>
  <sheetProtection algorithmName="SHA-512" hashValue="SLD83sieXEk2WQ0Xrz1vUgvxO72v6zAwdTkH8dR/5ymfM45VAsSdLyF8MOu7R2rYx8h6nfy/9FjVfrDjZWtPjA==" saltValue="8c+NNjHC6WceW4Vd++30eg==" spinCount="100000" sheet="1" objects="1" scenarios="1" selectLockedCells="1" selectUnlockedCells="1"/>
  <sortState xmlns:xlrd2="http://schemas.microsoft.com/office/spreadsheetml/2017/richdata2" ref="C11:F24">
    <sortCondition ref="C11:C24"/>
  </sortState>
  <conditionalFormatting sqref="E12:E26">
    <cfRule type="cellIs" dxfId="15" priority="4" stopIfTrue="1" operator="between">
      <formula>-2</formula>
      <formula>2</formula>
    </cfRule>
    <cfRule type="cellIs" dxfId="14" priority="5" stopIfTrue="1" operator="between">
      <formula>-3</formula>
      <formula>3</formula>
    </cfRule>
    <cfRule type="cellIs" dxfId="13" priority="6" operator="notBetween">
      <formula>-3</formula>
      <formula>3</formula>
    </cfRule>
  </conditionalFormatting>
  <conditionalFormatting sqref="E11">
    <cfRule type="cellIs" dxfId="12" priority="1" stopIfTrue="1" operator="between">
      <formula>-2</formula>
      <formula>2</formula>
    </cfRule>
    <cfRule type="cellIs" dxfId="11" priority="2" stopIfTrue="1" operator="between">
      <formula>-3</formula>
      <formula>3</formula>
    </cfRule>
    <cfRule type="cellIs" dxfId="10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2"/>
  <sheetViews>
    <sheetView zoomScale="80" zoomScaleNormal="80" workbookViewId="0">
      <selection activeCell="G33" sqref="G33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2.85546875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10" x14ac:dyDescent="0.25">
      <c r="C1" s="2" t="s">
        <v>3</v>
      </c>
      <c r="D1" s="3" t="s">
        <v>9</v>
      </c>
      <c r="E1" s="3"/>
      <c r="F1" s="4"/>
    </row>
    <row r="2" spans="1:10" ht="18" x14ac:dyDescent="0.25">
      <c r="C2" s="5" t="s">
        <v>2</v>
      </c>
      <c r="D2" s="6">
        <v>49.4</v>
      </c>
      <c r="E2" s="1" t="s">
        <v>26</v>
      </c>
    </row>
    <row r="3" spans="1:10" ht="18" x14ac:dyDescent="0.25">
      <c r="C3" s="5" t="s">
        <v>21</v>
      </c>
      <c r="D3" s="6">
        <v>49.28</v>
      </c>
      <c r="E3" s="1" t="s">
        <v>26</v>
      </c>
      <c r="F3" s="8"/>
    </row>
    <row r="4" spans="1:10" ht="18" x14ac:dyDescent="0.25">
      <c r="C4" s="5" t="s">
        <v>22</v>
      </c>
      <c r="D4" s="53">
        <v>1.76</v>
      </c>
      <c r="E4" s="1" t="s">
        <v>26</v>
      </c>
      <c r="F4" s="8"/>
    </row>
    <row r="5" spans="1:10" x14ac:dyDescent="0.25">
      <c r="C5" s="5" t="s">
        <v>23</v>
      </c>
      <c r="D5" s="10">
        <f>(D4/D3)*100</f>
        <v>3.5714285714285712</v>
      </c>
      <c r="E5" s="1" t="s">
        <v>1</v>
      </c>
      <c r="F5" s="8"/>
    </row>
    <row r="6" spans="1:10" x14ac:dyDescent="0.25">
      <c r="C6" s="5" t="s">
        <v>4</v>
      </c>
      <c r="D6" s="11">
        <f>COUNTA(E11:E28)</f>
        <v>16</v>
      </c>
      <c r="E6" s="8"/>
      <c r="F6" s="8"/>
    </row>
    <row r="7" spans="1:10" x14ac:dyDescent="0.25">
      <c r="C7" s="8"/>
      <c r="D7" s="8"/>
      <c r="E7" s="8"/>
      <c r="F7" s="8"/>
    </row>
    <row r="8" spans="1:10" x14ac:dyDescent="0.25">
      <c r="C8" s="8"/>
      <c r="D8" s="8"/>
      <c r="E8" s="8"/>
      <c r="F8" s="8"/>
    </row>
    <row r="9" spans="1:10" ht="31.5" x14ac:dyDescent="0.25">
      <c r="C9" s="8" t="s">
        <v>0</v>
      </c>
      <c r="D9" s="8" t="s">
        <v>11</v>
      </c>
      <c r="E9" s="12" t="s">
        <v>5</v>
      </c>
      <c r="F9" s="12" t="s">
        <v>6</v>
      </c>
    </row>
    <row r="10" spans="1:10" x14ac:dyDescent="0.25">
      <c r="A10" s="13"/>
      <c r="C10" s="14"/>
      <c r="D10" s="15"/>
      <c r="E10" s="15"/>
      <c r="F10" s="8"/>
      <c r="H10" s="1" t="s">
        <v>13</v>
      </c>
      <c r="I10" s="1" t="s">
        <v>27</v>
      </c>
    </row>
    <row r="11" spans="1:10" x14ac:dyDescent="0.25">
      <c r="C11" s="16">
        <v>223</v>
      </c>
      <c r="D11" s="17">
        <v>49.6</v>
      </c>
      <c r="E11" s="58">
        <v>0.18</v>
      </c>
      <c r="F11" s="18">
        <f t="shared" ref="F11:F25" si="0">((D11-$D$2)/$D$2)*100</f>
        <v>0.40485829959514741</v>
      </c>
      <c r="H11" s="19">
        <f t="shared" ref="H11" si="1">(100+F11)/100</f>
        <v>1.0040485829959516</v>
      </c>
      <c r="I11" s="1">
        <f t="shared" ref="I11:I26" si="2">1+($D$3-$D$2)/$D$2</f>
        <v>0.99757085020242919</v>
      </c>
      <c r="J11" s="20"/>
    </row>
    <row r="12" spans="1:10" x14ac:dyDescent="0.25">
      <c r="A12" s="22"/>
      <c r="B12" s="22"/>
      <c r="C12" s="16">
        <v>225</v>
      </c>
      <c r="D12" s="17">
        <v>50.7</v>
      </c>
      <c r="E12" s="58">
        <v>0.81</v>
      </c>
      <c r="F12" s="18">
        <f t="shared" si="0"/>
        <v>2.6315789473684301</v>
      </c>
      <c r="H12" s="19">
        <f t="shared" ref="H12:H26" si="3">(100+F12)/100</f>
        <v>1.0263157894736843</v>
      </c>
      <c r="I12" s="1">
        <f t="shared" si="2"/>
        <v>0.99757085020242919</v>
      </c>
      <c r="J12" s="20"/>
    </row>
    <row r="13" spans="1:10" x14ac:dyDescent="0.25">
      <c r="A13" s="21"/>
      <c r="C13" s="16">
        <v>295</v>
      </c>
      <c r="D13" s="17">
        <v>48.7</v>
      </c>
      <c r="E13" s="58">
        <v>-0.33</v>
      </c>
      <c r="F13" s="18">
        <f t="shared" si="0"/>
        <v>-1.4170040485829873</v>
      </c>
      <c r="H13" s="19">
        <f t="shared" si="3"/>
        <v>0.98582995951417018</v>
      </c>
      <c r="I13" s="1">
        <f t="shared" si="2"/>
        <v>0.99757085020242919</v>
      </c>
      <c r="J13" s="20"/>
    </row>
    <row r="14" spans="1:10" x14ac:dyDescent="0.25">
      <c r="C14" s="16">
        <v>339</v>
      </c>
      <c r="D14" s="17">
        <v>50.4</v>
      </c>
      <c r="E14" s="58">
        <v>0.64</v>
      </c>
      <c r="F14" s="18">
        <f t="shared" si="0"/>
        <v>2.0242914979757085</v>
      </c>
      <c r="H14" s="19">
        <f t="shared" si="3"/>
        <v>1.0202429149797572</v>
      </c>
      <c r="I14" s="1">
        <f t="shared" si="2"/>
        <v>0.99757085020242919</v>
      </c>
      <c r="J14" s="20"/>
    </row>
    <row r="15" spans="1:10" x14ac:dyDescent="0.25">
      <c r="C15" s="16">
        <v>446</v>
      </c>
      <c r="D15" s="17">
        <v>51.7</v>
      </c>
      <c r="E15" s="58">
        <v>1.37</v>
      </c>
      <c r="F15" s="18">
        <f t="shared" si="0"/>
        <v>4.6558704453441377</v>
      </c>
      <c r="H15" s="19">
        <f t="shared" si="3"/>
        <v>1.0465587044534415</v>
      </c>
      <c r="I15" s="1">
        <f t="shared" si="2"/>
        <v>0.99757085020242919</v>
      </c>
      <c r="J15" s="20"/>
    </row>
    <row r="16" spans="1:10" x14ac:dyDescent="0.25">
      <c r="C16" s="16">
        <v>509</v>
      </c>
      <c r="D16" s="17">
        <v>49.8</v>
      </c>
      <c r="E16" s="58">
        <v>0.28999999999999998</v>
      </c>
      <c r="F16" s="18">
        <f t="shared" si="0"/>
        <v>0.80971659919028061</v>
      </c>
      <c r="H16" s="19">
        <f t="shared" si="3"/>
        <v>1.0080971659919029</v>
      </c>
      <c r="I16" s="1">
        <f t="shared" si="2"/>
        <v>0.99757085020242919</v>
      </c>
      <c r="J16" s="20"/>
    </row>
    <row r="17" spans="3:10" x14ac:dyDescent="0.25">
      <c r="C17" s="16">
        <v>512</v>
      </c>
      <c r="D17" s="17">
        <v>49.5</v>
      </c>
      <c r="E17" s="58">
        <v>0.12</v>
      </c>
      <c r="F17" s="18">
        <f t="shared" si="0"/>
        <v>0.2024291497975737</v>
      </c>
      <c r="H17" s="19">
        <f t="shared" si="3"/>
        <v>1.0020242914979756</v>
      </c>
      <c r="I17" s="1">
        <f t="shared" si="2"/>
        <v>0.99757085020242919</v>
      </c>
      <c r="J17" s="20"/>
    </row>
    <row r="18" spans="3:10" x14ac:dyDescent="0.25">
      <c r="C18" s="16">
        <v>551</v>
      </c>
      <c r="D18" s="17">
        <v>50.5</v>
      </c>
      <c r="E18" s="58">
        <v>0.69</v>
      </c>
      <c r="F18" s="18">
        <f t="shared" si="0"/>
        <v>2.2267206477732824</v>
      </c>
      <c r="H18" s="19">
        <f t="shared" si="3"/>
        <v>1.0222672064777327</v>
      </c>
      <c r="I18" s="1">
        <f t="shared" si="2"/>
        <v>0.99757085020242919</v>
      </c>
      <c r="J18" s="20"/>
    </row>
    <row r="19" spans="3:10" x14ac:dyDescent="0.25">
      <c r="C19" s="23">
        <v>579</v>
      </c>
      <c r="D19" s="17">
        <v>48.89</v>
      </c>
      <c r="E19" s="58">
        <v>-0.22</v>
      </c>
      <c r="F19" s="18">
        <f t="shared" si="0"/>
        <v>-1.0323886639676074</v>
      </c>
      <c r="H19" s="19">
        <f t="shared" si="3"/>
        <v>0.98967611336032391</v>
      </c>
      <c r="I19" s="1">
        <f t="shared" si="2"/>
        <v>0.99757085020242919</v>
      </c>
      <c r="J19" s="20"/>
    </row>
    <row r="20" spans="3:10" x14ac:dyDescent="0.25">
      <c r="C20" s="16">
        <v>591</v>
      </c>
      <c r="D20" s="17">
        <v>48.1</v>
      </c>
      <c r="E20" s="58">
        <v>-0.67</v>
      </c>
      <c r="F20" s="18">
        <f t="shared" si="0"/>
        <v>-2.6315789473684155</v>
      </c>
      <c r="H20" s="19">
        <f t="shared" si="3"/>
        <v>0.97368421052631593</v>
      </c>
      <c r="I20" s="1">
        <f t="shared" si="2"/>
        <v>0.99757085020242919</v>
      </c>
      <c r="J20" s="20"/>
    </row>
    <row r="21" spans="3:10" x14ac:dyDescent="0.25">
      <c r="C21" s="16">
        <v>615</v>
      </c>
      <c r="D21" s="17">
        <v>43.9</v>
      </c>
      <c r="E21" s="58">
        <v>-3.05</v>
      </c>
      <c r="F21" s="18">
        <f t="shared" si="0"/>
        <v>-11.133603238866398</v>
      </c>
      <c r="H21" s="19">
        <f t="shared" si="3"/>
        <v>0.88866396761133604</v>
      </c>
      <c r="I21" s="1">
        <f t="shared" si="2"/>
        <v>0.99757085020242919</v>
      </c>
      <c r="J21" s="20"/>
    </row>
    <row r="22" spans="3:10" x14ac:dyDescent="0.25">
      <c r="C22" s="16">
        <v>644</v>
      </c>
      <c r="D22" s="17">
        <v>52</v>
      </c>
      <c r="E22" s="58">
        <v>1.54</v>
      </c>
      <c r="F22" s="18">
        <f t="shared" si="0"/>
        <v>5.2631578947368451</v>
      </c>
      <c r="H22" s="19">
        <f t="shared" si="3"/>
        <v>1.0526315789473686</v>
      </c>
      <c r="I22" s="1">
        <f t="shared" si="2"/>
        <v>0.99757085020242919</v>
      </c>
    </row>
    <row r="23" spans="3:10" x14ac:dyDescent="0.25">
      <c r="C23" s="16">
        <v>689</v>
      </c>
      <c r="D23" s="17">
        <v>47.7</v>
      </c>
      <c r="E23" s="58">
        <v>-0.9</v>
      </c>
      <c r="F23" s="18">
        <f t="shared" si="0"/>
        <v>-3.4412955465586959</v>
      </c>
      <c r="H23" s="19">
        <f t="shared" si="3"/>
        <v>0.96558704453441313</v>
      </c>
      <c r="I23" s="1">
        <f t="shared" si="2"/>
        <v>0.99757085020242919</v>
      </c>
    </row>
    <row r="24" spans="3:10" x14ac:dyDescent="0.25">
      <c r="C24" s="16">
        <v>717</v>
      </c>
      <c r="D24" s="17">
        <v>47.1</v>
      </c>
      <c r="E24" s="58">
        <v>-1.24</v>
      </c>
      <c r="F24" s="18">
        <f t="shared" si="0"/>
        <v>-4.6558704453441244</v>
      </c>
      <c r="H24" s="19">
        <f t="shared" si="3"/>
        <v>0.95344129554655876</v>
      </c>
      <c r="I24" s="1">
        <f t="shared" si="2"/>
        <v>0.99757085020242919</v>
      </c>
    </row>
    <row r="25" spans="3:10" x14ac:dyDescent="0.25">
      <c r="C25" s="16">
        <v>744</v>
      </c>
      <c r="D25" s="17">
        <v>49.4</v>
      </c>
      <c r="E25" s="58">
        <v>7.0000000000000007E-2</v>
      </c>
      <c r="F25" s="18">
        <f t="shared" si="0"/>
        <v>0</v>
      </c>
      <c r="H25" s="19">
        <f t="shared" si="3"/>
        <v>1</v>
      </c>
      <c r="I25" s="1">
        <f t="shared" si="2"/>
        <v>0.99757085020242919</v>
      </c>
    </row>
    <row r="26" spans="3:10" x14ac:dyDescent="0.25">
      <c r="C26" s="16">
        <v>928</v>
      </c>
      <c r="D26" s="17">
        <v>47.83</v>
      </c>
      <c r="E26" s="58">
        <v>-0.82</v>
      </c>
      <c r="F26" s="18">
        <f t="shared" ref="F26" si="4">((D26-$D$2)/$D$2)*100</f>
        <v>-3.1781376518218627</v>
      </c>
      <c r="H26" s="19">
        <f t="shared" si="3"/>
        <v>0.96821862348178145</v>
      </c>
      <c r="I26" s="1">
        <f t="shared" si="2"/>
        <v>0.99757085020242919</v>
      </c>
    </row>
    <row r="27" spans="3:10" x14ac:dyDescent="0.25">
      <c r="C27" s="16"/>
      <c r="D27" s="17"/>
      <c r="F27" s="18"/>
      <c r="H27" s="19"/>
    </row>
    <row r="28" spans="3:10" x14ac:dyDescent="0.25">
      <c r="C28" s="16"/>
      <c r="D28" s="17"/>
      <c r="F28" s="18"/>
      <c r="H28" s="19"/>
    </row>
    <row r="29" spans="3:10" x14ac:dyDescent="0.25">
      <c r="C29" s="16"/>
      <c r="F29" s="18"/>
      <c r="H29" s="19"/>
    </row>
    <row r="32" spans="3:10" x14ac:dyDescent="0.25">
      <c r="E32" s="21"/>
    </row>
  </sheetData>
  <sheetProtection algorithmName="SHA-512" hashValue="F4HY5N9VkIUkiDwjKVoYy1tc7nXayVz5z3sK0trhcuo47EEmI9ysjGHHUaozcUMis53kzShF5reiXGat561Diw==" saltValue="dkgic9EgsbmRaQ1Z3gyYwg==" spinCount="100000" sheet="1" objects="1" scenarios="1" selectLockedCells="1" selectUnlockedCells="1"/>
  <sortState xmlns:xlrd2="http://schemas.microsoft.com/office/spreadsheetml/2017/richdata2" ref="C11:F23">
    <sortCondition ref="C11:C23"/>
  </sortState>
  <conditionalFormatting sqref="E11:E26">
    <cfRule type="cellIs" dxfId="9" priority="1" stopIfTrue="1" operator="between">
      <formula>-2</formula>
      <formula>2</formula>
    </cfRule>
    <cfRule type="cellIs" dxfId="8" priority="2" stopIfTrue="1" operator="between">
      <formula>-3</formula>
      <formula>3</formula>
    </cfRule>
    <cfRule type="cellIs" dxfId="7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W85"/>
  <sheetViews>
    <sheetView zoomScale="60" zoomScaleNormal="60" workbookViewId="0">
      <selection activeCell="R8" sqref="R8"/>
    </sheetView>
  </sheetViews>
  <sheetFormatPr defaultRowHeight="15.75" x14ac:dyDescent="0.25"/>
  <cols>
    <col min="1" max="1" width="9.140625" style="24"/>
    <col min="2" max="17" width="9.85546875" style="24" bestFit="1" customWidth="1"/>
    <col min="18" max="19" width="21.85546875" style="24" bestFit="1" customWidth="1"/>
    <col min="20" max="20" width="12" style="24" bestFit="1" customWidth="1"/>
    <col min="21" max="16384" width="9.140625" style="24"/>
  </cols>
  <sheetData>
    <row r="2" spans="1:23" x14ac:dyDescent="0.25">
      <c r="A2" s="61" t="s">
        <v>17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23" s="31" customFormat="1" x14ac:dyDescent="0.25">
      <c r="B3" s="55"/>
      <c r="C3" s="55"/>
      <c r="D3" s="55"/>
      <c r="E3" s="55"/>
      <c r="F3" s="55"/>
      <c r="G3" s="55"/>
      <c r="H3" s="55"/>
      <c r="I3" s="55"/>
      <c r="J3" s="55"/>
      <c r="K3" s="56"/>
      <c r="L3" s="55"/>
      <c r="M3" s="55"/>
      <c r="N3" s="55"/>
      <c r="O3" s="55"/>
      <c r="P3" s="55"/>
      <c r="Q3" s="55"/>
      <c r="R3" s="56"/>
      <c r="S3" s="55"/>
      <c r="T3" s="55"/>
    </row>
    <row r="4" spans="1:23" x14ac:dyDescent="0.25">
      <c r="A4" s="25" t="s">
        <v>12</v>
      </c>
      <c r="B4" s="60" t="s">
        <v>13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4" t="s">
        <v>25</v>
      </c>
      <c r="S4" s="64" t="s">
        <v>14</v>
      </c>
      <c r="T4" s="46" t="s">
        <v>15</v>
      </c>
    </row>
    <row r="5" spans="1:23" x14ac:dyDescent="0.25">
      <c r="A5" s="27"/>
      <c r="B5" s="28">
        <v>223</v>
      </c>
      <c r="C5" s="28">
        <v>225</v>
      </c>
      <c r="D5" s="28">
        <v>295</v>
      </c>
      <c r="E5" s="28">
        <v>339</v>
      </c>
      <c r="F5" s="28">
        <v>446</v>
      </c>
      <c r="G5" s="28">
        <v>509</v>
      </c>
      <c r="H5" s="28">
        <v>512</v>
      </c>
      <c r="I5" s="29">
        <v>551</v>
      </c>
      <c r="J5" s="28">
        <v>579</v>
      </c>
      <c r="K5" s="28">
        <v>591</v>
      </c>
      <c r="L5" s="28">
        <v>615</v>
      </c>
      <c r="M5" s="28">
        <v>644</v>
      </c>
      <c r="N5" s="28">
        <v>689</v>
      </c>
      <c r="O5" s="28">
        <v>717</v>
      </c>
      <c r="P5" s="28">
        <v>744</v>
      </c>
      <c r="Q5" s="28">
        <v>928</v>
      </c>
      <c r="R5" s="65"/>
      <c r="S5" s="65"/>
      <c r="T5" s="39" t="s">
        <v>16</v>
      </c>
      <c r="U5" s="31"/>
      <c r="V5" s="32"/>
      <c r="W5" s="31"/>
    </row>
    <row r="6" spans="1:23" x14ac:dyDescent="0.25">
      <c r="A6" s="47">
        <v>1</v>
      </c>
      <c r="B6" s="35">
        <v>49.5</v>
      </c>
      <c r="C6" s="35">
        <v>50.4</v>
      </c>
      <c r="D6" s="35">
        <v>48.5</v>
      </c>
      <c r="E6" s="35">
        <v>49.9</v>
      </c>
      <c r="F6" s="35">
        <v>51.3</v>
      </c>
      <c r="G6" s="35">
        <v>50.3</v>
      </c>
      <c r="H6" s="35">
        <v>49.7</v>
      </c>
      <c r="I6" s="35">
        <v>50.6</v>
      </c>
      <c r="J6" s="35">
        <v>48.92284012242618</v>
      </c>
      <c r="K6" s="35">
        <v>48.1</v>
      </c>
      <c r="L6" s="35">
        <v>44.3</v>
      </c>
      <c r="M6" s="35">
        <v>49</v>
      </c>
      <c r="N6" s="35">
        <v>48.1</v>
      </c>
      <c r="O6" s="35">
        <v>46.7</v>
      </c>
      <c r="P6" s="35">
        <v>48.9</v>
      </c>
      <c r="Q6" s="35">
        <v>47.83</v>
      </c>
      <c r="R6" s="33">
        <v>49.396198181929563</v>
      </c>
      <c r="S6" s="57" t="s">
        <v>24</v>
      </c>
      <c r="T6" s="34">
        <v>13.659241390135952</v>
      </c>
      <c r="U6" s="31"/>
      <c r="V6" s="31"/>
      <c r="W6" s="31"/>
    </row>
    <row r="7" spans="1:23" x14ac:dyDescent="0.25">
      <c r="A7" s="47">
        <v>2</v>
      </c>
      <c r="B7" s="35">
        <v>68.099999999999994</v>
      </c>
      <c r="C7" s="35">
        <v>70.2</v>
      </c>
      <c r="D7" s="35">
        <v>67.5</v>
      </c>
      <c r="E7" s="35">
        <v>70.400000000000006</v>
      </c>
      <c r="F7" s="35">
        <v>69.599999999999994</v>
      </c>
      <c r="G7" s="35">
        <v>69.7</v>
      </c>
      <c r="H7" s="35">
        <v>69.2</v>
      </c>
      <c r="I7" s="35">
        <v>70.2</v>
      </c>
      <c r="J7" s="35">
        <v>67.605199073415918</v>
      </c>
      <c r="K7" s="35">
        <v>68.3</v>
      </c>
      <c r="L7" s="35">
        <v>61.9</v>
      </c>
      <c r="M7" s="35">
        <v>68</v>
      </c>
      <c r="N7" s="35">
        <v>67.099999999999994</v>
      </c>
      <c r="O7" s="35">
        <v>68.5</v>
      </c>
      <c r="P7" s="35">
        <v>68.400000000000006</v>
      </c>
      <c r="Q7" s="35">
        <v>72</v>
      </c>
      <c r="R7" s="33">
        <v>68.032956719146256</v>
      </c>
      <c r="S7" s="57" t="s">
        <v>24</v>
      </c>
      <c r="T7" s="34">
        <v>20.95</v>
      </c>
      <c r="U7" s="31"/>
      <c r="V7" s="31"/>
      <c r="W7" s="31"/>
    </row>
    <row r="8" spans="1:23" x14ac:dyDescent="0.25">
      <c r="A8" s="47">
        <v>3</v>
      </c>
      <c r="B8" s="35">
        <v>90.6</v>
      </c>
      <c r="C8" s="35">
        <v>91</v>
      </c>
      <c r="D8" s="35">
        <v>89.2</v>
      </c>
      <c r="E8" s="35">
        <v>88.7</v>
      </c>
      <c r="F8" s="35">
        <v>98.7</v>
      </c>
      <c r="G8" s="35">
        <v>90.8</v>
      </c>
      <c r="H8" s="35">
        <v>90.5</v>
      </c>
      <c r="I8" s="35">
        <v>94.4</v>
      </c>
      <c r="J8" s="35">
        <v>90.382231875887825</v>
      </c>
      <c r="K8" s="35">
        <v>89.6</v>
      </c>
      <c r="L8" s="35">
        <v>86.8</v>
      </c>
      <c r="M8" s="35">
        <v>84</v>
      </c>
      <c r="N8" s="35">
        <v>89.5</v>
      </c>
      <c r="O8" s="35">
        <v>79.2</v>
      </c>
      <c r="P8" s="35">
        <v>90.5</v>
      </c>
      <c r="Q8" s="35">
        <v>97.3</v>
      </c>
      <c r="R8" s="33">
        <v>89.034942958853648</v>
      </c>
      <c r="S8" s="57" t="s">
        <v>24</v>
      </c>
      <c r="T8" s="34">
        <v>0</v>
      </c>
      <c r="U8" s="31"/>
      <c r="V8" s="31"/>
      <c r="W8" s="31"/>
    </row>
    <row r="9" spans="1:23" x14ac:dyDescent="0.25">
      <c r="A9" s="47">
        <v>4</v>
      </c>
      <c r="B9" s="35">
        <v>7.8</v>
      </c>
      <c r="C9" s="35">
        <v>5.9</v>
      </c>
      <c r="D9" s="35">
        <v>6.94</v>
      </c>
      <c r="E9" s="35">
        <v>5.73</v>
      </c>
      <c r="F9" s="35">
        <v>11.9</v>
      </c>
      <c r="G9" s="35">
        <v>5.76</v>
      </c>
      <c r="H9" s="35">
        <v>6.8</v>
      </c>
      <c r="I9" s="35">
        <v>5.7</v>
      </c>
      <c r="J9" s="35">
        <v>7.2095842775540273</v>
      </c>
      <c r="K9" s="35">
        <v>3.68</v>
      </c>
      <c r="L9" s="35">
        <v>2</v>
      </c>
      <c r="M9" s="35">
        <v>5</v>
      </c>
      <c r="N9" s="35">
        <v>4.45</v>
      </c>
      <c r="O9" s="35">
        <v>5</v>
      </c>
      <c r="P9" s="35">
        <v>5.36</v>
      </c>
      <c r="Q9" s="35">
        <v>5.85</v>
      </c>
      <c r="R9" s="33">
        <v>11.076571173132761</v>
      </c>
      <c r="S9" s="57" t="s">
        <v>28</v>
      </c>
      <c r="T9" s="34">
        <v>0</v>
      </c>
      <c r="U9" s="31"/>
      <c r="V9" s="31"/>
      <c r="W9" s="31"/>
    </row>
    <row r="10" spans="1:23" x14ac:dyDescent="0.25">
      <c r="A10" s="47">
        <v>5</v>
      </c>
      <c r="B10" s="35">
        <v>9.06</v>
      </c>
      <c r="C10" s="35">
        <v>7.2</v>
      </c>
      <c r="D10" s="35">
        <v>8.0399999999999991</v>
      </c>
      <c r="E10" s="35">
        <v>7.11</v>
      </c>
      <c r="F10" s="35">
        <v>12.7</v>
      </c>
      <c r="G10" s="35">
        <v>6.86</v>
      </c>
      <c r="H10" s="35">
        <v>8.1</v>
      </c>
      <c r="I10" s="35">
        <v>6.7</v>
      </c>
      <c r="J10" s="35">
        <v>8.3109227550296598</v>
      </c>
      <c r="K10" s="35">
        <v>5.29</v>
      </c>
      <c r="L10" s="35">
        <v>2.4</v>
      </c>
      <c r="M10" s="35">
        <v>7</v>
      </c>
      <c r="N10" s="35">
        <v>5.5</v>
      </c>
      <c r="O10" s="35">
        <v>6.7</v>
      </c>
      <c r="P10" s="35">
        <v>6.68</v>
      </c>
      <c r="Q10" s="35">
        <v>7.3</v>
      </c>
      <c r="R10" s="33">
        <v>9.7283827895666555</v>
      </c>
      <c r="S10" s="57" t="s">
        <v>28</v>
      </c>
      <c r="T10" s="34">
        <v>20.682363889581413</v>
      </c>
      <c r="U10" s="31"/>
      <c r="V10" s="31"/>
      <c r="W10" s="31"/>
    </row>
    <row r="11" spans="1:23" x14ac:dyDescent="0.25">
      <c r="A11" s="47">
        <v>6</v>
      </c>
      <c r="B11" s="35">
        <v>10.5</v>
      </c>
      <c r="C11" s="35">
        <v>8.1</v>
      </c>
      <c r="D11" s="35">
        <v>9.48</v>
      </c>
      <c r="E11" s="35">
        <v>8.07</v>
      </c>
      <c r="F11" s="35">
        <v>15.5</v>
      </c>
      <c r="G11" s="35">
        <v>7.6</v>
      </c>
      <c r="H11" s="35">
        <v>9.4</v>
      </c>
      <c r="I11" s="35">
        <v>7.8</v>
      </c>
      <c r="J11" s="35">
        <v>9.6102329652524858</v>
      </c>
      <c r="K11" s="35">
        <v>5.17</v>
      </c>
      <c r="L11" s="35">
        <v>2.61</v>
      </c>
      <c r="M11" s="35">
        <v>8</v>
      </c>
      <c r="N11" s="35">
        <v>6.39</v>
      </c>
      <c r="O11" s="35">
        <v>5.86</v>
      </c>
      <c r="P11" s="35">
        <v>7.84</v>
      </c>
      <c r="Q11" s="35">
        <v>6.37</v>
      </c>
      <c r="R11" s="33">
        <v>13.365385899034109</v>
      </c>
      <c r="S11" s="57" t="s">
        <v>28</v>
      </c>
      <c r="T11" s="34">
        <v>8.9964623712668939</v>
      </c>
      <c r="U11" s="31"/>
      <c r="V11" s="31"/>
      <c r="W11" s="31"/>
    </row>
    <row r="12" spans="1:23" x14ac:dyDescent="0.25">
      <c r="A12" s="47">
        <v>7</v>
      </c>
      <c r="B12" s="35">
        <v>31.1</v>
      </c>
      <c r="C12" s="35">
        <v>30.1</v>
      </c>
      <c r="D12" s="35">
        <v>28.6</v>
      </c>
      <c r="E12" s="35">
        <v>30.1</v>
      </c>
      <c r="F12" s="35">
        <v>30.1</v>
      </c>
      <c r="G12" s="35">
        <v>30</v>
      </c>
      <c r="H12" s="35">
        <v>30.9</v>
      </c>
      <c r="I12" s="35">
        <v>32.5</v>
      </c>
      <c r="J12" s="35">
        <v>31.897809493027459</v>
      </c>
      <c r="K12" s="35">
        <v>31.4</v>
      </c>
      <c r="L12" s="35">
        <v>25</v>
      </c>
      <c r="M12" s="35"/>
      <c r="N12" s="35">
        <v>30.6</v>
      </c>
      <c r="O12" s="35">
        <v>28.2</v>
      </c>
      <c r="P12" s="35">
        <v>26.6</v>
      </c>
      <c r="Q12" s="35">
        <v>31.07</v>
      </c>
      <c r="R12" s="33">
        <v>46.237972684615855</v>
      </c>
      <c r="S12" s="57" t="s">
        <v>29</v>
      </c>
      <c r="T12" s="34">
        <v>0</v>
      </c>
      <c r="U12" s="36"/>
      <c r="V12" s="31"/>
      <c r="W12" s="31"/>
    </row>
    <row r="13" spans="1:23" x14ac:dyDescent="0.25">
      <c r="A13" s="47">
        <v>8</v>
      </c>
      <c r="B13" s="35">
        <v>38.200000000000003</v>
      </c>
      <c r="C13" s="35">
        <v>39.1</v>
      </c>
      <c r="D13" s="35">
        <v>37.1</v>
      </c>
      <c r="E13" s="35">
        <v>39.700000000000003</v>
      </c>
      <c r="F13" s="35">
        <v>38.299999999999997</v>
      </c>
      <c r="G13" s="35">
        <v>39.4</v>
      </c>
      <c r="H13" s="35">
        <v>38.5</v>
      </c>
      <c r="I13" s="35">
        <v>40.299999999999997</v>
      </c>
      <c r="J13" s="35">
        <v>38.673170173714652</v>
      </c>
      <c r="K13" s="35">
        <v>38.799999999999997</v>
      </c>
      <c r="L13" s="35">
        <v>32.299999999999997</v>
      </c>
      <c r="M13" s="35">
        <v>35</v>
      </c>
      <c r="N13" s="35">
        <v>38.200000000000003</v>
      </c>
      <c r="O13" s="35">
        <v>37.1</v>
      </c>
      <c r="P13" s="35">
        <v>36.700000000000003</v>
      </c>
      <c r="Q13" s="35">
        <v>35.96</v>
      </c>
      <c r="R13" s="33">
        <v>58.824703829752956</v>
      </c>
      <c r="S13" s="57" t="s">
        <v>29</v>
      </c>
      <c r="T13" s="34">
        <v>7.7892595623478895</v>
      </c>
      <c r="U13" s="36"/>
      <c r="V13" s="31"/>
      <c r="W13" s="31"/>
    </row>
    <row r="14" spans="1:23" x14ac:dyDescent="0.25">
      <c r="A14" s="47">
        <v>9</v>
      </c>
      <c r="B14" s="35">
        <v>45</v>
      </c>
      <c r="C14" s="35">
        <v>47.5</v>
      </c>
      <c r="D14" s="35">
        <v>44.7</v>
      </c>
      <c r="E14" s="35">
        <v>48.9</v>
      </c>
      <c r="F14" s="35">
        <v>43.4</v>
      </c>
      <c r="G14" s="35">
        <v>48.1</v>
      </c>
      <c r="H14" s="35">
        <v>45.8</v>
      </c>
      <c r="I14" s="35">
        <v>47.8</v>
      </c>
      <c r="J14" s="35">
        <v>45.326173253800008</v>
      </c>
      <c r="K14" s="35">
        <v>48</v>
      </c>
      <c r="L14" s="35">
        <v>39.5</v>
      </c>
      <c r="M14" s="35">
        <v>48</v>
      </c>
      <c r="N14" s="35">
        <v>45.8</v>
      </c>
      <c r="O14" s="35">
        <v>49.1</v>
      </c>
      <c r="P14" s="35">
        <v>45</v>
      </c>
      <c r="Q14" s="35">
        <v>47.67</v>
      </c>
      <c r="R14" s="33">
        <v>70.549883292781274</v>
      </c>
      <c r="S14" s="57" t="s">
        <v>29</v>
      </c>
      <c r="T14" s="34">
        <v>20.556835751082456</v>
      </c>
      <c r="U14" s="36"/>
      <c r="V14" s="31"/>
      <c r="W14" s="31"/>
    </row>
    <row r="15" spans="1:23" x14ac:dyDescent="0.25">
      <c r="A15" s="47">
        <v>10</v>
      </c>
      <c r="B15" s="35">
        <v>111</v>
      </c>
      <c r="C15" s="35">
        <v>115.7</v>
      </c>
      <c r="D15" s="35">
        <v>110</v>
      </c>
      <c r="E15" s="35">
        <v>111</v>
      </c>
      <c r="F15" s="35">
        <v>125</v>
      </c>
      <c r="G15" s="35">
        <v>112</v>
      </c>
      <c r="H15" s="35">
        <v>112.7</v>
      </c>
      <c r="I15" s="35">
        <v>119</v>
      </c>
      <c r="J15" s="35">
        <v>112.93709325088139</v>
      </c>
      <c r="K15" s="35">
        <v>108</v>
      </c>
      <c r="L15" s="35">
        <v>110</v>
      </c>
      <c r="M15" s="35">
        <v>110</v>
      </c>
      <c r="N15" s="35">
        <v>112</v>
      </c>
      <c r="O15" s="35">
        <v>97.1</v>
      </c>
      <c r="P15" s="35">
        <v>113</v>
      </c>
      <c r="Q15" s="35">
        <v>122.84</v>
      </c>
      <c r="R15" s="33">
        <v>115.81039348470107</v>
      </c>
      <c r="S15" s="57" t="s">
        <v>30</v>
      </c>
      <c r="T15" s="34">
        <v>0</v>
      </c>
      <c r="U15" s="31"/>
      <c r="V15" s="31"/>
      <c r="W15" s="31"/>
    </row>
    <row r="16" spans="1:23" x14ac:dyDescent="0.25">
      <c r="A16" s="47">
        <v>11</v>
      </c>
      <c r="B16" s="35">
        <v>100</v>
      </c>
      <c r="C16" s="35">
        <v>105.2</v>
      </c>
      <c r="D16" s="35">
        <v>98</v>
      </c>
      <c r="E16" s="35">
        <v>101</v>
      </c>
      <c r="F16" s="35">
        <v>114</v>
      </c>
      <c r="G16" s="35">
        <v>96.5</v>
      </c>
      <c r="H16" s="35">
        <v>102.3</v>
      </c>
      <c r="I16" s="35">
        <v>102</v>
      </c>
      <c r="J16" s="35">
        <v>99.106973766899586</v>
      </c>
      <c r="K16" s="35">
        <v>91.8</v>
      </c>
      <c r="L16" s="35">
        <v>90.6</v>
      </c>
      <c r="M16" s="35">
        <v>101</v>
      </c>
      <c r="N16" s="35">
        <v>95.1</v>
      </c>
      <c r="O16" s="35">
        <v>93.2</v>
      </c>
      <c r="P16" s="35">
        <v>101</v>
      </c>
      <c r="Q16" s="35">
        <v>105.6</v>
      </c>
      <c r="R16" s="33">
        <v>101.35088508318412</v>
      </c>
      <c r="S16" s="57" t="s">
        <v>30</v>
      </c>
      <c r="T16" s="34">
        <v>20.628182740381131</v>
      </c>
      <c r="U16" s="31"/>
      <c r="V16" s="31"/>
      <c r="W16" s="31"/>
    </row>
    <row r="17" spans="1:23" x14ac:dyDescent="0.25">
      <c r="A17" s="47">
        <v>12</v>
      </c>
      <c r="B17" s="35">
        <v>78.2</v>
      </c>
      <c r="C17" s="35">
        <v>82.5</v>
      </c>
      <c r="D17" s="35">
        <v>76.7</v>
      </c>
      <c r="E17" s="35">
        <v>78.7</v>
      </c>
      <c r="F17" s="35">
        <v>88.3</v>
      </c>
      <c r="G17" s="35">
        <v>76.5</v>
      </c>
      <c r="H17" s="35">
        <v>79.3</v>
      </c>
      <c r="I17" s="35">
        <v>80.5</v>
      </c>
      <c r="J17" s="35">
        <v>77.768598595314984</v>
      </c>
      <c r="K17" s="35">
        <v>72.3</v>
      </c>
      <c r="L17" s="35">
        <v>72</v>
      </c>
      <c r="M17" s="35">
        <v>80</v>
      </c>
      <c r="N17" s="35">
        <v>75.2</v>
      </c>
      <c r="O17" s="35">
        <v>70.5</v>
      </c>
      <c r="P17" s="35">
        <v>77.8</v>
      </c>
      <c r="Q17" s="35">
        <v>74.36</v>
      </c>
      <c r="R17" s="33">
        <v>81.560619032942128</v>
      </c>
      <c r="S17" s="57" t="s">
        <v>30</v>
      </c>
      <c r="T17" s="34">
        <v>12.343611616924106</v>
      </c>
      <c r="U17" s="31"/>
      <c r="V17" s="31"/>
      <c r="W17" s="31"/>
    </row>
    <row r="18" spans="1:23" x14ac:dyDescent="0.25">
      <c r="A18" s="47">
        <v>13</v>
      </c>
      <c r="B18" s="35">
        <v>49.6</v>
      </c>
      <c r="C18" s="35">
        <v>50.7</v>
      </c>
      <c r="D18" s="35">
        <v>48.7</v>
      </c>
      <c r="E18" s="35">
        <v>50.4</v>
      </c>
      <c r="F18" s="35">
        <v>51.7</v>
      </c>
      <c r="G18" s="35">
        <v>49.8</v>
      </c>
      <c r="H18" s="35">
        <v>49.5</v>
      </c>
      <c r="I18" s="35">
        <v>50.5</v>
      </c>
      <c r="J18" s="35">
        <v>48.891570944636456</v>
      </c>
      <c r="K18" s="35">
        <v>48.1</v>
      </c>
      <c r="L18" s="35">
        <v>43.9</v>
      </c>
      <c r="M18" s="35">
        <v>52</v>
      </c>
      <c r="N18" s="35">
        <v>47.7</v>
      </c>
      <c r="O18" s="35">
        <v>47.1</v>
      </c>
      <c r="P18" s="35">
        <v>49.4</v>
      </c>
      <c r="Q18" s="35">
        <v>47.83</v>
      </c>
      <c r="R18" s="33">
        <v>49.396198181929563</v>
      </c>
      <c r="S18" s="57" t="s">
        <v>24</v>
      </c>
      <c r="T18" s="34">
        <v>13.659241390135952</v>
      </c>
      <c r="U18" s="31"/>
      <c r="V18" s="31"/>
      <c r="W18" s="31"/>
    </row>
    <row r="19" spans="1:23" x14ac:dyDescent="0.25">
      <c r="A19" s="37"/>
      <c r="B19" s="61" t="s">
        <v>18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38"/>
      <c r="P19" s="38"/>
      <c r="Q19" s="37"/>
      <c r="R19" s="38"/>
      <c r="T19" s="31"/>
      <c r="U19" s="31"/>
      <c r="V19" s="31"/>
      <c r="W19" s="31"/>
    </row>
    <row r="20" spans="1:23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8"/>
    </row>
    <row r="21" spans="1:23" x14ac:dyDescent="0.25">
      <c r="A21" s="61" t="s">
        <v>19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37"/>
    </row>
    <row r="23" spans="1:23" x14ac:dyDescent="0.25">
      <c r="A23" s="25" t="s">
        <v>12</v>
      </c>
      <c r="B23" s="59" t="s">
        <v>13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25" t="s">
        <v>14</v>
      </c>
      <c r="S23" s="26" t="s">
        <v>15</v>
      </c>
    </row>
    <row r="24" spans="1:23" x14ac:dyDescent="0.25">
      <c r="A24" s="39"/>
      <c r="B24" s="28">
        <v>223</v>
      </c>
      <c r="C24" s="28">
        <v>225</v>
      </c>
      <c r="D24" s="28">
        <v>295</v>
      </c>
      <c r="E24" s="28">
        <v>339</v>
      </c>
      <c r="F24" s="28">
        <v>446</v>
      </c>
      <c r="G24" s="28">
        <v>509</v>
      </c>
      <c r="H24" s="28">
        <v>512</v>
      </c>
      <c r="I24" s="29">
        <v>551</v>
      </c>
      <c r="J24" s="28">
        <v>579</v>
      </c>
      <c r="K24" s="28">
        <v>591</v>
      </c>
      <c r="L24" s="28">
        <v>615</v>
      </c>
      <c r="M24" s="28">
        <v>644</v>
      </c>
      <c r="N24" s="28">
        <v>689</v>
      </c>
      <c r="O24" s="28">
        <v>717</v>
      </c>
      <c r="P24" s="28">
        <v>744</v>
      </c>
      <c r="Q24" s="28">
        <v>928</v>
      </c>
      <c r="R24" s="39"/>
      <c r="S24" s="30" t="s">
        <v>16</v>
      </c>
    </row>
    <row r="25" spans="1:23" x14ac:dyDescent="0.25">
      <c r="A25" s="40">
        <v>1</v>
      </c>
      <c r="B25" s="41">
        <f t="shared" ref="B25:Q25" si="0">(B6-$R6)/$R6</f>
        <v>2.1014131024441962E-3</v>
      </c>
      <c r="C25" s="41">
        <f t="shared" si="0"/>
        <v>2.032143879521588E-2</v>
      </c>
      <c r="D25" s="41">
        <f t="shared" si="0"/>
        <v>-1.8143059889524374E-2</v>
      </c>
      <c r="E25" s="41">
        <f t="shared" si="0"/>
        <v>1.0199202299231595E-2</v>
      </c>
      <c r="F25" s="41">
        <f t="shared" si="0"/>
        <v>3.8541464487987565E-2</v>
      </c>
      <c r="G25" s="41">
        <f t="shared" si="0"/>
        <v>1.8296991496018995E-2</v>
      </c>
      <c r="H25" s="41">
        <f t="shared" si="0"/>
        <v>6.1503077008379682E-3</v>
      </c>
      <c r="I25" s="41">
        <f t="shared" si="0"/>
        <v>2.4370333393609653E-2</v>
      </c>
      <c r="J25" s="41">
        <f t="shared" si="0"/>
        <v>-9.5828844511468853E-3</v>
      </c>
      <c r="K25" s="41">
        <f t="shared" si="0"/>
        <v>-2.6240849086311774E-2</v>
      </c>
      <c r="L25" s="41">
        <f t="shared" si="0"/>
        <v>-0.10316984645579243</v>
      </c>
      <c r="M25" s="41">
        <f t="shared" si="0"/>
        <v>-8.0208233935400875E-3</v>
      </c>
      <c r="N25" s="41">
        <f t="shared" si="0"/>
        <v>-2.6240849086311774E-2</v>
      </c>
      <c r="O25" s="41">
        <f t="shared" si="0"/>
        <v>-5.4583111275067743E-2</v>
      </c>
      <c r="P25" s="41">
        <f t="shared" si="0"/>
        <v>-1.0045270692736974E-2</v>
      </c>
      <c r="Q25" s="41">
        <f t="shared" si="0"/>
        <v>-3.1706856794143347E-2</v>
      </c>
      <c r="R25" s="57" t="s">
        <v>24</v>
      </c>
      <c r="S25" s="34">
        <f t="shared" ref="S25:S37" si="1">T6</f>
        <v>13.659241390135952</v>
      </c>
    </row>
    <row r="26" spans="1:23" x14ac:dyDescent="0.25">
      <c r="A26" s="40">
        <v>2</v>
      </c>
      <c r="B26" s="42">
        <f t="shared" ref="B26:Q26" si="2">(B7-$R7)/$R7</f>
        <v>9.8545299347353971E-4</v>
      </c>
      <c r="C26" s="42">
        <f t="shared" si="2"/>
        <v>3.1852845817060958E-2</v>
      </c>
      <c r="D26" s="42">
        <f t="shared" si="2"/>
        <v>-7.8338020989798893E-3</v>
      </c>
      <c r="E26" s="42">
        <f t="shared" si="2"/>
        <v>3.4792597514545505E-2</v>
      </c>
      <c r="F26" s="42">
        <f t="shared" si="2"/>
        <v>2.3033590724607322E-2</v>
      </c>
      <c r="G26" s="42">
        <f t="shared" si="2"/>
        <v>2.4503466573349699E-2</v>
      </c>
      <c r="H26" s="42">
        <f t="shared" si="2"/>
        <v>1.7154087329638436E-2</v>
      </c>
      <c r="I26" s="42">
        <f t="shared" si="2"/>
        <v>3.1852845817060958E-2</v>
      </c>
      <c r="J26" s="42">
        <f t="shared" si="2"/>
        <v>-6.2875063257386852E-3</v>
      </c>
      <c r="K26" s="42">
        <f t="shared" si="2"/>
        <v>3.9252046909580857E-3</v>
      </c>
      <c r="L26" s="42">
        <f t="shared" si="2"/>
        <v>-9.0146849628546022E-2</v>
      </c>
      <c r="M26" s="42">
        <f t="shared" si="2"/>
        <v>-4.8442285526862863E-4</v>
      </c>
      <c r="N26" s="42">
        <f t="shared" si="2"/>
        <v>-1.3713305493948981E-2</v>
      </c>
      <c r="O26" s="42">
        <f t="shared" si="2"/>
        <v>6.8649563884426315E-3</v>
      </c>
      <c r="P26" s="42">
        <f t="shared" si="2"/>
        <v>5.3950805397004632E-3</v>
      </c>
      <c r="Q26" s="42">
        <f t="shared" si="2"/>
        <v>5.8310611094421455E-2</v>
      </c>
      <c r="R26" s="57" t="s">
        <v>24</v>
      </c>
      <c r="S26" s="34">
        <f t="shared" si="1"/>
        <v>20.95</v>
      </c>
    </row>
    <row r="27" spans="1:23" x14ac:dyDescent="0.25">
      <c r="A27" s="40">
        <v>3</v>
      </c>
      <c r="B27" s="42">
        <f t="shared" ref="B27:Q27" si="3">(B8-$R8)/$R8</f>
        <v>1.7578009140407011E-2</v>
      </c>
      <c r="C27" s="42">
        <f t="shared" si="3"/>
        <v>2.2070627282307326E-2</v>
      </c>
      <c r="D27" s="42">
        <f t="shared" si="3"/>
        <v>1.8538456437562246E-3</v>
      </c>
      <c r="E27" s="42">
        <f t="shared" si="3"/>
        <v>-3.7619270336190906E-3</v>
      </c>
      <c r="F27" s="42">
        <f t="shared" si="3"/>
        <v>0.10855352651388721</v>
      </c>
      <c r="G27" s="42">
        <f t="shared" si="3"/>
        <v>1.9824318211357168E-2</v>
      </c>
      <c r="H27" s="42">
        <f t="shared" si="3"/>
        <v>1.6454854604932012E-2</v>
      </c>
      <c r="I27" s="42">
        <f t="shared" si="3"/>
        <v>6.0257881488459529E-2</v>
      </c>
      <c r="J27" s="42">
        <f t="shared" si="3"/>
        <v>1.5132136577622222E-2</v>
      </c>
      <c r="K27" s="42">
        <f t="shared" si="3"/>
        <v>6.3464637856563812E-3</v>
      </c>
      <c r="L27" s="42">
        <f t="shared" si="3"/>
        <v>-2.5101863207645351E-2</v>
      </c>
      <c r="M27" s="42">
        <f t="shared" si="3"/>
        <v>-5.6550190200947086E-2</v>
      </c>
      <c r="N27" s="42">
        <f t="shared" si="3"/>
        <v>5.2233092501813815E-3</v>
      </c>
      <c r="O27" s="42">
        <f t="shared" si="3"/>
        <v>-0.11046160790375008</v>
      </c>
      <c r="P27" s="42">
        <f t="shared" si="3"/>
        <v>1.6454854604932012E-2</v>
      </c>
      <c r="Q27" s="42">
        <f t="shared" si="3"/>
        <v>9.2829363017236266E-2</v>
      </c>
      <c r="R27" s="57" t="s">
        <v>24</v>
      </c>
      <c r="S27" s="34">
        <f t="shared" si="1"/>
        <v>0</v>
      </c>
    </row>
    <row r="28" spans="1:23" x14ac:dyDescent="0.25">
      <c r="A28" s="40">
        <v>4</v>
      </c>
      <c r="B28" s="42">
        <f t="shared" ref="B28:Q28" si="4">(B9-$R9)/$R9</f>
        <v>-0.29581096188686845</v>
      </c>
      <c r="C28" s="42">
        <f t="shared" si="4"/>
        <v>-0.46734418911955433</v>
      </c>
      <c r="D28" s="42">
        <f t="shared" si="4"/>
        <v>-0.37345231737113677</v>
      </c>
      <c r="E28" s="42">
        <f t="shared" si="4"/>
        <v>-0.48269189892458408</v>
      </c>
      <c r="F28" s="42">
        <f t="shared" si="4"/>
        <v>7.4339686352085335E-2</v>
      </c>
      <c r="G28" s="42">
        <f t="shared" si="4"/>
        <v>-0.47998347954722598</v>
      </c>
      <c r="H28" s="42">
        <f t="shared" si="4"/>
        <v>-0.38609160779880841</v>
      </c>
      <c r="I28" s="42">
        <f t="shared" si="4"/>
        <v>-0.4854003183019423</v>
      </c>
      <c r="J28" s="42">
        <f t="shared" si="4"/>
        <v>-0.34911407466585553</v>
      </c>
      <c r="K28" s="42">
        <f t="shared" si="4"/>
        <v>-0.667767223044061</v>
      </c>
      <c r="L28" s="42">
        <f t="shared" si="4"/>
        <v>-0.81943870817612008</v>
      </c>
      <c r="M28" s="42">
        <f t="shared" si="4"/>
        <v>-0.54859677044030031</v>
      </c>
      <c r="N28" s="42">
        <f t="shared" si="4"/>
        <v>-0.59825112569186722</v>
      </c>
      <c r="O28" s="42">
        <f t="shared" si="4"/>
        <v>-0.54859677044030031</v>
      </c>
      <c r="P28" s="42">
        <f t="shared" si="4"/>
        <v>-0.51609573791200192</v>
      </c>
      <c r="Q28" s="42">
        <f t="shared" si="4"/>
        <v>-0.47185822141515138</v>
      </c>
      <c r="R28" s="57" t="s">
        <v>28</v>
      </c>
      <c r="S28" s="34">
        <f t="shared" si="1"/>
        <v>0</v>
      </c>
    </row>
    <row r="29" spans="1:23" x14ac:dyDescent="0.25">
      <c r="A29" s="40">
        <v>5</v>
      </c>
      <c r="B29" s="42">
        <f t="shared" ref="B29:Q29" si="5">(B10-$R10)/$R10</f>
        <v>-6.8704408946929155E-2</v>
      </c>
      <c r="C29" s="42">
        <f t="shared" si="5"/>
        <v>-0.25989754353398348</v>
      </c>
      <c r="D29" s="42">
        <f t="shared" si="5"/>
        <v>-0.17355225694628165</v>
      </c>
      <c r="E29" s="42">
        <f t="shared" si="5"/>
        <v>-0.26914882423980863</v>
      </c>
      <c r="F29" s="42">
        <f t="shared" si="5"/>
        <v>0.30545849959977905</v>
      </c>
      <c r="G29" s="42">
        <f t="shared" si="5"/>
        <v>-0.29484682620043423</v>
      </c>
      <c r="H29" s="42">
        <f t="shared" si="5"/>
        <v>-0.16738473647573146</v>
      </c>
      <c r="I29" s="42">
        <f t="shared" si="5"/>
        <v>-0.31129354745523463</v>
      </c>
      <c r="J29" s="42">
        <f t="shared" si="5"/>
        <v>-0.14570356298656043</v>
      </c>
      <c r="K29" s="42">
        <f t="shared" si="5"/>
        <v>-0.45623027851316283</v>
      </c>
      <c r="L29" s="42">
        <f t="shared" si="5"/>
        <v>-0.75329918117799444</v>
      </c>
      <c r="M29" s="42">
        <f t="shared" si="5"/>
        <v>-0.28045594510248395</v>
      </c>
      <c r="N29" s="42">
        <f t="shared" si="5"/>
        <v>-0.43464395686623736</v>
      </c>
      <c r="O29" s="42">
        <f t="shared" si="5"/>
        <v>-0.31129354745523463</v>
      </c>
      <c r="P29" s="42">
        <f t="shared" si="5"/>
        <v>-0.3133493876120847</v>
      </c>
      <c r="Q29" s="42">
        <f t="shared" si="5"/>
        <v>-0.24961834274973327</v>
      </c>
      <c r="R29" s="57" t="s">
        <v>28</v>
      </c>
      <c r="S29" s="34">
        <f t="shared" si="1"/>
        <v>20.682363889581413</v>
      </c>
    </row>
    <row r="30" spans="1:23" x14ac:dyDescent="0.25">
      <c r="A30" s="40">
        <v>6</v>
      </c>
      <c r="B30" s="42">
        <f t="shared" ref="B30:Q30" si="6">(B11-$R11)/$R11</f>
        <v>-0.21438856466098635</v>
      </c>
      <c r="C30" s="42">
        <f t="shared" si="6"/>
        <v>-0.39395689273847523</v>
      </c>
      <c r="D30" s="42">
        <f t="shared" si="6"/>
        <v>-0.29070510409391909</v>
      </c>
      <c r="E30" s="42">
        <f t="shared" si="6"/>
        <v>-0.39620149683944378</v>
      </c>
      <c r="F30" s="42">
        <f t="shared" si="6"/>
        <v>0.15971211883378206</v>
      </c>
      <c r="G30" s="42">
        <f t="shared" si="6"/>
        <v>-0.43136696108795203</v>
      </c>
      <c r="H30" s="42">
        <f t="shared" si="6"/>
        <v>-0.29669071502983535</v>
      </c>
      <c r="I30" s="42">
        <f t="shared" si="6"/>
        <v>-0.41640293374816129</v>
      </c>
      <c r="J30" s="42">
        <f t="shared" si="6"/>
        <v>-0.28096105583101805</v>
      </c>
      <c r="K30" s="42">
        <f t="shared" si="6"/>
        <v>-0.61317989326640943</v>
      </c>
      <c r="L30" s="42">
        <f t="shared" si="6"/>
        <v>-0.80471944321573097</v>
      </c>
      <c r="M30" s="42">
        <f t="shared" si="6"/>
        <v>-0.40143890640837054</v>
      </c>
      <c r="N30" s="42">
        <f t="shared" si="6"/>
        <v>-0.52189932649368598</v>
      </c>
      <c r="O30" s="42">
        <f t="shared" si="6"/>
        <v>-0.56155399894413138</v>
      </c>
      <c r="P30" s="42">
        <f t="shared" si="6"/>
        <v>-0.41341012828020313</v>
      </c>
      <c r="Q30" s="42">
        <f t="shared" si="6"/>
        <v>-0.52339572922766509</v>
      </c>
      <c r="R30" s="57" t="s">
        <v>28</v>
      </c>
      <c r="S30" s="34">
        <f t="shared" si="1"/>
        <v>8.9964623712668939</v>
      </c>
    </row>
    <row r="31" spans="1:23" x14ac:dyDescent="0.25">
      <c r="A31" s="40">
        <v>7</v>
      </c>
      <c r="B31" s="42">
        <f t="shared" ref="B31:L31" si="7">(B12-$R12)/$R12</f>
        <v>-0.32739265598581291</v>
      </c>
      <c r="C31" s="42">
        <f t="shared" si="7"/>
        <v>-0.34901990177405046</v>
      </c>
      <c r="D31" s="42">
        <f t="shared" si="7"/>
        <v>-0.38146077045640675</v>
      </c>
      <c r="E31" s="42">
        <f t="shared" si="7"/>
        <v>-0.34901990177405046</v>
      </c>
      <c r="F31" s="42">
        <f t="shared" si="7"/>
        <v>-0.34901990177405046</v>
      </c>
      <c r="G31" s="42">
        <f t="shared" si="7"/>
        <v>-0.35118262635287423</v>
      </c>
      <c r="H31" s="42">
        <f t="shared" si="7"/>
        <v>-0.33171810514346051</v>
      </c>
      <c r="I31" s="42">
        <f t="shared" si="7"/>
        <v>-0.29711451188228044</v>
      </c>
      <c r="J31" s="42">
        <f t="shared" si="7"/>
        <v>-0.3101382339879189</v>
      </c>
      <c r="K31" s="42">
        <f t="shared" si="7"/>
        <v>-0.3209044822493417</v>
      </c>
      <c r="L31" s="42">
        <f t="shared" si="7"/>
        <v>-0.45931885529406186</v>
      </c>
      <c r="M31" s="42"/>
      <c r="N31" s="42">
        <f t="shared" ref="N31:Q37" si="8">(N12-$R12)/$R12</f>
        <v>-0.33820627887993171</v>
      </c>
      <c r="O31" s="42">
        <f t="shared" si="8"/>
        <v>-0.39011166877170178</v>
      </c>
      <c r="P31" s="42">
        <f t="shared" si="8"/>
        <v>-0.42471526203288179</v>
      </c>
      <c r="Q31" s="42">
        <f t="shared" si="8"/>
        <v>-0.32804147335946005</v>
      </c>
      <c r="R31" s="57" t="s">
        <v>29</v>
      </c>
      <c r="S31" s="34">
        <f t="shared" si="1"/>
        <v>0</v>
      </c>
    </row>
    <row r="32" spans="1:23" x14ac:dyDescent="0.25">
      <c r="A32" s="40">
        <v>8</v>
      </c>
      <c r="B32" s="42">
        <f t="shared" ref="B32:L32" si="9">(B13-$R13)/$R13</f>
        <v>-0.35061296508085743</v>
      </c>
      <c r="C32" s="42">
        <f t="shared" si="9"/>
        <v>-0.33531327054087767</v>
      </c>
      <c r="D32" s="42">
        <f t="shared" si="9"/>
        <v>-0.36931259174083275</v>
      </c>
      <c r="E32" s="42">
        <f t="shared" si="9"/>
        <v>-0.32511347418089109</v>
      </c>
      <c r="F32" s="42">
        <f t="shared" si="9"/>
        <v>-0.34891299902085976</v>
      </c>
      <c r="G32" s="42">
        <f t="shared" si="9"/>
        <v>-0.33021337236088444</v>
      </c>
      <c r="H32" s="42">
        <f t="shared" si="9"/>
        <v>-0.3455130669008642</v>
      </c>
      <c r="I32" s="42">
        <f t="shared" si="9"/>
        <v>-0.31491367782090468</v>
      </c>
      <c r="J32" s="42">
        <f t="shared" si="9"/>
        <v>-0.34256923272167594</v>
      </c>
      <c r="K32" s="42">
        <f t="shared" si="9"/>
        <v>-0.34041316872087096</v>
      </c>
      <c r="L32" s="42">
        <f t="shared" si="9"/>
        <v>-0.45091096262072505</v>
      </c>
      <c r="M32" s="42">
        <f t="shared" ref="M32:M37" si="10">(M13-$R13)/$R13</f>
        <v>-0.40501187900078561</v>
      </c>
      <c r="N32" s="42">
        <f t="shared" si="8"/>
        <v>-0.35061296508085743</v>
      </c>
      <c r="O32" s="42">
        <f t="shared" si="8"/>
        <v>-0.36931259174083275</v>
      </c>
      <c r="P32" s="42">
        <f t="shared" si="8"/>
        <v>-0.37611245598082377</v>
      </c>
      <c r="Q32" s="42">
        <f t="shared" si="8"/>
        <v>-0.38869220482480715</v>
      </c>
      <c r="R32" s="57" t="s">
        <v>29</v>
      </c>
      <c r="S32" s="34">
        <f t="shared" si="1"/>
        <v>7.7892595623478895</v>
      </c>
    </row>
    <row r="33" spans="1:19" x14ac:dyDescent="0.25">
      <c r="A33" s="40">
        <v>9</v>
      </c>
      <c r="B33" s="42">
        <f t="shared" ref="B33:L33" si="11">(B14-$R14)/$R14</f>
        <v>-0.36215344519776915</v>
      </c>
      <c r="C33" s="42">
        <f t="shared" si="11"/>
        <v>-0.32671752548653415</v>
      </c>
      <c r="D33" s="42">
        <f t="shared" si="11"/>
        <v>-0.36640575556311733</v>
      </c>
      <c r="E33" s="42">
        <f t="shared" si="11"/>
        <v>-0.30687341044824251</v>
      </c>
      <c r="F33" s="42">
        <f t="shared" si="11"/>
        <v>-0.38483243381295962</v>
      </c>
      <c r="G33" s="42">
        <f t="shared" si="11"/>
        <v>-0.31821290475583769</v>
      </c>
      <c r="H33" s="42">
        <f t="shared" si="11"/>
        <v>-0.35081395089017398</v>
      </c>
      <c r="I33" s="42">
        <f t="shared" si="11"/>
        <v>-0.32246521512118598</v>
      </c>
      <c r="J33" s="42">
        <f t="shared" si="11"/>
        <v>-0.35753014550432544</v>
      </c>
      <c r="K33" s="42">
        <f t="shared" si="11"/>
        <v>-0.3196303415442871</v>
      </c>
      <c r="L33" s="42">
        <f t="shared" si="11"/>
        <v>-0.44011246856248626</v>
      </c>
      <c r="M33" s="42">
        <f t="shared" si="10"/>
        <v>-0.3196303415442871</v>
      </c>
      <c r="N33" s="42">
        <f t="shared" si="8"/>
        <v>-0.35081395089017398</v>
      </c>
      <c r="O33" s="42">
        <f t="shared" si="8"/>
        <v>-0.30403853687134369</v>
      </c>
      <c r="P33" s="42">
        <f t="shared" si="8"/>
        <v>-0.36215344519776915</v>
      </c>
      <c r="Q33" s="42">
        <f t="shared" si="8"/>
        <v>-0.32430788294617013</v>
      </c>
      <c r="R33" s="57" t="s">
        <v>29</v>
      </c>
      <c r="S33" s="34">
        <f t="shared" si="1"/>
        <v>20.556835751082456</v>
      </c>
    </row>
    <row r="34" spans="1:19" x14ac:dyDescent="0.25">
      <c r="A34" s="40">
        <v>10</v>
      </c>
      <c r="B34" s="42">
        <f t="shared" ref="B34:L34" si="12">(B15-$R15)/$R15</f>
        <v>-4.153680287198519E-2</v>
      </c>
      <c r="C34" s="42">
        <f t="shared" si="12"/>
        <v>-9.532260566548098E-4</v>
      </c>
      <c r="D34" s="42">
        <f t="shared" si="12"/>
        <v>-5.0171606449715057E-2</v>
      </c>
      <c r="E34" s="42">
        <f t="shared" si="12"/>
        <v>-4.153680287198519E-2</v>
      </c>
      <c r="F34" s="42">
        <f t="shared" si="12"/>
        <v>7.9350447216232897E-2</v>
      </c>
      <c r="G34" s="42">
        <f t="shared" si="12"/>
        <v>-3.290199929425533E-2</v>
      </c>
      <c r="H34" s="42">
        <f t="shared" si="12"/>
        <v>-2.6857636789844399E-2</v>
      </c>
      <c r="I34" s="42">
        <f t="shared" si="12"/>
        <v>2.7541625749853714E-2</v>
      </c>
      <c r="J34" s="42">
        <f t="shared" si="12"/>
        <v>-2.4810383138878199E-2</v>
      </c>
      <c r="K34" s="42">
        <f t="shared" si="12"/>
        <v>-6.7441213605174785E-2</v>
      </c>
      <c r="L34" s="42">
        <f t="shared" si="12"/>
        <v>-5.0171606449715057E-2</v>
      </c>
      <c r="M34" s="42">
        <f t="shared" si="10"/>
        <v>-5.0171606449715057E-2</v>
      </c>
      <c r="N34" s="42">
        <f t="shared" si="8"/>
        <v>-3.290199929425533E-2</v>
      </c>
      <c r="O34" s="42">
        <f t="shared" si="8"/>
        <v>-0.16156057260243034</v>
      </c>
      <c r="P34" s="42">
        <f t="shared" si="8"/>
        <v>-2.4267195716525466E-2</v>
      </c>
      <c r="Q34" s="42">
        <f t="shared" si="8"/>
        <v>6.0699271488336419E-2</v>
      </c>
      <c r="R34" s="57" t="s">
        <v>30</v>
      </c>
      <c r="S34" s="34">
        <f t="shared" si="1"/>
        <v>0</v>
      </c>
    </row>
    <row r="35" spans="1:19" x14ac:dyDescent="0.25">
      <c r="A35" s="40">
        <v>11</v>
      </c>
      <c r="B35" s="42">
        <f t="shared" ref="B35:L35" si="13">(B16-$R16)/$R16</f>
        <v>-1.3328794140035188E-2</v>
      </c>
      <c r="C35" s="42">
        <f t="shared" si="13"/>
        <v>3.7978108564683012E-2</v>
      </c>
      <c r="D35" s="42">
        <f t="shared" si="13"/>
        <v>-3.3062218257234488E-2</v>
      </c>
      <c r="E35" s="42">
        <f t="shared" si="13"/>
        <v>-3.4620820814355406E-3</v>
      </c>
      <c r="F35" s="42">
        <f t="shared" si="13"/>
        <v>0.12480517468035988</v>
      </c>
      <c r="G35" s="42">
        <f t="shared" si="13"/>
        <v>-4.786228634513396E-2</v>
      </c>
      <c r="H35" s="42">
        <f t="shared" si="13"/>
        <v>9.3646435947439734E-3</v>
      </c>
      <c r="I35" s="42">
        <f t="shared" si="13"/>
        <v>6.4046299771641077E-3</v>
      </c>
      <c r="J35" s="42">
        <f t="shared" si="13"/>
        <v>-2.2140026842812868E-2</v>
      </c>
      <c r="K35" s="42">
        <f t="shared" si="13"/>
        <v>-9.4235833020552329E-2</v>
      </c>
      <c r="L35" s="42">
        <f t="shared" si="13"/>
        <v>-0.10607588749087193</v>
      </c>
      <c r="M35" s="42">
        <f t="shared" si="10"/>
        <v>-3.4620820814355406E-3</v>
      </c>
      <c r="N35" s="42">
        <f t="shared" si="8"/>
        <v>-6.1675683227173518E-2</v>
      </c>
      <c r="O35" s="42">
        <f t="shared" si="8"/>
        <v>-8.0422436138512771E-2</v>
      </c>
      <c r="P35" s="42">
        <f t="shared" si="8"/>
        <v>-3.4620820814355406E-3</v>
      </c>
      <c r="Q35" s="42">
        <f t="shared" si="8"/>
        <v>4.1924793388122786E-2</v>
      </c>
      <c r="R35" s="57" t="s">
        <v>30</v>
      </c>
      <c r="S35" s="34">
        <f t="shared" si="1"/>
        <v>20.628182740381131</v>
      </c>
    </row>
    <row r="36" spans="1:19" x14ac:dyDescent="0.25">
      <c r="A36" s="40">
        <v>12</v>
      </c>
      <c r="B36" s="42">
        <f t="shared" ref="B36:L36" si="14">(B17-$R17)/$R17</f>
        <v>-4.1203942206284379E-2</v>
      </c>
      <c r="C36" s="42">
        <f t="shared" si="14"/>
        <v>1.1517580153216569E-2</v>
      </c>
      <c r="D36" s="42">
        <f t="shared" si="14"/>
        <v>-5.959517093634286E-2</v>
      </c>
      <c r="E36" s="42">
        <f t="shared" si="14"/>
        <v>-3.5073532629598218E-2</v>
      </c>
      <c r="F36" s="42">
        <f t="shared" si="14"/>
        <v>8.2630331242776009E-2</v>
      </c>
      <c r="G36" s="42">
        <f t="shared" si="14"/>
        <v>-6.2047334767017362E-2</v>
      </c>
      <c r="H36" s="42">
        <f t="shared" si="14"/>
        <v>-2.7717041137574897E-2</v>
      </c>
      <c r="I36" s="42">
        <f t="shared" si="14"/>
        <v>-1.3004058153528075E-2</v>
      </c>
      <c r="J36" s="42">
        <f t="shared" si="14"/>
        <v>-4.6493276811638187E-2</v>
      </c>
      <c r="K36" s="42">
        <f t="shared" si="14"/>
        <v>-0.11354277521118115</v>
      </c>
      <c r="L36" s="42">
        <f t="shared" si="14"/>
        <v>-0.11722102095719281</v>
      </c>
      <c r="M36" s="42">
        <f t="shared" si="10"/>
        <v>-1.9134467730214235E-2</v>
      </c>
      <c r="N36" s="42">
        <f t="shared" si="8"/>
        <v>-7.7986399666401349E-2</v>
      </c>
      <c r="O36" s="42">
        <f t="shared" si="8"/>
        <v>-0.1356122496872513</v>
      </c>
      <c r="P36" s="42">
        <f t="shared" si="8"/>
        <v>-4.6108269867633375E-2</v>
      </c>
      <c r="Q36" s="42">
        <f t="shared" si="8"/>
        <v>-8.8285487755234135E-2</v>
      </c>
      <c r="R36" s="57" t="s">
        <v>30</v>
      </c>
      <c r="S36" s="34">
        <f t="shared" si="1"/>
        <v>12.343611616924106</v>
      </c>
    </row>
    <row r="37" spans="1:19" x14ac:dyDescent="0.25">
      <c r="A37" s="40">
        <v>13</v>
      </c>
      <c r="B37" s="41">
        <f t="shared" ref="B37:L37" si="15">(B18-$R18)/$R18</f>
        <v>4.1258604016410818E-3</v>
      </c>
      <c r="C37" s="41">
        <f t="shared" si="15"/>
        <v>2.6394780692806537E-2</v>
      </c>
      <c r="D37" s="41">
        <f t="shared" si="15"/>
        <v>-1.4094165291130601E-2</v>
      </c>
      <c r="E37" s="41">
        <f t="shared" si="15"/>
        <v>2.032143879521588E-2</v>
      </c>
      <c r="F37" s="41">
        <f t="shared" si="15"/>
        <v>4.663925368477511E-2</v>
      </c>
      <c r="G37" s="41">
        <f t="shared" si="15"/>
        <v>8.1747550000347106E-3</v>
      </c>
      <c r="H37" s="41">
        <f t="shared" si="15"/>
        <v>2.1014131024441962E-3</v>
      </c>
      <c r="I37" s="41">
        <f t="shared" si="15"/>
        <v>2.2345886094412765E-2</v>
      </c>
      <c r="J37" s="41">
        <f t="shared" si="15"/>
        <v>-1.0215912476392022E-2</v>
      </c>
      <c r="K37" s="41">
        <f t="shared" si="15"/>
        <v>-2.6240849086311774E-2</v>
      </c>
      <c r="L37" s="41">
        <f t="shared" si="15"/>
        <v>-0.11126763565257983</v>
      </c>
      <c r="M37" s="41">
        <f t="shared" si="10"/>
        <v>5.2712595582365622E-2</v>
      </c>
      <c r="N37" s="41">
        <f t="shared" si="8"/>
        <v>-3.4338638283099174E-2</v>
      </c>
      <c r="O37" s="41">
        <f t="shared" si="8"/>
        <v>-4.6485322078280343E-2</v>
      </c>
      <c r="P37" s="41">
        <f t="shared" si="8"/>
        <v>7.6965803247310726E-5</v>
      </c>
      <c r="Q37" s="41">
        <f t="shared" si="8"/>
        <v>-3.1706856794143347E-2</v>
      </c>
      <c r="R37" s="57" t="s">
        <v>24</v>
      </c>
      <c r="S37" s="34">
        <f t="shared" si="1"/>
        <v>13.659241390135952</v>
      </c>
    </row>
    <row r="38" spans="1:19" x14ac:dyDescent="0.25"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</row>
    <row r="39" spans="1:19" x14ac:dyDescent="0.25">
      <c r="A39" s="61" t="s">
        <v>20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37"/>
    </row>
    <row r="40" spans="1:19" x14ac:dyDescent="0.25">
      <c r="A40" s="37"/>
      <c r="B40" s="4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37"/>
    </row>
    <row r="41" spans="1:19" x14ac:dyDescent="0.25">
      <c r="A41" s="25" t="s">
        <v>12</v>
      </c>
      <c r="B41" s="59" t="s">
        <v>13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46" t="s">
        <v>15</v>
      </c>
    </row>
    <row r="42" spans="1:19" x14ac:dyDescent="0.25">
      <c r="A42" s="39"/>
      <c r="B42" s="28">
        <v>223</v>
      </c>
      <c r="C42" s="28">
        <v>225</v>
      </c>
      <c r="D42" s="28">
        <v>295</v>
      </c>
      <c r="E42" s="28">
        <v>339</v>
      </c>
      <c r="F42" s="28">
        <v>446</v>
      </c>
      <c r="G42" s="28">
        <v>509</v>
      </c>
      <c r="H42" s="28">
        <v>512</v>
      </c>
      <c r="I42" s="29">
        <v>551</v>
      </c>
      <c r="J42" s="28">
        <v>579</v>
      </c>
      <c r="K42" s="28">
        <v>591</v>
      </c>
      <c r="L42" s="28">
        <v>615</v>
      </c>
      <c r="M42" s="28">
        <v>644</v>
      </c>
      <c r="N42" s="28">
        <v>689</v>
      </c>
      <c r="O42" s="28">
        <v>717</v>
      </c>
      <c r="P42" s="28">
        <v>744</v>
      </c>
      <c r="Q42" s="28">
        <v>928</v>
      </c>
      <c r="R42" s="39" t="s">
        <v>16</v>
      </c>
    </row>
    <row r="43" spans="1:19" x14ac:dyDescent="0.25">
      <c r="A43" s="62" t="s">
        <v>28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30"/>
    </row>
    <row r="44" spans="1:19" x14ac:dyDescent="0.25">
      <c r="A44" s="40">
        <v>4</v>
      </c>
      <c r="B44" s="48">
        <f>(B9/$R9)/(B8/$R8)</f>
        <v>0.69202462296526146</v>
      </c>
      <c r="C44" s="48">
        <f t="shared" ref="C44:P44" si="16">(C9/$R9)/(C8/$R8)</f>
        <v>0.52115362349936722</v>
      </c>
      <c r="D44" s="48">
        <f t="shared" si="16"/>
        <v>0.62538830923612965</v>
      </c>
      <c r="E44" s="48">
        <f t="shared" si="16"/>
        <v>0.51926152504399725</v>
      </c>
      <c r="F44" s="48">
        <f t="shared" si="16"/>
        <v>0.96913650144671359</v>
      </c>
      <c r="G44" s="48">
        <f t="shared" si="16"/>
        <v>0.5099079431296728</v>
      </c>
      <c r="H44" s="48">
        <f t="shared" si="16"/>
        <v>0.60397015117784136</v>
      </c>
      <c r="I44" s="48">
        <f t="shared" si="16"/>
        <v>0.48535331892617378</v>
      </c>
      <c r="J44" s="48">
        <f t="shared" si="16"/>
        <v>0.64118344980045305</v>
      </c>
      <c r="K44" s="48">
        <f t="shared" si="16"/>
        <v>0.33013757081845513</v>
      </c>
      <c r="L44" s="48">
        <f t="shared" si="16"/>
        <v>0.18521041841147551</v>
      </c>
      <c r="M44" s="48">
        <f t="shared" si="16"/>
        <v>0.47846024756297834</v>
      </c>
      <c r="N44" s="48">
        <f t="shared" si="16"/>
        <v>0.39966131964031582</v>
      </c>
      <c r="O44" s="48">
        <f t="shared" si="16"/>
        <v>0.50745783832437097</v>
      </c>
      <c r="P44" s="48">
        <f t="shared" si="16"/>
        <v>0.47607058975194572</v>
      </c>
      <c r="Q44" s="48">
        <f>(Q9/$R9)/(Q8/$R8)</f>
        <v>0.48327927163915224</v>
      </c>
      <c r="R44" s="34">
        <f>T9</f>
        <v>0</v>
      </c>
    </row>
    <row r="45" spans="1:19" x14ac:dyDescent="0.25">
      <c r="A45" s="40">
        <v>5</v>
      </c>
      <c r="B45" s="48">
        <f>(B10/$R10)/(B7/$R7)</f>
        <v>0.9303787465322364</v>
      </c>
      <c r="C45" s="48">
        <f t="shared" ref="C45:Q45" si="17">(C10/$R10)/(C7/$R7)</f>
        <v>0.71725581749980516</v>
      </c>
      <c r="D45" s="48">
        <f t="shared" si="17"/>
        <v>0.83297308938977377</v>
      </c>
      <c r="E45" s="48">
        <f t="shared" si="17"/>
        <v>0.70627793194077049</v>
      </c>
      <c r="F45" s="48">
        <f t="shared" si="17"/>
        <v>1.2760661149700199</v>
      </c>
      <c r="G45" s="48">
        <f t="shared" si="17"/>
        <v>0.68828773821340705</v>
      </c>
      <c r="H45" s="48">
        <f t="shared" si="17"/>
        <v>0.81857338420588299</v>
      </c>
      <c r="I45" s="48">
        <f t="shared" si="17"/>
        <v>0.66744638572898529</v>
      </c>
      <c r="J45" s="48">
        <f t="shared" si="17"/>
        <v>0.8597018176300375</v>
      </c>
      <c r="K45" s="48">
        <f t="shared" si="17"/>
        <v>0.54164365925470281</v>
      </c>
      <c r="L45" s="48">
        <f t="shared" si="17"/>
        <v>0.27114355621155806</v>
      </c>
      <c r="M45" s="48">
        <f t="shared" si="17"/>
        <v>0.71989278741708396</v>
      </c>
      <c r="N45" s="48">
        <f t="shared" si="17"/>
        <v>0.57321673939533624</v>
      </c>
      <c r="O45" s="48">
        <f t="shared" si="17"/>
        <v>0.68401074858649313</v>
      </c>
      <c r="P45" s="48">
        <f t="shared" si="17"/>
        <v>0.68296595604915644</v>
      </c>
      <c r="Q45" s="48">
        <f t="shared" si="17"/>
        <v>0.70903726125762001</v>
      </c>
      <c r="R45" s="34">
        <f>T10</f>
        <v>20.682363889581413</v>
      </c>
    </row>
    <row r="46" spans="1:19" x14ac:dyDescent="0.25">
      <c r="A46" s="40">
        <v>6</v>
      </c>
      <c r="B46" s="48">
        <f>(B11/$R11)/(B6/$R6)</f>
        <v>0.78396400311103154</v>
      </c>
      <c r="C46" s="48">
        <f t="shared" ref="C46:P46" si="18">(C11/$R11)/(C6/$R6)</f>
        <v>0.59397272684687841</v>
      </c>
      <c r="D46" s="48">
        <f t="shared" si="18"/>
        <v>0.72240146902284275</v>
      </c>
      <c r="E46" s="48">
        <f t="shared" si="18"/>
        <v>0.59770241531204926</v>
      </c>
      <c r="F46" s="48">
        <f t="shared" si="18"/>
        <v>1.1166738724346774</v>
      </c>
      <c r="G46" s="48">
        <f t="shared" si="18"/>
        <v>0.55841571138951074</v>
      </c>
      <c r="H46" s="48">
        <f t="shared" si="18"/>
        <v>0.69901015741604478</v>
      </c>
      <c r="I46" s="48">
        <f t="shared" si="18"/>
        <v>0.56971297120491116</v>
      </c>
      <c r="J46" s="48">
        <f t="shared" si="18"/>
        <v>0.72599608072253141</v>
      </c>
      <c r="K46" s="48">
        <f t="shared" si="18"/>
        <v>0.39724412999932601</v>
      </c>
      <c r="L46" s="48">
        <f t="shared" si="18"/>
        <v>0.21774530663641775</v>
      </c>
      <c r="M46" s="48">
        <f t="shared" si="18"/>
        <v>0.60340086536825743</v>
      </c>
      <c r="N46" s="48">
        <f t="shared" si="18"/>
        <v>0.49098452431251322</v>
      </c>
      <c r="O46" s="48">
        <f t="shared" si="18"/>
        <v>0.46375943383790541</v>
      </c>
      <c r="P46" s="48">
        <f t="shared" si="18"/>
        <v>0.5925421176888287</v>
      </c>
      <c r="Q46" s="48">
        <f>(Q11/$R11)/(Q6/$R6)</f>
        <v>0.49221072576676306</v>
      </c>
      <c r="R46" s="34">
        <f>T11</f>
        <v>8.9964623712668939</v>
      </c>
    </row>
    <row r="47" spans="1:19" x14ac:dyDescent="0.25">
      <c r="A47" s="62" t="s">
        <v>29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49"/>
    </row>
    <row r="48" spans="1:19" x14ac:dyDescent="0.25">
      <c r="A48" s="40">
        <v>7</v>
      </c>
      <c r="B48" s="48">
        <f>(B12/$R12)/(B8/$R8)</f>
        <v>0.66098848242835773</v>
      </c>
      <c r="C48" s="48">
        <f t="shared" ref="C48:Q48" si="19">(C12/$R12)/(C8/$R8)</f>
        <v>0.63692281222963043</v>
      </c>
      <c r="D48" s="48">
        <f t="shared" si="19"/>
        <v>0.61739467511465373</v>
      </c>
      <c r="E48" s="48">
        <f t="shared" si="19"/>
        <v>0.65343828537650916</v>
      </c>
      <c r="F48" s="48">
        <f t="shared" si="19"/>
        <v>0.58723379850958823</v>
      </c>
      <c r="G48" s="48">
        <f t="shared" si="19"/>
        <v>0.63620504243816167</v>
      </c>
      <c r="H48" s="48">
        <f t="shared" si="19"/>
        <v>0.65746342971255956</v>
      </c>
      <c r="I48" s="48">
        <f t="shared" si="19"/>
        <v>0.66293823454626233</v>
      </c>
      <c r="J48" s="48">
        <f t="shared" si="19"/>
        <v>0.67957829444534645</v>
      </c>
      <c r="K48" s="48">
        <f t="shared" si="19"/>
        <v>0.67481284248373941</v>
      </c>
      <c r="L48" s="48">
        <f t="shared" si="19"/>
        <v>0.55460270596567851</v>
      </c>
      <c r="M48" s="48">
        <f t="shared" si="19"/>
        <v>0</v>
      </c>
      <c r="N48" s="48">
        <f t="shared" si="19"/>
        <v>0.65835492972572929</v>
      </c>
      <c r="O48" s="48">
        <f t="shared" si="19"/>
        <v>0.68562339371441883</v>
      </c>
      <c r="P48" s="48">
        <f t="shared" si="19"/>
        <v>0.5659717550276403</v>
      </c>
      <c r="Q48" s="48">
        <f t="shared" si="19"/>
        <v>0.61487964121434535</v>
      </c>
      <c r="R48" s="34">
        <f>T12</f>
        <v>0</v>
      </c>
    </row>
    <row r="49" spans="1:18" x14ac:dyDescent="0.25">
      <c r="A49" s="40">
        <v>8</v>
      </c>
      <c r="B49" s="48">
        <f>(B13/$R13)/(B6/$R6)</f>
        <v>0.64802526613417344</v>
      </c>
      <c r="C49" s="48">
        <f t="shared" ref="C49:Q49" si="20">(C13/$R13)/(C6/$R6)</f>
        <v>0.6514483614535993</v>
      </c>
      <c r="D49" s="48">
        <f t="shared" si="20"/>
        <v>0.64234144761272871</v>
      </c>
      <c r="E49" s="48">
        <f t="shared" si="20"/>
        <v>0.66807271702754756</v>
      </c>
      <c r="F49" s="48">
        <f t="shared" si="20"/>
        <v>0.62692441586829972</v>
      </c>
      <c r="G49" s="48">
        <f t="shared" si="20"/>
        <v>0.65775174947252524</v>
      </c>
      <c r="H49" s="48">
        <f t="shared" si="20"/>
        <v>0.65048624255227727</v>
      </c>
      <c r="I49" s="48">
        <f t="shared" si="20"/>
        <v>0.66878774193849488</v>
      </c>
      <c r="J49" s="48">
        <f t="shared" si="20"/>
        <v>0.66379180746891664</v>
      </c>
      <c r="K49" s="48">
        <f t="shared" si="20"/>
        <v>0.67736136873294783</v>
      </c>
      <c r="L49" s="48">
        <f t="shared" si="20"/>
        <v>0.61225532528017146</v>
      </c>
      <c r="M49" s="48">
        <f t="shared" si="20"/>
        <v>0.59979900287287913</v>
      </c>
      <c r="N49" s="48">
        <f t="shared" si="20"/>
        <v>0.66688670839171682</v>
      </c>
      <c r="O49" s="48">
        <f t="shared" si="20"/>
        <v>0.66709979034726652</v>
      </c>
      <c r="P49" s="48">
        <f t="shared" si="20"/>
        <v>0.63021825700630951</v>
      </c>
      <c r="Q49" s="48">
        <f t="shared" si="20"/>
        <v>0.63132513068434515</v>
      </c>
      <c r="R49" s="34">
        <f>T13</f>
        <v>7.7892595623478895</v>
      </c>
    </row>
    <row r="50" spans="1:18" x14ac:dyDescent="0.25">
      <c r="A50" s="40">
        <v>9</v>
      </c>
      <c r="B50" s="48">
        <f>(B14/$R14)/(B7/$R7)</f>
        <v>0.63721860581962875</v>
      </c>
      <c r="C50" s="48">
        <f t="shared" ref="C50:Q50" si="21">(C14/$R14)/(C7/$R7)</f>
        <v>0.6524985391500614</v>
      </c>
      <c r="D50" s="48">
        <f t="shared" si="21"/>
        <v>0.63859688606332754</v>
      </c>
      <c r="E50" s="48">
        <f t="shared" si="21"/>
        <v>0.66982175096397956</v>
      </c>
      <c r="F50" s="48">
        <f t="shared" si="21"/>
        <v>0.60131707479059571</v>
      </c>
      <c r="G50" s="48">
        <f t="shared" si="21"/>
        <v>0.6654805156731497</v>
      </c>
      <c r="H50" s="48">
        <f t="shared" si="21"/>
        <v>0.63823766447633445</v>
      </c>
      <c r="I50" s="48">
        <f t="shared" si="21"/>
        <v>0.65661958255521957</v>
      </c>
      <c r="J50" s="48">
        <f t="shared" si="21"/>
        <v>0.64653494706515791</v>
      </c>
      <c r="K50" s="48">
        <f t="shared" si="21"/>
        <v>0.6777095099083138</v>
      </c>
      <c r="L50" s="48">
        <f t="shared" si="21"/>
        <v>0.61536032623389347</v>
      </c>
      <c r="M50" s="48">
        <f t="shared" si="21"/>
        <v>0.68069940480496816</v>
      </c>
      <c r="N50" s="48">
        <f t="shared" si="21"/>
        <v>0.65821231567455074</v>
      </c>
      <c r="O50" s="48">
        <f t="shared" si="21"/>
        <v>0.69121629341935154</v>
      </c>
      <c r="P50" s="48">
        <f t="shared" si="21"/>
        <v>0.63442378737305138</v>
      </c>
      <c r="Q50" s="48">
        <f t="shared" si="21"/>
        <v>0.63846295215266002</v>
      </c>
      <c r="R50" s="34">
        <f>T14</f>
        <v>20.556835751082456</v>
      </c>
    </row>
    <row r="51" spans="1:18" x14ac:dyDescent="0.25">
      <c r="A51" s="62" t="s">
        <v>30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34"/>
    </row>
    <row r="52" spans="1:18" x14ac:dyDescent="0.25">
      <c r="A52" s="40">
        <v>10</v>
      </c>
      <c r="B52" s="48">
        <f>(B15/$R15)/(B8/$R8)</f>
        <v>0.94190635854804972</v>
      </c>
      <c r="C52" s="48">
        <f t="shared" ref="C52:Q52" si="22">(C15/$R15)/(C8/$R8)</f>
        <v>0.97747332451947799</v>
      </c>
      <c r="D52" s="48">
        <f t="shared" si="22"/>
        <v>0.94807081659696424</v>
      </c>
      <c r="E52" s="48">
        <f t="shared" si="22"/>
        <v>0.96208248122269779</v>
      </c>
      <c r="F52" s="48">
        <f t="shared" si="22"/>
        <v>0.97365659068399668</v>
      </c>
      <c r="G52" s="48">
        <f t="shared" si="22"/>
        <v>0.9482986269653898</v>
      </c>
      <c r="H52" s="48">
        <f t="shared" si="22"/>
        <v>0.9573886718150304</v>
      </c>
      <c r="I52" s="48">
        <f t="shared" si="22"/>
        <v>0.96914311479328352</v>
      </c>
      <c r="J52" s="48">
        <f t="shared" si="22"/>
        <v>0.96065288618370304</v>
      </c>
      <c r="K52" s="48">
        <f t="shared" si="22"/>
        <v>0.92667766018349396</v>
      </c>
      <c r="L52" s="48">
        <f t="shared" si="22"/>
        <v>0.97428475622637345</v>
      </c>
      <c r="M52" s="48">
        <f t="shared" si="22"/>
        <v>1.0067609147672525</v>
      </c>
      <c r="N52" s="48">
        <f t="shared" si="22"/>
        <v>0.96207279696600423</v>
      </c>
      <c r="O52" s="48">
        <f t="shared" si="22"/>
        <v>0.94255563879793591</v>
      </c>
      <c r="P52" s="48">
        <f t="shared" si="22"/>
        <v>0.95993717759625941</v>
      </c>
      <c r="Q52" s="48">
        <f t="shared" si="22"/>
        <v>0.97059916889477538</v>
      </c>
      <c r="R52" s="34">
        <f>T15</f>
        <v>0</v>
      </c>
    </row>
    <row r="53" spans="1:18" x14ac:dyDescent="0.25">
      <c r="A53" s="40">
        <v>11</v>
      </c>
      <c r="B53" s="48">
        <f>(B16/$R16)/(B7/$R7)</f>
        <v>0.98569984499704599</v>
      </c>
      <c r="C53" s="48">
        <f t="shared" ref="C53:Q53" si="23">(C16/$R16)/(C7/$R7)</f>
        <v>1.0059361785669854</v>
      </c>
      <c r="D53" s="48">
        <f t="shared" si="23"/>
        <v>0.97457238896907938</v>
      </c>
      <c r="E53" s="48">
        <f t="shared" si="23"/>
        <v>0.96303154884576436</v>
      </c>
      <c r="F53" s="48">
        <f t="shared" si="23"/>
        <v>1.0994801977945499</v>
      </c>
      <c r="G53" s="48">
        <f t="shared" si="23"/>
        <v>0.92936504826037836</v>
      </c>
      <c r="H53" s="48">
        <f t="shared" si="23"/>
        <v>0.99234192357684514</v>
      </c>
      <c r="I53" s="48">
        <f t="shared" si="23"/>
        <v>0.97533735944707689</v>
      </c>
      <c r="J53" s="48">
        <f t="shared" si="23"/>
        <v>0.98404717600111946</v>
      </c>
      <c r="K53" s="48">
        <f t="shared" si="23"/>
        <v>0.90222275797754492</v>
      </c>
      <c r="L53" s="48">
        <f t="shared" si="23"/>
        <v>0.98249273758537548</v>
      </c>
      <c r="M53" s="48">
        <f t="shared" si="23"/>
        <v>0.99702089762855617</v>
      </c>
      <c r="N53" s="48">
        <f t="shared" si="23"/>
        <v>0.95137075456822939</v>
      </c>
      <c r="O53" s="48">
        <f t="shared" si="23"/>
        <v>0.91330774601586151</v>
      </c>
      <c r="P53" s="48">
        <f t="shared" si="23"/>
        <v>0.99119036606347677</v>
      </c>
      <c r="Q53" s="48">
        <f t="shared" si="23"/>
        <v>0.98451700518304963</v>
      </c>
      <c r="R53" s="34">
        <f>T16</f>
        <v>20.628182740381131</v>
      </c>
    </row>
    <row r="54" spans="1:18" x14ac:dyDescent="0.25">
      <c r="A54" s="40">
        <v>12</v>
      </c>
      <c r="B54" s="48">
        <f>(B17/$R17)/(B6/$R6)</f>
        <v>0.95678545629961953</v>
      </c>
      <c r="C54" s="48">
        <f t="shared" ref="C54:Q54" si="24">(C17/$R17)/(C6/$R6)</f>
        <v>0.9913714851935338</v>
      </c>
      <c r="D54" s="48">
        <f t="shared" si="24"/>
        <v>0.95778192386952588</v>
      </c>
      <c r="E54" s="48">
        <f t="shared" si="24"/>
        <v>0.95518434896227566</v>
      </c>
      <c r="F54" s="48">
        <f t="shared" si="24"/>
        <v>1.0424526783593806</v>
      </c>
      <c r="G54" s="48">
        <f t="shared" si="24"/>
        <v>0.92109931882937268</v>
      </c>
      <c r="H54" s="48">
        <f t="shared" si="24"/>
        <v>0.96633967253282116</v>
      </c>
      <c r="I54" s="48">
        <f t="shared" si="24"/>
        <v>0.96351476577487261</v>
      </c>
      <c r="J54" s="48">
        <f t="shared" si="24"/>
        <v>0.96273247727545896</v>
      </c>
      <c r="K54" s="48">
        <f t="shared" si="24"/>
        <v>0.9103454626917209</v>
      </c>
      <c r="L54" s="48">
        <f t="shared" si="24"/>
        <v>0.98433240179774162</v>
      </c>
      <c r="M54" s="48">
        <f t="shared" si="24"/>
        <v>0.98879649432290129</v>
      </c>
      <c r="N54" s="48">
        <f t="shared" si="24"/>
        <v>0.94686001098779282</v>
      </c>
      <c r="O54" s="48">
        <f t="shared" si="24"/>
        <v>0.91429268994605528</v>
      </c>
      <c r="P54" s="48">
        <f t="shared" si="24"/>
        <v>0.96357106228470457</v>
      </c>
      <c r="Q54" s="48">
        <f t="shared" si="24"/>
        <v>0.94156869605234583</v>
      </c>
      <c r="R54" s="34">
        <f>T17</f>
        <v>12.343611616924106</v>
      </c>
    </row>
    <row r="55" spans="1:18" x14ac:dyDescent="0.25">
      <c r="A55" s="37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</row>
    <row r="56" spans="1:18" x14ac:dyDescent="0.25">
      <c r="A56" s="45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</row>
    <row r="57" spans="1:18" x14ac:dyDescent="0.25">
      <c r="A57" s="45"/>
      <c r="B57" s="51"/>
      <c r="C57" s="51"/>
      <c r="D57" s="51"/>
      <c r="E57" s="51"/>
      <c r="F57" s="52"/>
      <c r="G57" s="52"/>
      <c r="H57" s="51"/>
      <c r="I57" s="51"/>
      <c r="J57" s="51"/>
      <c r="K57" s="51"/>
      <c r="L57" s="51"/>
      <c r="M57" s="51"/>
      <c r="N57" s="51"/>
      <c r="O57" s="51"/>
      <c r="P57" s="51"/>
      <c r="Q57" s="51"/>
    </row>
    <row r="58" spans="1:18" x14ac:dyDescent="0.25">
      <c r="A58" s="45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</row>
    <row r="59" spans="1:18" x14ac:dyDescent="0.25">
      <c r="A59" s="45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</row>
    <row r="60" spans="1:18" x14ac:dyDescent="0.25">
      <c r="A60" s="45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</row>
    <row r="61" spans="1:18" x14ac:dyDescent="0.25">
      <c r="A61" s="45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</row>
    <row r="62" spans="1:18" x14ac:dyDescent="0.25">
      <c r="A62" s="45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</row>
    <row r="63" spans="1:18" x14ac:dyDescent="0.25">
      <c r="A63" s="45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</row>
    <row r="64" spans="1:18" x14ac:dyDescent="0.25">
      <c r="A64" s="45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</row>
    <row r="65" spans="1:17" x14ac:dyDescent="0.25">
      <c r="A65" s="45"/>
      <c r="B65" s="52"/>
      <c r="C65" s="52"/>
      <c r="D65" s="51"/>
      <c r="E65" s="51"/>
      <c r="F65" s="51"/>
      <c r="G65" s="51"/>
      <c r="H65" s="52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5">
      <c r="A66" s="45"/>
      <c r="B66" s="51"/>
      <c r="C66" s="52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</row>
    <row r="67" spans="1:17" x14ac:dyDescent="0.25">
      <c r="A67" s="45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</row>
    <row r="68" spans="1:17" x14ac:dyDescent="0.25">
      <c r="A68" s="45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</row>
    <row r="69" spans="1:17" x14ac:dyDescent="0.25">
      <c r="A69" s="45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  <row r="70" spans="1:17" x14ac:dyDescent="0.25">
      <c r="A70" s="45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</row>
    <row r="71" spans="1:17" x14ac:dyDescent="0.25">
      <c r="A71" s="45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</row>
    <row r="72" spans="1:17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</row>
    <row r="73" spans="1:17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</row>
    <row r="74" spans="1:17" x14ac:dyDescent="0.25">
      <c r="A74" s="45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</row>
    <row r="75" spans="1:17" x14ac:dyDescent="0.25">
      <c r="A75" s="45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</row>
    <row r="76" spans="1:17" x14ac:dyDescent="0.25">
      <c r="A76" s="45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</row>
    <row r="77" spans="1:17" x14ac:dyDescent="0.25">
      <c r="A77" s="45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</row>
    <row r="78" spans="1:17" x14ac:dyDescent="0.25">
      <c r="A78" s="45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</row>
    <row r="79" spans="1:17" x14ac:dyDescent="0.25">
      <c r="A79" s="45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</row>
    <row r="80" spans="1:17" x14ac:dyDescent="0.25">
      <c r="A80" s="45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</row>
    <row r="81" spans="1:17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</row>
    <row r="82" spans="1:17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</row>
    <row r="83" spans="1:17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</row>
    <row r="84" spans="1:17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</row>
    <row r="85" spans="1:17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</row>
  </sheetData>
  <sheetProtection algorithmName="SHA-512" hashValue="h1nN9vwhdDwVIeApj2ftWxzRMRD/242r5XPPXfHdxYuuGFpuZUoSQ6cxSNUeTDZiCMkboGlAVJ9rFlqQCywq9w==" saltValue="HAXvdCzjikAnOlBk+P8k9A==" spinCount="100000" sheet="1" objects="1" scenarios="1" selectLockedCells="1" selectUnlockedCells="1"/>
  <mergeCells count="12">
    <mergeCell ref="A2:R2"/>
    <mergeCell ref="B4:Q4"/>
    <mergeCell ref="R4:R5"/>
    <mergeCell ref="S4:S5"/>
    <mergeCell ref="A21:Q21"/>
    <mergeCell ref="B19:N19"/>
    <mergeCell ref="B23:Q23"/>
    <mergeCell ref="A39:Q39"/>
    <mergeCell ref="A43:Q43"/>
    <mergeCell ref="A47:Q47"/>
    <mergeCell ref="A51:Q51"/>
    <mergeCell ref="B41:Q41"/>
  </mergeCells>
  <conditionalFormatting sqref="B25:Q27">
    <cfRule type="cellIs" dxfId="6" priority="13" operator="between">
      <formula>-10%</formula>
      <formula>0.1</formula>
    </cfRule>
    <cfRule type="cellIs" dxfId="5" priority="14" operator="notBetween">
      <formula>0.1</formula>
      <formula>0.1</formula>
    </cfRule>
  </conditionalFormatting>
  <conditionalFormatting sqref="B44:Q46">
    <cfRule type="cellIs" dxfId="4" priority="55" operator="between">
      <formula>#REF!</formula>
      <formula>$U$44</formula>
    </cfRule>
  </conditionalFormatting>
  <conditionalFormatting sqref="B48:Q50">
    <cfRule type="cellIs" dxfId="3" priority="6" operator="between">
      <formula>#REF!</formula>
      <formula>$U$44</formula>
    </cfRule>
  </conditionalFormatting>
  <conditionalFormatting sqref="B52:Q54">
    <cfRule type="cellIs" dxfId="2" priority="5" operator="between">
      <formula>#REF!</formula>
      <formula>$U$44</formula>
    </cfRule>
  </conditionalFormatting>
  <conditionalFormatting sqref="B37:Q37">
    <cfRule type="cellIs" dxfId="1" priority="1" operator="between">
      <formula>-10%</formula>
      <formula>0.1</formula>
    </cfRule>
    <cfRule type="cellIs" dxfId="0" priority="2" operator="notBetween">
      <formula>0.1</formula>
      <formula>0.1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URL xmlns="08cda046-0f15-45eb-a9d5-77306d3264cd" xsi:nil="true"/>
    <DEEL xmlns="08cda046-0f15-45eb-a9d5-77306d3264cd">Deel 3</DEEL>
    <Ringtest xmlns="eba2475f-4c5c-418a-90c2-2b36802fc485">LABS</Ringtest>
    <Jaar xmlns="08cda046-0f15-45eb-a9d5-77306d3264cd">2023</Jaar>
    <Publicatiedatum xmlns="dda9e79c-c62e-445e-b991-197574827cb3">2024-06-06T15:49:32+00:00</Publicatiedatum>
    <Distributie_x0020_datum xmlns="eba2475f-4c5c-418a-90c2-2b36802fc485">25 januari 2012</Distributie_x0020_datum>
  </documentManagement>
</p:properties>
</file>

<file path=customXml/itemProps1.xml><?xml version="1.0" encoding="utf-8"?>
<ds:datastoreItem xmlns:ds="http://schemas.openxmlformats.org/officeDocument/2006/customXml" ds:itemID="{E56814A1-6FF2-4A75-A36E-A06BAFEF08ED}"/>
</file>

<file path=customXml/itemProps2.xml><?xml version="1.0" encoding="utf-8"?>
<ds:datastoreItem xmlns:ds="http://schemas.openxmlformats.org/officeDocument/2006/customXml" ds:itemID="{8F3580A4-C62D-43EB-8708-ACFBF8AD17CC}"/>
</file>

<file path=customXml/itemProps3.xml><?xml version="1.0" encoding="utf-8"?>
<ds:datastoreItem xmlns:ds="http://schemas.openxmlformats.org/officeDocument/2006/customXml" ds:itemID="{26DEF4A2-BF5C-45C4-8C30-BEE5C8E932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TOC stap 1</vt:lpstr>
      <vt:lpstr>TOC stap 2</vt:lpstr>
      <vt:lpstr>TOC stap 3</vt:lpstr>
      <vt:lpstr>TOC stap 13</vt:lpstr>
      <vt:lpstr>RRF</vt:lpstr>
      <vt:lpstr>'TOC stap 1'!Print_Area</vt:lpstr>
      <vt:lpstr>'TOC stap 13'!Print_Area</vt:lpstr>
      <vt:lpstr>'TOC stap 2'!Print_Area</vt:lpstr>
      <vt:lpstr>'TOC stap 3'!Print_Area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2023-4</dc:title>
  <dc:creator>BAEYENSB</dc:creator>
  <cp:lastModifiedBy>Bart Baeyens</cp:lastModifiedBy>
  <cp:lastPrinted>2013-08-28T07:21:24Z</cp:lastPrinted>
  <dcterms:created xsi:type="dcterms:W3CDTF">2010-09-21T12:11:22Z</dcterms:created>
  <dcterms:modified xsi:type="dcterms:W3CDTF">2024-06-04T06:16:38Z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</Properties>
</file>